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Nákupy Granty\"/>
    </mc:Choice>
  </mc:AlternateContent>
  <xr:revisionPtr revIDLastSave="0" documentId="13_ncr:1_{E9A4401B-7A1F-4B84-907F-3CD4BD6482DB}" xr6:coauthVersionLast="36" xr6:coauthVersionMax="36" xr10:uidLastSave="{00000000-0000-0000-0000-000000000000}"/>
  <bookViews>
    <workbookView xWindow="0" yWindow="0" windowWidth="28800" windowHeight="11625" tabRatio="715" activeTab="9" xr2:uid="{9E2A184A-272C-48C8-BDC7-D36B7FD40D98}"/>
  </bookViews>
  <sheets>
    <sheet name="vazba na přístroj" sheetId="8" r:id="rId1"/>
    <sheet name="dle zboží" sheetId="7" r:id="rId2"/>
    <sheet name="dle odb garanta" sheetId="6" r:id="rId3"/>
    <sheet name="grant" sheetId="9" r:id="rId4"/>
    <sheet name="dle grantu" sheetId="5" r:id="rId5"/>
    <sheet name="řešitel" sheetId="4" r:id="rId6"/>
    <sheet name="dle kat čísla" sheetId="3" r:id="rId7"/>
    <sheet name="dle firem" sheetId="2" r:id="rId8"/>
    <sheet name="zdrav. mat" sheetId="10" r:id="rId9"/>
    <sheet name="zdrav. mat +fin objemy FNOL" sheetId="11" r:id="rId10"/>
    <sheet name="granty" sheetId="1" r:id="rId11"/>
  </sheets>
  <definedNames>
    <definedName name="_xlnm._FilterDatabase" localSheetId="10" hidden="1">granty!$A$1:$W$412</definedName>
    <definedName name="_xlnm.Print_Titles" localSheetId="3">grant!$3:$3</definedName>
    <definedName name="_xlnm.Print_Area" localSheetId="3">grant!$A$3:$G$117</definedName>
  </definedNames>
  <calcPr calcId="191029"/>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0" i="11" l="1"/>
  <c r="AA89" i="11"/>
  <c r="AA88" i="11"/>
  <c r="AA4" i="11" l="1"/>
  <c r="AA5" i="11"/>
  <c r="AA6"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91" i="11"/>
  <c r="AA92" i="11"/>
  <c r="AA93" i="11"/>
  <c r="AA94" i="11"/>
  <c r="AA95" i="11"/>
  <c r="AA96" i="11"/>
  <c r="AA97" i="11"/>
  <c r="AA98" i="11"/>
  <c r="AA99"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3" i="11"/>
  <c r="Y3" i="11"/>
  <c r="C289" i="1" l="1"/>
  <c r="C290" i="1"/>
  <c r="C291" i="1"/>
  <c r="C292" i="1"/>
  <c r="C293" i="1"/>
  <c r="C167" i="1" l="1"/>
  <c r="C168" i="1"/>
  <c r="C169" i="1"/>
  <c r="C165" i="1" l="1"/>
  <c r="C166" i="1"/>
  <c r="C163" i="1" l="1"/>
  <c r="C164" i="1"/>
  <c r="S164" i="1"/>
  <c r="S163" i="1"/>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2" i="1"/>
  <c r="S327" i="1" l="1"/>
  <c r="S328" i="1"/>
  <c r="S329" i="1"/>
  <c r="S330" i="1"/>
  <c r="S331" i="1"/>
  <c r="S332" i="1"/>
  <c r="S333" i="1"/>
  <c r="S334" i="1"/>
  <c r="S335" i="1"/>
  <c r="S336" i="1"/>
  <c r="S337" i="1"/>
  <c r="S338" i="1"/>
  <c r="S339" i="1"/>
  <c r="S340" i="1"/>
  <c r="S341" i="1"/>
  <c r="S342" i="1"/>
  <c r="S343" i="1"/>
  <c r="S326" i="1"/>
  <c r="R343" i="1"/>
  <c r="R341" i="1"/>
  <c r="R328" i="1"/>
  <c r="R329" i="1"/>
  <c r="R330" i="1"/>
  <c r="R331" i="1"/>
  <c r="R332" i="1"/>
  <c r="R333" i="1"/>
  <c r="R334" i="1"/>
  <c r="R335" i="1"/>
  <c r="R336" i="1"/>
  <c r="R337" i="1"/>
  <c r="R338" i="1"/>
  <c r="R339" i="1"/>
  <c r="R340" i="1"/>
  <c r="R327" i="1"/>
  <c r="R326" i="1"/>
  <c r="S324" i="1"/>
  <c r="S325" i="1"/>
  <c r="S320" i="1"/>
  <c r="S321" i="1"/>
  <c r="S322" i="1"/>
  <c r="S323" i="1"/>
  <c r="S319" i="1"/>
  <c r="R325" i="1"/>
  <c r="R324" i="1"/>
  <c r="R321" i="1"/>
  <c r="R322" i="1"/>
  <c r="R323" i="1"/>
  <c r="R320" i="1"/>
  <c r="R319" i="1"/>
  <c r="S318" i="1"/>
  <c r="S310" i="1"/>
  <c r="S311" i="1"/>
  <c r="S312" i="1"/>
  <c r="S313" i="1"/>
  <c r="S314" i="1"/>
  <c r="S315" i="1"/>
  <c r="S316" i="1"/>
  <c r="S317" i="1"/>
  <c r="S309" i="1"/>
  <c r="R318" i="1"/>
  <c r="R310" i="1"/>
  <c r="R311" i="1"/>
  <c r="R312" i="1"/>
  <c r="R313" i="1"/>
  <c r="R314" i="1"/>
  <c r="R315" i="1"/>
  <c r="R316" i="1"/>
  <c r="R317" i="1"/>
  <c r="R309" i="1"/>
  <c r="S307" i="1"/>
  <c r="S306" i="1"/>
  <c r="S299" i="1"/>
  <c r="S300" i="1"/>
  <c r="S301" i="1"/>
  <c r="S302" i="1"/>
  <c r="S303" i="1"/>
  <c r="S304" i="1"/>
  <c r="S305" i="1"/>
  <c r="S298" i="1"/>
  <c r="R307" i="1"/>
  <c r="R306" i="1"/>
  <c r="R299" i="1"/>
  <c r="R300" i="1"/>
  <c r="R301" i="1"/>
  <c r="R302" i="1"/>
  <c r="R303" i="1"/>
  <c r="R304" i="1"/>
  <c r="R305" i="1"/>
  <c r="R298" i="1"/>
  <c r="R297" i="1"/>
  <c r="S297" i="1" s="1"/>
  <c r="R296" i="1"/>
  <c r="S296" i="1" s="1"/>
  <c r="R295" i="1"/>
  <c r="S295" i="1" s="1"/>
  <c r="R294" i="1"/>
  <c r="S294" i="1" s="1"/>
  <c r="S74" i="1" l="1"/>
  <c r="S308" i="1" l="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405" i="1" l="1"/>
  <c r="S404" i="1"/>
  <c r="S402" i="1"/>
  <c r="S393" i="1"/>
  <c r="S384" i="1"/>
  <c r="S383" i="1"/>
  <c r="S382" i="1"/>
  <c r="S381" i="1"/>
  <c r="S380" i="1"/>
  <c r="S377" i="1"/>
  <c r="S376" i="1"/>
  <c r="S375" i="1"/>
  <c r="S374" i="1"/>
  <c r="S372" i="1"/>
  <c r="S371" i="1"/>
  <c r="S370" i="1"/>
  <c r="S369" i="1"/>
  <c r="S368" i="1"/>
  <c r="S367" i="1"/>
  <c r="S366" i="1"/>
  <c r="S365" i="1"/>
  <c r="S364" i="1"/>
  <c r="S363" i="1"/>
  <c r="S362" i="1"/>
  <c r="S360" i="1"/>
  <c r="S359" i="1"/>
  <c r="S356" i="1"/>
  <c r="S355" i="1"/>
  <c r="S349" i="1"/>
  <c r="S348" i="1"/>
  <c r="S347" i="1"/>
  <c r="S346" i="1"/>
  <c r="S345" i="1"/>
  <c r="S344" i="1"/>
  <c r="S285" i="1" l="1"/>
  <c r="S281" i="1"/>
  <c r="S280" i="1"/>
  <c r="S279" i="1"/>
  <c r="S278" i="1"/>
  <c r="S277" i="1"/>
  <c r="S276" i="1"/>
  <c r="S275" i="1"/>
  <c r="S274" i="1"/>
  <c r="S273" i="1"/>
  <c r="S272" i="1"/>
  <c r="S271" i="1"/>
  <c r="S270" i="1"/>
  <c r="S269" i="1"/>
  <c r="S267" i="1"/>
  <c r="S266" i="1"/>
  <c r="S265" i="1"/>
  <c r="S264" i="1"/>
  <c r="S263" i="1"/>
  <c r="S262" i="1"/>
  <c r="S260" i="1" l="1"/>
  <c r="S259" i="1"/>
  <c r="R258" i="1"/>
  <c r="S258" i="1" s="1"/>
  <c r="S257" i="1"/>
  <c r="R249" i="1"/>
  <c r="S248" i="1"/>
  <c r="S246" i="1"/>
  <c r="S245" i="1"/>
  <c r="R244" i="1"/>
  <c r="S244" i="1" s="1"/>
  <c r="S243" i="1"/>
  <c r="S241" i="1"/>
  <c r="R240" i="1"/>
  <c r="R239" i="1"/>
  <c r="R238" i="1"/>
  <c r="R237" i="1"/>
  <c r="R236" i="1"/>
  <c r="S233" i="1"/>
  <c r="S232" i="1"/>
  <c r="S231" i="1"/>
  <c r="S228" i="1"/>
  <c r="S227" i="1"/>
  <c r="S2" i="1" l="1"/>
  <c r="S162" i="1" l="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R130" i="1"/>
  <c r="S130" i="1" s="1"/>
  <c r="R129" i="1"/>
  <c r="S129" i="1" s="1"/>
  <c r="R128" i="1"/>
  <c r="S128" i="1" s="1"/>
  <c r="R23" i="1" l="1"/>
  <c r="R22" i="1"/>
  <c r="R14" i="1"/>
  <c r="R74" i="1" l="1"/>
  <c r="R24" i="1" l="1"/>
  <c r="S24" i="1"/>
  <c r="R25" i="1"/>
  <c r="S25" i="1"/>
  <c r="R26" i="1"/>
  <c r="S26" i="1"/>
  <c r="R27" i="1"/>
  <c r="S27" i="1"/>
  <c r="R28" i="1"/>
  <c r="S28" i="1"/>
  <c r="R29" i="1"/>
  <c r="S29" i="1"/>
  <c r="R30" i="1"/>
  <c r="S30" i="1"/>
  <c r="R31" i="1"/>
  <c r="S31" i="1"/>
  <c r="R32" i="1"/>
  <c r="S32" i="1"/>
  <c r="R33" i="1"/>
  <c r="S33" i="1"/>
  <c r="R34" i="1"/>
  <c r="S34" i="1"/>
  <c r="R35" i="1"/>
  <c r="S35" i="1"/>
  <c r="R36" i="1"/>
  <c r="S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Ondráčková Kateřina, Ing., MHA</author>
    <author>Zemánková Lenka, PharmDr., Ph.D.</author>
  </authors>
  <commentList>
    <comment ref="S74" authorId="0" shapeId="0" xr:uid="{C4388FE9-001E-4930-B44C-BB042225EC8A}">
      <text>
        <r>
          <rPr>
            <b/>
            <sz val="9"/>
            <color indexed="81"/>
            <rFont val="Tahoma"/>
            <family val="2"/>
            <charset val="238"/>
          </rPr>
          <t>Ondráčková Kateřina, Ing., MHA:</t>
        </r>
        <r>
          <rPr>
            <sz val="9"/>
            <color indexed="81"/>
            <rFont val="Tahoma"/>
            <family val="2"/>
            <charset val="238"/>
          </rPr>
          <t xml:space="preserve">
136tis - chyba. opraveno</t>
        </r>
      </text>
    </comment>
    <comment ref="S90" authorId="1" shapeId="0" xr:uid="{5FF00680-9605-4993-9A43-FE3CAAA08B99}">
      <text>
        <r>
          <rPr>
            <b/>
            <sz val="9"/>
            <color indexed="81"/>
            <rFont val="Tahoma"/>
            <family val="2"/>
            <charset val="238"/>
          </rPr>
          <t>Zemánková Lenka, PharmDr., Ph.D.:</t>
        </r>
        <r>
          <rPr>
            <sz val="9"/>
            <color indexed="81"/>
            <rFont val="Tahoma"/>
            <family val="2"/>
            <charset val="238"/>
          </rPr>
          <t xml:space="preserve">
v rámci grantu nyní vyšetřujeme kapilární CRP téměř u každého novorozence, Odhadované náklady a jejich skutečné čerpání bude hodně záviset na porodnosti a poču novorozenců, kteří se u nás narodí</t>
        </r>
      </text>
    </comment>
  </commentList>
</comments>
</file>

<file path=xl/sharedStrings.xml><?xml version="1.0" encoding="utf-8"?>
<sst xmlns="http://schemas.openxmlformats.org/spreadsheetml/2006/main" count="12299" uniqueCount="1680">
  <si>
    <t>K.Hricová, kristyna.hricova@fnol.cz, 585 63 9505</t>
  </si>
  <si>
    <t>2025-2026</t>
  </si>
  <si>
    <t xml:space="preserve">Zdravotnický prostředek </t>
  </si>
  <si>
    <t>Sterilní zkumavka pro práci v laboratoři s bakteriálními kulturami</t>
  </si>
  <si>
    <t xml:space="preserve">SARSTEDT spol. s.r.o.
Pod Pekárnami 338/12,
190 00 Praha 9,
</t>
  </si>
  <si>
    <t>Mikrozkumavka eppendorf 1,5 ml bal. á 1000 ks</t>
  </si>
  <si>
    <t>72.690.001</t>
  </si>
  <si>
    <t>Epidemiologická a genetická analýza methicillin-rezistentních kmenů Staphylococcus aureus dle konceptu WHO “One Health” 85-30</t>
  </si>
  <si>
    <t>MUDr. Htoutou Sedláková</t>
  </si>
  <si>
    <t>Bakteriologická klička pro práci v laboratoři s bakteriálními kulturami</t>
  </si>
  <si>
    <t>Klička inokulační 1µl 198 x 198 mm bílá PS sterilní bal. á 10 kusů box á 1000 ks</t>
  </si>
  <si>
    <t>86.1567.010</t>
  </si>
  <si>
    <t>Citlivost na antibiotika</t>
  </si>
  <si>
    <t>Antibiotický test ke zjiětění citlivosti/rezistenci testované bakterie</t>
  </si>
  <si>
    <t>Biomerieux CZ s. r.o.  , Hvězdova 1716/2b , Praha 4, 140 78, objednávky na: objednavkycz@biomerieux.com</t>
  </si>
  <si>
    <t>Ceftaroline</t>
  </si>
  <si>
    <t>Molekulárně-biologická analýza bakterií</t>
  </si>
  <si>
    <t>Detekce genů rezistence a faktorů virulence testovaných bakterií</t>
  </si>
  <si>
    <t>East-port  s r. o. Praha, Možného 1065/10, Praha 6, 16100</t>
  </si>
  <si>
    <t xml:space="preserve">Primer </t>
  </si>
  <si>
    <t>ME002</t>
  </si>
  <si>
    <t>-</t>
  </si>
  <si>
    <t xml:space="preserve">Diagnostická vyšetření </t>
  </si>
  <si>
    <t xml:space="preserve">Odběrový tampon pro biologický materiál </t>
  </si>
  <si>
    <t>TRIOS, spol. s r. o., Zakouřilova 2275/142, 149 00 Praha 4 - Chodov</t>
  </si>
  <si>
    <t>Zkumavka s mediem + flokovaný tampon eSwab růžový (nos,krk,vagina,konečník,rány,fekální vzo) 490CE.A</t>
  </si>
  <si>
    <t>COP490CE.A</t>
  </si>
  <si>
    <t>Mikrotitrační destičky slouží k provádění diagnostických vyšetření v laboratořích.</t>
  </si>
  <si>
    <t>Gamedium, spol. s r. o., Belnická 813, Jesenice, 25242</t>
  </si>
  <si>
    <t xml:space="preserve">Mikrotitrační destička MTD U </t>
  </si>
  <si>
    <t>V400916</t>
  </si>
  <si>
    <t xml:space="preserve">Identifikace bakterií </t>
  </si>
  <si>
    <t xml:space="preserve">Imunochromatografický membránový test k detekci proteinu PBP2a přímo z bakteriálních izolátů. </t>
  </si>
  <si>
    <t>ABBOTT DIAGNOSTICS ČESKÁ REPUBLIKA, Hadovka Office Park, Evropská 2591/33D, 160 00 Praha 6, czobjednavky@abbott.com (email pro zaslání objednávky)</t>
  </si>
  <si>
    <t>Binax NOW - PBP 2a Culture Colony test</t>
  </si>
  <si>
    <t>33-893-000</t>
  </si>
  <si>
    <t xml:space="preserve">Zamrazení bakterií </t>
  </si>
  <si>
    <t>Sterilní kryozkumavky s  porézními kuličkami a médiem určené k dlouhodobé konzervaci  bakterií a kvasinek při nízkých teplotách</t>
  </si>
  <si>
    <t>ITEST plus spol. s r. o., Kladská 1032/44c, 500 03 Hradec Králové 3</t>
  </si>
  <si>
    <t>ITEST KRYOBANKA B  5ks</t>
  </si>
  <si>
    <t>PP 64</t>
  </si>
  <si>
    <t xml:space="preserve">Kultivace bakterií </t>
  </si>
  <si>
    <t xml:space="preserve">Kultivační půda </t>
  </si>
  <si>
    <t>Pufr. fyziologický roztok (2 ml/ zk.16x100 mm)</t>
  </si>
  <si>
    <t>MKM_08034</t>
  </si>
  <si>
    <t>Mueller Hinton agar</t>
  </si>
  <si>
    <t>MKM_02011</t>
  </si>
  <si>
    <t xml:space="preserve">Tekuté medium pro pomnožení bakterií </t>
  </si>
  <si>
    <t>Játrový bujon (WASP)</t>
  </si>
  <si>
    <t>MKM_06080</t>
  </si>
  <si>
    <t xml:space="preserve">Kultivační půda pro identifikaci MRSA </t>
  </si>
  <si>
    <t>Colorex™ MRSA</t>
  </si>
  <si>
    <t>MKM_02066</t>
  </si>
  <si>
    <t>Columbia krevní agar</t>
  </si>
  <si>
    <t>MKM_01011</t>
  </si>
  <si>
    <t>Řeháková Petra, Mgr. &lt;Petra.Rehakova@fnol.cz&gt;</t>
  </si>
  <si>
    <t>fluorescenčný mikroskop (Olympus BX40)</t>
  </si>
  <si>
    <t>imunohistochemie</t>
  </si>
  <si>
    <t>výzkum- detekce α-synukleinu v kůži</t>
  </si>
  <si>
    <t>Biomedica</t>
  </si>
  <si>
    <t>Purified (azide-free) anti-α-synuclein</t>
  </si>
  <si>
    <t>BZ-824301</t>
  </si>
  <si>
    <t>NEUR grant MEX 87-90</t>
  </si>
  <si>
    <t>prof.Menšíková</t>
  </si>
  <si>
    <t>FluoStar Omega (BMG Labtech)</t>
  </si>
  <si>
    <t>RT-QuIC</t>
  </si>
  <si>
    <t>výzkum- rozlišení α-synukleinopatií</t>
  </si>
  <si>
    <t>rPeptide</t>
  </si>
  <si>
    <t>Alpha-Synuclein</t>
  </si>
  <si>
    <t>S-1001-1</t>
  </si>
  <si>
    <t>není</t>
  </si>
  <si>
    <t>výzkum - spotřební materiál</t>
  </si>
  <si>
    <t>Sigma Aldrich</t>
  </si>
  <si>
    <t>BRAND® reagent reservoir PP for multichannel pipette</t>
  </si>
  <si>
    <t>BR703409-200EA</t>
  </si>
  <si>
    <t>Reader multifunkční Tecan Infinite M200PRO</t>
  </si>
  <si>
    <t>ELISA</t>
  </si>
  <si>
    <t>výzkum - detekce α-synukleinu</t>
  </si>
  <si>
    <t>BioTech a.s.</t>
  </si>
  <si>
    <t>Mouse Alpha-synuclein ELISA Kit</t>
  </si>
  <si>
    <t>ab282865-1x96test</t>
  </si>
  <si>
    <t xml:space="preserve">konfokální mikroskop Leica </t>
  </si>
  <si>
    <t>Imunofluorescence</t>
  </si>
  <si>
    <t>výzkum - imunocytochemie</t>
  </si>
  <si>
    <t>Life Technologies Czech Republic s.r.o</t>
  </si>
  <si>
    <t>ANTI-TLR4/CD284</t>
  </si>
  <si>
    <t>PA523124</t>
  </si>
  <si>
    <t>výzkum - detekce tau</t>
  </si>
  <si>
    <t>MS TAU PS199 ELISA KIT 96 TESTS BIOSOURCE ™</t>
  </si>
  <si>
    <t>KMB7041</t>
  </si>
  <si>
    <t>MS TAU ELISA KIT 96 TESTS BIOSOURCE ™</t>
  </si>
  <si>
    <t>KMB7011</t>
  </si>
  <si>
    <t>výzkumná - imunocytochemie</t>
  </si>
  <si>
    <t>6X-HIS TAG ANTIBODY</t>
  </si>
  <si>
    <t>PA1983B</t>
  </si>
  <si>
    <t>výzkum - kultivace buněčné linie</t>
  </si>
  <si>
    <t>Dulbecco's modified Eagle's medium/Nutri</t>
  </si>
  <si>
    <t>D8900-10X1L</t>
  </si>
  <si>
    <t>výzkum- indukce zánětu in vitro</t>
  </si>
  <si>
    <t>Recombinant 2019-nCoV Spike S1 Protein</t>
  </si>
  <si>
    <t>SAB5700594-100UG</t>
  </si>
  <si>
    <t>krupka.olomouc@gmail.com</t>
  </si>
  <si>
    <t>ne</t>
  </si>
  <si>
    <t>imunoblot</t>
  </si>
  <si>
    <t>Stanovení specifických protilátek</t>
  </si>
  <si>
    <t>EUROIMMUN/Dynex</t>
  </si>
  <si>
    <t>EUROLINE Borrelia-RN-AT IgM</t>
  </si>
  <si>
    <t>DN 2131-3201 M</t>
  </si>
  <si>
    <t>EUROLINE Borrelia-RN-AT IgG</t>
  </si>
  <si>
    <t>DN 2131-3201 G</t>
  </si>
  <si>
    <t>nepřímá fluorescence</t>
  </si>
  <si>
    <t>Bartonella henselae, Bartonella quintana IgG</t>
  </si>
  <si>
    <t>FI219b-1010-1 G</t>
  </si>
  <si>
    <t>Bartonella henselae, Bartonella quintana IgM</t>
  </si>
  <si>
    <t>FI219b-1010-1 M</t>
  </si>
  <si>
    <t>Veronika.Kucerova@fnol.cz</t>
  </si>
  <si>
    <t>jednorázový nákup</t>
  </si>
  <si>
    <t>C009518-000</t>
  </si>
  <si>
    <t>EVOLIS</t>
  </si>
  <si>
    <t>adipokiny v séru</t>
  </si>
  <si>
    <t>BioVendor</t>
  </si>
  <si>
    <t>FGF-19</t>
  </si>
  <si>
    <t>RD191107200R</t>
  </si>
  <si>
    <t>RIV 87-90</t>
  </si>
  <si>
    <t>doc. Schovánek</t>
  </si>
  <si>
    <t>FGF-21</t>
  </si>
  <si>
    <t>RD191108200R</t>
  </si>
  <si>
    <t>RBP4</t>
  </si>
  <si>
    <t>RAG021R</t>
  </si>
  <si>
    <t>A-FABP</t>
  </si>
  <si>
    <t>RD191036200R</t>
  </si>
  <si>
    <t>Katerina.Zachova@fnol.cz</t>
  </si>
  <si>
    <t>protilátka</t>
  </si>
  <si>
    <t>Spinchem/Baria</t>
  </si>
  <si>
    <t>Affinipure F (Ab¨)2 Fragment Goat Anti-Human Serum IgA Alfa Chain Specific</t>
  </si>
  <si>
    <t>109-006-011</t>
  </si>
  <si>
    <t>Nové biomarkery</t>
  </si>
  <si>
    <t>Schoeller/LACOMED</t>
  </si>
  <si>
    <t>Anti-Human Gd-IgA1 (KM55) Rat IgG MoAb</t>
  </si>
  <si>
    <t>10777-100ug</t>
  </si>
  <si>
    <t>Merck</t>
  </si>
  <si>
    <t>Lectin from Helix Pomatia, Biotin Conjugate</t>
  </si>
  <si>
    <t>LG512-1MG</t>
  </si>
  <si>
    <t>připrava pro DNS</t>
  </si>
  <si>
    <t>david.friedecky@fnol.cz, 588 44 6510</t>
  </si>
  <si>
    <t>I0028326-000</t>
  </si>
  <si>
    <t>QTRAP 6500+</t>
  </si>
  <si>
    <t>LC-MS</t>
  </si>
  <si>
    <t>lipidomická analýza</t>
  </si>
  <si>
    <t>Avanti/Sigma-Aldrich (Merck)</t>
  </si>
  <si>
    <t>SPLASH® LIPIDOMIX® Mass Spec Standard</t>
  </si>
  <si>
    <t>Stanovení ceramidů a fosfatidylcholinů v séru jako prediktivní nástroj v primární prevenci kardiovaskulárních onemocnění v kombinaci s EKG markery rizika</t>
  </si>
  <si>
    <t>kontaktní osoba- email, tel</t>
  </si>
  <si>
    <r>
      <t>očekávaný finanční objem</t>
    </r>
    <r>
      <rPr>
        <b/>
        <sz val="10"/>
        <rFont val="Arial"/>
        <family val="2"/>
        <charset val="238"/>
      </rPr>
      <t xml:space="preserve"> za celou</t>
    </r>
    <r>
      <rPr>
        <b/>
        <sz val="10"/>
        <color rgb="FFFF0000"/>
        <rFont val="Arial"/>
        <family val="2"/>
        <charset val="238"/>
      </rPr>
      <t xml:space="preserve"> </t>
    </r>
    <r>
      <rPr>
        <b/>
        <sz val="10"/>
        <rFont val="Arial"/>
        <family val="2"/>
        <charset val="238"/>
      </rPr>
      <t>dobu řešení grantu/projektu bez DPH</t>
    </r>
  </si>
  <si>
    <t xml:space="preserve">očekávaný finanční objem v jednom roce </t>
  </si>
  <si>
    <t>plánované období pořízení (měsíc a rok)</t>
  </si>
  <si>
    <t>cena za balení bez DPH</t>
  </si>
  <si>
    <t>pokud přístroj už existuje, tak inventární číslo přístroje</t>
  </si>
  <si>
    <t>vázaný analyzátor/ přístroj</t>
  </si>
  <si>
    <t>metoda</t>
  </si>
  <si>
    <t>účel použití - druh vyšetření</t>
  </si>
  <si>
    <t>výrobce/ dodavatel</t>
  </si>
  <si>
    <t>název zboží/služby/investice</t>
  </si>
  <si>
    <t>katalogové číslo zboží/služby/investice</t>
  </si>
  <si>
    <t>Název grantu</t>
  </si>
  <si>
    <t>Řešitel/spoluřešitel FNOL</t>
  </si>
  <si>
    <t>řešení</t>
  </si>
  <si>
    <t>VZ-2024-000682</t>
  </si>
  <si>
    <t>pozn.</t>
  </si>
  <si>
    <t>max.hodnota 387.600,-/3 roky za předpokl 30ks</t>
  </si>
  <si>
    <t>poptávka</t>
  </si>
  <si>
    <t>DG_2024_11</t>
  </si>
  <si>
    <t>objednáno</t>
  </si>
  <si>
    <t>Lacomed</t>
  </si>
  <si>
    <t>Baria</t>
  </si>
  <si>
    <t>kod QI - ZI179</t>
  </si>
  <si>
    <t>8B-S016-FBJ</t>
  </si>
  <si>
    <t>Strata Screen-C (55 μm, 70 Å), 200 mg / 3 mL, Tubes, 50/Pk</t>
  </si>
  <si>
    <t>Phenomenex Beckmann Coulter ČR</t>
  </si>
  <si>
    <t>SPE extrakce semisyntetických kanabinoidů a jejich metabolitů</t>
  </si>
  <si>
    <t>LC-MS, GC-MS</t>
  </si>
  <si>
    <t>08/2024</t>
  </si>
  <si>
    <t>Maier, 2674</t>
  </si>
  <si>
    <t>Objednáno</t>
  </si>
  <si>
    <t>8B-S053-ECH</t>
  </si>
  <si>
    <t>Strata-XL-A 100 μm Polymeric Strong Anion, 100 mg / 6 mL, Tubes, 30/Pk</t>
  </si>
  <si>
    <t>8B-S133-TAK</t>
  </si>
  <si>
    <t>Phree Phospholipid Removal, Tabbed 1mL Tube, 4 960,00 Kč 0,00 Kč 4 960,00 Kč 100/Pk</t>
  </si>
  <si>
    <t>70221-25G-F</t>
  </si>
  <si>
    <t>Ammonium formate (eluent additive LC-MS)</t>
  </si>
  <si>
    <t>Merck CZ</t>
  </si>
  <si>
    <t>Chemikálie pro přípravu mobilní fáze</t>
  </si>
  <si>
    <t>73594-25G-F</t>
  </si>
  <si>
    <t>Ammonium acetate for mass spetrometry</t>
  </si>
  <si>
    <t>00940-50ML</t>
  </si>
  <si>
    <t>Formic acid LC-MS</t>
  </si>
  <si>
    <t>34855-2L</t>
  </si>
  <si>
    <t>Cyclohexan Chromasolv</t>
  </si>
  <si>
    <t>Chemikálie pro extrakci semisyntetických kanabinoidů</t>
  </si>
  <si>
    <t>34858-4 x 2,5 L</t>
  </si>
  <si>
    <t>Ethylacetate Chromasolv HPLC</t>
  </si>
  <si>
    <t>49199-50ML-F</t>
  </si>
  <si>
    <t>Acetic acid LC-MS</t>
  </si>
  <si>
    <t>2541.0105</t>
  </si>
  <si>
    <t xml:space="preserve">Špička Insert 0,1 ml 31 x 6 mm 15 mm bal. á 100 ks </t>
  </si>
  <si>
    <t>FisherScientific, s.r.o.</t>
  </si>
  <si>
    <t>Inserty do vialek pro vzorky</t>
  </si>
  <si>
    <t>7 balení</t>
  </si>
  <si>
    <t>2542.0124</t>
  </si>
  <si>
    <t>uzávěr PP modrý pro šr.vialky ND9,otvor 6mm, silikon bílý/PTFE červ., bal. 100 ks</t>
  </si>
  <si>
    <t>Uzávěr pro vialky pro vzorky</t>
  </si>
  <si>
    <t>6 balení</t>
  </si>
  <si>
    <t>2540.0130</t>
  </si>
  <si>
    <t>Vialka ND 9, HPLC/GC certifikovaný kit,1,5 ml čiré sklo+ultraclean uzávěr, septa silikon/červ.PTFE, bal.á 100 ks, 2540.0130</t>
  </si>
  <si>
    <t xml:space="preserve">vialky pro vzorky </t>
  </si>
  <si>
    <t>4 balení</t>
  </si>
  <si>
    <t>2700.0140</t>
  </si>
  <si>
    <t>TG-5MS GC kolona 15m x 0,25mm x 0,25µm</t>
  </si>
  <si>
    <t>Kolona pro GC-MS</t>
  </si>
  <si>
    <t>GC-MS</t>
  </si>
  <si>
    <t>Waters Acquity UPLC BEH C18 1.7 um) van Guard Pre-Column 3/pk 21 x 5 mm)</t>
  </si>
  <si>
    <t>Waters</t>
  </si>
  <si>
    <t>Předkolonky pro LC-MS</t>
  </si>
  <si>
    <t>09/2024</t>
  </si>
  <si>
    <t>CAY-30748-1MG</t>
  </si>
  <si>
    <t>Tetrahydrocannabivarin, 1 mg solution in methanol</t>
  </si>
  <si>
    <t>Chromservis</t>
  </si>
  <si>
    <t>Standard semisystetický kanabinoid</t>
  </si>
  <si>
    <t>05/2024</t>
  </si>
  <si>
    <t>CAY-35368-1MG</t>
  </si>
  <si>
    <t>9(R)Hexahydrocannabinol Acetate, 1 mg solution in Acetonitrile</t>
  </si>
  <si>
    <t>CAY-36346-1MG</t>
  </si>
  <si>
    <t>9(R)­Hexahydrocannabiphorol, 1 mg a solution in acetonitrile</t>
  </si>
  <si>
    <t>CAY-36347-1MG</t>
  </si>
  <si>
    <t>9(S)­Hexahydrocannabiphorol, 1 mg a solution in acetonitrile</t>
  </si>
  <si>
    <t>CAY-29306-1MG</t>
  </si>
  <si>
    <t>Delta-9-THCB, 1 mg solution in acetonitrile</t>
  </si>
  <si>
    <t>CAY-30171-1MG</t>
  </si>
  <si>
    <t>delta-9-THCP (CAS: 54763-99-4), 1 mg solution in Acetonitrile</t>
  </si>
  <si>
    <t>CAY-36350-1MG</t>
  </si>
  <si>
    <t>1(R)-Tetrahydrocannabidiol, 1 mg solution in acetonitrile</t>
  </si>
  <si>
    <t>CAY-38220-1MG</t>
  </si>
  <si>
    <t>9(R)Hexahydrocannabihexol, 1 mg solution in acetonitrile</t>
  </si>
  <si>
    <t>CAY-38221-1MG</t>
  </si>
  <si>
    <t>9(S)Hexahydrocannabihexol, 1 mg solution in acetonitrile</t>
  </si>
  <si>
    <t>CAY-40087-1MG</t>
  </si>
  <si>
    <t>9(R)Hexahydrocannabutol, 1 mg solution in acetonitrile</t>
  </si>
  <si>
    <t>CAY-39899-1MG</t>
  </si>
  <si>
    <t>9(R)Hexahydrocannabinol-C8, 1 mg solution in acetonitrile</t>
  </si>
  <si>
    <t>CAY-35081-1MG</t>
  </si>
  <si>
    <t>Delta-9-Tetrahydrocannabinol-C8 (delta-9-THC-C8), 1 mg solution in acetonitrile</t>
  </si>
  <si>
    <t>63136-250G-F</t>
  </si>
  <si>
    <t>Magnesum sulfate andhydrous</t>
  </si>
  <si>
    <t>7710-500GM</t>
  </si>
  <si>
    <t>Sodium chloride OmniPur Grade</t>
  </si>
  <si>
    <t>60700-5</t>
  </si>
  <si>
    <t>KIMBLE® ACCUFORM® SSR™ Vial, 5 mL</t>
  </si>
  <si>
    <t>BDL Czech Republic</t>
  </si>
  <si>
    <t>Vialky pro extrakci semisyntetických kanabinoidů</t>
  </si>
  <si>
    <t>Ultra C18 Bulk Packing Material, 5 µm, 10 gm</t>
  </si>
  <si>
    <t>Restek (Chromservis CZ)</t>
  </si>
  <si>
    <t>01/2025</t>
  </si>
  <si>
    <t>481973-25MG</t>
  </si>
  <si>
    <t>NADPH, Tetrasodium Salt</t>
  </si>
  <si>
    <t>Chemikálie pro metabolické studie semisyntetické kanabinodiy</t>
  </si>
  <si>
    <t>U6751-25MG</t>
  </si>
  <si>
    <t>Uridine 5′-diphosphoglucuronic acid trisodium salt</t>
  </si>
  <si>
    <t>Magnesium chloride</t>
  </si>
  <si>
    <t>15238-25ML</t>
  </si>
  <si>
    <t>N,O-Bis(trimethylsilyl)trifluoroacetamide with trimethylchlorosilane</t>
  </si>
  <si>
    <t>Chemikálie pro derivatizaci semisyntetických kanabinoidů</t>
  </si>
  <si>
    <t>85433-10ML</t>
  </si>
  <si>
    <t>Silylating mixture III</t>
  </si>
  <si>
    <t>HMS9PL</t>
  </si>
  <si>
    <t>Human S9 Fractions</t>
  </si>
  <si>
    <t>Thermofisher Scientific</t>
  </si>
  <si>
    <t>Mikrosomy pro metabolické studie semisyntetických kanabinoidů</t>
  </si>
  <si>
    <t>10 ks</t>
  </si>
  <si>
    <t>MSS9PL</t>
  </si>
  <si>
    <t>Mouse (CD-1) S9 Fractions</t>
  </si>
  <si>
    <t>701 N 10 UL SYR(26S/70/2)</t>
  </si>
  <si>
    <t>Altium</t>
  </si>
  <si>
    <t>Mikrostříkačka Hamilton pro dávkování vzorků</t>
  </si>
  <si>
    <t>2 ks</t>
  </si>
  <si>
    <t>PEEK spojky a kapiláry pro LC-MS/MS</t>
  </si>
  <si>
    <t>Spotřební materiál pro LC-MS</t>
  </si>
  <si>
    <t>Acclaim™ 120 C18 Columns</t>
  </si>
  <si>
    <t>CAPILLARY, GLASS D6,48 D0,5 L180 R1GOHM</t>
  </si>
  <si>
    <t>Bruker CZ</t>
  </si>
  <si>
    <t>2103.3530</t>
  </si>
  <si>
    <t>Mikrozkumavky Eppendorf 0,2 ml, Safe-Lock, 1000 ks</t>
  </si>
  <si>
    <t>Laboratorní spotřební materiál</t>
  </si>
  <si>
    <t>7335.0410</t>
  </si>
  <si>
    <t>pH metr Fisher Scientific accumet XL150, kit s pH elektrodou a tepl. Čidlem</t>
  </si>
  <si>
    <t xml:space="preserve">Laboratorní přístroj </t>
  </si>
  <si>
    <t>HAM81516</t>
  </si>
  <si>
    <t>1005 LTN 5 mL SYR (22/51/3)</t>
  </si>
  <si>
    <t>Mikrostříkačka Hamilton pro dávkování kalibrantu do LC-MS</t>
  </si>
  <si>
    <t>01/2026</t>
  </si>
  <si>
    <t>Capillary, Glass-D6,48-D0,6-L 180-R1GOHM</t>
  </si>
  <si>
    <t>5190-5278</t>
  </si>
  <si>
    <t>Econofltr PP 13mm 0.45um 1000/pk</t>
  </si>
  <si>
    <t>38533.0005</t>
  </si>
  <si>
    <t>(Trimethylsilyl)diazomethane, 1.8 to 2.4M solution in hexanes, 5 ml</t>
  </si>
  <si>
    <t>69479-5ML</t>
  </si>
  <si>
    <t>N-Methyl-N-(trimethylsilyl)trifluoroacetamide</t>
  </si>
  <si>
    <t>M2100-E</t>
  </si>
  <si>
    <t>Kývačka TubeRocker</t>
  </si>
  <si>
    <t>P-lab</t>
  </si>
  <si>
    <t>AL35720</t>
  </si>
  <si>
    <t>Tubg,PEEK,1/16 in.x0.005in., 10 ft, 1/p</t>
  </si>
  <si>
    <t>Altium s.r.o.</t>
  </si>
  <si>
    <t>7537.1144</t>
  </si>
  <si>
    <t>Kombinovaná mikroelektroda ORION 9863BN</t>
  </si>
  <si>
    <t>Spotřební materiál</t>
  </si>
  <si>
    <t xml:space="preserve">doc. RNDr. Vítězslav Maier, Ph.D. </t>
  </si>
  <si>
    <t>Objektivní diagnostika intoxikací semisyntetickými kanabinoidy</t>
  </si>
  <si>
    <t>MUDr. Vladimír Mišuth</t>
  </si>
  <si>
    <t>Stanovení fyziologického rozmezí kapilárního CRP u novorozence mezi 48.-72. hod života</t>
  </si>
  <si>
    <t>Kit QR go CRP</t>
  </si>
  <si>
    <t>Medipos</t>
  </si>
  <si>
    <t>CRP POCT</t>
  </si>
  <si>
    <t>CRP</t>
  </si>
  <si>
    <t>Quick read Go CRP (Aidan)</t>
  </si>
  <si>
    <t>D134172-000</t>
  </si>
  <si>
    <t>Mišuth Vladimír, MUDr. &lt;Vladimir.Misuth@fnol.cz&gt;; veronika.kucerova@fnol.cz</t>
  </si>
  <si>
    <t>K800521-2</t>
  </si>
  <si>
    <t>Envision Flextarget Retrieval</t>
  </si>
  <si>
    <t>HPST</t>
  </si>
  <si>
    <t>nikroskopie</t>
  </si>
  <si>
    <t>Ventana</t>
  </si>
  <si>
    <t>OptiView DAB det. Kit</t>
  </si>
  <si>
    <t>Roche</t>
  </si>
  <si>
    <t>H4000</t>
  </si>
  <si>
    <t>Fix k obkružování preparátů</t>
  </si>
  <si>
    <t>DC559</t>
  </si>
  <si>
    <t>DB376</t>
  </si>
  <si>
    <t>VE710</t>
  </si>
  <si>
    <t>VZ-2022-000707</t>
  </si>
  <si>
    <t>Z8586</t>
  </si>
  <si>
    <t>stav: poptávka, plán DNS, nákup</t>
  </si>
  <si>
    <t xml:space="preserve">CD3 </t>
  </si>
  <si>
    <t>[NB100-2726AF647]</t>
  </si>
  <si>
    <t>novus</t>
  </si>
  <si>
    <t>mikroskopie</t>
  </si>
  <si>
    <t>mikroskop UPOL</t>
  </si>
  <si>
    <t xml:space="preserve">pd1 </t>
  </si>
  <si>
    <t>[bs-1867R -A-488]</t>
  </si>
  <si>
    <t>BIOSS</t>
  </si>
  <si>
    <t xml:space="preserve">LAG 3 </t>
  </si>
  <si>
    <t>[NBP1-97657F]</t>
  </si>
  <si>
    <t>NOVUS</t>
  </si>
  <si>
    <t xml:space="preserve">OX40 </t>
  </si>
  <si>
    <t>[NBP2-11969 AF647]</t>
  </si>
  <si>
    <t xml:space="preserve">CD8 </t>
  </si>
  <si>
    <t>[NBP2-25195 AF647]</t>
  </si>
  <si>
    <t xml:space="preserve">TTF1 </t>
  </si>
  <si>
    <t>[8G7G3/1 AF647]</t>
  </si>
  <si>
    <t>SANTA CRUZ</t>
  </si>
  <si>
    <t xml:space="preserve">CTLA4 </t>
  </si>
  <si>
    <t>[NB100-64849 AF 488]</t>
  </si>
  <si>
    <t>28 8</t>
  </si>
  <si>
    <t xml:space="preserve"> [ab 209959]</t>
  </si>
  <si>
    <t>ABCAM</t>
  </si>
  <si>
    <t>22C3</t>
  </si>
  <si>
    <t>DAKO</t>
  </si>
  <si>
    <t xml:space="preserve">ANTI V5 </t>
  </si>
  <si>
    <t>[P/N 46-1260]</t>
  </si>
  <si>
    <t>INVITROGEN</t>
  </si>
  <si>
    <t>[NB100-2726PE]</t>
  </si>
  <si>
    <t>[NBP1-49045PE]</t>
  </si>
  <si>
    <t>P63</t>
  </si>
  <si>
    <t>[NBP3-08660PE]</t>
  </si>
  <si>
    <t>DD888</t>
  </si>
  <si>
    <t>DD127</t>
  </si>
  <si>
    <t>DD030</t>
  </si>
  <si>
    <t>DD043</t>
  </si>
  <si>
    <t>dd049</t>
  </si>
  <si>
    <t>DF066</t>
  </si>
  <si>
    <t>DE485</t>
  </si>
  <si>
    <t>DI294</t>
  </si>
  <si>
    <t>DB415</t>
  </si>
  <si>
    <t>DD891</t>
  </si>
  <si>
    <t>DD865</t>
  </si>
  <si>
    <t>DD466</t>
  </si>
  <si>
    <t>z8586</t>
  </si>
  <si>
    <t>nákup</t>
  </si>
  <si>
    <t>doc. Bouchal</t>
  </si>
  <si>
    <t>prof.Raška/RNDr. Leona Rašková Kafková, PhD</t>
  </si>
  <si>
    <t>[ab196147]</t>
  </si>
  <si>
    <t>Alexa Fluor® 647 Anti-CD4 antibody [EPR6855]</t>
  </si>
  <si>
    <t>Abcam</t>
  </si>
  <si>
    <t>Leona.raskova@upol.cz</t>
  </si>
  <si>
    <t>ab270127</t>
  </si>
  <si>
    <t>Alexa Fluor® 647 Anti-CTLA4 antibody [CAL49]</t>
  </si>
  <si>
    <t>ab305362</t>
  </si>
  <si>
    <t>Alexa Fluor® 488 Anti-CD134 / OX40L receptor antibody [EPR23001-88]</t>
  </si>
  <si>
    <t>ab313269</t>
  </si>
  <si>
    <t>Alexa Fluor® 555 Anti-CD103 antibody [EPR4166(2)]</t>
  </si>
  <si>
    <t>ab201825</t>
  </si>
  <si>
    <t>Alexa Fluor® 647 Anti-PD1 antibody [EPR4877(2)]</t>
  </si>
  <si>
    <t>ab196372</t>
  </si>
  <si>
    <t>Alexa Fluor® 488 Anti-CD4 antibody [EPR6855]</t>
  </si>
  <si>
    <t>13-4013-85</t>
  </si>
  <si>
    <t>Rat anti-Mouse IgG (H+L) Secondary Antibody, Biotin, eBioscience™</t>
  </si>
  <si>
    <t>Invitrogen</t>
  </si>
  <si>
    <t>7105-03</t>
  </si>
  <si>
    <t>Streptavidin-TRITC</t>
  </si>
  <si>
    <t>Southern Biotech</t>
  </si>
  <si>
    <t>dle MPT vybrán Abbott, cena: 5750 Kč/ks</t>
  </si>
  <si>
    <t>prof. Táborský</t>
  </si>
  <si>
    <t>DG</t>
  </si>
  <si>
    <t>ZPř</t>
  </si>
  <si>
    <t>ZT</t>
  </si>
  <si>
    <t>ULTRA LCS roche</t>
  </si>
  <si>
    <t>nepřímá imunohistochemie</t>
  </si>
  <si>
    <t xml:space="preserve">Benchmark Ultra Stainer (=IHC a ISH automat) </t>
  </si>
  <si>
    <t xml:space="preserve"> C0031619, C0031620, C0031621</t>
  </si>
  <si>
    <t>Reaction buffer (2l)</t>
  </si>
  <si>
    <t>950-102</t>
  </si>
  <si>
    <t>EZ prep. 2 L</t>
  </si>
  <si>
    <t>Ultra view DAB detection kit</t>
  </si>
  <si>
    <t>Hematoxylin II</t>
  </si>
  <si>
    <t>Bluing reag</t>
  </si>
  <si>
    <t>Ultra CC1 (2 litry)</t>
  </si>
  <si>
    <t>Ultra CC2</t>
  </si>
  <si>
    <t>OptiView DAB det. kit - 250 tests</t>
  </si>
  <si>
    <t>JP-BR35</t>
  </si>
  <si>
    <t>Žiletka mikrotomová Feather R35, pro sériové řezy, materiál: nerezová ocel, délka: 80 mm, výška: 8 mmúhel čepele: 35 °, bal. á 50 ks JP-BR35</t>
  </si>
  <si>
    <t>Bamed</t>
  </si>
  <si>
    <t>krájení řezů</t>
  </si>
  <si>
    <t>S2022</t>
  </si>
  <si>
    <t>CHEMMATE Antibody Diluent, 250 ml</t>
  </si>
  <si>
    <t>ředění protilátek</t>
  </si>
  <si>
    <t>Sklo podložní mikroskopické TOMO IHC Adhesive 25 x 75 x 1 mm bal. á 1.000 ks 07098928</t>
  </si>
  <si>
    <t>podložní skla</t>
  </si>
  <si>
    <t>Samolepky do tiskárny k automatu Benchmark</t>
  </si>
  <si>
    <t>štítky</t>
  </si>
  <si>
    <t>Tetraspaniny u rakoviny prostaty: dekódování klinického významu pomocí integrace analýzy jednotlivých buněk, heterogenity nádoru a interakcí s mikroprostředím nádoru</t>
  </si>
  <si>
    <t>cena s DPH</t>
  </si>
  <si>
    <t>ZB558, cena s DPH</t>
  </si>
  <si>
    <t>VŠEO</t>
  </si>
  <si>
    <t>Kód QI - DE062</t>
  </si>
  <si>
    <t>kód QI - DC819</t>
  </si>
  <si>
    <t>4ks</t>
  </si>
  <si>
    <t>DD551, 5ks do konce září</t>
  </si>
  <si>
    <t>zboží DA258 výrobce AIDIAN; vázáno na POCT přístroje QuikRead go ve FNOL - sml. Dodavatel JK-Trading</t>
  </si>
  <si>
    <t>4ks; kód této nabídky „PT240816BZ“</t>
  </si>
  <si>
    <t>3ks/za rok 2024; č.nabídky 2002064563</t>
  </si>
  <si>
    <t>č.nabídky 2002064563</t>
  </si>
  <si>
    <t>prof.MUDr.Mgr. Milan Raška, Ph.D.</t>
  </si>
  <si>
    <t xml:space="preserve">Nové přístupy v laboratorní diagnostice imunitně zprostředkovaných poruch reprodukce a zajištění tkáňové shody u transplantací </t>
  </si>
  <si>
    <t>265500R</t>
  </si>
  <si>
    <t> LIFECODES Non-HLA Antibody Kit</t>
  </si>
  <si>
    <t>Werfen/ APR</t>
  </si>
  <si>
    <t>testování protilátek</t>
  </si>
  <si>
    <t>LUMINEX</t>
  </si>
  <si>
    <t>LabSCAN3D</t>
  </si>
  <si>
    <t>C010559-000</t>
  </si>
  <si>
    <t>09/2024, 2025, 2026</t>
  </si>
  <si>
    <t>veronika.sidova@fnol.cz</t>
  </si>
  <si>
    <t>EIA Quant. Determination anti-ETAR Ab</t>
  </si>
  <si>
    <t>Thermo Fisher / Biomedica</t>
  </si>
  <si>
    <t>ELISA reader</t>
  </si>
  <si>
    <t>I023049-000</t>
  </si>
  <si>
    <t>EIA Quant. Determination anti-AT1R Ab. (RUO)</t>
  </si>
  <si>
    <t>I023049-001</t>
  </si>
  <si>
    <t>109-096-098</t>
  </si>
  <si>
    <t>Anti-Human IgG Polyclonal  FITC</t>
  </si>
  <si>
    <t>Jackson ImmunoResearch/ Exbio Praha</t>
  </si>
  <si>
    <t>FCXM</t>
  </si>
  <si>
    <t>plán investic</t>
  </si>
  <si>
    <t>04/2026</t>
  </si>
  <si>
    <t>109-136-098</t>
  </si>
  <si>
    <t>Anti-Human IgG Polyclonal  APC</t>
  </si>
  <si>
    <t>Anti-CD3-PerCP 100 test</t>
  </si>
  <si>
    <t xml:space="preserve">Biosciences/ Becton Dickinson Czechia, s.r.o. </t>
  </si>
  <si>
    <t>Anti-CD19-PE</t>
  </si>
  <si>
    <t>EasySep Isolation Kit Total Lymfocyte</t>
  </si>
  <si>
    <t>Stemcell Technologies/ Scintila</t>
  </si>
  <si>
    <t>T9-237-T100</t>
  </si>
  <si>
    <t>Anti-Hu beta2-Microglobulin PerCP-Cy™5.5</t>
  </si>
  <si>
    <t>Exbio</t>
  </si>
  <si>
    <t>průtoková cytometrie</t>
  </si>
  <si>
    <t>průtokový cytometr</t>
  </si>
  <si>
    <t>UPOL</t>
  </si>
  <si>
    <t>09/2024, 2026</t>
  </si>
  <si>
    <t>leona.raskova@fnol.cz+L22:LL22:L47</t>
  </si>
  <si>
    <t>1P-896-T100</t>
  </si>
  <si>
    <t>Anti-HLA-C PE</t>
  </si>
  <si>
    <t>PB-474-T100</t>
  </si>
  <si>
    <t>Anti-HLA-DR Pacific Blue</t>
  </si>
  <si>
    <t>CL594-66013</t>
  </si>
  <si>
    <t>HLA class I ABC monoclal antibody</t>
  </si>
  <si>
    <t>Thermo Fisher / Proteintech</t>
  </si>
  <si>
    <t>17-9953-42</t>
  </si>
  <si>
    <t>HLA-E monoclal antibody APC</t>
  </si>
  <si>
    <t>Thermo Fisher / Invitrogen</t>
  </si>
  <si>
    <t>46-9957-42</t>
  </si>
  <si>
    <t>HLA-G Monoclonal Antibody (87G), PerCP-eFluor™ 710, eBioscience™</t>
  </si>
  <si>
    <t>RT2380690</t>
  </si>
  <si>
    <t>Brilliant Violet 711™ anti-human CD25 9914 Kč</t>
  </si>
  <si>
    <t>ITA</t>
  </si>
  <si>
    <t xml:space="preserve">RT2308140 </t>
  </si>
  <si>
    <t xml:space="preserve"> Brilliant Violet 785™ anti-human CX3CR1 9914 Kč</t>
  </si>
  <si>
    <t>RT2102240</t>
  </si>
  <si>
    <t>Brilliant Violet 510™ anti-human CD3 9396 Kč</t>
  </si>
  <si>
    <t>RT2154710</t>
  </si>
  <si>
    <t xml:space="preserve"> PE/Dazzle™ 594 anti-human CD69 9331 Kč</t>
  </si>
  <si>
    <t xml:space="preserve">RT2102180 </t>
  </si>
  <si>
    <t>Brilliant Violet 570™ anti-human CD3 9914 Kč</t>
  </si>
  <si>
    <t>RT2472530</t>
  </si>
  <si>
    <t xml:space="preserve"> PE/Cy7 anti-human CD274 (B7-H1, PD-L1) 7906 Kč</t>
  </si>
  <si>
    <t>RT2200580</t>
  </si>
  <si>
    <t xml:space="preserve"> Pacific Blue™ anti-human FOXP3 7906 Kč</t>
  </si>
  <si>
    <t>RT2124040</t>
  </si>
  <si>
    <t xml:space="preserve"> PE/Cy5 anti-human CD62L 5897 Kč</t>
  </si>
  <si>
    <t>RT2114140</t>
  </si>
  <si>
    <t xml:space="preserve"> Brilliant Violet 650™ anti-human CD27 9655 Kč</t>
  </si>
  <si>
    <t>RT2120530</t>
  </si>
  <si>
    <t>FITC anti-human CD45RA</t>
  </si>
  <si>
    <t>RT232365</t>
  </si>
  <si>
    <t>Brilliant Violet 510™ anti-human CD8</t>
  </si>
  <si>
    <t>12-6988-82</t>
  </si>
  <si>
    <t>ROR gamma (t) Monoclonal Antibody (AFKJS-9), PE, eBioscience™</t>
  </si>
  <si>
    <t>MHCD0422</t>
  </si>
  <si>
    <t>CD4 Monoclonal Antibody (S3.5), PE-Alexa Fluor™ 610</t>
  </si>
  <si>
    <t>Anti human IgM – BV605</t>
  </si>
  <si>
    <t>Anti human IgD – BV510</t>
  </si>
  <si>
    <t>Anti human CD138 – BV711</t>
  </si>
  <si>
    <t>Anti human CD19-PE-CF594</t>
  </si>
  <si>
    <t>BD Biosciences</t>
  </si>
  <si>
    <t>Anti human IgG – BV750</t>
  </si>
  <si>
    <t>Anti human CD38 – BV650</t>
  </si>
  <si>
    <t>Biolegend</t>
  </si>
  <si>
    <t>Anti human Ig light chain lambda – Pacific Blue</t>
  </si>
  <si>
    <t>Alexa Fluor® 488 anti-human CD27 Recombinant</t>
  </si>
  <si>
    <t>ITA / Sony</t>
  </si>
  <si>
    <t>BioVendor - sleva</t>
  </si>
  <si>
    <t>Dynex - sleva</t>
  </si>
  <si>
    <t>VZ-2022-000708</t>
  </si>
  <si>
    <t>kód QI VC702</t>
  </si>
  <si>
    <t xml:space="preserve">anti-human CD19-PE </t>
  </si>
  <si>
    <t>Sony Biotechnologies</t>
  </si>
  <si>
    <t>Analýza buněk</t>
  </si>
  <si>
    <t>FACS</t>
  </si>
  <si>
    <t>SONY SP6800 spectral analyzer</t>
  </si>
  <si>
    <t>09-2024</t>
  </si>
  <si>
    <t>milan.raska@fnol.cz, katerina.zachova@fnol.cz</t>
  </si>
  <si>
    <t xml:space="preserve">anti-human CD38-PE-Dazzle-594 </t>
  </si>
  <si>
    <t xml:space="preserve">anti-human IgD-APC-H7 </t>
  </si>
  <si>
    <t>310-10C</t>
  </si>
  <si>
    <t>Recombinant Human APRIL, 2ug</t>
  </si>
  <si>
    <t>Peprotech</t>
  </si>
  <si>
    <t>Stimulace buněk</t>
  </si>
  <si>
    <t>2149-BF-010</t>
  </si>
  <si>
    <t>Recombinant Human BAFF/BLyS/TNFSF13B Protein</t>
  </si>
  <si>
    <t>Bio-Techne R&amp;D Systems</t>
  </si>
  <si>
    <t>anti-human T-Bet-PE-cy7</t>
  </si>
  <si>
    <t>anti-human GATA-3-BV421</t>
  </si>
  <si>
    <t>anti-human FOXP3-PE-Dazzle-594</t>
  </si>
  <si>
    <t>anti-human VD8-Pacific Blue</t>
  </si>
  <si>
    <t>Nové biomarkery pro sledování progrese a potencionální léčbu IgA nefropatie</t>
  </si>
  <si>
    <t>K800221</t>
  </si>
  <si>
    <t>EnVision™ FLEX Plus, Mouse, High pH</t>
  </si>
  <si>
    <t>PT LINK</t>
  </si>
  <si>
    <t>I0032039-000</t>
  </si>
  <si>
    <t>DG755</t>
  </si>
  <si>
    <t>5067-5582</t>
  </si>
  <si>
    <t>Screen Tape D1000</t>
  </si>
  <si>
    <t>detekce DNA</t>
  </si>
  <si>
    <t> automatizovaná elektroforéza</t>
  </si>
  <si>
    <t>TapeStation</t>
  </si>
  <si>
    <t>C0032752-000</t>
  </si>
  <si>
    <t>DA877</t>
  </si>
  <si>
    <t>5067-5583</t>
  </si>
  <si>
    <t>D1000 reagents</t>
  </si>
  <si>
    <t>DD471</t>
  </si>
  <si>
    <t>5067-5586</t>
  </si>
  <si>
    <t>D1000 Ladder</t>
  </si>
  <si>
    <t>DD476</t>
  </si>
  <si>
    <t>EnVision Flex target Retrieval Solution, Low pH (50x)</t>
  </si>
  <si>
    <t>DC342</t>
  </si>
  <si>
    <t>ACETON P.A.</t>
  </si>
  <si>
    <t>chemikálie</t>
  </si>
  <si>
    <t>DC166</t>
  </si>
  <si>
    <t>ETHANOL 99,5%,  P.A.</t>
  </si>
  <si>
    <t>DD276</t>
  </si>
  <si>
    <t>Xylen p.a.</t>
  </si>
  <si>
    <t>Špička pipetovací Capp Expellplus 1200ul s filtrem bal. á 768 ks 5130150(5130123)</t>
  </si>
  <si>
    <t>KRD</t>
  </si>
  <si>
    <t>špičky</t>
  </si>
  <si>
    <t>ZI457</t>
  </si>
  <si>
    <t>72.1979</t>
  </si>
  <si>
    <t>Destička PCR Multiply   96/0,3 ml,s polovysokým bočním okrajem, bal. á 50 ks 72.1979</t>
  </si>
  <si>
    <t xml:space="preserve">SARSTEDT </t>
  </si>
  <si>
    <t>PCR destičky</t>
  </si>
  <si>
    <t>ZR711</t>
  </si>
  <si>
    <t>C78201</t>
  </si>
  <si>
    <t>Strip 8 - zkumavkový PCR EU, 0,2 ml, s připojeným vypouklým víčkem, kónické dno, Regular Profile, barva čirá, ultra clear, balení á 120 stripů C78201</t>
  </si>
  <si>
    <t>LAB MARK</t>
  </si>
  <si>
    <t>stripy</t>
  </si>
  <si>
    <t>ZS334</t>
  </si>
  <si>
    <t>K72910B</t>
  </si>
  <si>
    <t>Strip 8 - zkumavkový PCR EU, 0,2 ml, připojeným plochým optickým víčkem, kónické dno, Regular Profile, barva čirá, tenkostěnný, ultra clear, balení á 300 stripů K72910B</t>
  </si>
  <si>
    <t>ZS335</t>
  </si>
  <si>
    <t>špičky Eppendorf 0,1 ul (bílé)</t>
  </si>
  <si>
    <t>12x</t>
  </si>
  <si>
    <t>ZE 719</t>
  </si>
  <si>
    <t xml:space="preserve">Rukavice latexové S </t>
  </si>
  <si>
    <t>700 ks</t>
  </si>
  <si>
    <t>ZN 041</t>
  </si>
  <si>
    <t>Rukavice latexové M</t>
  </si>
  <si>
    <t>1 000 ks</t>
  </si>
  <si>
    <t>ZN 126</t>
  </si>
  <si>
    <t>Rukavice latexové L</t>
  </si>
  <si>
    <t>500 ks</t>
  </si>
  <si>
    <t>ZN 125</t>
  </si>
  <si>
    <t>Mikrozkumavky Eppendorf 1,5 ml</t>
  </si>
  <si>
    <t>5 x balení</t>
  </si>
  <si>
    <t>ZQ 459</t>
  </si>
  <si>
    <t>Falkony kónické TPP</t>
  </si>
  <si>
    <t>1 x balení</t>
  </si>
  <si>
    <t>ZC 321</t>
  </si>
  <si>
    <t>Zkumavky modré 15 ml</t>
  </si>
  <si>
    <t>2 x balení</t>
  </si>
  <si>
    <t>ZA 816</t>
  </si>
  <si>
    <t>Sérologické pipety 5ml</t>
  </si>
  <si>
    <t>7 x balení</t>
  </si>
  <si>
    <t>ZM 867</t>
  </si>
  <si>
    <t xml:space="preserve">Tris </t>
  </si>
  <si>
    <t>2 kg</t>
  </si>
  <si>
    <t>DG 225</t>
  </si>
  <si>
    <t>Papírové ručníky</t>
  </si>
  <si>
    <t>10 x balení</t>
  </si>
  <si>
    <t>VG 320</t>
  </si>
  <si>
    <t>Xenotransplantáty nádorových buněk metastazujícího onemocnění jako nástroj preklinického výzkumu</t>
  </si>
  <si>
    <t>GeneScan 500 LIZ Size Standard</t>
  </si>
  <si>
    <t>LIFE</t>
  </si>
  <si>
    <t>PCR/fragmentační analýza</t>
  </si>
  <si>
    <t>SeqStudio</t>
  </si>
  <si>
    <t>I0031231-000</t>
  </si>
  <si>
    <t>DA996</t>
  </si>
  <si>
    <t>N8080247</t>
  </si>
  <si>
    <t>AmpliTaq Gold polymeraza with BufferII 1000 II</t>
  </si>
  <si>
    <t>DI590</t>
  </si>
  <si>
    <t>A41331</t>
  </si>
  <si>
    <t>Seq Studio cartridge v 2</t>
  </si>
  <si>
    <t>DB187</t>
  </si>
  <si>
    <t>Biot41003</t>
  </si>
  <si>
    <t>GelRed Nucleic Acid Stain, 10,000X in water</t>
  </si>
  <si>
    <t>Labmark</t>
  </si>
  <si>
    <t>PCR</t>
  </si>
  <si>
    <t>DF020</t>
  </si>
  <si>
    <t>špičky Eppendorf 2-200 ul (žluté)</t>
  </si>
  <si>
    <t>20 x balení</t>
  </si>
  <si>
    <t>ZF 037</t>
  </si>
  <si>
    <t>špičky Eppendrof 1 000 ul (modré)</t>
  </si>
  <si>
    <t>12 x balení</t>
  </si>
  <si>
    <t>ZE 821</t>
  </si>
  <si>
    <t>špičky Eppendorf 5 000 ul (fialové)</t>
  </si>
  <si>
    <t>ZE 198</t>
  </si>
  <si>
    <t>800 ks</t>
  </si>
  <si>
    <t>ZN 130</t>
  </si>
  <si>
    <t>Rukavice nitrilové S</t>
  </si>
  <si>
    <t>1 500 ks</t>
  </si>
  <si>
    <t>ZS 793</t>
  </si>
  <si>
    <t>Rukavice nitrilové M</t>
  </si>
  <si>
    <t>ZS 792</t>
  </si>
  <si>
    <t>Rukavice nitrilové L</t>
  </si>
  <si>
    <t>300 ks</t>
  </si>
  <si>
    <t>ZS 791</t>
  </si>
  <si>
    <t>Mikrozkumavky Eppendorf 2 ml</t>
  </si>
  <si>
    <t>8 x balení</t>
  </si>
  <si>
    <t>ZG 203</t>
  </si>
  <si>
    <t>Zamražovací zkumavky NUNC</t>
  </si>
  <si>
    <t>6 x balení</t>
  </si>
  <si>
    <t>ZT 174</t>
  </si>
  <si>
    <t xml:space="preserve">Falkony samostojné </t>
  </si>
  <si>
    <t>ZB 368</t>
  </si>
  <si>
    <t>Zkumavky modré 10 ml</t>
  </si>
  <si>
    <t>ZA 817</t>
  </si>
  <si>
    <t>Sérologické pipety 10ml</t>
  </si>
  <si>
    <t>ZB 862</t>
  </si>
  <si>
    <t>Lukasterikové sáčky 14 x 33 cm</t>
  </si>
  <si>
    <t>200 ks</t>
  </si>
  <si>
    <t>TA 093</t>
  </si>
  <si>
    <t>Stripy</t>
  </si>
  <si>
    <t>ZG891</t>
  </si>
  <si>
    <t>ZB558</t>
  </si>
  <si>
    <t>DC982</t>
  </si>
  <si>
    <t>ZO110</t>
  </si>
  <si>
    <t>VC702</t>
  </si>
  <si>
    <t>DA827</t>
  </si>
  <si>
    <t>Glykosfingolipidy a jejich metabolické dráhy jako potenciální biomarkery nádorů tlustého střeva</t>
  </si>
  <si>
    <t>prof. MUDr. Jiří Ehrmann, Ph.D.</t>
  </si>
  <si>
    <t>BioTech sleva - č.nab. BCZ-NB-24_07307</t>
  </si>
  <si>
    <t xml:space="preserve"> č. nab. TNAB00323</t>
  </si>
  <si>
    <t xml:space="preserve"> č. nab. TNAB00324</t>
  </si>
  <si>
    <t xml:space="preserve"> č. nab. TNAB00325</t>
  </si>
  <si>
    <t xml:space="preserve"> č. nab. TNAB00326</t>
  </si>
  <si>
    <t>příprava VZ na mikrobiolog.kultivační média</t>
  </si>
  <si>
    <t>primer on-line/nákup</t>
  </si>
  <si>
    <t>Chromservis; č.nabídky NA/2024/3510</t>
  </si>
  <si>
    <t>(prázdné)</t>
  </si>
  <si>
    <t>Celkový součet</t>
  </si>
  <si>
    <t xml:space="preserve">Součet z očekávaný finanční objem v jednom roce </t>
  </si>
  <si>
    <t>očekávaný finanční objem za celou dobu řešení grantu/projektu bez DPH</t>
  </si>
  <si>
    <t>.</t>
  </si>
  <si>
    <t>Thermo Fisher Scientific - nabídka č. 300674 SQ</t>
  </si>
  <si>
    <t>VZ-2022-000148</t>
  </si>
  <si>
    <t>Centrifuge tube 50 ml, conical, 360 pieces, zlute</t>
  </si>
  <si>
    <t>TPP/biotech</t>
  </si>
  <si>
    <t>izolace krevních buněk</t>
  </si>
  <si>
    <t>vysokorýchlostní centrifugace</t>
  </si>
  <si>
    <t>IX.2024; II.2025</t>
  </si>
  <si>
    <t>doc.Mgr. Monika Horváthová, Ph.D.; monika.horvathova@upol.cz; 585632342</t>
  </si>
  <si>
    <t>Centrifuge tube 15 ml, conical, 800 pieces, zlute</t>
  </si>
  <si>
    <t>izolace krevních buněk a séra</t>
  </si>
  <si>
    <t>62.547.254</t>
  </si>
  <si>
    <t>Screw cap tube, 50 ml, červené</t>
  </si>
  <si>
    <t>Sarstedt</t>
  </si>
  <si>
    <t>centrifugace</t>
  </si>
  <si>
    <t>Filter top 500 ml, 21 pieces</t>
  </si>
  <si>
    <t>příprava sterilního média</t>
  </si>
  <si>
    <t>Mikrozkumavky 1.5 ml, PP, bezbarvá</t>
  </si>
  <si>
    <t>Sardstedt</t>
  </si>
  <si>
    <t>izolace buněk a nukleových kyselin, zamražování vzorků</t>
  </si>
  <si>
    <t>86.1253.001</t>
  </si>
  <si>
    <t>Sérologická pipeta,5ml</t>
  </si>
  <si>
    <t>příprava sterilního média, práce s buňkami</t>
  </si>
  <si>
    <t>86.1254.001</t>
  </si>
  <si>
    <t>Sérologická pipeta,  10 ml</t>
  </si>
  <si>
    <t>86.1685.001</t>
  </si>
  <si>
    <t xml:space="preserve">Sérologická pipeta,  25 ml   </t>
  </si>
  <si>
    <t>291-0057</t>
  </si>
  <si>
    <t>Parafilm 100 mm</t>
  </si>
  <si>
    <t>VWR</t>
  </si>
  <si>
    <t>vzduchotěsné těsnění zabraňující kontaminaci vzorků a samovolnému odpařování chemikálnií</t>
  </si>
  <si>
    <t>rukavice nitryl XS, nepudrované</t>
  </si>
  <si>
    <t>Flower</t>
  </si>
  <si>
    <t>Ochranné pomůcky</t>
  </si>
  <si>
    <t>rukavice nitryl S, nepudrované</t>
  </si>
  <si>
    <t>rukavice nitryl M, nepudrované</t>
  </si>
  <si>
    <t>rukavice nitryl L, nepudrované</t>
  </si>
  <si>
    <t>rukavice nitryl XL, nepudrované</t>
  </si>
  <si>
    <t>4606027V</t>
  </si>
  <si>
    <t xml:space="preserve">2 ml Injekční stříkačky sterilní umělohmotné </t>
  </si>
  <si>
    <t>B. Braun</t>
  </si>
  <si>
    <t>95.64.997</t>
  </si>
  <si>
    <t>papírové krabičky 120 ks 10x10, 100 tubes</t>
  </si>
  <si>
    <t>uskladnění vzorků</t>
  </si>
  <si>
    <t>mražení</t>
  </si>
  <si>
    <t>130-041-407</t>
  </si>
  <si>
    <t>Pre-Separation Filters (30 µm)</t>
  </si>
  <si>
    <t>Miltenyi Biotec/Biohem</t>
  </si>
  <si>
    <t>separace buněk</t>
  </si>
  <si>
    <t>Zkumavka VACUETTE zelená, 8 ml, LH</t>
  </si>
  <si>
    <t>Greiner Bio One</t>
  </si>
  <si>
    <t>odber krvě pro izolaci buněk</t>
  </si>
  <si>
    <t>Tissue culture dish 100 mm</t>
  </si>
  <si>
    <r>
      <t xml:space="preserve">kultivace buněk </t>
    </r>
    <r>
      <rPr>
        <sz val="11"/>
        <color theme="1"/>
        <rFont val="Calibri"/>
        <family val="2"/>
        <scheme val="minor"/>
      </rPr>
      <t>in vitro</t>
    </r>
  </si>
  <si>
    <t>Tissue culture flask 25 cm, filter screw cap</t>
  </si>
  <si>
    <t>kultivace buněk in vitro</t>
  </si>
  <si>
    <t>Tissue culture flask 75 cm, filter screw cap</t>
  </si>
  <si>
    <t>IX.2024</t>
  </si>
  <si>
    <t>391-0559</t>
  </si>
  <si>
    <t>petriho misky 90x14mm</t>
  </si>
  <si>
    <t>Falcon®35mm TC-Treated Easy-Grip Style Cell Culture Dish</t>
  </si>
  <si>
    <t>II.2025</t>
  </si>
  <si>
    <t>130-050-501</t>
  </si>
  <si>
    <t>CD235a (Glycophorin A) MicroBeads, human</t>
  </si>
  <si>
    <t>F1241</t>
  </si>
  <si>
    <t>Fluo-3, AM, Calcium Indicator</t>
  </si>
  <si>
    <t>ThermoFisher</t>
  </si>
  <si>
    <t>barvení buněk</t>
  </si>
  <si>
    <t>D6883</t>
  </si>
  <si>
    <t>2′,7′-Dichlorodihydrofluorescein diacetate</t>
  </si>
  <si>
    <t xml:space="preserve">Merck/Sigma </t>
  </si>
  <si>
    <t>BD Pharmingen™ FITC Annexin V</t>
  </si>
  <si>
    <t>I.T.A.-Intertact</t>
  </si>
  <si>
    <t>BI-20700</t>
  </si>
  <si>
    <t>FGF23 (intact) ELISA</t>
  </si>
  <si>
    <t>BIOMEDICA</t>
  </si>
  <si>
    <t>hodnocení exprese proteinu</t>
  </si>
  <si>
    <t>spektrofotometrie</t>
  </si>
  <si>
    <t>BI-20702</t>
  </si>
  <si>
    <t>FGF23 (C-terminal) ELISA</t>
  </si>
  <si>
    <t>Etanol 96%</t>
  </si>
  <si>
    <t>Fagron</t>
  </si>
  <si>
    <t>dezinfekce povrchů, předmětů a nástrojů</t>
  </si>
  <si>
    <t>chemická sterilizace</t>
  </si>
  <si>
    <t>TR 118</t>
  </si>
  <si>
    <t xml:space="preserve">TRI Reagent  TR 118/500, 500ml  </t>
  </si>
  <si>
    <t>MRC/biotech</t>
  </si>
  <si>
    <t>izolace nukleových kyselin</t>
  </si>
  <si>
    <t xml:space="preserve">Histopaque®-1077, 500mL             </t>
  </si>
  <si>
    <t xml:space="preserve">IMDM, GlutaMAX™ Supplement, 500ml                           </t>
  </si>
  <si>
    <t>IX.2024; I.2025</t>
  </si>
  <si>
    <t>SuperScript™ II Reverse Transcriptase</t>
  </si>
  <si>
    <t xml:space="preserve">analýza génové exprese </t>
  </si>
  <si>
    <t>qPCR</t>
  </si>
  <si>
    <t>oligonukleotidy</t>
  </si>
  <si>
    <t>Eastport</t>
  </si>
  <si>
    <t>sekvenace DNA</t>
  </si>
  <si>
    <t>prof. MUDr. Dagmar Pospíšilová, Ph.D.</t>
  </si>
  <si>
    <t>Vrozené ektopické mineralizace s mutací genu ABCC6 a ENPP1: role erytrocytózy v patofyziologii onemocnění</t>
  </si>
  <si>
    <t>DC858</t>
  </si>
  <si>
    <t>DD928</t>
  </si>
  <si>
    <t>DF601</t>
  </si>
  <si>
    <t>DI222</t>
  </si>
  <si>
    <t>DH945</t>
  </si>
  <si>
    <t>DG393</t>
  </si>
  <si>
    <t>Krabička skladovací (kartonova) pro 81zk.</t>
  </si>
  <si>
    <t>Biologix</t>
  </si>
  <si>
    <t>skladování vzorků</t>
  </si>
  <si>
    <t xml:space="preserve"> Průběžně</t>
  </si>
  <si>
    <t>kryozkumavky 1,5ml, kat.číslo: 81-7154 Biologix, bal a 500ks</t>
  </si>
  <si>
    <t>Souprava na odběr tracheálního sekretu, objem 10 ml, s fingertipem, šroubovací uzávěr ST-DR12</t>
  </si>
  <si>
    <t>odběr a transport biologického materiálu</t>
  </si>
  <si>
    <t>VACUETTE® Zkumavka 9 ml sérum Kód: 455092</t>
  </si>
  <si>
    <t>VACUETTE® Zkumavka 10 ml na moč bez přísad, kulaté dno Kód: 455007</t>
  </si>
  <si>
    <t xml:space="preserve">Miska Petri  VWR, PS, bez větracích otvorů, prům.90 mm, výška 14 mm, aseptic, balení 24 x 20 ks (480 ks) 391-0559 </t>
  </si>
  <si>
    <t>VWR International</t>
  </si>
  <si>
    <t>Manipulace s roztoky a biologickými vzorky</t>
  </si>
  <si>
    <t>Pipeta serologická 5 ml bal. á 500 ks 86.1253.001</t>
  </si>
  <si>
    <t>Sarstedt s.ro.</t>
  </si>
  <si>
    <t>Pipeta serologická 10 ml á 400 ks 91010</t>
  </si>
  <si>
    <t>BioTech</t>
  </si>
  <si>
    <t>Zkumavka Eppendorf Safe-Lock PCR, 1.5 ml čirá s víčkem se zámkem bal. á 1000 ks 0030123328,</t>
  </si>
  <si>
    <t>Eppendorf Czech</t>
  </si>
  <si>
    <t>Špička pipetovací epDualfilter Tips 2,0-20 ul bal. á 960 ks (0030077539) 0030078535 ,</t>
  </si>
  <si>
    <t>Špička pipetovací EPPENDORF Dualfilter T.I.P.S. SealMax,  0,1 – 10 µl, velikost S (malá), délka 34 mm, barevné označení -tmavě šedá, barva špičky čirá, PCR clean, sterilní, bal. á 960 ks (10 ks stojánků × 96 ks špiček) 0030077806</t>
  </si>
  <si>
    <t>Vyšetřovací rukavice nitrilové, velikost S</t>
  </si>
  <si>
    <t>Pomůcka BOZP</t>
  </si>
  <si>
    <t>0,4 Kč/ks</t>
  </si>
  <si>
    <t>Vyšetřovací rukavice nitrilové, velikost M</t>
  </si>
  <si>
    <t>Vyšetřovací rukavice nitrilové, velikost L</t>
  </si>
  <si>
    <t xml:space="preserve">Elektroforetická skla, krátká -Mini-PROTEAN® Short Plates #1653308
Mini-PROTEAN® Short Plates #1653308
</t>
  </si>
  <si>
    <t>BioRad</t>
  </si>
  <si>
    <t>Pelety suchý led</t>
  </si>
  <si>
    <t>transport biologického materiálu</t>
  </si>
  <si>
    <t xml:space="preserve">Visačka na oděv </t>
  </si>
  <si>
    <t>One Shot™ TOP10 Chemically Competent E. coli</t>
  </si>
  <si>
    <t>Fisher Scientific, spol. s r.o.</t>
  </si>
  <si>
    <t>reagencie pro expresi rekombinantního lipokalinu</t>
  </si>
  <si>
    <t>pcDNA™3.1 Directional TOPO™ Expression Kit</t>
  </si>
  <si>
    <t>Phusion™ Plus DNA Polymerase</t>
  </si>
  <si>
    <t>QIAGEN Plasmid Mini Kit (100)</t>
  </si>
  <si>
    <t>QIAGEN Plasmid Midi Kit (100)</t>
  </si>
  <si>
    <t>Penta·His HRP Conjugate Kit</t>
  </si>
  <si>
    <t>Reagencie pro purifikaci metaloforů</t>
  </si>
  <si>
    <t>Ni-NTA Spin Kit (50)</t>
  </si>
  <si>
    <t>Ni-NTA Agarose (100 ml)</t>
  </si>
  <si>
    <t>Quigen</t>
  </si>
  <si>
    <t>PAGERULER PLUS PRESTA 4X 2X250UL</t>
  </si>
  <si>
    <t>Barevný proteinový standard pro SDS-PAGE a western blotting (10 až 250 kDa)- identifikace rekombinantního proteinu</t>
  </si>
  <si>
    <t>Champion™ pET101 Directional TOPO™ Expression Kit with BL21 Star™ (DE3) One Shot™ Chemically Competent E. coli</t>
  </si>
  <si>
    <t>K10101Fisher Scientific, spol. s r.o.</t>
  </si>
  <si>
    <t>ZM691</t>
  </si>
  <si>
    <t>ZQ507</t>
  </si>
  <si>
    <t>ZE184</t>
  </si>
  <si>
    <t>ZB762</t>
  </si>
  <si>
    <t>ZG515</t>
  </si>
  <si>
    <t>ZV552</t>
  </si>
  <si>
    <t>ZM867</t>
  </si>
  <si>
    <t>ZB862</t>
  </si>
  <si>
    <t>ZQ459</t>
  </si>
  <si>
    <t>ZD637</t>
  </si>
  <si>
    <t>ZS265</t>
  </si>
  <si>
    <t>ZW284</t>
  </si>
  <si>
    <t>ZW285</t>
  </si>
  <si>
    <t>ZW286</t>
  </si>
  <si>
    <t>ZV559</t>
  </si>
  <si>
    <t>VA155</t>
  </si>
  <si>
    <t>VG242</t>
  </si>
  <si>
    <t>90-2281</t>
  </si>
  <si>
    <t>81-7154</t>
  </si>
  <si>
    <t>ST-DR12</t>
  </si>
  <si>
    <t xml:space="preserve">391-0559 </t>
  </si>
  <si>
    <t>RNB-S-100</t>
  </si>
  <si>
    <t>C404003</t>
  </si>
  <si>
    <t>K490001</t>
  </si>
  <si>
    <t>F630L</t>
  </si>
  <si>
    <t>K10101</t>
  </si>
  <si>
    <t>A prospective study and next-generation diagnostics of invasive pulmonary aspergillosis</t>
  </si>
  <si>
    <t>85-28 A prospective study and next-generation diagnostics of invasive pulmonary aspergillosis</t>
  </si>
  <si>
    <t>Mgr. Kristýna Sloupenská, Ústav Imunologie, kristyna.sloupenska@upol.cz, Tel: 585632767</t>
  </si>
  <si>
    <t>Mgr. Kristýna Sloupenská, Ústav Imunologie, kristyna.sloupenska@upol.cz, Tel: 585632768</t>
  </si>
  <si>
    <t>Mgr. Kristýna Sloupenská, Ústav Imunologie, kristyna.sloupenska@upol.cz, Tel: 585632769</t>
  </si>
  <si>
    <t>Mgr. Kristýna Sloupenská, Ústav Imunologie, kristyna.sloupenska@upol.cz, Tel: 585632770</t>
  </si>
  <si>
    <t>Mgr. Kristýna Sloupenská, Ústav Imunologie, kristyna.sloupenska@upol.cz, Tel: 585632771</t>
  </si>
  <si>
    <t>Mgr. Kristýna Sloupenská, Ústav Imunologie, kristyna.sloupenska@upol.cz, Tel: 585632772</t>
  </si>
  <si>
    <t>Mgr. Kristýna Sloupenská, Ústav Imunologie, kristyna.sloupenska@upol.cz, Tel: 585632773</t>
  </si>
  <si>
    <t>Mgr. Kristýna Sloupenská, Ústav Imunologie, kristyna.sloupenska@upol.cz, Tel: 585632774</t>
  </si>
  <si>
    <t>Mgr. Kristýna Sloupenská, Ústav Imunologie, kristyna.sloupenska@upol.cz, Tel: 585632775</t>
  </si>
  <si>
    <t>Mgr. Kristýna Sloupenská, Ústav Imunologie, kristyna.sloupenska@upol.cz, Tel: 585632776</t>
  </si>
  <si>
    <t>Mgr. Kristýna Sloupenská, Ústav Imunologie, kristyna.sloupenska@upol.cz, Tel: 585632777</t>
  </si>
  <si>
    <t>Mgr. Kristýna Sloupenská, Ústav Imunologie, kristyna.sloupenska@upol.cz, Tel: 585632778</t>
  </si>
  <si>
    <t>Mgr. Kristýna Sloupenská, Ústav Imunologie, kristyna.sloupenska@upol.cz, Tel: 585632779</t>
  </si>
  <si>
    <t>Mgr. Kristýna Sloupenská, Ústav Imunologie, kristyna.sloupenska@upol.cz, Tel: 585632780</t>
  </si>
  <si>
    <t>Mgr. Kristýna Sloupenská, Ústav Imunologie, kristyna.sloupenska@upol.cz, Tel: 585632781</t>
  </si>
  <si>
    <t>Mgr. Kristýna Sloupenská, Ústav Imunologie, kristyna.sloupenska@upol.cz, Tel: 585632782</t>
  </si>
  <si>
    <t>Mgr. Kristýna Sloupenská, Ústav Imunologie, kristyna.sloupenska@upol.cz, Tel: 585632783</t>
  </si>
  <si>
    <t>Mgr. Kristýna Sloupenská, Ústav Imunologie, kristyna.sloupenska@upol.cz, Tel: 585632784</t>
  </si>
  <si>
    <t>Mgr. Kristýna Sloupenská, Ústav Imunologie, kristyna.sloupenska@upol.cz, Tel: 585632785</t>
  </si>
  <si>
    <t>Mgr. Kristýna Sloupenská, Ústav Imunologie, kristyna.sloupenska@upol.cz, Tel: 585632786</t>
  </si>
  <si>
    <t>Mgr. Kristýna Sloupenská, Ústav Imunologie, kristyna.sloupenska@upol.cz, Tel: 585632787</t>
  </si>
  <si>
    <t>Mgr. Kristýna Sloupenská, Ústav Imunologie, kristyna.sloupenska@upol.cz, Tel: 585632788</t>
  </si>
  <si>
    <t>Mgr. Kristýna Sloupenská, Ústav Imunologie, kristyna.sloupenska@upol.cz, Tel: 585632789</t>
  </si>
  <si>
    <t>Mgr. Kristýna Sloupenská, Ústav Imunologie, kristyna.sloupenska@upol.cz, Tel: 585632790</t>
  </si>
  <si>
    <t>Mgr. Kristýna Sloupenská, Ústav Imunologie, kristyna.sloupenska@upol.cz, Tel: 585632791</t>
  </si>
  <si>
    <t>Mgr. Kristýna Sloupenská, Ústav Imunologie, kristyna.sloupenska@upol.cz, Tel: 585632792</t>
  </si>
  <si>
    <t>Mgr. Kristýna Sloupenská, Ústav Imunologie, kristyna.sloupenska@upol.cz, Tel: 585632793</t>
  </si>
  <si>
    <t>APR</t>
  </si>
  <si>
    <t>Biomedica - PT240918OL</t>
  </si>
  <si>
    <r>
      <t>OL-EIA-ETARX_2</t>
    </r>
    <r>
      <rPr>
        <sz val="11"/>
        <color rgb="FFFF0000"/>
        <rFont val="Calibri"/>
        <family val="2"/>
        <charset val="238"/>
        <scheme val="minor"/>
      </rPr>
      <t>2071483</t>
    </r>
  </si>
  <si>
    <r>
      <t>OL-EIA-AT1RX_2</t>
    </r>
    <r>
      <rPr>
        <sz val="11"/>
        <color rgb="FFFF0000"/>
        <rFont val="Calibri"/>
        <family val="2"/>
        <charset val="238"/>
        <scheme val="minor"/>
      </rPr>
      <t>2071483</t>
    </r>
  </si>
  <si>
    <t>DG254 (orb16446)</t>
  </si>
  <si>
    <t>TrkB antibody (FITC) 100 μg</t>
  </si>
  <si>
    <t>Biorbit/MOLBIO</t>
  </si>
  <si>
    <t>Flow cytometrie</t>
  </si>
  <si>
    <t>zari 2024</t>
  </si>
  <si>
    <t>Kriegová, 7-2280</t>
  </si>
  <si>
    <t>ZE951</t>
  </si>
  <si>
    <t>Štítek popisovací CRYO - Babies, 33 x 13 mm, mikrozkumavky 1,5 a 2,0 ml, samolepící, na plast. nádobky, odolné vroucí vodní lázni a zamrazování v tekut. dusíku, role á 1000 štítků R267271</t>
  </si>
  <si>
    <t>VA297</t>
  </si>
  <si>
    <t>Utěrky v roli papírové, typ L3 (1 bal=2 ks)/modré</t>
  </si>
  <si>
    <t>VC745</t>
  </si>
  <si>
    <t>Krabička papírová bílá (133x133x51mm)=10ks/bal</t>
  </si>
  <si>
    <t>10ks/bal</t>
  </si>
  <si>
    <t>k dočerpání 20</t>
  </si>
  <si>
    <t>85-90 (NU21-06-00370)</t>
  </si>
  <si>
    <t>doc. Kriegová</t>
  </si>
  <si>
    <t xml:space="preserve"> 	molbio@molbio.cz</t>
  </si>
  <si>
    <t>BV421:TLT2</t>
  </si>
  <si>
    <t>BD/BD</t>
  </si>
  <si>
    <t>BV711:IREM2</t>
  </si>
  <si>
    <t>sc-518030 FITC</t>
  </si>
  <si>
    <t>FITC:AdipoR1</t>
  </si>
  <si>
    <t>Santa Cruz Biotechnology/Exbio</t>
  </si>
  <si>
    <t>BS-0611R-PE</t>
  </si>
  <si>
    <t>PE:AdipoR2</t>
  </si>
  <si>
    <t>AF647:CD295</t>
  </si>
  <si>
    <t>BD711:CD137</t>
  </si>
  <si>
    <t>BioLegend</t>
  </si>
  <si>
    <t>NBP1-49533AF647</t>
  </si>
  <si>
    <t>AF647:GLUT4</t>
  </si>
  <si>
    <t>Novus Biological/Biotechne</t>
  </si>
  <si>
    <t>APC-Cy7:CD36</t>
  </si>
  <si>
    <t>BioLegend/Biomedica, Exbio</t>
  </si>
  <si>
    <t>primery dle nabidky</t>
  </si>
  <si>
    <t>PCR, RT-PCR</t>
  </si>
  <si>
    <t>zari 2025</t>
  </si>
  <si>
    <t>Kriegová, 7-2281</t>
  </si>
  <si>
    <t>k dočerpání</t>
  </si>
  <si>
    <t>rukavice</t>
  </si>
  <si>
    <t>Kriegová, 7-2282</t>
  </si>
  <si>
    <t>KRD cen.nabídka: CNT251085</t>
  </si>
  <si>
    <t>RIV 87-43</t>
  </si>
  <si>
    <t>PerCP-Cy5.5:HLA-DR</t>
  </si>
  <si>
    <t>PE-Cy7:CD16</t>
  </si>
  <si>
    <t>APC:FcεRIα</t>
  </si>
  <si>
    <t>APC-Cy7:CD117</t>
  </si>
  <si>
    <t>FITC:CD27</t>
  </si>
  <si>
    <t>PerCP-Cy5.5:CD19</t>
  </si>
  <si>
    <t>PE-Cy7:p75</t>
  </si>
  <si>
    <t>APC:CD88</t>
  </si>
  <si>
    <t>prof.Karásek/doc.Kriegová</t>
  </si>
  <si>
    <t>RIV 87-62</t>
  </si>
  <si>
    <t>DI327 (8040)</t>
  </si>
  <si>
    <t>MassARRAY® Clean Resin, 28g</t>
  </si>
  <si>
    <t>Agena/Explorea</t>
  </si>
  <si>
    <t>genotypizace</t>
  </si>
  <si>
    <t>Schneiderová, 7-2285</t>
  </si>
  <si>
    <t>ZO 110</t>
  </si>
  <si>
    <t>sklo podložní mikroskopické TOMO IHC ADHESIVE, bal. á 1000 ks (07098928) 08082286001, cena 4,02 Kč za ks</t>
  </si>
  <si>
    <t>histologie</t>
  </si>
  <si>
    <t>Slobodová, patologie</t>
  </si>
  <si>
    <t>ZT 319</t>
  </si>
  <si>
    <t>skla bioptická, sklo podložní mikroskopické LEICA Snowcoat Clipped Corner Microscope Slides, bílý konec, bal. á 1000 ks 3808100GEIP, cena 4,96 Kč za ks, 1000 ks 4960 Kč</t>
  </si>
  <si>
    <t>Žiletka mikrotomová Feather R35, pro sériové řezy, materiál: nerezová ocel, délka 80 mm, výška 8 mm, úhel čepele: 35o , bal. á 50 ks, JP-BR35. </t>
  </si>
  <si>
    <t>ZS819</t>
  </si>
  <si>
    <t>Filtr předseparační, 70 μm, purple, kompatibilní se zkumavkami 15 a 5 ml, sterilní, bal. á 50 ks 130-095-823</t>
  </si>
  <si>
    <t>zpracování materiálu</t>
  </si>
  <si>
    <t>VE462</t>
  </si>
  <si>
    <t>Etikety eppendorf; kat. číslo: THT-163-499-3</t>
  </si>
  <si>
    <t>85-33 (NW24-10-00395)</t>
  </si>
  <si>
    <t>E21G-120</t>
  </si>
  <si>
    <t>E21M-120</t>
  </si>
  <si>
    <t>OD-170 </t>
  </si>
  <si>
    <t>OD-194 </t>
  </si>
  <si>
    <t>OD-398 </t>
  </si>
  <si>
    <t>OD-399</t>
  </si>
  <si>
    <t>R.1EK3.1</t>
  </si>
  <si>
    <t>FVL-2400N</t>
  </si>
  <si>
    <t>G420230</t>
  </si>
  <si>
    <t>P8287-50TAB</t>
  </si>
  <si>
    <t>A6029-1ML</t>
  </si>
  <si>
    <t>H1009-100ML</t>
  </si>
  <si>
    <t>AT1000RSF</t>
  </si>
  <si>
    <t>AT0200RSF</t>
  </si>
  <si>
    <t>LW6361</t>
  </si>
  <si>
    <t>RNB-L-100</t>
  </si>
  <si>
    <t>RNB-M-100</t>
  </si>
  <si>
    <t>KOM-2131</t>
  </si>
  <si>
    <t>R197261</t>
  </si>
  <si>
    <t>09820-B</t>
  </si>
  <si>
    <t>331850019566</t>
  </si>
  <si>
    <t>COP491CE.A</t>
  </si>
  <si>
    <t>62.548.004</t>
  </si>
  <si>
    <t>2105.4103</t>
  </si>
  <si>
    <t>VTRB632411010050</t>
  </si>
  <si>
    <t>VTRB632432111125</t>
  </si>
  <si>
    <t>VTRB632432151130</t>
  </si>
  <si>
    <t>L300500</t>
  </si>
  <si>
    <t>L301000</t>
  </si>
  <si>
    <t>15-0002/2</t>
  </si>
  <si>
    <t>S9625-1KG</t>
  </si>
  <si>
    <t>T1501.1000</t>
  </si>
  <si>
    <t>R80763</t>
  </si>
  <si>
    <t>P7949-500ML</t>
  </si>
  <si>
    <t>mcht-10184:P20-0</t>
  </si>
  <si>
    <t>I-00163</t>
  </si>
  <si>
    <t>93.877.510</t>
  </si>
  <si>
    <t>RS5533</t>
  </si>
  <si>
    <t>1324/2103210</t>
  </si>
  <si>
    <t>1309/4141120</t>
  </si>
  <si>
    <t>DP0052</t>
  </si>
  <si>
    <t>ZG366</t>
  </si>
  <si>
    <t>ZX433</t>
  </si>
  <si>
    <t>ZV604</t>
  </si>
  <si>
    <t>ZV603</t>
  </si>
  <si>
    <t>ZN599</t>
  </si>
  <si>
    <t>ZE250</t>
  </si>
  <si>
    <t>ZY285</t>
  </si>
  <si>
    <t>ZR227</t>
  </si>
  <si>
    <t>VE880</t>
  </si>
  <si>
    <t>ZA471</t>
  </si>
  <si>
    <t>ZB770</t>
  </si>
  <si>
    <t>ZO543</t>
  </si>
  <si>
    <t>ZP300</t>
  </si>
  <si>
    <t>ZH572</t>
  </si>
  <si>
    <t>ZD833</t>
  </si>
  <si>
    <t>ZB771</t>
  </si>
  <si>
    <t>ZB763</t>
  </si>
  <si>
    <t>ZB759</t>
  </si>
  <si>
    <t>ZI180</t>
  </si>
  <si>
    <t>ZB368</t>
  </si>
  <si>
    <t>ZB225</t>
  </si>
  <si>
    <t>ZL142</t>
  </si>
  <si>
    <t>ZC041</t>
  </si>
  <si>
    <t>ZC530</t>
  </si>
  <si>
    <t>ZD012</t>
  </si>
  <si>
    <t>ZG214</t>
  </si>
  <si>
    <t>ZG213</t>
  </si>
  <si>
    <t>ZF159</t>
  </si>
  <si>
    <t>DC430</t>
  </si>
  <si>
    <t>DA955</t>
  </si>
  <si>
    <t>DI593</t>
  </si>
  <si>
    <t>DE750</t>
  </si>
  <si>
    <t>DG143</t>
  </si>
  <si>
    <t>DD195</t>
  </si>
  <si>
    <t>ZF975</t>
  </si>
  <si>
    <t>ZF573</t>
  </si>
  <si>
    <t>VG264</t>
  </si>
  <si>
    <t>VC840</t>
  </si>
  <si>
    <t>VE327</t>
  </si>
  <si>
    <t>VF910</t>
  </si>
  <si>
    <t>VG189</t>
  </si>
  <si>
    <t>PA2127</t>
  </si>
  <si>
    <t>VA529</t>
  </si>
  <si>
    <t>VA267</t>
  </si>
  <si>
    <t>Anaplasma phagocytophila/Ehrlichia chaffensis – IgG</t>
  </si>
  <si>
    <t>Laboserv</t>
  </si>
  <si>
    <t>Sada pro imunofluorescenční stanovení specifických protilátek proti patogenům</t>
  </si>
  <si>
    <t>Nepřímá imunofluorescence</t>
  </si>
  <si>
    <t>I016359-000</t>
  </si>
  <si>
    <t>24.588 Kč</t>
  </si>
  <si>
    <t>Mgr. Michal Křupka, Ph.D.</t>
  </si>
  <si>
    <t>Anaplasma phagocytophila/Ehrlichia chaffensis – IgM</t>
  </si>
  <si>
    <t>27.523 Kč</t>
  </si>
  <si>
    <t xml:space="preserve">Ústav imunologie </t>
  </si>
  <si>
    <t>ELISA-VIDITEST anti-TBEV IgG</t>
  </si>
  <si>
    <t>Vidia</t>
  </si>
  <si>
    <t xml:space="preserve">Sada pro stanovení specifických protilátek proti patogenům </t>
  </si>
  <si>
    <t>Průběžně</t>
  </si>
  <si>
    <t>ELISA-VIDITEST anti-TBEV IgM</t>
  </si>
  <si>
    <t>ELISA-VIDITEST anti-Borrelia rec.IgG+VlsE (CSF) </t>
  </si>
  <si>
    <t>ELISA-VIDITEST anti-Borrelia rec.IgM (CSF)</t>
  </si>
  <si>
    <t>F2 GLP 2: Finnpipette F2 0,2–2 μl, 2–20 μl, 20–200 μl,
100–1000 μl, stojan pro 6 pipet řady F</t>
  </si>
  <si>
    <t>Trigon plus</t>
  </si>
  <si>
    <t>Sada pipet, manipulace s roztoky a biologickými vzorky</t>
  </si>
  <si>
    <t>Typ vázán kompatibilitou s již používanými špičkami</t>
  </si>
  <si>
    <t>pipeta Finnpipette F2 12-kanálová 30-300μl</t>
  </si>
  <si>
    <t>Pipeta multikanálová pro manipulaci s roztoky a vzorky</t>
  </si>
  <si>
    <t>Vývěva membránová s regulací rychlosti LABOPORT® N 96 MINI | KNF</t>
  </si>
  <si>
    <t>Filtrace roztoků, odsávání roztoků u imunoanalýz (blott, ELISA)</t>
  </si>
  <si>
    <t>Centrifuga/vortex Biosan Combi-Spin</t>
  </si>
  <si>
    <t>Biotech</t>
  </si>
  <si>
    <t>Kombinovaná třetpačka/centrifuga pro zpracování vzorků a roztoků</t>
  </si>
  <si>
    <t>2D třepačka PMR-30 | GRANT-BIO</t>
  </si>
  <si>
    <t>Třepačka laboratorní</t>
  </si>
  <si>
    <t>96 jamkové ELISA panely MAXISORP F, ploché dno</t>
  </si>
  <si>
    <t>Fisher Scientific</t>
  </si>
  <si>
    <t>ELISA testy</t>
  </si>
  <si>
    <t>Vázáno typem povrchové úpravy</t>
  </si>
  <si>
    <t>3 500 Kč/60 ks/balení</t>
  </si>
  <si>
    <t>o-Phenylenediamine dihydrochloride, 10 mg, 50 ks</t>
  </si>
  <si>
    <t>Merck (Sigma)</t>
  </si>
  <si>
    <t>Vyhodnocení ELISA reakcí</t>
  </si>
  <si>
    <t>5980 Kč/balení</t>
  </si>
  <si>
    <t>Anti-Human IgG (γ-chain specific)−Peroxidase antibody</t>
  </si>
  <si>
    <t>9380 Kč/balení</t>
  </si>
  <si>
    <t>Peroxid vodíku 30 %</t>
  </si>
  <si>
    <t>1910 Kč/balení</t>
  </si>
  <si>
    <t>Protein LoBind Tubes, 2,0 ml</t>
  </si>
  <si>
    <t>Eppendorf</t>
  </si>
  <si>
    <t>Skladování vzorků, příprava reagencií</t>
  </si>
  <si>
    <t>4,2 Kč/ks</t>
  </si>
  <si>
    <t>1,5ml zkumavky Eppendorf SafeLock</t>
  </si>
  <si>
    <t>Eppendorf/Escimeda</t>
  </si>
  <si>
    <t>1,2 Kč/ks</t>
  </si>
  <si>
    <t>5 ml zkumavky Eppendorf</t>
  </si>
  <si>
    <t>4,77 Kč/ks</t>
  </si>
  <si>
    <t>Špička 100- 1000ul s filtrem</t>
  </si>
  <si>
    <t>East Port</t>
  </si>
  <si>
    <t>Typ vázán kompatibilitou s již používanými pipetami</t>
  </si>
  <si>
    <t>1610 Kč/768 ks/box</t>
  </si>
  <si>
    <t>Špička 20-200 ul s filtrem</t>
  </si>
  <si>
    <t>1881 Kč/960 ks/box</t>
  </si>
  <si>
    <t>Špička 20-200 ul bez filtru</t>
  </si>
  <si>
    <t>540 Kč/1000 ks</t>
  </si>
  <si>
    <t>Špičky Finnpipette 5 ml</t>
  </si>
  <si>
    <t>2030 Kč/500 ks</t>
  </si>
  <si>
    <t>Rukavice vyšetřovací nitrl vel. L</t>
  </si>
  <si>
    <t>Zarys International Group</t>
  </si>
  <si>
    <t>Rukavice vyšetřovací nitril vel. M</t>
  </si>
  <si>
    <t>Rukavice vyšetrovaci nitril vel. S</t>
  </si>
  <si>
    <t>Vata buničitá přířezy 20x30 cm</t>
  </si>
  <si>
    <t>Perfect Distribution</t>
  </si>
  <si>
    <t>Hygienický materiál</t>
  </si>
  <si>
    <t>36,4 Kč/0,5 kg balení</t>
  </si>
  <si>
    <t>Gáza kompresa 10x10 cm</t>
  </si>
  <si>
    <r>
      <t xml:space="preserve">Lohman </t>
    </r>
    <r>
      <rPr>
        <sz val="11"/>
        <color theme="1"/>
        <rFont val="Calibri"/>
        <family val="2"/>
        <charset val="238"/>
      </rPr>
      <t>&amp; Rauscher</t>
    </r>
  </si>
  <si>
    <t>39 Kč/100 ks</t>
  </si>
  <si>
    <t>Utěrky v roli papírové</t>
  </si>
  <si>
    <t>4134 Kč/ks</t>
  </si>
  <si>
    <t xml:space="preserve">Dezinfekce Sterilium, 500 ml </t>
  </si>
  <si>
    <t>Lékárna FNOL</t>
  </si>
  <si>
    <t>170 Kč/500 ml</t>
  </si>
  <si>
    <t>Dezinfekce Savo 5 L</t>
  </si>
  <si>
    <t>150 Kč/balení</t>
  </si>
  <si>
    <t>Sáček biohazard pro potrubní poštu</t>
  </si>
  <si>
    <t>Profitube</t>
  </si>
  <si>
    <t>Doprava vzorků po areálu FN</t>
  </si>
  <si>
    <t>2 Kč/ks</t>
  </si>
  <si>
    <t>Poinjekční náplast Curaplast, 250 ks/balení</t>
  </si>
  <si>
    <t>TiRO Blansko</t>
  </si>
  <si>
    <t>Poodběrové ošetření</t>
  </si>
  <si>
    <t>0,89 Kč/ks</t>
  </si>
  <si>
    <t>Držák jehly excentrický Vacuette</t>
  </si>
  <si>
    <t>Dialab</t>
  </si>
  <si>
    <t>Odběr krevních vzorků</t>
  </si>
  <si>
    <t>typ vázán na odběrový systém</t>
  </si>
  <si>
    <t>7,8 Kč/ks</t>
  </si>
  <si>
    <t>Stříkačka předplněná</t>
  </si>
  <si>
    <t>Becton Dickinson</t>
  </si>
  <si>
    <t>6 Kč/ks</t>
  </si>
  <si>
    <t>Škrtidlo se sponou modré</t>
  </si>
  <si>
    <t>MAPO medical</t>
  </si>
  <si>
    <t>31 Kč/ks</t>
  </si>
  <si>
    <t>Stojan na zkumavky</t>
  </si>
  <si>
    <t>Merci</t>
  </si>
  <si>
    <t>Uložení krevních vzorků</t>
  </si>
  <si>
    <t>192,8 Kč/ks</t>
  </si>
  <si>
    <t>Jehla Vacuette zelená</t>
  </si>
  <si>
    <t>1,59 Kč/ks</t>
  </si>
  <si>
    <t>Držák jehly Vacuette</t>
  </si>
  <si>
    <t>0,55 Kč/ks</t>
  </si>
  <si>
    <t>Zkumavka odběrová červená</t>
  </si>
  <si>
    <t>1,98 Kč/ks</t>
  </si>
  <si>
    <t>Zkumavka odběrová červená s gelem</t>
  </si>
  <si>
    <t>2,99 Kč/ks</t>
  </si>
  <si>
    <t>Zkumavka odběrová s médiem</t>
  </si>
  <si>
    <t>TRIOS</t>
  </si>
  <si>
    <t>Odběr vzorků</t>
  </si>
  <si>
    <t>22,6 Kč/ks</t>
  </si>
  <si>
    <t>Zkumavka centrifugační 50 ml</t>
  </si>
  <si>
    <t>Příprava a skladování roztoků</t>
  </si>
  <si>
    <t>3,30 Kč/ks</t>
  </si>
  <si>
    <t>Zkumavka centrifugační 15 ml</t>
  </si>
  <si>
    <t>6,8 Kč/ks</t>
  </si>
  <si>
    <t>Střička 250 ml</t>
  </si>
  <si>
    <t>Fisher Schinetific</t>
  </si>
  <si>
    <t>Dávkování kapalin</t>
  </si>
  <si>
    <t>612 Kč/10 ks</t>
  </si>
  <si>
    <t>Kádinka nízká sklo 50 ml</t>
  </si>
  <si>
    <t>99 Kč/ks</t>
  </si>
  <si>
    <t>Válec odměrný sklo 50 ml</t>
  </si>
  <si>
    <t>115 kč/ks</t>
  </si>
  <si>
    <t>Válec odměrný sklo 100 ml</t>
  </si>
  <si>
    <t>144 Kč/ks</t>
  </si>
  <si>
    <t>Láhev Duran 500 ml</t>
  </si>
  <si>
    <t>316 Kč/ks</t>
  </si>
  <si>
    <t>Láhev Duran 1000 ml</t>
  </si>
  <si>
    <t>448 Kč/ks</t>
  </si>
  <si>
    <t>Nádoba na infekční odpad 1 L</t>
  </si>
  <si>
    <t>Intergos-cz</t>
  </si>
  <si>
    <t>Nakládání s infekčním odpadem</t>
  </si>
  <si>
    <t>9,7 Kč/ks</t>
  </si>
  <si>
    <t>Chlorid sodný, čistota p.a. 1 kg</t>
  </si>
  <si>
    <t>Příprava pufrů</t>
  </si>
  <si>
    <t>656 Kč/kg</t>
  </si>
  <si>
    <t>Tris ultrapure, 1 kg</t>
  </si>
  <si>
    <t>1480 Kč/kg</t>
  </si>
  <si>
    <t>Albumin bovinní, frakce V</t>
  </si>
  <si>
    <t>Blokování při imunometodách</t>
  </si>
  <si>
    <t>Tween 20, 500 ml</t>
  </si>
  <si>
    <t>1700 Kč/balení</t>
  </si>
  <si>
    <t>Kyselina sírová p.a., 1 L</t>
  </si>
  <si>
    <t>příprava roztoků, metoda ELISA</t>
  </si>
  <si>
    <t>84 Kč/L</t>
  </si>
  <si>
    <t>Kyselina citronová bezvodá, 1 kg</t>
  </si>
  <si>
    <t>214 Kč/kg</t>
  </si>
  <si>
    <t>Box na zkumavky 10x10 plast</t>
  </si>
  <si>
    <t>Skladování vzorků</t>
  </si>
  <si>
    <t>Box na zkumavky 10x10 papír</t>
  </si>
  <si>
    <t>40 Kč/ks</t>
  </si>
  <si>
    <t>Pořadač na spisy A4</t>
  </si>
  <si>
    <t>Bika</t>
  </si>
  <si>
    <t>Archivace dokumentů</t>
  </si>
  <si>
    <t>49,69 Kč/ks</t>
  </si>
  <si>
    <t>Pero černé Pilot</t>
  </si>
  <si>
    <t>Frankospol</t>
  </si>
  <si>
    <t>Vedení záznamů</t>
  </si>
  <si>
    <t>51 Kč/ks</t>
  </si>
  <si>
    <t>Fix permanentní černý</t>
  </si>
  <si>
    <t>Popisování vzorků</t>
  </si>
  <si>
    <t>5,2 Kč/ks</t>
  </si>
  <si>
    <t>Papír kancelářský xerox, balení 500 listů</t>
  </si>
  <si>
    <t>Office assistance</t>
  </si>
  <si>
    <t>Tisk</t>
  </si>
  <si>
    <t>60 Kč/balení</t>
  </si>
  <si>
    <t>Obal EURO A4, 100 ks</t>
  </si>
  <si>
    <t>Bartoň a parner</t>
  </si>
  <si>
    <t>51 Kč/balení</t>
  </si>
  <si>
    <t>Visačka na oděv</t>
  </si>
  <si>
    <t>18,76 Kč/ks</t>
  </si>
  <si>
    <t>Flash disk USB 256 GB</t>
  </si>
  <si>
    <t>Archivace dat</t>
  </si>
  <si>
    <t>847 Kč/ks</t>
  </si>
  <si>
    <t>Minutovník digitální</t>
  </si>
  <si>
    <t>Věra Marková</t>
  </si>
  <si>
    <t>106 Kč/ks</t>
  </si>
  <si>
    <t>Teploměr laboratorní</t>
  </si>
  <si>
    <t>Exatherm</t>
  </si>
  <si>
    <t>Monitoring teploty skladování vzorků</t>
  </si>
  <si>
    <t>1086 Kč/ks</t>
  </si>
  <si>
    <t>Výzkum a vývoj inovativních řešení pro diagnostiku vektory přenášených infekcí - TestLine</t>
  </si>
  <si>
    <t>OL-EIA-ETARX_22071483</t>
  </si>
  <si>
    <t>OL-EIA-AT1RX_22071483</t>
  </si>
  <si>
    <t>10160F</t>
  </si>
  <si>
    <t>iPLEX Pro, PCR Reagent And SpectroCHIP Kit - CPM (10x96)</t>
  </si>
  <si>
    <t>Schneiderová</t>
  </si>
  <si>
    <t>10600F</t>
  </si>
  <si>
    <t>SpectroCHIP CPM Kit (10x96)</t>
  </si>
  <si>
    <t xml:space="preserve">D4300 </t>
  </si>
  <si>
    <r>
      <t>ZymoBIOMICS DNA Miniprep Kit (</t>
    </r>
    <r>
      <rPr>
        <b/>
        <sz val="11"/>
        <color theme="1"/>
        <rFont val="Calibri"/>
        <family val="2"/>
        <scheme val="minor"/>
      </rPr>
      <t>50 preps</t>
    </r>
    <r>
      <rPr>
        <sz val="11"/>
        <color theme="1"/>
        <rFont val="Calibri"/>
        <family val="2"/>
        <charset val="238"/>
        <scheme val="minor"/>
      </rPr>
      <t xml:space="preserve">) Includes: [ D4304] ZymoBIOMICS Miniprep Kit x 1, [ S6012-50] ZR BashingBead Lys </t>
    </r>
  </si>
  <si>
    <t>Zymo/Forenzni DNA servis</t>
  </si>
  <si>
    <t xml:space="preserve">D3001-2-60 </t>
  </si>
  <si>
    <r>
      <t>Proteinase K w/ Storage Buffer Set (</t>
    </r>
    <r>
      <rPr>
        <b/>
        <sz val="11"/>
        <color theme="1"/>
        <rFont val="Calibri"/>
        <family val="2"/>
        <scheme val="minor"/>
      </rPr>
      <t>60 mg</t>
    </r>
    <r>
      <rPr>
        <sz val="11"/>
        <color theme="1"/>
        <rFont val="Calibri"/>
        <family val="2"/>
        <charset val="238"/>
        <scheme val="minor"/>
      </rPr>
      <t xml:space="preserve">) </t>
    </r>
  </si>
  <si>
    <t xml:space="preserve">D6005 </t>
  </si>
  <si>
    <r>
      <t>Quick-DNA Fungal/Bacterial Miniprep Kit (</t>
    </r>
    <r>
      <rPr>
        <b/>
        <sz val="11"/>
        <color theme="1"/>
        <rFont val="Calibri"/>
        <family val="2"/>
        <scheme val="minor"/>
      </rPr>
      <t>50 Preps</t>
    </r>
    <r>
      <rPr>
        <sz val="11"/>
        <color theme="1"/>
        <rFont val="Calibri"/>
        <family val="2"/>
        <charset val="238"/>
        <scheme val="minor"/>
      </rPr>
      <t xml:space="preserve">) </t>
    </r>
  </si>
  <si>
    <t xml:space="preserve">R1100-250 </t>
  </si>
  <si>
    <r>
      <t>DNA/RNA Shield (</t>
    </r>
    <r>
      <rPr>
        <b/>
        <sz val="11"/>
        <color theme="1"/>
        <rFont val="Calibri"/>
        <family val="2"/>
        <scheme val="minor"/>
      </rPr>
      <t>250 ml</t>
    </r>
    <r>
      <rPr>
        <sz val="11"/>
        <color theme="1"/>
        <rFont val="Calibri"/>
        <family val="2"/>
        <charset val="238"/>
        <scheme val="minor"/>
      </rPr>
      <t>)</t>
    </r>
  </si>
  <si>
    <t xml:space="preserve">D6300 </t>
  </si>
  <si>
    <r>
      <t xml:space="preserve">ZymoBIOMICS™ Microbial Community Standard </t>
    </r>
    <r>
      <rPr>
        <b/>
        <sz val="11"/>
        <color theme="1"/>
        <rFont val="Calibri"/>
        <family val="2"/>
        <scheme val="minor"/>
      </rPr>
      <t>(10 preps</t>
    </r>
    <r>
      <rPr>
        <sz val="11"/>
        <color theme="1"/>
        <rFont val="Calibri"/>
        <family val="2"/>
        <charset val="238"/>
        <scheme val="minor"/>
      </rPr>
      <t>)</t>
    </r>
  </si>
  <si>
    <t xml:space="preserve">D6306 </t>
  </si>
  <si>
    <r>
      <t>ZymoBIOMICS™ Microbial Community DNA Standard (</t>
    </r>
    <r>
      <rPr>
        <b/>
        <sz val="11"/>
        <color theme="1"/>
        <rFont val="Calibri"/>
        <family val="2"/>
        <scheme val="minor"/>
      </rPr>
      <t>2000 ng</t>
    </r>
    <r>
      <rPr>
        <sz val="11"/>
        <color theme="1"/>
        <rFont val="Calibri"/>
        <family val="2"/>
        <charset val="238"/>
        <scheme val="minor"/>
      </rPr>
      <t xml:space="preserve">) </t>
    </r>
  </si>
  <si>
    <t xml:space="preserve">S6012-50 </t>
  </si>
  <si>
    <r>
      <t>ZR BashingBead™ Lysis Tubes (0.1 &amp; 0.5 mm),</t>
    </r>
    <r>
      <rPr>
        <b/>
        <sz val="11"/>
        <rFont val="Calibri"/>
        <family val="2"/>
        <scheme val="minor"/>
      </rPr>
      <t xml:space="preserve"> 50 pcs</t>
    </r>
  </si>
  <si>
    <t>G1145</t>
  </si>
  <si>
    <r>
      <t xml:space="preserve">150-212 μm (70-100 U.S. sieve), </t>
    </r>
    <r>
      <rPr>
        <b/>
        <sz val="11"/>
        <rFont val="Calibri"/>
        <family val="2"/>
        <scheme val="minor"/>
      </rPr>
      <t>100 g</t>
    </r>
  </si>
  <si>
    <t>Sigma</t>
  </si>
  <si>
    <t>G1152</t>
  </si>
  <si>
    <r>
      <t>710-1,180 μm (16-25 U.S. sieve),</t>
    </r>
    <r>
      <rPr>
        <b/>
        <sz val="11"/>
        <rFont val="Calibri"/>
        <family val="2"/>
        <scheme val="minor"/>
      </rPr>
      <t xml:space="preserve"> 100 g</t>
    </r>
  </si>
  <si>
    <t>SAE0152-1G</t>
  </si>
  <si>
    <t>Lysozyme from chicken egg white, 1 g</t>
  </si>
  <si>
    <t>SAE0091-2MG</t>
  </si>
  <si>
    <t>Lysostaphin from Staphylococcus staphylolyticus</t>
  </si>
  <si>
    <t>SAE0098-20KU</t>
  </si>
  <si>
    <t>Lyticase from Arthrobacter luteus</t>
  </si>
  <si>
    <t xml:space="preserve">E1004 </t>
  </si>
  <si>
    <t xml:space="preserve">Zymolyase (1000 Units Lyophilized) w/ Storage Buffer (500μl) </t>
  </si>
  <si>
    <t>k dočerpání 4</t>
  </si>
  <si>
    <t>prof.Raška/doc.Kriegová</t>
  </si>
  <si>
    <t>MEDIPOS</t>
  </si>
  <si>
    <t>Součet z očekávaný finanční objem za celou dobu řešení grantu/projektu bez DPH</t>
  </si>
  <si>
    <t>Lék</t>
  </si>
  <si>
    <t>odborný garant: VŠEO, DG, ZT, ZPř, Lék</t>
  </si>
  <si>
    <t>zdroj financování (vnitřní, cizí z externích grantů+ specifické požadavky na zadání VZ ano/ne)</t>
  </si>
  <si>
    <t>počet kusů</t>
  </si>
  <si>
    <t>Brilliant Violet 421™ anti-human IgM</t>
  </si>
  <si>
    <t>Brilliant Violet 510™ anti-human CD3</t>
  </si>
  <si>
    <t>FITC anti-human CD4</t>
  </si>
  <si>
    <t xml:space="preserve">I.T.A.-Intertact </t>
  </si>
  <si>
    <t>sleva 10%</t>
  </si>
  <si>
    <t>BD Biosciences - 24BDB594</t>
  </si>
  <si>
    <t>vybraný dodavatel: Biomedica č.NB 240924BZMH</t>
  </si>
  <si>
    <t>Forenzní DNA servis; číslo nabídky: CN20240180</t>
  </si>
  <si>
    <t>Forenzní DNA servis; číslo nabídky: CN20240181</t>
  </si>
  <si>
    <t>Forenzní DNA servis; číslo nabídky: CN20240182</t>
  </si>
  <si>
    <t>Forenzní DNA servis; číslo nabídky: CN20240183</t>
  </si>
  <si>
    <t>Forenzní DNA servis; číslo nabídky: CN20240184</t>
  </si>
  <si>
    <t>Forenzní DNA servis; číslo nabídky: CN20240185</t>
  </si>
  <si>
    <t>iBiotech; nabídka dle mailu 25/9/2024</t>
  </si>
  <si>
    <t>ThermoFisher; promo kod P5557391</t>
  </si>
  <si>
    <t>OL-TAQ30 (kód QI: DA670)</t>
  </si>
  <si>
    <r>
      <t xml:space="preserve">Taq Polymerase - 30 </t>
    </r>
    <r>
      <rPr>
        <sz val="10"/>
        <color theme="1"/>
        <rFont val="Calibri"/>
        <family val="2"/>
        <charset val="238"/>
      </rPr>
      <t>μ</t>
    </r>
    <r>
      <rPr>
        <sz val="10"/>
        <color theme="1"/>
        <rFont val="Verdana"/>
        <family val="2"/>
        <charset val="238"/>
      </rPr>
      <t>l</t>
    </r>
  </si>
  <si>
    <t>BIOMEDICA ČS, s.r.o., Podnásepní 375/1, 602 00 Brno</t>
  </si>
  <si>
    <t>Výzkum biomarkerů náhlého kardiálního úmrtí (dle náplně vnitřního grantu FNOL 2023 RIV 87-69: "Multioborový projekt diagnostiky a léčebné péče o rodiny s výskytem náhlého kardiálního úmrtí ", řešitel: doc. MUDr. Jana Petřková, Ph.D.) - v návaznosti na výsledky získané v první fázi řešení projektu a prezentování na konferencích pokračujeme v charakterizaci genetických znaků souvisejících se zkoumanou nemocí.</t>
  </si>
  <si>
    <t>PCR-SSO</t>
  </si>
  <si>
    <t xml:space="preserve"> ---</t>
  </si>
  <si>
    <t>Gabriela Straková, gabriela.strakova@fnol.cz, tel. 7-2771</t>
  </si>
  <si>
    <t>Multioborový projekt diagnostiky a léčebné péče o rodiny s výskytem náhlého kardiálního úmrtí RIV 87-69</t>
  </si>
  <si>
    <t>doc. MUDr. Jana Petřková, Ph.D.</t>
  </si>
  <si>
    <t>náz</t>
  </si>
  <si>
    <t>OL-RSO2PT_22071483</t>
  </si>
  <si>
    <t>LABType SSO HLA DPA1/DPB1 - 20 tests</t>
  </si>
  <si>
    <r>
      <t>Výzkum biomarkerů náhlého kardiálního úmrtí (</t>
    </r>
    <r>
      <rPr>
        <b/>
        <sz val="11"/>
        <color theme="1"/>
        <rFont val="Calibri"/>
        <family val="2"/>
        <charset val="238"/>
        <scheme val="minor"/>
      </rPr>
      <t>dle náplně vnitřního grantu FNOL 2023 RIV 87-69</t>
    </r>
    <r>
      <rPr>
        <sz val="11"/>
        <color theme="1"/>
        <rFont val="Calibri"/>
        <family val="2"/>
        <charset val="238"/>
        <scheme val="minor"/>
      </rPr>
      <t xml:space="preserve">: "Multioborový projekt diagnostiky a léčebné péče o rodiny s výskytem náhlého kardiálního úmrtí ", řešitel: doc. MUDr. Jana Petřková, Ph.D.) - </t>
    </r>
    <r>
      <rPr>
        <b/>
        <sz val="11"/>
        <color theme="1"/>
        <rFont val="Calibri"/>
        <family val="2"/>
        <charset val="238"/>
        <scheme val="minor"/>
      </rPr>
      <t>v návaznosti na výsledky získané v první fázi řešení projektu a prezentování na konferencích pokračujeme v charakterizaci genetických znaků souvisejících se zkoumanou nemocí.</t>
    </r>
  </si>
  <si>
    <t/>
  </si>
  <si>
    <t>Alexa F</t>
  </si>
  <si>
    <t>Anti-Hu</t>
  </si>
  <si>
    <t>SPLASH®</t>
  </si>
  <si>
    <t xml:space="preserve">Kit QR </t>
  </si>
  <si>
    <t>EIA Qua</t>
  </si>
  <si>
    <t> LIFECO</t>
  </si>
  <si>
    <t xml:space="preserve"> [ab 20</t>
  </si>
  <si>
    <t>Envisio</t>
  </si>
  <si>
    <t>Anti hu</t>
  </si>
  <si>
    <t>CAPILLA</t>
  </si>
  <si>
    <t>Seq Stu</t>
  </si>
  <si>
    <t xml:space="preserve">Waters </t>
  </si>
  <si>
    <t>Brillia</t>
  </si>
  <si>
    <t>Žiletka</t>
  </si>
  <si>
    <t>Recombi</t>
  </si>
  <si>
    <t>Acclaim</t>
  </si>
  <si>
    <t>EUROLIN</t>
  </si>
  <si>
    <t>9(R)Hex</t>
  </si>
  <si>
    <t>[NB100-</t>
  </si>
  <si>
    <t>Ultra v</t>
  </si>
  <si>
    <t xml:space="preserve">MS TAU </t>
  </si>
  <si>
    <t>Bartone</t>
  </si>
  <si>
    <t>Binax N</t>
  </si>
  <si>
    <t>[bs-186</t>
  </si>
  <si>
    <t>Human S</t>
  </si>
  <si>
    <t>pH metr</t>
  </si>
  <si>
    <t>Columbi</t>
  </si>
  <si>
    <t>EZ prep</t>
  </si>
  <si>
    <t>Alpha-S</t>
  </si>
  <si>
    <t>AmpliTa</t>
  </si>
  <si>
    <t>Anti-CD</t>
  </si>
  <si>
    <t>Ultra C</t>
  </si>
  <si>
    <t>Purifie</t>
  </si>
  <si>
    <t>Kombino</t>
  </si>
  <si>
    <t>ITEST K</t>
  </si>
  <si>
    <t>OptiVie</t>
  </si>
  <si>
    <t xml:space="preserve"> Brilli</t>
  </si>
  <si>
    <t>Mouse A</t>
  </si>
  <si>
    <t>[NBP1-9</t>
  </si>
  <si>
    <t>Econofl</t>
  </si>
  <si>
    <t>Anti-HL</t>
  </si>
  <si>
    <t>GeneSca</t>
  </si>
  <si>
    <t>Mouse (</t>
  </si>
  <si>
    <t>Delta-9</t>
  </si>
  <si>
    <t>[NBP2-1</t>
  </si>
  <si>
    <t>Mikroti</t>
  </si>
  <si>
    <t>HLA cla</t>
  </si>
  <si>
    <t>[NBP3-0</t>
  </si>
  <si>
    <t>ANTI-TL</t>
  </si>
  <si>
    <t>Kývačka</t>
  </si>
  <si>
    <t>ROR gam</t>
  </si>
  <si>
    <t>PEEK sp</t>
  </si>
  <si>
    <t>[NBP2-2</t>
  </si>
  <si>
    <t>KIMBLE®</t>
  </si>
  <si>
    <t>CHEMMAT</t>
  </si>
  <si>
    <t>EasySep</t>
  </si>
  <si>
    <t>9(R)­He</t>
  </si>
  <si>
    <t>1(R)-Te</t>
  </si>
  <si>
    <t>9(S)Hex</t>
  </si>
  <si>
    <t>9(S)­He</t>
  </si>
  <si>
    <t xml:space="preserve">TG-5MS </t>
  </si>
  <si>
    <t>Ceftaro</t>
  </si>
  <si>
    <t xml:space="preserve">6X-HIS </t>
  </si>
  <si>
    <t>FITC an</t>
  </si>
  <si>
    <t xml:space="preserve"> PE/Daz</t>
  </si>
  <si>
    <t>HLA-G M</t>
  </si>
  <si>
    <t>[P/N 46</t>
  </si>
  <si>
    <t>[8G7G3/</t>
  </si>
  <si>
    <t>Ammoniu</t>
  </si>
  <si>
    <t>N,O-Bis</t>
  </si>
  <si>
    <t xml:space="preserve">Screen </t>
  </si>
  <si>
    <t>Strip 8</t>
  </si>
  <si>
    <t>Samolep</t>
  </si>
  <si>
    <t xml:space="preserve"> PE/Cy7</t>
  </si>
  <si>
    <t xml:space="preserve"> Pacifi</t>
  </si>
  <si>
    <t>Pufr. f</t>
  </si>
  <si>
    <t>[NBP1-4</t>
  </si>
  <si>
    <t>N-Methy</t>
  </si>
  <si>
    <t>Sklo po</t>
  </si>
  <si>
    <t>HLA-E m</t>
  </si>
  <si>
    <t xml:space="preserve">Špička </t>
  </si>
  <si>
    <t xml:space="preserve">Vialka </t>
  </si>
  <si>
    <t>CD4 Mon</t>
  </si>
  <si>
    <t>ULTRA L</t>
  </si>
  <si>
    <t>Affinip</t>
  </si>
  <si>
    <t>Tetrahy</t>
  </si>
  <si>
    <t xml:space="preserve"> PE/Cy5</t>
  </si>
  <si>
    <t xml:space="preserve">Formic </t>
  </si>
  <si>
    <t>Silylat</t>
  </si>
  <si>
    <t>Mikrozk</t>
  </si>
  <si>
    <t>Zkumavk</t>
  </si>
  <si>
    <t>Rat ant</t>
  </si>
  <si>
    <t>Colorex</t>
  </si>
  <si>
    <t>Phree P</t>
  </si>
  <si>
    <t xml:space="preserve">Lectin </t>
  </si>
  <si>
    <t>Destičk</t>
  </si>
  <si>
    <t>Strata-</t>
  </si>
  <si>
    <t>Tubg,PE</t>
  </si>
  <si>
    <t>Dulbecc</t>
  </si>
  <si>
    <t>1005 LT</t>
  </si>
  <si>
    <t xml:space="preserve">GelRed </t>
  </si>
  <si>
    <t>Cyclohe</t>
  </si>
  <si>
    <t>Hematox</t>
  </si>
  <si>
    <t>BRAND® </t>
  </si>
  <si>
    <t>Reactio</t>
  </si>
  <si>
    <t>701 N 1</t>
  </si>
  <si>
    <t xml:space="preserve">Strata </t>
  </si>
  <si>
    <t>Ethylac</t>
  </si>
  <si>
    <t xml:space="preserve">NADPH, </t>
  </si>
  <si>
    <t>D1000 r</t>
  </si>
  <si>
    <t xml:space="preserve">uzávěr </t>
  </si>
  <si>
    <t xml:space="preserve">Bluing </t>
  </si>
  <si>
    <t>Strepta</t>
  </si>
  <si>
    <t>Fix k o</t>
  </si>
  <si>
    <t>Magnesu</t>
  </si>
  <si>
    <t>ETHANOL</t>
  </si>
  <si>
    <t>Uridine</t>
  </si>
  <si>
    <t>Mueller</t>
  </si>
  <si>
    <t>Játrový</t>
  </si>
  <si>
    <t xml:space="preserve">Acetic </t>
  </si>
  <si>
    <t xml:space="preserve">Klička </t>
  </si>
  <si>
    <t>D1000 L</t>
  </si>
  <si>
    <t>(Trimet</t>
  </si>
  <si>
    <t xml:space="preserve">Sodium </t>
  </si>
  <si>
    <t>Xylen p</t>
  </si>
  <si>
    <t>Magnesi</t>
  </si>
  <si>
    <t xml:space="preserve">ACETON </t>
  </si>
  <si>
    <t>Lukaste</t>
  </si>
  <si>
    <t>Papírov</t>
  </si>
  <si>
    <t xml:space="preserve">špičky </t>
  </si>
  <si>
    <t>Rukavic</t>
  </si>
  <si>
    <t>Zamražo</t>
  </si>
  <si>
    <t>Sérolog</t>
  </si>
  <si>
    <t>Falkony</t>
  </si>
  <si>
    <t>Explorea s.r.o., nabídka č. ECZ-NB-24-00437.</t>
  </si>
  <si>
    <t>Explorea s.r.o., nabídka č. ECZ-NB-24-00437</t>
  </si>
  <si>
    <t>Explorea s.r.o., nabídka č. ECZ-NB-24-00438</t>
  </si>
  <si>
    <t>NS - evidenční číslo grantu</t>
  </si>
  <si>
    <t>Poskytovatel</t>
  </si>
  <si>
    <t>RIV 87-59</t>
  </si>
  <si>
    <t>MZ ČR</t>
  </si>
  <si>
    <t>ne - standardní dodržování ZZVZ a interních pravidel</t>
  </si>
  <si>
    <t>RIV 87-63</t>
  </si>
  <si>
    <t>84-02</t>
  </si>
  <si>
    <t>MPO</t>
  </si>
  <si>
    <t>85-30</t>
  </si>
  <si>
    <t>AZV ČR</t>
  </si>
  <si>
    <t>82-04</t>
  </si>
  <si>
    <t>FNOL</t>
  </si>
  <si>
    <t>82-05</t>
  </si>
  <si>
    <t>85-86</t>
  </si>
  <si>
    <t>85-35</t>
  </si>
  <si>
    <t>82-01</t>
  </si>
  <si>
    <t>85-83</t>
  </si>
  <si>
    <t>85-84</t>
  </si>
  <si>
    <t>RIV 87-73</t>
  </si>
  <si>
    <t>85-28</t>
  </si>
  <si>
    <t>85-90</t>
  </si>
  <si>
    <t>85-33</t>
  </si>
  <si>
    <t>RIV 87-69</t>
  </si>
  <si>
    <t>1,5ml z</t>
  </si>
  <si>
    <t>2D třep</t>
  </si>
  <si>
    <t>5 ml zk</t>
  </si>
  <si>
    <t>96 jamk</t>
  </si>
  <si>
    <t>Albumin</t>
  </si>
  <si>
    <t>Anaplas</t>
  </si>
  <si>
    <t xml:space="preserve">Box na </t>
  </si>
  <si>
    <t>Centrif</t>
  </si>
  <si>
    <t>Dezinfe</t>
  </si>
  <si>
    <t>Držák j</t>
  </si>
  <si>
    <t>ELISA-V</t>
  </si>
  <si>
    <t xml:space="preserve">F2 GLP </t>
  </si>
  <si>
    <t>Fix per</t>
  </si>
  <si>
    <t>Flash d</t>
  </si>
  <si>
    <t>Gáza ko</t>
  </si>
  <si>
    <t>Lohman &amp; Rauscher</t>
  </si>
  <si>
    <t>Chlorid</t>
  </si>
  <si>
    <t>Jehla V</t>
  </si>
  <si>
    <t>Kádinka</t>
  </si>
  <si>
    <t>Kyselin</t>
  </si>
  <si>
    <t>Láhev D</t>
  </si>
  <si>
    <t>Minutov</t>
  </si>
  <si>
    <t xml:space="preserve">Nádoba </t>
  </si>
  <si>
    <t>Obal EU</t>
  </si>
  <si>
    <t>o-Pheny</t>
  </si>
  <si>
    <t>Papír k</t>
  </si>
  <si>
    <t>Pero če</t>
  </si>
  <si>
    <t>Peroxid</t>
  </si>
  <si>
    <t xml:space="preserve">Pipeta </t>
  </si>
  <si>
    <t>Poinjek</t>
  </si>
  <si>
    <t>Pořadač</t>
  </si>
  <si>
    <t>Protein</t>
  </si>
  <si>
    <t>Sáček b</t>
  </si>
  <si>
    <t xml:space="preserve">Stojan </t>
  </si>
  <si>
    <t>Střička</t>
  </si>
  <si>
    <t>Stříkač</t>
  </si>
  <si>
    <t>Škrtidl</t>
  </si>
  <si>
    <t>Teplomě</t>
  </si>
  <si>
    <t>Tris ul</t>
  </si>
  <si>
    <t>Tween 2</t>
  </si>
  <si>
    <t xml:space="preserve">Utěrky </t>
  </si>
  <si>
    <t>Válec o</t>
  </si>
  <si>
    <t>Vata bu</t>
  </si>
  <si>
    <t>Visačka</t>
  </si>
  <si>
    <t xml:space="preserve">Vývěva </t>
  </si>
  <si>
    <t>84-03</t>
  </si>
  <si>
    <t>84-04</t>
  </si>
  <si>
    <t>84-05</t>
  </si>
  <si>
    <t>85-29</t>
  </si>
  <si>
    <t>85-31</t>
  </si>
  <si>
    <t>85-32</t>
  </si>
  <si>
    <t>85-34</t>
  </si>
  <si>
    <t>85-36</t>
  </si>
  <si>
    <t>85-37</t>
  </si>
  <si>
    <t>85-38</t>
  </si>
  <si>
    <t>85-39</t>
  </si>
  <si>
    <t>85-40</t>
  </si>
  <si>
    <t>85-41</t>
  </si>
  <si>
    <t>85-42</t>
  </si>
  <si>
    <t>85-43</t>
  </si>
  <si>
    <t>85-44</t>
  </si>
  <si>
    <t>85-45</t>
  </si>
  <si>
    <t>85-46</t>
  </si>
  <si>
    <t>85-47</t>
  </si>
  <si>
    <t>85-48</t>
  </si>
  <si>
    <t>85-49</t>
  </si>
  <si>
    <t>85-50</t>
  </si>
  <si>
    <t>85-51</t>
  </si>
  <si>
    <t>85-52</t>
  </si>
  <si>
    <t>85-53</t>
  </si>
  <si>
    <t>25-9983-42</t>
  </si>
  <si>
    <t>HLA-ABC Monoclonal Antibody (W6/32), PE-Cyanine7, eBioscience™</t>
  </si>
  <si>
    <t>Invitrogen/ ThermoFisher Sci.</t>
  </si>
  <si>
    <t>Mindray</t>
  </si>
  <si>
    <t>MA5-17686</t>
  </si>
  <si>
    <t>beta-2 Microglobulin Monoclonal Antibody (YTH470.5), PE</t>
  </si>
  <si>
    <t>Brilliant Violet 605™ anti-T-bet</t>
  </si>
  <si>
    <t xml:space="preserve">Sony/ ITA. Intertact </t>
  </si>
  <si>
    <t>analýza T buněk</t>
  </si>
  <si>
    <t>Brilliant Violet 421™ anti-GATA3</t>
  </si>
  <si>
    <t>09/2024, 2027</t>
  </si>
  <si>
    <t>Brilliant Violet 785™ anti-human CD45</t>
  </si>
  <si>
    <t>analýza T a B buněk</t>
  </si>
  <si>
    <t>APC anti-human CD24</t>
  </si>
  <si>
    <t>analýza B buněk</t>
  </si>
  <si>
    <t>PE/Dazzle™ 594 anti-human CD10</t>
  </si>
  <si>
    <t>č. nab. 091737</t>
  </si>
  <si>
    <t>DA670</t>
  </si>
  <si>
    <t>995-04401</t>
  </si>
  <si>
    <t>993-0421</t>
  </si>
  <si>
    <t>997-04101</t>
  </si>
  <si>
    <t>CSB-CF6306GZL-2</t>
  </si>
  <si>
    <t>C2528J</t>
  </si>
  <si>
    <t>LAL Control</t>
  </si>
  <si>
    <t>Schubert CZ</t>
  </si>
  <si>
    <t>detekce β-D-glukanu v séru</t>
  </si>
  <si>
    <t>diagnostická</t>
  </si>
  <si>
    <t>β-Glucan Test R1</t>
  </si>
  <si>
    <t>β-Glucan Test R2</t>
  </si>
  <si>
    <t>Toxinometer MT-6500</t>
  </si>
  <si>
    <t>0031343-000</t>
  </si>
  <si>
    <t>02/2025, 02/2026, 02/2027</t>
  </si>
  <si>
    <t>Toxinometer MT-6501</t>
  </si>
  <si>
    <t>0031343-001</t>
  </si>
  <si>
    <t>02/2025, 02/2026, 02/2028</t>
  </si>
  <si>
    <t>Toxinometer MT-6502</t>
  </si>
  <si>
    <t>0031343-002</t>
  </si>
  <si>
    <t>02/2025, 02/2026, 02/2029</t>
  </si>
  <si>
    <t>Mgr. Kristýna Sloupenská, Ústav Imunologie, kristyna.sloupenska@upol.cz, Tel: 585632794</t>
  </si>
  <si>
    <t>Mgr. Kristýna Sloupenská, Ústav Imunologie, kristyna.sloupenska@upol.cz, Tel: 585632795</t>
  </si>
  <si>
    <t>Mgr. Kristýna Sloupenská, Ústav Imunologie, kristyna.sloupenska@upol.cz, Tel: 585632796</t>
  </si>
  <si>
    <t>Mgr. Kristýna Sloupenská, Ústav Imunologie, kristyna.sloupenska@upol.cz, Tel: 585632797</t>
  </si>
  <si>
    <t>Mgr. Kristýna Sloupenská, Ústav Imunologie, kristyna.sloupenska@upol.cz, Tel: 585632798</t>
  </si>
  <si>
    <t>DC703</t>
  </si>
  <si>
    <t>DC704</t>
  </si>
  <si>
    <t>Recombinant Aspergillus fumigatus Siderochrome-iron transporter MirB, 20ug</t>
  </si>
  <si>
    <t>purifikace metaloforů</t>
  </si>
  <si>
    <t>Lemo21(DE3) Competent E.coli - 12 transformation reactions (12 tubes)</t>
  </si>
  <si>
    <t>1O/2024</t>
  </si>
  <si>
    <t>BioTech Nabídka: BCZ-NB-24-08253</t>
  </si>
  <si>
    <t>Baria nabídka kód 700240727</t>
  </si>
  <si>
    <t>VZ-2022-000584</t>
  </si>
  <si>
    <t>DC706 nakupuje všechny 3 MIKRO na VZ-2022-000584 mykologický anal.</t>
  </si>
  <si>
    <t>Biomedica č.nabídky PT240924OL</t>
  </si>
  <si>
    <t>Součet z počet kusů</t>
  </si>
  <si>
    <t xml:space="preserve">Filter </t>
  </si>
  <si>
    <t>VACUETT</t>
  </si>
  <si>
    <t>Elektro</t>
  </si>
  <si>
    <t>Pre-Sep</t>
  </si>
  <si>
    <t>Parafil</t>
  </si>
  <si>
    <t>petriho</t>
  </si>
  <si>
    <t>Miska P</t>
  </si>
  <si>
    <t>2 ml In</t>
  </si>
  <si>
    <t>kryozku</t>
  </si>
  <si>
    <t>Krabičk</t>
  </si>
  <si>
    <t>Vyšetřo</t>
  </si>
  <si>
    <t>Souprav</t>
  </si>
  <si>
    <t>Filtr p</t>
  </si>
  <si>
    <t>skla bi</t>
  </si>
  <si>
    <t>Finanční objem za období 1.10.2023-30.9.2024 VČETNĚ DPH</t>
  </si>
  <si>
    <t xml:space="preserve">* fa 2022, neplatí-KUPNÍ SMLOUVA Z2018-022005 ze dne 14.5. 2019, SMLN-2019-617000191+193,VZ-2019-000654,do 14.5.2023, SDRUŽENÝ NÁKUP cena 27,80 Kč bez DPH za bal.  </t>
  </si>
  <si>
    <t>DPH</t>
  </si>
  <si>
    <t xml:space="preserve">počet kusů období 1.10.2023-30.9.2024 </t>
  </si>
  <si>
    <t>Finanční objem za období 1.10.2023-30.9.2024 bez DPH</t>
  </si>
  <si>
    <t>KS, VZ-2023-000630, KS, platná do 8.12.2027,Z2023-030902-sdružený nákup, 5,37cena 11,54 Kč bez DPH</t>
  </si>
  <si>
    <t>12</t>
  </si>
  <si>
    <t>Poslední Cena za kus bez DPH</t>
  </si>
  <si>
    <t>Poslední Cena za kus s DPH</t>
  </si>
  <si>
    <t>21</t>
  </si>
  <si>
    <t>úprava cena od 1. 6. 2022, cena 2600 Kč bez DPH za bal.Při objednávce pod 2500 Kč bez DPH, manipulační poplatek 100 Kč bez DPH bez ohledu co je na VZ</t>
  </si>
  <si>
    <t>* fa 2023, KS,VZ-2021-000753, ID PROEBIZ 727, cenová nabídka ze dne 20.10. 2021 pro NEUROL ENOCH FNOL,cena 3416 Kč bez DPH za bal.</t>
  </si>
  <si>
    <t>KS, VZ-2022-000572, Uzavřený odběrový systém, cena 1,59 Kč bez DPH</t>
  </si>
  <si>
    <t>KS, VZ-2022-000572, Uzavřený odběrový systém, cena 0,55 Kč bez DPH</t>
  </si>
  <si>
    <t>KS, VZ-2022-000572, Uzavřený odběrový systém, cena 6,98 Kč bez DPH</t>
  </si>
  <si>
    <t>KS, VZ-2022-000572, Uzavřený odběrový systém, cena 2,39 Kč bez DPH</t>
  </si>
  <si>
    <t>KS, VZ-2022-000572, Uzavřený odběrový systém, cena 2,99 Kč bez DPH</t>
  </si>
  <si>
    <t>KS, VZ-2022-000572, Uzavřený odběrový systém, cena 1,98 Kč bez DPH</t>
  </si>
  <si>
    <t>KS, VZ-2022-000572, Uzavřený odběrový systém, cena 1,79 Kč bez DPH</t>
  </si>
  <si>
    <t>VZ-2022-001129,PROEBIZ ID 950, CN z 20.10. 2022 pro NEUROL ENOCH FNOL,cena 203,30 Kč bez DPH za bal.</t>
  </si>
  <si>
    <t>* fa 2024, navýšení ceny</t>
  </si>
  <si>
    <t>VZ-2020-000376, cenová nabídka ze dne 24.4. 2020 pro NEUROL ENOCH  FNOL,cena 3277,50 Kč bez DPH za bal. (ing. Lenka Pažitková)</t>
  </si>
  <si>
    <t>*fa 2024, * fa 2023, SLEVA 17%</t>
  </si>
  <si>
    <t>*fa 2024,4/2020 sleva 25%</t>
  </si>
  <si>
    <t>VZ-2023-001228, Cenová nabídka firmy Eppendorf Czech &amp; Slovakia s.r.o. ze dne 9.10.2023, Q23000518976 Ing. Lenka Pažitková, cena 4,69 Kč bez DPH</t>
  </si>
  <si>
    <t>* fa 2023, navýšení ceny</t>
  </si>
  <si>
    <t xml:space="preserve">* fa 2021, cenová nabídka ze dne 8. 2. 2017 SZM1, cenová nabídka, M. Látalová +420 777 286 628    </t>
  </si>
  <si>
    <t>KS, VZ-2021-000829, cena 9,70 bez DPH, do 11.2023</t>
  </si>
  <si>
    <t>* fa 2017</t>
  </si>
  <si>
    <t>* fa 2022, navýšení ceny</t>
  </si>
  <si>
    <t>* fa 2024</t>
  </si>
  <si>
    <t>* fa 2020</t>
  </si>
  <si>
    <t>* fa 2022</t>
  </si>
  <si>
    <t xml:space="preserve">* fa 2019, zachování cen 8.1.2013 </t>
  </si>
  <si>
    <t>*fa 2023, VZ-2022-001156, cenová nabídka ze dne 25.10. 2022 pro GRANT IMUNOL FNOL,cena 1661 Kč bez DPH za bal. (Vojtěch Ledvina) platná do 31.12.2022</t>
  </si>
  <si>
    <t>*fa 2023, VZ-2022-001156, cenová nabídka ze dne 25.10. 2022 pro GRANT IMUNOL FNOL,cena 1436 Kč bez DPH za bal. (Vojtěch Ledvina) platná do 31.12.2022</t>
  </si>
  <si>
    <t>ZI179</t>
  </si>
  <si>
    <t>KS, VZ-2022-000917, cena 22,60 Kč bez DPH</t>
  </si>
  <si>
    <t xml:space="preserve">* fa 2021, KS, VZ-2021-000061, cenová nabídka ze dne 26.. 2021 pro NEUROL ENOCH FNOL,cena 2294,70 Kč bez DPH (Bc. Petr Švarcová)     </t>
  </si>
  <si>
    <t xml:space="preserve">KS, cena 32,50 Kč bez DPH, Smlouva se uzavírá na dobu určitou, a to na dobu 48 měsíců od data účinnosti smlouvy do 18.8.2028, </t>
  </si>
  <si>
    <t>* fa 2021</t>
  </si>
  <si>
    <t>* fa 2018 , sleva ?%</t>
  </si>
  <si>
    <t>*fa 2023</t>
  </si>
  <si>
    <t>KS, VZ-2023-000022-01, cenová nabídka firmy: ZARYS International Group s.r.o., cena 0,40 Kč bez DPH</t>
  </si>
  <si>
    <t>CN ze dne 25. 9. 2023</t>
  </si>
  <si>
    <t>navýšení ceny</t>
  </si>
  <si>
    <t>*fa 2021, VZ-2020-000241,CN 2602110193,CN ze dne 10.3. 2020 pro NEUROL ENOCH  FNOL,cena 93 kč bez DPH za bal. (Michaela Šiklová)ceník od 1.7.2019 do 30.6.2020</t>
  </si>
  <si>
    <t>CN 2024/2025</t>
  </si>
  <si>
    <t>ZF573 - ŠPATNÝ KÓD qi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</si>
</sst>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8" formatCode="#,##0.00\ &quot;Kč&quot;;[Red]\-#,##0.00\ &quot;Kč&quot;"/>
    <numFmt numFmtId="41" formatCode="_-* #,##0\ _K_č_-;\-* #,##0\ _K_č_-;_-* &quot;-&quot;\ _K_č_-;_-@_-"/>
    <numFmt numFmtId="44" formatCode="_-* #,##0.00\ &quot;Kč&quot;_-;\-* #,##0.00\ &quot;Kč&quot;_-;_-* &quot;-&quot;??\ &quot;Kč&quot;_-;_-@_-"/>
    <numFmt numFmtId="164" formatCode="#,##0.00\ &quot;Kč&quot;"/>
    <numFmt numFmtId="165" formatCode="_-* #,##0\ &quot;Kč&quot;_-;\-* #,##0\ &quot;Kč&quot;_-;_-* &quot;-&quot;??\ &quot;Kč&quot;_-;_-@_-"/>
    <numFmt numFmtId="166" formatCode="#,##0\ &quot;Kč&quot;"/>
  </numFmts>
  <fonts count="39"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color theme="1"/>
      <name val="Arial"/>
      <family val="2"/>
      <charset val="238"/>
    </font>
    <font>
      <sz val="10"/>
      <color rgb="FF006100"/>
      <name val="Arial"/>
      <family val="2"/>
      <charset val="238"/>
    </font>
    <font>
      <u/>
      <sz val="11"/>
      <color theme="10"/>
      <name val="Calibri"/>
      <family val="2"/>
      <charset val="238"/>
      <scheme val="minor"/>
    </font>
    <font>
      <u/>
      <sz val="10"/>
      <color theme="10"/>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theme="1"/>
      <name val="Verdana"/>
      <family val="2"/>
      <charset val="238"/>
    </font>
    <font>
      <sz val="11"/>
      <color theme="1"/>
      <name val="Calibri"/>
      <family val="2"/>
      <scheme val="minor"/>
    </font>
    <font>
      <sz val="11"/>
      <name val="Calibri"/>
      <family val="2"/>
      <charset val="238"/>
      <scheme val="minor"/>
    </font>
    <font>
      <sz val="12"/>
      <color theme="1"/>
      <name val="Courier New"/>
      <family val="3"/>
      <charset val="238"/>
    </font>
    <font>
      <sz val="12"/>
      <color theme="1"/>
      <name val="Calibri"/>
      <family val="2"/>
      <charset val="238"/>
      <scheme val="minor"/>
    </font>
    <font>
      <sz val="11"/>
      <color rgb="FFFF0000"/>
      <name val="Calibri"/>
      <family val="2"/>
      <charset val="238"/>
      <scheme val="minor"/>
    </font>
    <font>
      <sz val="10"/>
      <color rgb="FFFF0000"/>
      <name val="Arial"/>
      <family val="2"/>
      <charset val="238"/>
    </font>
    <font>
      <sz val="9"/>
      <color indexed="81"/>
      <name val="Tahoma"/>
      <family val="2"/>
      <charset val="238"/>
    </font>
    <font>
      <b/>
      <sz val="9"/>
      <color indexed="81"/>
      <name val="Tahoma"/>
      <family val="2"/>
      <charset val="238"/>
    </font>
    <font>
      <sz val="11"/>
      <color rgb="FF212121"/>
      <name val="Calibri"/>
      <family val="2"/>
      <charset val="238"/>
      <scheme val="minor"/>
    </font>
    <font>
      <sz val="12"/>
      <color rgb="FF000000"/>
      <name val="Calibri"/>
      <family val="2"/>
      <charset val="238"/>
      <scheme val="minor"/>
    </font>
    <font>
      <sz val="11"/>
      <color rgb="FF000000"/>
      <name val="Calibri"/>
      <family val="2"/>
      <scheme val="minor"/>
    </font>
    <font>
      <sz val="11"/>
      <color rgb="FF000000"/>
      <name val="Calibri"/>
      <family val="2"/>
      <charset val="238"/>
    </font>
    <font>
      <sz val="11"/>
      <color theme="1"/>
      <name val="Calibri"/>
      <family val="2"/>
      <charset val="238"/>
    </font>
    <font>
      <sz val="11"/>
      <color rgb="FF000000"/>
      <name val="Calibri"/>
      <family val="2"/>
    </font>
    <font>
      <sz val="11"/>
      <color theme="1"/>
      <name val="Calibri"/>
      <family val="2"/>
    </font>
    <font>
      <b/>
      <sz val="11"/>
      <color theme="1"/>
      <name val="Calibri"/>
      <family val="2"/>
      <charset val="238"/>
      <scheme val="minor"/>
    </font>
    <font>
      <b/>
      <sz val="10"/>
      <color rgb="FF000000"/>
      <name val="Calibri"/>
      <family val="2"/>
      <charset val="238"/>
      <scheme val="minor"/>
    </font>
    <font>
      <sz val="11"/>
      <color rgb="FF000000"/>
      <name val="Calibri"/>
      <family val="2"/>
      <charset val="238"/>
      <scheme val="minor"/>
    </font>
    <font>
      <sz val="10"/>
      <color rgb="FF000000"/>
      <name val="Calibri"/>
      <family val="2"/>
      <charset val="238"/>
      <scheme val="minor"/>
    </font>
    <font>
      <sz val="9"/>
      <color rgb="FF4A4A4A"/>
      <name val="Arial"/>
      <family val="2"/>
      <charset val="238"/>
    </font>
    <font>
      <sz val="10"/>
      <color rgb="FF4A4A4A"/>
      <name val="Arial"/>
      <family val="2"/>
      <charset val="238"/>
    </font>
    <font>
      <b/>
      <sz val="11"/>
      <color theme="1"/>
      <name val="Calibri"/>
      <family val="2"/>
      <scheme val="minor"/>
    </font>
    <font>
      <sz val="11"/>
      <name val="Calibri"/>
      <family val="2"/>
      <scheme val="minor"/>
    </font>
    <font>
      <b/>
      <sz val="11"/>
      <name val="Calibri"/>
      <family val="2"/>
      <scheme val="minor"/>
    </font>
    <font>
      <b/>
      <sz val="10"/>
      <color theme="0"/>
      <name val="Arial"/>
      <family val="2"/>
      <charset val="238"/>
    </font>
    <font>
      <sz val="10"/>
      <name val="Arial"/>
      <family val="2"/>
      <charset val="238"/>
    </font>
    <font>
      <sz val="10"/>
      <color theme="1"/>
      <name val="Calibri"/>
      <family val="2"/>
      <charset val="238"/>
    </font>
    <font>
      <b/>
      <sz val="11"/>
      <color rgb="FF000000"/>
      <name val="Arial"/>
      <family val="2"/>
      <charset val="238"/>
    </font>
  </fonts>
  <fills count="30">
    <fill>
      <patternFill patternType="none"/>
    </fill>
    <fill>
      <patternFill patternType="gray125"/>
    </fill>
    <fill>
      <patternFill patternType="solid">
        <fgColor rgb="FFC6EFCE"/>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F33CC"/>
        <bgColor indexed="64"/>
      </patternFill>
    </fill>
    <fill>
      <patternFill patternType="solid">
        <fgColor theme="9" tint="0.79998168889431442"/>
        <bgColor rgb="FF000000"/>
      </patternFill>
    </fill>
    <fill>
      <patternFill patternType="solid">
        <fgColor rgb="FF66FFFF"/>
        <bgColor indexed="64"/>
      </patternFill>
    </fill>
    <fill>
      <patternFill patternType="solid">
        <fgColor rgb="FF99FF66"/>
        <bgColor indexed="64"/>
      </patternFill>
    </fill>
    <fill>
      <patternFill patternType="solid">
        <fgColor theme="4" tint="0.59999389629810485"/>
        <bgColor indexed="64"/>
      </patternFill>
    </fill>
    <fill>
      <patternFill patternType="solid">
        <fgColor rgb="FFFFCCFF"/>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39997558519241921"/>
        <bgColor theme="0" tint="-0.14999847407452621"/>
      </patternFill>
    </fill>
    <fill>
      <patternFill patternType="solid">
        <fgColor theme="4" tint="0.79998168889431442"/>
        <bgColor theme="4" tint="0.79998168889431442"/>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DEE2E6"/>
      </left>
      <right style="medium">
        <color rgb="FFDEE2E6"/>
      </right>
      <top style="medium">
        <color rgb="FFDEE2E6"/>
      </top>
      <bottom/>
      <diagonal/>
    </border>
    <border>
      <left style="thin">
        <color indexed="64"/>
      </left>
      <right style="thin">
        <color indexed="64"/>
      </right>
      <top style="thin">
        <color indexed="64"/>
      </top>
      <bottom/>
      <diagonal/>
    </border>
    <border>
      <left style="medium">
        <color rgb="FFDEE2E6"/>
      </left>
      <right style="medium">
        <color rgb="FFDEE2E6"/>
      </right>
      <top style="medium">
        <color rgb="FFDEE2E6"/>
      </top>
      <bottom style="medium">
        <color rgb="FF11111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cellStyleXfs>
  <cellXfs count="438">
    <xf numFmtId="0" fontId="0" fillId="0" borderId="0" xfId="0"/>
    <xf numFmtId="0" fontId="3" fillId="0" borderId="0" xfId="0" applyFont="1"/>
    <xf numFmtId="0" fontId="3" fillId="0" borderId="0" xfId="0" applyFont="1" applyAlignment="1">
      <alignment horizontal="center"/>
    </xf>
    <xf numFmtId="0" fontId="3"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shrinkToFit="1"/>
    </xf>
    <xf numFmtId="0" fontId="3" fillId="3" borderId="1" xfId="0" applyFont="1" applyFill="1" applyBorder="1" applyAlignment="1">
      <alignment wrapText="1"/>
    </xf>
    <xf numFmtId="0" fontId="3" fillId="3" borderId="1" xfId="0" applyFont="1" applyFill="1" applyBorder="1"/>
    <xf numFmtId="44" fontId="3" fillId="3" borderId="1" xfId="1"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3" fillId="4" borderId="1" xfId="0" applyFont="1" applyFill="1" applyBorder="1"/>
    <xf numFmtId="0" fontId="3" fillId="4" borderId="1" xfId="0" applyFont="1" applyFill="1" applyBorder="1" applyAlignment="1">
      <alignment horizontal="center"/>
    </xf>
    <xf numFmtId="164" fontId="3" fillId="4" borderId="1" xfId="0" applyNumberFormat="1" applyFont="1" applyFill="1" applyBorder="1"/>
    <xf numFmtId="0" fontId="5" fillId="5" borderId="1" xfId="3" applyFill="1" applyBorder="1"/>
    <xf numFmtId="164" fontId="3" fillId="5" borderId="1" xfId="0" applyNumberFormat="1" applyFont="1" applyFill="1" applyBorder="1"/>
    <xf numFmtId="17" fontId="3" fillId="5" borderId="1" xfId="0" applyNumberFormat="1" applyFont="1" applyFill="1" applyBorder="1"/>
    <xf numFmtId="0" fontId="3" fillId="5" borderId="1" xfId="0" applyFont="1" applyFill="1" applyBorder="1"/>
    <xf numFmtId="0" fontId="3" fillId="5" borderId="1" xfId="0" applyFont="1" applyFill="1" applyBorder="1" applyAlignment="1">
      <alignment horizontal="center"/>
    </xf>
    <xf numFmtId="0" fontId="5" fillId="6" borderId="2" xfId="3" applyFill="1" applyBorder="1" applyAlignment="1">
      <alignment vertical="top" wrapText="1" indent="1"/>
    </xf>
    <xf numFmtId="0" fontId="3" fillId="6" borderId="3" xfId="0" applyFont="1" applyFill="1" applyBorder="1"/>
    <xf numFmtId="164" fontId="3" fillId="6" borderId="3" xfId="0" applyNumberFormat="1" applyFont="1" applyFill="1" applyBorder="1"/>
    <xf numFmtId="17" fontId="3" fillId="6" borderId="3" xfId="0" applyNumberFormat="1" applyFont="1" applyFill="1" applyBorder="1"/>
    <xf numFmtId="0" fontId="3" fillId="6" borderId="1" xfId="0" applyFont="1" applyFill="1" applyBorder="1"/>
    <xf numFmtId="0" fontId="3" fillId="6" borderId="1" xfId="0" applyFont="1" applyFill="1" applyBorder="1" applyAlignment="1">
      <alignment horizontal="center"/>
    </xf>
    <xf numFmtId="0" fontId="5" fillId="6" borderId="4" xfId="3" applyFill="1" applyBorder="1" applyAlignment="1">
      <alignment vertical="top" wrapText="1" indent="1"/>
    </xf>
    <xf numFmtId="164" fontId="3" fillId="6" borderId="1" xfId="0" applyNumberFormat="1" applyFont="1" applyFill="1" applyBorder="1"/>
    <xf numFmtId="17" fontId="3" fillId="6" borderId="1" xfId="0" applyNumberFormat="1" applyFont="1" applyFill="1" applyBorder="1"/>
    <xf numFmtId="0" fontId="5" fillId="7" borderId="4" xfId="3" applyFill="1" applyBorder="1" applyAlignment="1">
      <alignment vertical="top" wrapText="1" indent="1"/>
    </xf>
    <xf numFmtId="0" fontId="3" fillId="7" borderId="1" xfId="0" applyFont="1" applyFill="1" applyBorder="1"/>
    <xf numFmtId="44" fontId="3" fillId="7" borderId="1" xfId="0" applyNumberFormat="1" applyFont="1" applyFill="1" applyBorder="1"/>
    <xf numFmtId="17" fontId="3" fillId="7" borderId="1" xfId="0" applyNumberFormat="1" applyFont="1" applyFill="1" applyBorder="1"/>
    <xf numFmtId="0" fontId="3" fillId="7" borderId="1" xfId="0" applyFont="1" applyFill="1" applyBorder="1" applyAlignment="1">
      <alignment wrapText="1"/>
    </xf>
    <xf numFmtId="0" fontId="3" fillId="7" borderId="1" xfId="0" applyFont="1" applyFill="1" applyBorder="1" applyAlignment="1">
      <alignment horizontal="center"/>
    </xf>
    <xf numFmtId="0" fontId="4" fillId="7" borderId="1" xfId="2" applyFont="1" applyFill="1" applyBorder="1"/>
    <xf numFmtId="0" fontId="6" fillId="0" borderId="1" xfId="3" applyFont="1" applyBorder="1"/>
    <xf numFmtId="44" fontId="3" fillId="0" borderId="1" xfId="1" applyFont="1" applyFill="1" applyBorder="1"/>
    <xf numFmtId="17" fontId="3" fillId="0" borderId="1" xfId="0" applyNumberFormat="1" applyFont="1" applyBorder="1"/>
    <xf numFmtId="44" fontId="3" fillId="0" borderId="1" xfId="0" applyNumberFormat="1" applyFont="1" applyBorder="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wrapText="1"/>
    </xf>
    <xf numFmtId="0" fontId="7" fillId="8" borderId="1" xfId="0" applyFont="1" applyFill="1" applyBorder="1" applyAlignment="1">
      <alignment horizontal="center" vertical="center" wrapText="1"/>
    </xf>
    <xf numFmtId="0" fontId="3" fillId="0" borderId="0" xfId="0" applyFont="1" applyAlignment="1">
      <alignment wrapText="1"/>
    </xf>
    <xf numFmtId="0" fontId="11" fillId="0" borderId="0" xfId="0" applyFont="1"/>
    <xf numFmtId="0" fontId="0" fillId="9" borderId="1" xfId="0" applyFill="1" applyBorder="1"/>
    <xf numFmtId="0" fontId="10" fillId="9" borderId="1" xfId="0" applyFont="1" applyFill="1" applyBorder="1" applyAlignment="1">
      <alignment wrapText="1"/>
    </xf>
    <xf numFmtId="0" fontId="0" fillId="9" borderId="1" xfId="0" applyFill="1" applyBorder="1" applyAlignment="1">
      <alignment wrapText="1"/>
    </xf>
    <xf numFmtId="164" fontId="0" fillId="9" borderId="1" xfId="0" applyNumberFormat="1" applyFill="1" applyBorder="1"/>
    <xf numFmtId="49" fontId="0" fillId="9" borderId="1" xfId="0" applyNumberFormat="1" applyFill="1" applyBorder="1"/>
    <xf numFmtId="0" fontId="2" fillId="9" borderId="1" xfId="2" applyFill="1" applyBorder="1"/>
    <xf numFmtId="0" fontId="11" fillId="9" borderId="1" xfId="0" applyFont="1" applyFill="1" applyBorder="1"/>
    <xf numFmtId="0" fontId="11" fillId="9" borderId="1" xfId="0" applyFont="1" applyFill="1" applyBorder="1" applyAlignment="1">
      <alignment wrapText="1"/>
    </xf>
    <xf numFmtId="164" fontId="11" fillId="9" borderId="1" xfId="0" applyNumberFormat="1" applyFont="1" applyFill="1" applyBorder="1"/>
    <xf numFmtId="49" fontId="11" fillId="9" borderId="1" xfId="0" applyNumberFormat="1" applyFont="1" applyFill="1" applyBorder="1"/>
    <xf numFmtId="6" fontId="11" fillId="9" borderId="1" xfId="0" applyNumberFormat="1" applyFont="1" applyFill="1" applyBorder="1"/>
    <xf numFmtId="0" fontId="0" fillId="9" borderId="5" xfId="0" applyFill="1" applyBorder="1"/>
    <xf numFmtId="0" fontId="0" fillId="9" borderId="5" xfId="0" applyFill="1" applyBorder="1" applyAlignment="1">
      <alignment wrapText="1"/>
    </xf>
    <xf numFmtId="0" fontId="0" fillId="9" borderId="5" xfId="0" applyFill="1" applyBorder="1" applyAlignment="1">
      <alignment horizontal="left"/>
    </xf>
    <xf numFmtId="0" fontId="11" fillId="9" borderId="5" xfId="0" applyFont="1" applyFill="1" applyBorder="1"/>
    <xf numFmtId="0" fontId="11" fillId="9" borderId="5" xfId="0" applyFont="1" applyFill="1" applyBorder="1" applyAlignment="1">
      <alignment horizontal="left"/>
    </xf>
    <xf numFmtId="0" fontId="0" fillId="9" borderId="1" xfId="0" applyFont="1" applyFill="1" applyBorder="1" applyAlignment="1">
      <alignment horizontal="right"/>
    </xf>
    <xf numFmtId="0" fontId="3" fillId="9" borderId="1" xfId="0" applyFont="1" applyFill="1" applyBorder="1"/>
    <xf numFmtId="0" fontId="12" fillId="0" borderId="0" xfId="0" applyFont="1"/>
    <xf numFmtId="0" fontId="0" fillId="10" borderId="0" xfId="0" applyFill="1"/>
    <xf numFmtId="0" fontId="0" fillId="10" borderId="6" xfId="0" applyFill="1" applyBorder="1" applyAlignment="1">
      <alignment wrapText="1"/>
    </xf>
    <xf numFmtId="0" fontId="0" fillId="10" borderId="6" xfId="0" applyFill="1" applyBorder="1"/>
    <xf numFmtId="0" fontId="3" fillId="10" borderId="3" xfId="0" applyFont="1" applyFill="1" applyBorder="1"/>
    <xf numFmtId="0" fontId="3" fillId="11" borderId="0" xfId="0" applyFont="1" applyFill="1"/>
    <xf numFmtId="0" fontId="7" fillId="0" borderId="0" xfId="0" applyFont="1" applyAlignment="1">
      <alignment wrapText="1"/>
    </xf>
    <xf numFmtId="0" fontId="0" fillId="12" borderId="1" xfId="0" applyFont="1" applyFill="1" applyBorder="1"/>
    <xf numFmtId="0" fontId="3" fillId="12" borderId="1" xfId="0" applyFont="1" applyFill="1" applyBorder="1"/>
    <xf numFmtId="0" fontId="10" fillId="12" borderId="1" xfId="0" applyFont="1" applyFill="1" applyBorder="1" applyAlignment="1">
      <alignment horizontal="center"/>
    </xf>
    <xf numFmtId="0" fontId="10" fillId="12" borderId="1" xfId="0" applyFont="1" applyFill="1" applyBorder="1"/>
    <xf numFmtId="44" fontId="0" fillId="12" borderId="1" xfId="0" applyNumberFormat="1" applyFont="1" applyFill="1" applyBorder="1"/>
    <xf numFmtId="44" fontId="0" fillId="12" borderId="1" xfId="1" applyNumberFormat="1" applyFont="1" applyFill="1" applyBorder="1"/>
    <xf numFmtId="0" fontId="13" fillId="12" borderId="1" xfId="0" applyFont="1" applyFill="1" applyBorder="1" applyAlignment="1">
      <alignment horizontal="center"/>
    </xf>
    <xf numFmtId="0" fontId="2" fillId="12" borderId="1" xfId="2" applyFont="1" applyFill="1" applyBorder="1"/>
    <xf numFmtId="0" fontId="0" fillId="12" borderId="1" xfId="0" applyFont="1" applyFill="1" applyBorder="1" applyAlignment="1">
      <alignment wrapText="1"/>
    </xf>
    <xf numFmtId="0" fontId="0" fillId="12" borderId="1" xfId="0" applyFill="1" applyBorder="1"/>
    <xf numFmtId="0" fontId="0" fillId="12" borderId="1" xfId="0" applyFont="1" applyFill="1" applyBorder="1" applyAlignment="1">
      <alignment horizontal="center"/>
    </xf>
    <xf numFmtId="16" fontId="0" fillId="12" borderId="1" xfId="0" applyNumberFormat="1" applyFill="1" applyBorder="1"/>
    <xf numFmtId="164" fontId="0" fillId="11" borderId="6" xfId="0" applyNumberFormat="1" applyFill="1" applyBorder="1"/>
    <xf numFmtId="49" fontId="0" fillId="11" borderId="0" xfId="0" applyNumberFormat="1" applyFill="1"/>
    <xf numFmtId="164" fontId="11" fillId="11" borderId="0" xfId="0" applyNumberFormat="1" applyFont="1" applyFill="1"/>
    <xf numFmtId="0" fontId="3" fillId="12" borderId="3" xfId="0" applyFont="1" applyFill="1" applyBorder="1"/>
    <xf numFmtId="0" fontId="0" fillId="12" borderId="3" xfId="0" applyFill="1" applyBorder="1"/>
    <xf numFmtId="0" fontId="0" fillId="12" borderId="3" xfId="0" applyFont="1" applyFill="1" applyBorder="1"/>
    <xf numFmtId="0" fontId="3" fillId="13" borderId="1" xfId="0" applyFont="1" applyFill="1" applyBorder="1"/>
    <xf numFmtId="0" fontId="3" fillId="13" borderId="1" xfId="0" applyFont="1" applyFill="1" applyBorder="1" applyAlignment="1">
      <alignment horizontal="center"/>
    </xf>
    <xf numFmtId="0" fontId="0" fillId="12" borderId="0" xfId="0" applyFont="1" applyFill="1" applyAlignment="1">
      <alignment horizontal="left"/>
    </xf>
    <xf numFmtId="0" fontId="14" fillId="12" borderId="1" xfId="0" applyFont="1" applyFill="1" applyBorder="1" applyAlignment="1">
      <alignment horizontal="left"/>
    </xf>
    <xf numFmtId="0" fontId="0" fillId="12" borderId="1" xfId="0" applyFont="1" applyFill="1" applyBorder="1" applyAlignment="1">
      <alignment horizontal="left"/>
    </xf>
    <xf numFmtId="0" fontId="3" fillId="7" borderId="1" xfId="0" applyFont="1" applyFill="1" applyBorder="1" applyAlignment="1">
      <alignment horizontal="center" wrapText="1"/>
    </xf>
    <xf numFmtId="0" fontId="0" fillId="9" borderId="1" xfId="0" applyFill="1" applyBorder="1" applyAlignment="1">
      <alignment horizontal="center" wrapText="1"/>
    </xf>
    <xf numFmtId="0" fontId="0" fillId="9" borderId="1" xfId="0" applyFill="1" applyBorder="1" applyAlignment="1">
      <alignment horizontal="center"/>
    </xf>
    <xf numFmtId="0" fontId="11" fillId="9" borderId="1" xfId="0" applyFont="1" applyFill="1" applyBorder="1" applyAlignment="1">
      <alignment horizontal="center"/>
    </xf>
    <xf numFmtId="0" fontId="0" fillId="10" borderId="6" xfId="0" applyFill="1" applyBorder="1" applyAlignment="1">
      <alignment horizontal="center"/>
    </xf>
    <xf numFmtId="0" fontId="3" fillId="12" borderId="1" xfId="0" applyFont="1" applyFill="1" applyBorder="1" applyAlignment="1">
      <alignment horizontal="center"/>
    </xf>
    <xf numFmtId="0" fontId="3" fillId="12" borderId="3" xfId="0" applyFont="1" applyFill="1" applyBorder="1" applyAlignment="1">
      <alignment horizontal="center"/>
    </xf>
    <xf numFmtId="0" fontId="3" fillId="0" borderId="1" xfId="0" applyFont="1" applyFill="1" applyBorder="1" applyAlignment="1">
      <alignment horizontal="center" vertical="center" wrapText="1"/>
    </xf>
    <xf numFmtId="0" fontId="7" fillId="8" borderId="0" xfId="0" applyFont="1" applyFill="1" applyAlignment="1">
      <alignment wrapText="1"/>
    </xf>
    <xf numFmtId="164" fontId="0" fillId="12" borderId="1" xfId="0" applyNumberFormat="1" applyFill="1" applyBorder="1"/>
    <xf numFmtId="164" fontId="0" fillId="12" borderId="3" xfId="0" applyNumberFormat="1" applyFill="1" applyBorder="1"/>
    <xf numFmtId="44" fontId="0" fillId="13" borderId="1" xfId="0" applyNumberFormat="1" applyFont="1" applyFill="1" applyBorder="1"/>
    <xf numFmtId="44" fontId="0" fillId="13" borderId="1" xfId="0" applyNumberFormat="1" applyFill="1" applyBorder="1"/>
    <xf numFmtId="0" fontId="10" fillId="13" borderId="1" xfId="0" applyFont="1" applyFill="1" applyBorder="1" applyAlignment="1">
      <alignment horizontal="right"/>
    </xf>
    <xf numFmtId="0" fontId="10" fillId="13" borderId="1" xfId="0" applyFont="1" applyFill="1" applyBorder="1"/>
    <xf numFmtId="0" fontId="0" fillId="13" borderId="1" xfId="0" applyFont="1" applyFill="1" applyBorder="1"/>
    <xf numFmtId="0" fontId="0" fillId="13" borderId="1" xfId="0" applyFont="1" applyFill="1" applyBorder="1" applyAlignment="1">
      <alignment wrapText="1"/>
    </xf>
    <xf numFmtId="0" fontId="0" fillId="14" borderId="1" xfId="0" applyFont="1" applyFill="1" applyBorder="1"/>
    <xf numFmtId="0" fontId="0" fillId="13" borderId="1" xfId="0" applyNumberFormat="1" applyFont="1" applyFill="1" applyBorder="1"/>
    <xf numFmtId="44" fontId="0" fillId="13" borderId="1" xfId="1" applyNumberFormat="1" applyFont="1" applyFill="1" applyBorder="1"/>
    <xf numFmtId="0" fontId="0" fillId="13" borderId="1" xfId="0" applyFill="1" applyBorder="1"/>
    <xf numFmtId="0" fontId="0" fillId="13" borderId="1" xfId="0" applyFill="1" applyBorder="1" applyAlignment="1">
      <alignment wrapText="1"/>
    </xf>
    <xf numFmtId="0" fontId="3" fillId="0" borderId="1" xfId="0" applyFont="1" applyFill="1" applyBorder="1" applyAlignment="1">
      <alignment horizontal="center"/>
    </xf>
    <xf numFmtId="0" fontId="15" fillId="0" borderId="0" xfId="0" applyFont="1"/>
    <xf numFmtId="0" fontId="0" fillId="0" borderId="1" xfId="0" applyFont="1" applyFill="1" applyBorder="1" applyAlignment="1">
      <alignment horizontal="center" wrapText="1"/>
    </xf>
    <xf numFmtId="44" fontId="3" fillId="15" borderId="1" xfId="0" applyNumberFormat="1" applyFont="1" applyFill="1" applyBorder="1" applyAlignment="1">
      <alignment horizontal="center" vertical="center" wrapText="1"/>
    </xf>
    <xf numFmtId="44" fontId="3" fillId="4" borderId="1" xfId="1" applyFont="1" applyFill="1" applyBorder="1"/>
    <xf numFmtId="17" fontId="3" fillId="11" borderId="1" xfId="0" applyNumberFormat="1" applyFont="1" applyFill="1" applyBorder="1"/>
    <xf numFmtId="44" fontId="3" fillId="11" borderId="1" xfId="1" applyFont="1" applyFill="1" applyBorder="1"/>
    <xf numFmtId="0" fontId="16" fillId="0" borderId="0" xfId="0" applyFont="1" applyFill="1"/>
    <xf numFmtId="0" fontId="19" fillId="16" borderId="1" xfId="0" applyFont="1" applyFill="1" applyBorder="1" applyAlignment="1">
      <alignment horizontal="left"/>
    </xf>
    <xf numFmtId="0" fontId="19" fillId="16" borderId="1" xfId="0" applyFont="1" applyFill="1" applyBorder="1"/>
    <xf numFmtId="0" fontId="19" fillId="16" borderId="1" xfId="0" applyFont="1" applyFill="1" applyBorder="1" applyAlignment="1"/>
    <xf numFmtId="0" fontId="0" fillId="16" borderId="1" xfId="0" applyFont="1" applyFill="1" applyBorder="1"/>
    <xf numFmtId="44" fontId="0" fillId="16" borderId="1" xfId="0" applyNumberFormat="1" applyFont="1" applyFill="1" applyBorder="1"/>
    <xf numFmtId="44" fontId="0" fillId="16" borderId="1" xfId="1" applyNumberFormat="1" applyFont="1" applyFill="1" applyBorder="1"/>
    <xf numFmtId="0" fontId="5" fillId="16" borderId="1" xfId="3" applyFill="1" applyBorder="1"/>
    <xf numFmtId="0" fontId="0" fillId="16" borderId="1" xfId="0" applyFill="1" applyBorder="1" applyAlignment="1">
      <alignment horizontal="left"/>
    </xf>
    <xf numFmtId="0" fontId="0" fillId="16" borderId="1" xfId="0" applyFill="1" applyBorder="1" applyAlignment="1"/>
    <xf numFmtId="44" fontId="0" fillId="16" borderId="1" xfId="0" applyNumberFormat="1" applyFont="1" applyFill="1" applyBorder="1" applyAlignment="1">
      <alignment wrapText="1"/>
    </xf>
    <xf numFmtId="0" fontId="0" fillId="16" borderId="1" xfId="0" applyFont="1" applyFill="1" applyBorder="1" applyAlignment="1">
      <alignment horizontal="left"/>
    </xf>
    <xf numFmtId="0" fontId="0" fillId="16" borderId="1" xfId="0" applyFont="1" applyFill="1" applyBorder="1" applyAlignment="1"/>
    <xf numFmtId="0" fontId="0" fillId="16" borderId="1" xfId="0" applyFont="1" applyFill="1" applyBorder="1" applyAlignment="1">
      <alignment wrapText="1"/>
    </xf>
    <xf numFmtId="49" fontId="0" fillId="16" borderId="1" xfId="0" applyNumberFormat="1" applyFont="1" applyFill="1" applyBorder="1"/>
    <xf numFmtId="0" fontId="0" fillId="16" borderId="1" xfId="0" applyFill="1" applyBorder="1"/>
    <xf numFmtId="0" fontId="3" fillId="16" borderId="1" xfId="0" applyFont="1" applyFill="1" applyBorder="1" applyAlignment="1">
      <alignment horizontal="left"/>
    </xf>
    <xf numFmtId="0" fontId="20" fillId="16" borderId="1" xfId="0" applyFont="1" applyFill="1" applyBorder="1" applyAlignment="1">
      <alignment vertical="center"/>
    </xf>
    <xf numFmtId="0" fontId="20" fillId="16" borderId="1" xfId="0" applyFont="1" applyFill="1" applyBorder="1"/>
    <xf numFmtId="3" fontId="0" fillId="16" borderId="1" xfId="0" applyNumberFormat="1" applyFill="1" applyBorder="1"/>
    <xf numFmtId="0" fontId="3" fillId="16" borderId="1" xfId="0" applyFont="1" applyFill="1" applyBorder="1" applyAlignment="1">
      <alignment horizontal="center"/>
    </xf>
    <xf numFmtId="164" fontId="0" fillId="16" borderId="1" xfId="0" applyNumberFormat="1" applyFill="1" applyBorder="1"/>
    <xf numFmtId="164" fontId="0" fillId="16" borderId="1" xfId="0" applyNumberFormat="1" applyFont="1" applyFill="1" applyBorder="1" applyAlignment="1">
      <alignment horizontal="right" vertical="center"/>
    </xf>
    <xf numFmtId="164" fontId="0" fillId="16" borderId="1" xfId="0" applyNumberFormat="1" applyFill="1" applyBorder="1" applyAlignment="1">
      <alignment horizontal="right" vertical="center"/>
    </xf>
    <xf numFmtId="0" fontId="3" fillId="5" borderId="1" xfId="0" applyFont="1" applyFill="1" applyBorder="1" applyAlignment="1"/>
    <xf numFmtId="0" fontId="0" fillId="0" borderId="0" xfId="0" applyFill="1" applyBorder="1" applyAlignment="1">
      <alignment horizontal="right"/>
    </xf>
    <xf numFmtId="164" fontId="3" fillId="13" borderId="1" xfId="0" applyNumberFormat="1" applyFont="1" applyFill="1" applyBorder="1"/>
    <xf numFmtId="0" fontId="3" fillId="17" borderId="1" xfId="0" applyFont="1" applyFill="1" applyBorder="1" applyAlignment="1">
      <alignment horizontal="center"/>
    </xf>
    <xf numFmtId="0" fontId="3" fillId="17" borderId="1" xfId="0" applyFont="1" applyFill="1" applyBorder="1"/>
    <xf numFmtId="0" fontId="3" fillId="17" borderId="1" xfId="0" applyFont="1" applyFill="1" applyBorder="1" applyAlignment="1">
      <alignment horizontal="left"/>
    </xf>
    <xf numFmtId="164" fontId="3" fillId="17" borderId="1" xfId="0" applyNumberFormat="1" applyFont="1" applyFill="1" applyBorder="1"/>
    <xf numFmtId="0" fontId="3" fillId="3" borderId="1" xfId="0" applyFont="1" applyFill="1" applyBorder="1" applyAlignment="1">
      <alignment horizontal="left"/>
    </xf>
    <xf numFmtId="164" fontId="3" fillId="3" borderId="1" xfId="0" applyNumberFormat="1" applyFont="1" applyFill="1" applyBorder="1"/>
    <xf numFmtId="0" fontId="3" fillId="3" borderId="1" xfId="0" applyFont="1" applyFill="1" applyBorder="1" applyAlignment="1">
      <alignment horizontal="center"/>
    </xf>
    <xf numFmtId="0" fontId="3" fillId="13" borderId="1" xfId="0" applyFont="1" applyFill="1" applyBorder="1" applyAlignment="1">
      <alignment horizontal="left"/>
    </xf>
    <xf numFmtId="0" fontId="16" fillId="0" borderId="0" xfId="0" applyFont="1"/>
    <xf numFmtId="0" fontId="0" fillId="16" borderId="1" xfId="0" applyFill="1" applyBorder="1" applyAlignment="1">
      <alignment vertical="center"/>
    </xf>
    <xf numFmtId="44" fontId="3" fillId="0" borderId="1" xfId="1" applyFont="1" applyBorder="1"/>
    <xf numFmtId="0" fontId="0" fillId="12" borderId="3" xfId="0" applyFont="1" applyFill="1" applyBorder="1" applyAlignment="1">
      <alignment vertical="center"/>
    </xf>
    <xf numFmtId="0" fontId="0" fillId="0" borderId="0" xfId="0" pivotButton="1"/>
    <xf numFmtId="44" fontId="0" fillId="0" borderId="0" xfId="1" applyFont="1"/>
    <xf numFmtId="0" fontId="0" fillId="0" borderId="0" xfId="0" applyAlignment="1">
      <alignment wrapText="1"/>
    </xf>
    <xf numFmtId="44" fontId="0" fillId="0" borderId="0" xfId="0" applyNumberFormat="1"/>
    <xf numFmtId="0" fontId="11" fillId="11" borderId="0" xfId="0" applyFont="1" applyFill="1"/>
    <xf numFmtId="0" fontId="11" fillId="11" borderId="0" xfId="0" applyFont="1" applyFill="1" applyAlignment="1">
      <alignment wrapText="1"/>
    </xf>
    <xf numFmtId="0" fontId="0" fillId="0" borderId="0" xfId="0" pivotButton="1" applyAlignment="1">
      <alignment wrapText="1"/>
    </xf>
    <xf numFmtId="0" fontId="0" fillId="11" borderId="0" xfId="0" applyFill="1"/>
    <xf numFmtId="0" fontId="21" fillId="9" borderId="1" xfId="0" applyFont="1" applyFill="1" applyBorder="1" applyAlignment="1">
      <alignment horizontal="center"/>
    </xf>
    <xf numFmtId="0" fontId="22" fillId="9" borderId="1" xfId="0" applyFont="1" applyFill="1" applyBorder="1"/>
    <xf numFmtId="0" fontId="0" fillId="9" borderId="1" xfId="0" applyFont="1" applyFill="1" applyBorder="1"/>
    <xf numFmtId="0" fontId="0" fillId="9" borderId="1" xfId="0" applyFont="1" applyFill="1" applyBorder="1" applyAlignment="1">
      <alignment wrapText="1"/>
    </xf>
    <xf numFmtId="0" fontId="23" fillId="9" borderId="1" xfId="0" applyFont="1" applyFill="1" applyBorder="1"/>
    <xf numFmtId="17" fontId="0" fillId="9" borderId="1" xfId="0" applyNumberFormat="1" applyFont="1" applyFill="1" applyBorder="1" applyAlignment="1">
      <alignment horizontal="right"/>
    </xf>
    <xf numFmtId="0" fontId="22" fillId="9" borderId="1" xfId="0" applyFont="1" applyFill="1" applyBorder="1" applyAlignment="1">
      <alignment horizontal="left"/>
    </xf>
    <xf numFmtId="17" fontId="0" fillId="9" borderId="1" xfId="0" applyNumberFormat="1" applyFont="1" applyFill="1" applyBorder="1"/>
    <xf numFmtId="0" fontId="22" fillId="9" borderId="1" xfId="0" applyFont="1" applyFill="1" applyBorder="1" applyAlignment="1">
      <alignment horizontal="center"/>
    </xf>
    <xf numFmtId="0" fontId="24" fillId="9" borderId="1" xfId="0" applyFont="1" applyFill="1" applyBorder="1" applyAlignment="1">
      <alignment horizontal="center" vertical="center"/>
    </xf>
    <xf numFmtId="0" fontId="22" fillId="9" borderId="1" xfId="0" applyFont="1" applyFill="1" applyBorder="1" applyAlignment="1">
      <alignment horizontal="left" vertical="center" wrapText="1"/>
    </xf>
    <xf numFmtId="0" fontId="22" fillId="9" borderId="1" xfId="0" applyFont="1" applyFill="1" applyBorder="1" applyAlignment="1">
      <alignment horizontal="center" wrapText="1"/>
    </xf>
    <xf numFmtId="0" fontId="24" fillId="9" borderId="1" xfId="0" applyFont="1" applyFill="1" applyBorder="1" applyAlignment="1">
      <alignment horizontal="center"/>
    </xf>
    <xf numFmtId="1" fontId="24" fillId="9" borderId="1" xfId="0" applyNumberFormat="1" applyFont="1" applyFill="1" applyBorder="1" applyAlignment="1">
      <alignment horizontal="center"/>
    </xf>
    <xf numFmtId="0" fontId="25" fillId="9" borderId="1" xfId="0" applyFont="1" applyFill="1" applyBorder="1" applyAlignment="1">
      <alignment horizontal="center"/>
    </xf>
    <xf numFmtId="165" fontId="23" fillId="9" borderId="1" xfId="1" applyNumberFormat="1" applyFont="1" applyFill="1" applyBorder="1"/>
    <xf numFmtId="165" fontId="0" fillId="9" borderId="1" xfId="1" applyNumberFormat="1" applyFont="1" applyFill="1" applyBorder="1"/>
    <xf numFmtId="165" fontId="0" fillId="9" borderId="1" xfId="1" applyNumberFormat="1" applyFont="1" applyFill="1" applyBorder="1" applyAlignment="1">
      <alignment horizontal="right"/>
    </xf>
    <xf numFmtId="0" fontId="10" fillId="4" borderId="1" xfId="0" applyFont="1" applyFill="1" applyBorder="1" applyAlignment="1">
      <alignment horizontal="left"/>
    </xf>
    <xf numFmtId="0" fontId="0" fillId="4" borderId="1" xfId="0" applyFill="1" applyBorder="1"/>
    <xf numFmtId="0" fontId="0" fillId="4" borderId="1" xfId="0" applyFont="1" applyFill="1" applyBorder="1"/>
    <xf numFmtId="44" fontId="0" fillId="4" borderId="1" xfId="0" applyNumberFormat="1" applyFont="1" applyFill="1" applyBorder="1"/>
    <xf numFmtId="0" fontId="0" fillId="4" borderId="1" xfId="0" applyFill="1" applyBorder="1" applyAlignment="1">
      <alignment horizontal="center"/>
    </xf>
    <xf numFmtId="0" fontId="0" fillId="4" borderId="1" xfId="0" applyFont="1" applyFill="1" applyBorder="1" applyAlignment="1">
      <alignment horizontal="left"/>
    </xf>
    <xf numFmtId="0" fontId="2" fillId="4" borderId="1" xfId="2" applyFont="1" applyFill="1" applyBorder="1"/>
    <xf numFmtId="0" fontId="0" fillId="4" borderId="1" xfId="0" applyFont="1" applyFill="1" applyBorder="1" applyAlignment="1">
      <alignment wrapText="1"/>
    </xf>
    <xf numFmtId="0" fontId="0" fillId="4" borderId="1" xfId="0" applyFill="1" applyBorder="1" applyAlignment="1">
      <alignment horizontal="left"/>
    </xf>
    <xf numFmtId="0" fontId="23" fillId="4" borderId="1" xfId="0" applyFont="1" applyFill="1" applyBorder="1" applyAlignment="1">
      <alignment wrapText="1"/>
    </xf>
    <xf numFmtId="0" fontId="0" fillId="4" borderId="1" xfId="0" applyFont="1" applyFill="1" applyBorder="1" applyAlignment="1">
      <alignment horizontal="left" vertical="center" wrapText="1"/>
    </xf>
    <xf numFmtId="0" fontId="0" fillId="4" borderId="1" xfId="0" applyFill="1" applyBorder="1" applyAlignment="1">
      <alignment wrapText="1"/>
    </xf>
    <xf numFmtId="44" fontId="0" fillId="4" borderId="1" xfId="0" applyNumberFormat="1" applyFont="1" applyFill="1" applyBorder="1" applyAlignment="1">
      <alignment horizontal="right"/>
    </xf>
    <xf numFmtId="164" fontId="0" fillId="4" borderId="1" xfId="0" applyNumberFormat="1" applyFill="1" applyBorder="1" applyAlignment="1">
      <alignment horizontal="right"/>
    </xf>
    <xf numFmtId="0" fontId="0" fillId="4" borderId="1" xfId="0" applyFont="1" applyFill="1" applyBorder="1" applyAlignment="1"/>
    <xf numFmtId="0" fontId="0" fillId="4" borderId="1" xfId="0" applyFill="1" applyBorder="1" applyAlignment="1">
      <alignment horizontal="left" vertical="center" wrapText="1"/>
    </xf>
    <xf numFmtId="0" fontId="12" fillId="19" borderId="1" xfId="0" applyFont="1" applyFill="1" applyBorder="1" applyAlignment="1">
      <alignment horizontal="left" vertical="center" wrapText="1"/>
    </xf>
    <xf numFmtId="0" fontId="0" fillId="0" borderId="0" xfId="0" applyFill="1"/>
    <xf numFmtId="0" fontId="3" fillId="0" borderId="0" xfId="0" applyFont="1" applyFill="1"/>
    <xf numFmtId="0" fontId="0" fillId="11" borderId="1" xfId="0" applyFill="1" applyBorder="1" applyAlignment="1">
      <alignment horizontal="left" vertical="center"/>
    </xf>
    <xf numFmtId="0" fontId="0" fillId="11" borderId="1" xfId="0" applyFill="1" applyBorder="1" applyAlignment="1">
      <alignment horizontal="left"/>
    </xf>
    <xf numFmtId="0" fontId="27" fillId="11" borderId="1" xfId="0" applyFont="1" applyFill="1" applyBorder="1" applyAlignment="1">
      <alignment horizontal="left"/>
    </xf>
    <xf numFmtId="0" fontId="3" fillId="20" borderId="1" xfId="0" applyFont="1" applyFill="1" applyBorder="1"/>
    <xf numFmtId="0" fontId="0" fillId="20" borderId="1" xfId="0" applyFont="1" applyFill="1" applyBorder="1" applyAlignment="1">
      <alignment horizontal="left"/>
    </xf>
    <xf numFmtId="0" fontId="0" fillId="20" borderId="1" xfId="0" applyFill="1" applyBorder="1"/>
    <xf numFmtId="164" fontId="0" fillId="20" borderId="1" xfId="0" applyNumberFormat="1" applyFill="1" applyBorder="1"/>
    <xf numFmtId="0" fontId="0" fillId="20" borderId="1" xfId="0" applyNumberFormat="1" applyFill="1" applyBorder="1" applyAlignment="1">
      <alignment horizontal="right"/>
    </xf>
    <xf numFmtId="0" fontId="26" fillId="20" borderId="1" xfId="0" applyNumberFormat="1" applyFont="1" applyFill="1" applyBorder="1"/>
    <xf numFmtId="0" fontId="0" fillId="20" borderId="1" xfId="0" applyFont="1" applyFill="1" applyBorder="1"/>
    <xf numFmtId="0" fontId="0" fillId="20" borderId="1" xfId="0" applyFont="1" applyFill="1" applyBorder="1" applyAlignment="1">
      <alignment wrapText="1"/>
    </xf>
    <xf numFmtId="0" fontId="2" fillId="20" borderId="1" xfId="2" applyFont="1" applyFill="1" applyBorder="1"/>
    <xf numFmtId="8" fontId="0" fillId="20" borderId="1" xfId="0" applyNumberFormat="1" applyFill="1" applyBorder="1" applyAlignment="1">
      <alignment horizontal="right"/>
    </xf>
    <xf numFmtId="0" fontId="0" fillId="20" borderId="1" xfId="1" applyNumberFormat="1" applyFont="1" applyFill="1" applyBorder="1"/>
    <xf numFmtId="0" fontId="28" fillId="20" borderId="1" xfId="0" applyFont="1" applyFill="1" applyBorder="1"/>
    <xf numFmtId="44" fontId="0" fillId="20" borderId="1" xfId="0" applyNumberFormat="1" applyFill="1" applyBorder="1" applyAlignment="1">
      <alignment horizontal="right"/>
    </xf>
    <xf numFmtId="2" fontId="0" fillId="20" borderId="1" xfId="0" applyNumberFormat="1" applyFill="1" applyBorder="1" applyAlignment="1">
      <alignment horizontal="right"/>
    </xf>
    <xf numFmtId="0" fontId="0" fillId="20" borderId="1" xfId="0" applyNumberFormat="1" applyFill="1" applyBorder="1"/>
    <xf numFmtId="44" fontId="0" fillId="20" borderId="1" xfId="0" applyNumberFormat="1" applyFont="1" applyFill="1" applyBorder="1"/>
    <xf numFmtId="0" fontId="0" fillId="20" borderId="1" xfId="1" applyNumberFormat="1" applyFont="1" applyFill="1" applyBorder="1" applyAlignment="1">
      <alignment horizontal="right"/>
    </xf>
    <xf numFmtId="0" fontId="3" fillId="21" borderId="1" xfId="0" applyFont="1" applyFill="1" applyBorder="1"/>
    <xf numFmtId="0" fontId="0" fillId="21" borderId="1" xfId="0" applyFill="1" applyBorder="1" applyAlignment="1">
      <alignment horizontal="left"/>
    </xf>
    <xf numFmtId="0" fontId="0" fillId="21" borderId="1" xfId="0" applyFill="1" applyBorder="1"/>
    <xf numFmtId="164" fontId="15" fillId="21" borderId="1" xfId="0" applyNumberFormat="1" applyFont="1" applyFill="1" applyBorder="1" applyAlignment="1">
      <alignment horizontal="right"/>
    </xf>
    <xf numFmtId="2" fontId="0" fillId="21" borderId="1" xfId="0" applyNumberFormat="1" applyFill="1" applyBorder="1" applyAlignment="1">
      <alignment horizontal="right"/>
    </xf>
    <xf numFmtId="0" fontId="0" fillId="21" borderId="1" xfId="0" applyNumberFormat="1" applyFill="1" applyBorder="1"/>
    <xf numFmtId="4" fontId="15" fillId="21" borderId="1" xfId="0" applyNumberFormat="1" applyFont="1" applyFill="1" applyBorder="1"/>
    <xf numFmtId="4" fontId="0" fillId="21" borderId="1" xfId="0" applyNumberFormat="1" applyFill="1" applyBorder="1"/>
    <xf numFmtId="44" fontId="0" fillId="21" borderId="1" xfId="0" applyNumberFormat="1" applyFill="1" applyBorder="1" applyAlignment="1">
      <alignment horizontal="right"/>
    </xf>
    <xf numFmtId="0" fontId="0" fillId="11" borderId="1" xfId="0" applyFill="1" applyBorder="1"/>
    <xf numFmtId="0" fontId="3" fillId="15" borderId="1" xfId="0" applyFont="1" applyFill="1" applyBorder="1"/>
    <xf numFmtId="0" fontId="0" fillId="15" borderId="1" xfId="0" applyFill="1" applyBorder="1" applyAlignment="1">
      <alignment horizontal="left"/>
    </xf>
    <xf numFmtId="0" fontId="0" fillId="15" borderId="1" xfId="0" applyFill="1" applyBorder="1"/>
    <xf numFmtId="44" fontId="0" fillId="15" borderId="1" xfId="0" applyNumberFormat="1" applyFill="1" applyBorder="1" applyAlignment="1">
      <alignment horizontal="right"/>
    </xf>
    <xf numFmtId="2" fontId="0" fillId="15" borderId="1" xfId="0" applyNumberFormat="1" applyFill="1" applyBorder="1" applyAlignment="1">
      <alignment horizontal="right"/>
    </xf>
    <xf numFmtId="0" fontId="2" fillId="15" borderId="1" xfId="2" applyFill="1" applyBorder="1"/>
    <xf numFmtId="0" fontId="0" fillId="15" borderId="1" xfId="0" applyFill="1" applyBorder="1" applyAlignment="1">
      <alignment wrapText="1"/>
    </xf>
    <xf numFmtId="0" fontId="29" fillId="15" borderId="1" xfId="0" applyFont="1" applyFill="1" applyBorder="1"/>
    <xf numFmtId="0" fontId="0" fillId="15" borderId="1" xfId="0" applyFont="1" applyFill="1" applyBorder="1"/>
    <xf numFmtId="6" fontId="0" fillId="15" borderId="1" xfId="0" applyNumberFormat="1" applyFont="1" applyFill="1" applyBorder="1"/>
    <xf numFmtId="0" fontId="0" fillId="11" borderId="1" xfId="0" applyFont="1" applyFill="1" applyBorder="1"/>
    <xf numFmtId="0" fontId="28" fillId="11" borderId="1" xfId="0" applyFont="1" applyFill="1" applyBorder="1" applyAlignment="1">
      <alignment horizontal="left"/>
    </xf>
    <xf numFmtId="0" fontId="0" fillId="11" borderId="1" xfId="0" applyFont="1" applyFill="1" applyBorder="1" applyAlignment="1">
      <alignment horizontal="left"/>
    </xf>
    <xf numFmtId="0" fontId="3" fillId="22" borderId="1" xfId="0" applyFont="1" applyFill="1" applyBorder="1"/>
    <xf numFmtId="0" fontId="12" fillId="22" borderId="1" xfId="0" applyFont="1" applyFill="1" applyBorder="1"/>
    <xf numFmtId="0" fontId="0" fillId="22" borderId="1" xfId="0" applyFill="1" applyBorder="1"/>
    <xf numFmtId="164" fontId="0" fillId="22" borderId="1" xfId="0" applyNumberFormat="1" applyFill="1" applyBorder="1"/>
    <xf numFmtId="0" fontId="0" fillId="22" borderId="1" xfId="0" applyNumberFormat="1" applyFill="1" applyBorder="1" applyAlignment="1">
      <alignment horizontal="right"/>
    </xf>
    <xf numFmtId="0" fontId="0" fillId="22" borderId="1" xfId="0" applyFont="1" applyFill="1" applyBorder="1" applyAlignment="1">
      <alignment wrapText="1"/>
    </xf>
    <xf numFmtId="0" fontId="28" fillId="22" borderId="1" xfId="0" applyFont="1" applyFill="1" applyBorder="1" applyAlignment="1">
      <alignment vertical="center" wrapText="1"/>
    </xf>
    <xf numFmtId="0" fontId="28" fillId="22" borderId="1" xfId="0" applyFont="1" applyFill="1" applyBorder="1" applyAlignment="1">
      <alignment wrapText="1"/>
    </xf>
    <xf numFmtId="164" fontId="28" fillId="22" borderId="1" xfId="0" applyNumberFormat="1" applyFont="1" applyFill="1" applyBorder="1" applyAlignment="1">
      <alignment horizontal="right"/>
    </xf>
    <xf numFmtId="0" fontId="0" fillId="22" borderId="1" xfId="0" applyFont="1" applyFill="1" applyBorder="1" applyAlignment="1">
      <alignment horizontal="left" wrapText="1"/>
    </xf>
    <xf numFmtId="0" fontId="0" fillId="22" borderId="1" xfId="0" applyFont="1" applyFill="1" applyBorder="1"/>
    <xf numFmtId="164" fontId="0" fillId="22" borderId="1" xfId="0" applyNumberFormat="1" applyFont="1" applyFill="1" applyBorder="1"/>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Border="1" applyAlignment="1">
      <alignment horizontal="left"/>
    </xf>
    <xf numFmtId="0" fontId="3" fillId="23" borderId="1" xfId="0" applyFont="1" applyFill="1" applyBorder="1" applyAlignment="1">
      <alignment horizontal="left" vertical="center" wrapText="1"/>
    </xf>
    <xf numFmtId="0" fontId="3" fillId="23" borderId="1" xfId="0" applyFont="1" applyFill="1" applyBorder="1" applyAlignment="1">
      <alignment horizontal="center" vertical="center" wrapText="1"/>
    </xf>
    <xf numFmtId="164" fontId="3" fillId="23" borderId="1" xfId="0" applyNumberFormat="1" applyFont="1" applyFill="1" applyBorder="1" applyAlignment="1">
      <alignment horizontal="right" vertical="center" wrapText="1"/>
    </xf>
    <xf numFmtId="0" fontId="0" fillId="23" borderId="1" xfId="0" applyFont="1" applyFill="1" applyBorder="1"/>
    <xf numFmtId="0" fontId="3" fillId="23" borderId="7" xfId="0" applyFont="1" applyFill="1" applyBorder="1" applyAlignment="1">
      <alignment horizontal="center" vertical="center" wrapText="1"/>
    </xf>
    <xf numFmtId="0" fontId="1" fillId="23" borderId="1" xfId="2" applyFont="1" applyFill="1" applyBorder="1"/>
    <xf numFmtId="0" fontId="5" fillId="23" borderId="1" xfId="3" applyFill="1" applyBorder="1"/>
    <xf numFmtId="3" fontId="0" fillId="23" borderId="1" xfId="0" applyNumberFormat="1" applyFont="1" applyFill="1" applyBorder="1" applyAlignment="1">
      <alignment horizontal="left"/>
    </xf>
    <xf numFmtId="0" fontId="0" fillId="23" borderId="1" xfId="0" applyFill="1" applyBorder="1" applyAlignment="1">
      <alignment horizontal="left"/>
    </xf>
    <xf numFmtId="0" fontId="7" fillId="23" borderId="7" xfId="0" applyFont="1" applyFill="1" applyBorder="1" applyAlignment="1">
      <alignment horizontal="center" vertical="center" wrapText="1"/>
    </xf>
    <xf numFmtId="0" fontId="30" fillId="23" borderId="1" xfId="0" applyFont="1" applyFill="1" applyBorder="1"/>
    <xf numFmtId="0" fontId="7" fillId="23" borderId="1" xfId="0" applyFont="1" applyFill="1" applyBorder="1" applyAlignment="1">
      <alignment horizontal="center" vertical="center" wrapText="1"/>
    </xf>
    <xf numFmtId="6" fontId="3" fillId="23" borderId="1" xfId="0" applyNumberFormat="1" applyFont="1" applyFill="1" applyBorder="1" applyAlignment="1">
      <alignment horizontal="left" vertical="center" wrapText="1"/>
    </xf>
    <xf numFmtId="8" fontId="3" fillId="23" borderId="1" xfId="0" applyNumberFormat="1" applyFont="1" applyFill="1" applyBorder="1" applyAlignment="1">
      <alignment horizontal="right" vertical="center" wrapText="1"/>
    </xf>
    <xf numFmtId="0" fontId="10" fillId="23" borderId="1" xfId="0" applyFont="1" applyFill="1" applyBorder="1"/>
    <xf numFmtId="0" fontId="0" fillId="23" borderId="1" xfId="0" applyFont="1" applyFill="1" applyBorder="1" applyAlignment="1">
      <alignment wrapText="1"/>
    </xf>
    <xf numFmtId="8" fontId="0" fillId="23" borderId="1" xfId="0" applyNumberFormat="1" applyFont="1" applyFill="1" applyBorder="1" applyAlignment="1">
      <alignment horizontal="left"/>
    </xf>
    <xf numFmtId="44" fontId="0" fillId="23" borderId="1" xfId="0" applyNumberFormat="1" applyFont="1" applyFill="1" applyBorder="1" applyAlignment="1">
      <alignment horizontal="left"/>
    </xf>
    <xf numFmtId="164" fontId="0" fillId="23" borderId="1" xfId="0" applyNumberFormat="1" applyFont="1" applyFill="1" applyBorder="1" applyAlignment="1">
      <alignment horizontal="right"/>
    </xf>
    <xf numFmtId="8" fontId="0" fillId="23" borderId="1" xfId="0" applyNumberFormat="1" applyFont="1" applyFill="1" applyBorder="1" applyAlignment="1">
      <alignment horizontal="right"/>
    </xf>
    <xf numFmtId="0" fontId="0" fillId="23" borderId="1" xfId="0" applyFill="1" applyBorder="1" applyAlignment="1">
      <alignment wrapText="1"/>
    </xf>
    <xf numFmtId="0" fontId="2" fillId="23" borderId="1" xfId="2" applyFont="1" applyFill="1" applyBorder="1"/>
    <xf numFmtId="164" fontId="0" fillId="23" borderId="1" xfId="1" applyNumberFormat="1" applyFont="1" applyFill="1" applyBorder="1" applyAlignment="1">
      <alignment horizontal="right"/>
    </xf>
    <xf numFmtId="0" fontId="0" fillId="23" borderId="1" xfId="0" applyFill="1" applyBorder="1"/>
    <xf numFmtId="164" fontId="0" fillId="23" borderId="1" xfId="0" applyNumberFormat="1" applyFill="1" applyBorder="1" applyAlignment="1">
      <alignment horizontal="right"/>
    </xf>
    <xf numFmtId="164" fontId="0" fillId="23" borderId="1" xfId="0" applyNumberFormat="1" applyFill="1" applyBorder="1"/>
    <xf numFmtId="8" fontId="0" fillId="23" borderId="1" xfId="0" applyNumberFormat="1" applyFont="1" applyFill="1" applyBorder="1"/>
    <xf numFmtId="6" fontId="0" fillId="23" borderId="1" xfId="0" applyNumberFormat="1" applyFill="1" applyBorder="1" applyAlignment="1">
      <alignment horizontal="left"/>
    </xf>
    <xf numFmtId="0" fontId="3" fillId="23" borderId="1" xfId="0" applyFont="1" applyFill="1" applyBorder="1" applyAlignment="1">
      <alignment wrapText="1"/>
    </xf>
    <xf numFmtId="0" fontId="31" fillId="23" borderId="1" xfId="0" applyFont="1" applyFill="1" applyBorder="1" applyAlignment="1">
      <alignment horizontal="left"/>
    </xf>
    <xf numFmtId="0" fontId="3" fillId="23" borderId="1" xfId="0" applyFont="1" applyFill="1" applyBorder="1" applyAlignment="1">
      <alignment horizontal="left"/>
    </xf>
    <xf numFmtId="49" fontId="0" fillId="23" borderId="1" xfId="0" applyNumberFormat="1" applyFill="1" applyBorder="1" applyAlignment="1">
      <alignment horizontal="left"/>
    </xf>
    <xf numFmtId="0" fontId="3" fillId="18" borderId="1" xfId="0" applyFont="1" applyFill="1" applyBorder="1" applyAlignment="1">
      <alignment horizontal="center" vertical="center" wrapText="1"/>
    </xf>
    <xf numFmtId="0" fontId="0" fillId="0" borderId="0" xfId="0" applyBorder="1" applyAlignment="1">
      <alignment horizontal="left"/>
    </xf>
    <xf numFmtId="0" fontId="0" fillId="0" borderId="0" xfId="0" applyBorder="1"/>
    <xf numFmtId="0" fontId="3" fillId="10" borderId="1" xfId="0" applyFont="1" applyFill="1" applyBorder="1"/>
    <xf numFmtId="0" fontId="0" fillId="10" borderId="1" xfId="0" applyFill="1" applyBorder="1"/>
    <xf numFmtId="0" fontId="0" fillId="10" borderId="1" xfId="0" applyFont="1" applyFill="1" applyBorder="1"/>
    <xf numFmtId="0" fontId="33" fillId="10" borderId="1" xfId="0" applyFont="1" applyFill="1" applyBorder="1"/>
    <xf numFmtId="0" fontId="0" fillId="10" borderId="10" xfId="0" applyFill="1" applyBorder="1"/>
    <xf numFmtId="0" fontId="12" fillId="10" borderId="1" xfId="0" applyFont="1" applyFill="1" applyBorder="1" applyAlignment="1">
      <alignment horizontal="center"/>
    </xf>
    <xf numFmtId="0" fontId="0" fillId="10" borderId="1" xfId="0" applyFill="1" applyBorder="1" applyAlignment="1">
      <alignment horizontal="center"/>
    </xf>
    <xf numFmtId="0" fontId="0" fillId="10" borderId="1" xfId="0" applyNumberFormat="1" applyFill="1" applyBorder="1" applyAlignment="1">
      <alignment horizontal="right"/>
    </xf>
    <xf numFmtId="14" fontId="0" fillId="10" borderId="1" xfId="0" applyNumberFormat="1" applyFont="1" applyFill="1" applyBorder="1" applyAlignment="1">
      <alignment horizontal="center"/>
    </xf>
    <xf numFmtId="8" fontId="0" fillId="10" borderId="1" xfId="0" applyNumberFormat="1" applyFont="1" applyFill="1" applyBorder="1" applyAlignment="1">
      <alignment horizontal="center"/>
    </xf>
    <xf numFmtId="8" fontId="0" fillId="10" borderId="1" xfId="0" applyNumberFormat="1" applyFont="1" applyFill="1" applyBorder="1"/>
    <xf numFmtId="8" fontId="33" fillId="10" borderId="1" xfId="0" applyNumberFormat="1" applyFont="1" applyFill="1" applyBorder="1"/>
    <xf numFmtId="166" fontId="0" fillId="10" borderId="1" xfId="0" applyNumberFormat="1" applyFont="1" applyFill="1" applyBorder="1"/>
    <xf numFmtId="164" fontId="0" fillId="10" borderId="1" xfId="0" applyNumberFormat="1" applyFont="1" applyFill="1" applyBorder="1"/>
    <xf numFmtId="0" fontId="28" fillId="10" borderId="1" xfId="0" applyFont="1" applyFill="1" applyBorder="1" applyAlignment="1">
      <alignment wrapText="1"/>
    </xf>
    <xf numFmtId="164" fontId="28" fillId="10" borderId="1" xfId="0" applyNumberFormat="1" applyFont="1" applyFill="1" applyBorder="1" applyAlignment="1">
      <alignment horizontal="right"/>
    </xf>
    <xf numFmtId="16" fontId="0" fillId="10" borderId="1" xfId="0" applyNumberFormat="1" applyFill="1" applyBorder="1" applyAlignment="1">
      <alignment horizontal="right"/>
    </xf>
    <xf numFmtId="0" fontId="0" fillId="10" borderId="1" xfId="0" applyFont="1" applyFill="1" applyBorder="1" applyAlignment="1">
      <alignment horizontal="left" wrapText="1"/>
    </xf>
    <xf numFmtId="164" fontId="0" fillId="10" borderId="1" xfId="0" applyNumberFormat="1" applyFill="1" applyBorder="1" applyAlignment="1">
      <alignment horizontal="right"/>
    </xf>
    <xf numFmtId="44" fontId="0" fillId="10" borderId="1" xfId="1" applyNumberFormat="1" applyFont="1" applyFill="1" applyBorder="1"/>
    <xf numFmtId="17" fontId="3" fillId="12" borderId="3" xfId="0" applyNumberFormat="1" applyFont="1" applyFill="1" applyBorder="1" applyAlignment="1">
      <alignment horizontal="center" vertical="center"/>
    </xf>
    <xf numFmtId="17" fontId="3" fillId="12" borderId="6" xfId="0" applyNumberFormat="1" applyFont="1" applyFill="1" applyBorder="1" applyAlignment="1">
      <alignment horizontal="center" vertical="center"/>
    </xf>
    <xf numFmtId="17" fontId="3" fillId="12" borderId="7" xfId="0" applyNumberFormat="1" applyFont="1" applyFill="1" applyBorder="1" applyAlignment="1">
      <alignment horizontal="center" vertical="center"/>
    </xf>
    <xf numFmtId="44" fontId="0" fillId="16" borderId="1" xfId="0" applyNumberFormat="1" applyFont="1" applyFill="1" applyBorder="1" applyAlignment="1">
      <alignment horizontal="center" vertical="center"/>
    </xf>
    <xf numFmtId="0" fontId="3" fillId="9" borderId="1" xfId="0" applyFont="1" applyFill="1" applyBorder="1" applyAlignment="1">
      <alignment horizontal="center"/>
    </xf>
    <xf numFmtId="0" fontId="3" fillId="20" borderId="1" xfId="0" applyFont="1" applyFill="1" applyBorder="1" applyAlignment="1">
      <alignment horizontal="center"/>
    </xf>
    <xf numFmtId="0" fontId="3" fillId="21" borderId="1" xfId="0" applyFont="1" applyFill="1" applyBorder="1" applyAlignment="1">
      <alignment horizontal="center"/>
    </xf>
    <xf numFmtId="0" fontId="3" fillId="15" borderId="1" xfId="0" applyFont="1" applyFill="1" applyBorder="1" applyAlignment="1">
      <alignment horizontal="center"/>
    </xf>
    <xf numFmtId="0" fontId="3" fillId="22" borderId="1" xfId="0" applyFont="1" applyFill="1" applyBorder="1" applyAlignment="1">
      <alignment horizontal="center"/>
    </xf>
    <xf numFmtId="0" fontId="3" fillId="10" borderId="1" xfId="0" applyFont="1" applyFill="1" applyBorder="1" applyAlignment="1">
      <alignment horizontal="center"/>
    </xf>
    <xf numFmtId="0" fontId="3" fillId="23" borderId="1" xfId="0" applyFont="1" applyFill="1" applyBorder="1" applyAlignment="1">
      <alignment horizontal="center"/>
    </xf>
    <xf numFmtId="0" fontId="3" fillId="11" borderId="1" xfId="0" applyFont="1" applyFill="1" applyBorder="1" applyAlignment="1">
      <alignment horizontal="center"/>
    </xf>
    <xf numFmtId="44" fontId="3" fillId="12" borderId="1" xfId="0" applyNumberFormat="1" applyFont="1" applyFill="1" applyBorder="1"/>
    <xf numFmtId="0" fontId="35" fillId="24" borderId="1" xfId="0" applyFont="1" applyFill="1" applyBorder="1" applyAlignment="1">
      <alignment horizontal="center" vertical="center" wrapText="1"/>
    </xf>
    <xf numFmtId="0" fontId="0" fillId="25" borderId="0" xfId="0" applyFill="1"/>
    <xf numFmtId="44" fontId="0" fillId="25" borderId="0" xfId="0" applyNumberFormat="1" applyFill="1"/>
    <xf numFmtId="164" fontId="11" fillId="21" borderId="1" xfId="0" applyNumberFormat="1" applyFont="1" applyFill="1" applyBorder="1"/>
    <xf numFmtId="44" fontId="0" fillId="0" borderId="0" xfId="0" applyNumberFormat="1" applyFill="1"/>
    <xf numFmtId="0" fontId="36" fillId="17" borderId="1" xfId="0" applyFont="1" applyFill="1" applyBorder="1" applyAlignment="1">
      <alignment horizontal="left" wrapText="1"/>
    </xf>
    <xf numFmtId="0" fontId="3" fillId="17" borderId="11" xfId="0" applyFont="1" applyFill="1" applyBorder="1" applyAlignment="1">
      <alignment horizontal="left"/>
    </xf>
    <xf numFmtId="0" fontId="15" fillId="0" borderId="0" xfId="0" applyFont="1" applyAlignment="1">
      <alignment vertical="center"/>
    </xf>
    <xf numFmtId="0" fontId="36" fillId="0" borderId="0" xfId="0" applyFont="1"/>
    <xf numFmtId="0" fontId="20" fillId="0" borderId="0" xfId="0" applyFont="1"/>
    <xf numFmtId="8" fontId="0" fillId="20" borderId="1" xfId="1" applyNumberFormat="1" applyFont="1" applyFill="1" applyBorder="1"/>
    <xf numFmtId="44" fontId="0" fillId="20" borderId="1" xfId="0" applyNumberFormat="1" applyFill="1" applyBorder="1"/>
    <xf numFmtId="1" fontId="0" fillId="21" borderId="1" xfId="0" applyNumberFormat="1" applyFill="1" applyBorder="1" applyAlignment="1">
      <alignment horizontal="right"/>
    </xf>
    <xf numFmtId="1" fontId="0" fillId="15" borderId="1" xfId="0" applyNumberFormat="1" applyFill="1" applyBorder="1" applyAlignment="1">
      <alignment horizontal="right"/>
    </xf>
    <xf numFmtId="1" fontId="0" fillId="22" borderId="1" xfId="0" applyNumberFormat="1" applyFill="1" applyBorder="1" applyAlignment="1">
      <alignment horizontal="right"/>
    </xf>
    <xf numFmtId="1" fontId="0" fillId="10" borderId="1" xfId="0" applyNumberFormat="1" applyFill="1" applyBorder="1" applyAlignment="1">
      <alignment horizontal="right"/>
    </xf>
    <xf numFmtId="164" fontId="26" fillId="20" borderId="1" xfId="0" applyNumberFormat="1" applyFont="1" applyFill="1" applyBorder="1"/>
    <xf numFmtId="44" fontId="0" fillId="20" borderId="1" xfId="1" applyNumberFormat="1" applyFont="1" applyFill="1" applyBorder="1" applyAlignment="1">
      <alignment horizontal="right"/>
    </xf>
    <xf numFmtId="164" fontId="0" fillId="21" borderId="1" xfId="0" applyNumberFormat="1" applyFill="1" applyBorder="1"/>
    <xf numFmtId="44" fontId="0" fillId="21" borderId="1" xfId="0" applyNumberFormat="1" applyFill="1" applyBorder="1"/>
    <xf numFmtId="44" fontId="0" fillId="15" borderId="1" xfId="1" applyNumberFormat="1" applyFont="1" applyFill="1" applyBorder="1"/>
    <xf numFmtId="6" fontId="0" fillId="15" borderId="1" xfId="0" applyNumberFormat="1" applyFill="1" applyBorder="1"/>
    <xf numFmtId="44" fontId="0" fillId="15" borderId="1" xfId="0" applyNumberFormat="1" applyFill="1" applyBorder="1"/>
    <xf numFmtId="44" fontId="0" fillId="22" borderId="1" xfId="1" applyFont="1" applyFill="1" applyBorder="1" applyAlignment="1">
      <alignment horizontal="right"/>
    </xf>
    <xf numFmtId="44" fontId="0" fillId="22" borderId="1" xfId="0" applyNumberFormat="1" applyFill="1" applyBorder="1"/>
    <xf numFmtId="164" fontId="0" fillId="22" borderId="1" xfId="1" applyNumberFormat="1" applyFont="1" applyFill="1" applyBorder="1" applyAlignment="1">
      <alignment horizontal="right"/>
    </xf>
    <xf numFmtId="44" fontId="0" fillId="22" borderId="1" xfId="1" applyFont="1" applyFill="1" applyBorder="1"/>
    <xf numFmtId="164" fontId="0" fillId="10" borderId="1" xfId="1" applyNumberFormat="1" applyFont="1" applyFill="1" applyBorder="1" applyAlignment="1">
      <alignment horizontal="right"/>
    </xf>
    <xf numFmtId="44" fontId="0" fillId="10" borderId="1" xfId="1" applyFont="1" applyFill="1" applyBorder="1" applyAlignment="1">
      <alignment horizontal="right"/>
    </xf>
    <xf numFmtId="44" fontId="0" fillId="10" borderId="1" xfId="1" applyFont="1" applyFill="1" applyBorder="1"/>
    <xf numFmtId="44" fontId="0" fillId="10" borderId="1" xfId="0" applyNumberFormat="1" applyFill="1" applyBorder="1"/>
    <xf numFmtId="0" fontId="3" fillId="26" borderId="1" xfId="0" applyFont="1" applyFill="1" applyBorder="1" applyAlignment="1">
      <alignment horizontal="center"/>
    </xf>
    <xf numFmtId="0" fontId="0" fillId="26" borderId="1" xfId="0" applyFont="1" applyFill="1" applyBorder="1" applyAlignment="1">
      <alignment horizontal="left"/>
    </xf>
    <xf numFmtId="0" fontId="3" fillId="26" borderId="1" xfId="0" applyFont="1" applyFill="1" applyBorder="1" applyAlignment="1">
      <alignment wrapText="1"/>
    </xf>
    <xf numFmtId="0" fontId="10" fillId="26" borderId="1" xfId="0" applyFont="1" applyFill="1" applyBorder="1" applyAlignment="1">
      <alignment horizontal="center"/>
    </xf>
    <xf numFmtId="0" fontId="10" fillId="26" borderId="1" xfId="0" applyFont="1" applyFill="1" applyBorder="1"/>
    <xf numFmtId="0" fontId="0" fillId="26" borderId="1" xfId="0" applyFont="1" applyFill="1" applyBorder="1" applyAlignment="1">
      <alignment wrapText="1"/>
    </xf>
    <xf numFmtId="0" fontId="0" fillId="26" borderId="1" xfId="0" applyFont="1" applyFill="1" applyBorder="1"/>
    <xf numFmtId="44" fontId="0" fillId="26" borderId="1" xfId="0" applyNumberFormat="1" applyFont="1" applyFill="1" applyBorder="1"/>
    <xf numFmtId="17" fontId="0" fillId="26" borderId="1" xfId="0" applyNumberFormat="1" applyFont="1" applyFill="1" applyBorder="1"/>
    <xf numFmtId="0" fontId="3" fillId="26" borderId="0" xfId="0" applyFont="1" applyFill="1"/>
    <xf numFmtId="44" fontId="0" fillId="26" borderId="1" xfId="1" applyNumberFormat="1" applyFont="1" applyFill="1" applyBorder="1"/>
    <xf numFmtId="0" fontId="0" fillId="27" borderId="0" xfId="0" applyFont="1" applyFill="1"/>
    <xf numFmtId="0" fontId="0" fillId="27" borderId="0" xfId="0" applyFont="1" applyFill="1" applyAlignment="1">
      <alignment wrapText="1"/>
    </xf>
    <xf numFmtId="0" fontId="0" fillId="26" borderId="1" xfId="0" applyFill="1" applyBorder="1"/>
    <xf numFmtId="0" fontId="0" fillId="26" borderId="1" xfId="0" applyFill="1" applyBorder="1" applyAlignment="1">
      <alignment horizontal="left"/>
    </xf>
    <xf numFmtId="4" fontId="0" fillId="27" borderId="0" xfId="0" applyNumberFormat="1" applyFont="1" applyFill="1"/>
    <xf numFmtId="0" fontId="36" fillId="0" borderId="0" xfId="0" applyFont="1" applyFill="1"/>
    <xf numFmtId="0" fontId="9" fillId="8" borderId="1" xfId="0" applyFont="1" applyFill="1" applyBorder="1" applyAlignment="1">
      <alignment horizontal="center" vertical="center" wrapText="1"/>
    </xf>
    <xf numFmtId="0" fontId="16" fillId="5" borderId="1" xfId="0" applyFont="1" applyFill="1" applyBorder="1" applyAlignment="1"/>
    <xf numFmtId="17" fontId="3" fillId="16" borderId="3" xfId="0" applyNumberFormat="1" applyFont="1" applyFill="1" applyBorder="1" applyAlignment="1">
      <alignment vertical="center"/>
    </xf>
    <xf numFmtId="0" fontId="3" fillId="16" borderId="0" xfId="0" applyFont="1" applyFill="1"/>
    <xf numFmtId="44" fontId="3" fillId="16" borderId="1" xfId="0" applyNumberFormat="1" applyFont="1" applyFill="1" applyBorder="1"/>
    <xf numFmtId="0" fontId="2" fillId="16" borderId="1" xfId="2" applyFont="1" applyFill="1" applyBorder="1"/>
    <xf numFmtId="17" fontId="3" fillId="16" borderId="6" xfId="0" applyNumberFormat="1" applyFont="1" applyFill="1" applyBorder="1" applyAlignment="1">
      <alignment vertical="center"/>
    </xf>
    <xf numFmtId="0" fontId="0" fillId="16" borderId="0" xfId="0" applyFont="1" applyFill="1"/>
    <xf numFmtId="0" fontId="14" fillId="16" borderId="0" xfId="0" applyFont="1" applyFill="1" applyAlignment="1">
      <alignment vertical="center"/>
    </xf>
    <xf numFmtId="44" fontId="1" fillId="16" borderId="1" xfId="1" applyNumberFormat="1" applyFont="1" applyFill="1" applyBorder="1"/>
    <xf numFmtId="17" fontId="0" fillId="16" borderId="1" xfId="0" applyNumberFormat="1" applyFont="1" applyFill="1" applyBorder="1"/>
    <xf numFmtId="164" fontId="0" fillId="16" borderId="1" xfId="0" applyNumberFormat="1" applyFont="1" applyFill="1" applyBorder="1"/>
    <xf numFmtId="0" fontId="0" fillId="0" borderId="0" xfId="0" applyFill="1" applyBorder="1"/>
    <xf numFmtId="0" fontId="38" fillId="0" borderId="1" xfId="0" applyFont="1" applyBorder="1"/>
    <xf numFmtId="0" fontId="7" fillId="0" borderId="1" xfId="0" applyFont="1" applyBorder="1" applyAlignment="1">
      <alignment wrapText="1"/>
    </xf>
    <xf numFmtId="44" fontId="0" fillId="0" borderId="0" xfId="0" applyNumberFormat="1" applyAlignment="1">
      <alignment wrapText="1"/>
    </xf>
    <xf numFmtId="4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44" fontId="0" fillId="0" borderId="0" xfId="0" applyNumberFormat="1" applyAlignment="1">
      <alignment horizontal="center"/>
    </xf>
    <xf numFmtId="0" fontId="0" fillId="0" borderId="0" xfId="0" applyAlignment="1">
      <alignment horizontal="center" vertical="center" wrapText="1"/>
    </xf>
    <xf numFmtId="0" fontId="0" fillId="0" borderId="1" xfId="0" pivotButton="1" applyBorder="1" applyAlignment="1">
      <alignment horizontal="center" vertical="center" wrapText="1"/>
    </xf>
    <xf numFmtId="44" fontId="0" fillId="0" borderId="1" xfId="0" pivotButton="1"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44" fontId="0" fillId="0" borderId="1" xfId="0" applyNumberFormat="1" applyBorder="1" applyAlignment="1">
      <alignment wrapText="1"/>
    </xf>
    <xf numFmtId="0" fontId="0" fillId="0" borderId="1" xfId="0" applyNumberFormat="1" applyBorder="1" applyAlignment="1">
      <alignment wrapText="1"/>
    </xf>
    <xf numFmtId="14" fontId="0" fillId="0" borderId="1" xfId="0" applyNumberFormat="1" applyBorder="1" applyAlignment="1">
      <alignment horizontal="center" wrapText="1"/>
    </xf>
    <xf numFmtId="44" fontId="0" fillId="0" borderId="1" xfId="0" applyNumberFormat="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center" wrapText="1"/>
    </xf>
    <xf numFmtId="44" fontId="26" fillId="0" borderId="1" xfId="0" applyNumberFormat="1" applyFont="1" applyBorder="1" applyAlignment="1">
      <alignment wrapText="1"/>
    </xf>
    <xf numFmtId="0" fontId="26" fillId="28" borderId="1" xfId="0" applyFont="1" applyFill="1" applyBorder="1" applyAlignment="1">
      <alignment horizontal="center" vertical="center" wrapText="1"/>
    </xf>
    <xf numFmtId="14" fontId="26" fillId="0" borderId="1" xfId="0" applyNumberFormat="1" applyFont="1" applyBorder="1" applyAlignment="1">
      <alignment horizontal="center" wrapText="1"/>
    </xf>
    <xf numFmtId="44" fontId="26" fillId="28" borderId="1" xfId="0" applyNumberFormat="1" applyFont="1" applyFill="1" applyBorder="1" applyAlignment="1">
      <alignment horizontal="center" vertical="center" wrapText="1"/>
    </xf>
    <xf numFmtId="44" fontId="26" fillId="28" borderId="6" xfId="0" applyNumberFormat="1" applyFont="1" applyFill="1" applyBorder="1" applyAlignment="1">
      <alignment horizontal="center" vertical="center" wrapText="1"/>
    </xf>
    <xf numFmtId="41" fontId="0" fillId="0" borderId="0" xfId="0" applyNumberFormat="1"/>
    <xf numFmtId="41" fontId="26" fillId="28" borderId="6" xfId="0" applyNumberFormat="1" applyFont="1" applyFill="1" applyBorder="1" applyAlignment="1">
      <alignment horizontal="center" vertical="center" wrapText="1"/>
    </xf>
    <xf numFmtId="49" fontId="0" fillId="0" borderId="0" xfId="0" applyNumberFormat="1"/>
    <xf numFmtId="49" fontId="26" fillId="0" borderId="0" xfId="0" applyNumberFormat="1" applyFont="1" applyAlignment="1">
      <alignment horizontal="center" vertical="center"/>
    </xf>
    <xf numFmtId="0" fontId="0" fillId="11" borderId="1" xfId="0" applyFill="1" applyBorder="1" applyAlignment="1">
      <alignment horizontal="center" wrapText="1"/>
    </xf>
    <xf numFmtId="0" fontId="0" fillId="16" borderId="3" xfId="0" applyFont="1" applyFill="1" applyBorder="1" applyAlignment="1">
      <alignment horizontal="center" vertical="center"/>
    </xf>
    <xf numFmtId="0" fontId="0" fillId="16" borderId="7" xfId="0" applyFont="1" applyFill="1" applyBorder="1" applyAlignment="1">
      <alignment horizontal="center" vertical="center"/>
    </xf>
    <xf numFmtId="0" fontId="0" fillId="16" borderId="3" xfId="0" applyFont="1" applyFill="1" applyBorder="1" applyAlignment="1">
      <alignment horizontal="center"/>
    </xf>
    <xf numFmtId="0" fontId="0" fillId="16" borderId="7" xfId="0" applyFont="1" applyFill="1" applyBorder="1" applyAlignment="1">
      <alignment horizontal="center"/>
    </xf>
    <xf numFmtId="0" fontId="0" fillId="12" borderId="3" xfId="0" applyFont="1" applyFill="1" applyBorder="1" applyAlignment="1">
      <alignment horizontal="center" vertical="center"/>
    </xf>
    <xf numFmtId="0" fontId="0" fillId="12" borderId="6" xfId="0" applyFont="1" applyFill="1" applyBorder="1" applyAlignment="1">
      <alignment horizontal="center" vertical="center"/>
    </xf>
    <xf numFmtId="0" fontId="0" fillId="12" borderId="7" xfId="0" applyFont="1" applyFill="1" applyBorder="1" applyAlignment="1">
      <alignment horizontal="center" vertical="center"/>
    </xf>
    <xf numFmtId="17" fontId="3" fillId="12" borderId="3" xfId="0" applyNumberFormat="1" applyFont="1" applyFill="1" applyBorder="1" applyAlignment="1">
      <alignment horizontal="center" vertical="center"/>
    </xf>
    <xf numFmtId="17" fontId="3" fillId="12" borderId="6" xfId="0" applyNumberFormat="1" applyFont="1" applyFill="1" applyBorder="1" applyAlignment="1">
      <alignment horizontal="center" vertical="center"/>
    </xf>
    <xf numFmtId="17" fontId="3" fillId="12" borderId="7" xfId="0" applyNumberFormat="1" applyFont="1" applyFill="1" applyBorder="1" applyAlignment="1">
      <alignment horizontal="center" vertical="center"/>
    </xf>
    <xf numFmtId="0" fontId="5" fillId="12" borderId="8" xfId="3" applyFill="1" applyBorder="1" applyAlignment="1">
      <alignment horizontal="center" vertical="center"/>
    </xf>
    <xf numFmtId="0" fontId="5" fillId="12" borderId="9" xfId="3" applyFill="1" applyBorder="1" applyAlignment="1">
      <alignment horizontal="center" vertical="center"/>
    </xf>
    <xf numFmtId="0" fontId="5" fillId="16" borderId="1" xfId="3" applyFill="1" applyBorder="1" applyAlignment="1">
      <alignment horizontal="center" vertical="center"/>
    </xf>
    <xf numFmtId="0" fontId="0" fillId="16" borderId="1" xfId="0" applyFill="1" applyBorder="1" applyAlignment="1">
      <alignment horizontal="center" vertical="center"/>
    </xf>
    <xf numFmtId="44" fontId="0" fillId="16" borderId="1" xfId="0" applyNumberFormat="1" applyFont="1" applyFill="1" applyBorder="1" applyAlignment="1">
      <alignment horizontal="center" vertical="center"/>
    </xf>
    <xf numFmtId="0" fontId="0" fillId="29" borderId="1" xfId="0" applyFill="1" applyBorder="1" applyAlignment="1">
      <alignment horizontal="center" wrapText="1"/>
    </xf>
  </cellXfs>
  <cellStyles count="4">
    <cellStyle name="Hypertextový odkaz" xfId="3" builtinId="8"/>
    <cellStyle name="Měna" xfId="1" builtinId="4"/>
    <cellStyle name="Normální" xfId="0" builtinId="0"/>
    <cellStyle name="Správně" xfId="2" builtinId="26"/>
  </cellStyles>
  <dxfs count="215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4" formatCode="_-* #,##0.00\ &quot;Kč&quot;_-;\-* #,##0.00\ &quot;Kč&quot;_-;_-* &quot;-&quot;??\ &quot;Kč&quot;_-;_-@_-"/>
    </dxf>
    <dxf>
      <numFmt numFmtId="34" formatCode="_-* #,##0.00\ &quot;Kč&quot;_-;\-* #,##0.00\ &quot;Kč&quot;_-;_-* &quot;-&quot;??\ &quot;Kč&quot;_-;_-@_-"/>
    </dxf>
    <dxf>
      <alignment horizontal="center"/>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4" formatCode="_-* #,##0.00\ &quot;Kč&quot;_-;\-* #,##0.00\ &quot;Kč&quot;_-;_-* &quot;-&quot;??\ &quot;Kč&quot;_-;_-@_-"/>
    </dxf>
    <dxf>
      <alignment wrapText="1"/>
    </dxf>
    <dxf>
      <numFmt numFmtId="34" formatCode="_-* #,##0.00\ &quot;Kč&quot;_-;\-* #,##0.00\ &quot;Kč&quot;_-;_-* &quot;-&quot;??\ &quot;Kč&quot;_-;_-@_-"/>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4" formatCode="_-* #,##0.00\ &quot;Kč&quot;_-;\-* #,##0.00\ &quot;Kč&quot;_-;_-* &quot;-&quot;??\ &quot;Kč&quot;_-;_-@_-"/>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4" formatCode="_-* #,##0.00\ &quot;Kč&quot;_-;\-* #,##0.00\ &quot;Kč&quot;_-;_-* &quot;-&quot;??\ &quot;Kč&quot;_-;_-@_-"/>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numFmt numFmtId="34" formatCode="_-* #,##0.00\ &quot;Kč&quot;_-;\-* #,##0.00\ &quot;Kč&quot;_-;_-* &quot;-&quot;??\ &quot;Kč&quot;_-;_-@_-"/>
    </dxf>
    <dxf>
      <alignment wrapText="1"/>
    </dxf>
    <dxf>
      <alignment wrapText="1"/>
    </dxf>
    <dxf>
      <alignment wrapText="1"/>
    </dxf>
    <dxf>
      <alignment wrapText="1"/>
    </dxf>
    <dxf>
      <alignment wrapText="1"/>
    </dxf>
    <dxf>
      <alignment wrapText="1"/>
    </dxf>
    <dxf>
      <alignment wrapText="1"/>
    </dxf>
    <dxf>
      <numFmt numFmtId="34" formatCode="_-* #,##0.00\ &quot;Kč&quot;_-;\-* #,##0.00\ &quot;Kč&quot;_-;_-* &quot;-&quot;??\ &quot;Kč&quot;_-;_-@_-"/>
    </dxf>
    <dxf>
      <alignment wrapText="1"/>
    </dxf>
    <dxf>
      <numFmt numFmtId="34" formatCode="_-* #,##0.00\ &quot;Kč&quot;_-;\-* #,##0.00\ &quot;Kč&quot;_-;_-* &quot;-&quot;??\ &quot;Kč&quot;_-;_-@_-"/>
    </dxf>
    <dxf>
      <alignment wrapText="1"/>
    </dxf>
  </dxfs>
  <tableStyles count="0" defaultTableStyle="TableStyleMedium2" defaultPivotStyle="PivotStyleLight16"/>
  <colors>
    <mruColors>
      <color rgb="FFFF33CC"/>
      <color rgb="FFFFCCFF"/>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5562.427834374997" createdVersion="6" refreshedVersion="6" minRefreshableVersion="3" recordCount="399" xr:uid="{8D62AEDF-DF97-47C6-BDDC-D89A0728585F}">
  <cacheSource type="worksheet">
    <worksheetSource ref="A1:W412" sheet="granty"/>
  </cacheSource>
  <cacheFields count="23">
    <cacheField name="odborný garant: VŠEO, DG, ZT, ZPř, Lék" numFmtId="0">
      <sharedItems count="5">
        <s v="DG"/>
        <s v="ZPř"/>
        <s v="ZT"/>
        <s v="VŠEO"/>
        <s v="Lék"/>
      </sharedItems>
    </cacheField>
    <cacheField name="Řešitel/spoluřešitel FNOL" numFmtId="0">
      <sharedItems count="16">
        <s v="prof. Táborský"/>
        <s v="prof.MUDr.Mgr. Milan Raška, Ph.D."/>
        <s v="doc. Schovánek"/>
        <s v="prof.Menšíková"/>
        <s v="MUDr. Htoutou Sedláková"/>
        <s v="doc. RNDr. Vítězslav Maier, Ph.D. "/>
        <s v="MUDr. Vladimír Mišuth"/>
        <s v="prof.Raška/RNDr. Leona Rašková Kafková, PhD"/>
        <s v="doc. Bouchal"/>
        <s v="prof. MUDr. Jiří Ehrmann, Ph.D."/>
        <s v="prof. MUDr. Dagmar Pospíšilová, Ph.D."/>
        <s v="doc. Kriegová"/>
        <s v="prof.Karásek/doc.Kriegová"/>
        <s v="prof.Raška/doc.Kriegová"/>
        <s v="doc. MUDr. Jana Petřková, Ph.D."/>
        <s v="doc.Kriegová" u="1"/>
      </sharedItems>
    </cacheField>
    <cacheField name="náz" numFmtId="0">
      <sharedItems count="255">
        <s v="SPLASH®"/>
        <s v="Lectin "/>
        <s v="Anti-Hu"/>
        <s v="Affinip"/>
        <s v="A-FABP"/>
        <s v="RBP4"/>
        <s v="FGF-21"/>
        <s v="FGF-19"/>
        <s v="Bartone"/>
        <s v="EUROLIN"/>
        <s v="Recombi"/>
        <s v="Dulbecc"/>
        <s v="6X-HIS "/>
        <s v="MS TAU "/>
        <s v="ANTI-TL"/>
        <s v="Mouse A"/>
        <s v="BRAND® "/>
        <s v="Alpha-S"/>
        <s v="Purifie"/>
        <s v="Columbi"/>
        <s v="Colorex"/>
        <s v="Játrový"/>
        <s v="Mueller"/>
        <s v="Pufr. f"/>
        <s v="ITEST K"/>
        <s v="Binax N"/>
        <s v="Mikroti"/>
        <s v="Zkumavk"/>
        <s v="Primer "/>
        <s v="Ceftaro"/>
        <s v="Klička "/>
        <s v="Mikrozk"/>
        <s v="Strata "/>
        <s v="Strata-"/>
        <s v="Phree P"/>
        <s v="Ammoniu"/>
        <s v="Formic "/>
        <s v="Cyclohe"/>
        <s v="Ethylac"/>
        <s v="Acetic "/>
        <s v="Špička "/>
        <s v="uzávěr "/>
        <s v="Vialka "/>
        <s v="TG-5MS "/>
        <s v="Waters "/>
        <s v="Tetrahy"/>
        <s v="9(R)Hex"/>
        <s v="9(R)­He"/>
        <s v="9(S)­He"/>
        <s v="Delta-9"/>
        <s v="1(R)-Te"/>
        <s v="9(S)Hex"/>
        <s v="Magnesu"/>
        <s v="Sodium "/>
        <s v="KIMBLE®"/>
        <s v="Ultra C"/>
        <s v="NADPH, "/>
        <s v="Uridine"/>
        <s v="Magnesi"/>
        <s v="N,O-Bis"/>
        <s v="Silylat"/>
        <s v="Human S"/>
        <s v="Mouse ("/>
        <s v="701 N 1"/>
        <s v="PEEK sp"/>
        <s v="Acclaim"/>
        <s v="CAPILLA"/>
        <s v="pH metr"/>
        <s v="1005 LT"/>
        <s v="Econofl"/>
        <s v="(Trimet"/>
        <s v="N-Methy"/>
        <s v="Kývačka"/>
        <s v="Tubg,PE"/>
        <s v="Kombino"/>
        <s v="Kit QR "/>
        <s v="Envisio"/>
        <s v="OptiVie"/>
        <s v="Fix k o"/>
        <s v="[NB100-"/>
        <s v="[bs-186"/>
        <s v="[NBP1-9"/>
        <s v="[NBP2-1"/>
        <s v="[NBP2-2"/>
        <s v="[8G7G3/"/>
        <s v=" [ab 20"/>
        <s v=""/>
        <s v="[P/N 46"/>
        <s v="[NBP1-4"/>
        <s v="[NBP3-0"/>
        <s v="Alexa F"/>
        <s v="Rat ant"/>
        <s v="Strepta"/>
        <s v="ULTRA L"/>
        <s v="Reactio"/>
        <s v="EZ prep"/>
        <s v="Ultra v"/>
        <s v="Hematox"/>
        <s v="Bluing "/>
        <s v="Žiletka"/>
        <s v="CHEMMAT"/>
        <s v="Sklo po"/>
        <s v="Samolep"/>
        <s v=" LIFECO"/>
        <s v="EIA Qua"/>
        <s v="Anti-CD"/>
        <s v="EasySep"/>
        <s v="Anti-HL"/>
        <s v="HLA cla"/>
        <s v="HLA-E m"/>
        <s v="HLA-G M"/>
        <s v="Brillia"/>
        <s v=" Brilli"/>
        <s v=" PE/Daz"/>
        <s v=" PE/Cy7"/>
        <s v=" Pacifi"/>
        <s v=" PE/Cy5"/>
        <s v="FITC an"/>
        <s v="ROR gam"/>
        <s v="CD4 Mon"/>
        <s v="Anti hu"/>
        <s v="Screen "/>
        <s v="D1000 r"/>
        <s v="D1000 L"/>
        <s v="ACETON "/>
        <s v="ETHANOL"/>
        <s v="Xylen p"/>
        <s v="Destičk"/>
        <s v="Strip 8"/>
        <s v="špičky "/>
        <s v="Rukavic"/>
        <s v="Falkony"/>
        <s v="Sérolog"/>
        <s v="Tris "/>
        <s v="Papírov"/>
        <s v="GeneSca"/>
        <s v="AmpliTa"/>
        <s v="Seq Stu"/>
        <s v="GelRed "/>
        <s v="Zamražo"/>
        <s v="Lukaste"/>
        <s v="Stripy"/>
        <s v="Centrif"/>
        <s v="Screw c"/>
        <s v="Filter "/>
        <s v="Parafil"/>
        <s v="2 ml In"/>
        <s v="Pre-Sep"/>
        <s v="Tissue "/>
        <s v="petriho"/>
        <s v="Falcon®"/>
        <s v="CD235a "/>
        <s v="Fluo-3,"/>
        <s v="2′,7′-D"/>
        <s v="BD Phar"/>
        <s v="FGF23 ("/>
        <s v="Etanol "/>
        <s v="TRI Rea"/>
        <s v="Histopa"/>
        <s v="IMDM, G"/>
        <s v="SuperSc"/>
        <s v="oligonu"/>
        <s v="Krabičk"/>
        <s v="kryozku"/>
        <s v="Souprav"/>
        <s v="VACUETT"/>
        <s v="Miska P"/>
        <s v="Pipeta "/>
        <s v="Vyšetřo"/>
        <s v="Elektro"/>
        <s v="Pelety "/>
        <s v="Visačka"/>
        <s v="One Sho"/>
        <s v="pcDNA™3"/>
        <s v="Phusion"/>
        <s v="QIAGEN "/>
        <s v="Penta·H"/>
        <s v="Ni-NTA "/>
        <s v="PAGERUL"/>
        <s v="Champio"/>
        <s v="TrkB an"/>
        <s v="Štítek "/>
        <s v="Utěrky "/>
        <s v="BV421:T"/>
        <s v="BV711:I"/>
        <s v="FITC:Ad"/>
        <s v="PE:Adip"/>
        <s v="AF647:C"/>
        <s v="BD711:C"/>
        <s v="AF647:G"/>
        <s v="APC-Cy7"/>
        <s v="primery"/>
        <s v="PerCP-C"/>
        <s v="PE-Cy7:"/>
        <s v="APC:Fcε"/>
        <s v="FITC:CD"/>
        <s v="APC:CD8"/>
        <s v="MassARR"/>
        <s v="skla bi"/>
        <s v="Filtr p"/>
        <s v="Etikety"/>
        <s v="iPLEX P"/>
        <s v="Spectro"/>
        <s v="ZymoBIO"/>
        <s v="Protein"/>
        <s v="Quick-D"/>
        <s v="DNA/RNA"/>
        <s v="ZR Bash"/>
        <s v="150-212"/>
        <s v="710-1,1"/>
        <s v="Lysozym"/>
        <s v="Lysosta"/>
        <s v="Lyticas"/>
        <s v="Zymolya"/>
        <s v="Anaplas"/>
        <s v="ELISA-V"/>
        <s v="F2 GLP "/>
        <s v="Vývěva "/>
        <s v="2D třep"/>
        <s v="96 jamk"/>
        <s v="o-Pheny"/>
        <s v="Peroxid"/>
        <s v="1,5ml z"/>
        <s v="5 ml zk"/>
        <s v="Vata bu"/>
        <s v="Gáza ko"/>
        <s v="Dezinfe"/>
        <s v="Sáček b"/>
        <s v="Poinjek"/>
        <s v="Držák j"/>
        <s v="Stříkač"/>
        <s v="Škrtidl"/>
        <s v="Stojan "/>
        <s v="Jehla V"/>
        <s v="Střička"/>
        <s v="Kádinka"/>
        <s v="Válec o"/>
        <s v="Láhev D"/>
        <s v="Nádoba "/>
        <s v="Chlorid"/>
        <s v="Tris ul"/>
        <s v="Albumin"/>
        <s v="Tween 2"/>
        <s v="Kyselin"/>
        <s v="Box na "/>
        <s v="Pořadač"/>
        <s v="Pero če"/>
        <s v="Fix per"/>
        <s v="Papír k"/>
        <s v="Obal EU"/>
        <s v="Flash d"/>
        <s v="Minutov"/>
        <s v="Teplomě"/>
        <s v="Taq Pol"/>
        <s v="LABType"/>
      </sharedItems>
    </cacheField>
    <cacheField name="Název grantu" numFmtId="0">
      <sharedItems count="24">
        <s v="Stanovení ceramidů a fosfatidylcholinů v séru jako prediktivní nástroj v primární prevenci kardiovaskulárních onemocnění v kombinaci s EKG markery rizika"/>
        <s v="Nové biomarkery"/>
        <s v="NEUR grant MEX 87-90"/>
        <s v="Výzkum a vývoj inovativních řešení pro diagnostiku vektory přenášených infekcí - TestLine"/>
        <s v="Epidemiologická a genetická analýza methicillin-rezistentních kmenů Staphylococcus aureus dle konceptu WHO “One Health” 85-30"/>
        <s v="Objektivní diagnostika intoxikací semisyntetickými kanabinoidy"/>
        <s v="Stanovení fyziologického rozmezí kapilárního CRP u novorozence mezi 48.-72. hod života"/>
        <s v="Z8586"/>
        <s v="Tetraspaniny u rakoviny prostaty: dekódování klinického významu pomocí integrace analýzy jednotlivých buněk, heterogenity nádoru a interakcí s mikroprostředím nádoru"/>
        <s v="Nové přístupy v laboratorní diagnostice imunitně zprostředkovaných poruch reprodukce a zajištění tkáňové shody u transplantací "/>
        <s v="Nové biomarkery pro sledování progrese a potencionální léčbu IgA nefropatie"/>
        <s v="Xenotransplantáty nádorových buněk metastazujícího onemocnění jako nástroj preklinického výzkumu"/>
        <s v="Glykosfingolipidy a jejich metabolické dráhy jako potenciální biomarkery nádorů tlustého střeva"/>
        <s v="Vrozené ektopické mineralizace s mutací genu ABCC6 a ENPP1: role erytrocytózy v patofyziologii onemocnění"/>
        <s v="85-28 A prospective study and next-generation diagnostics of invasive pulmonary aspergillosis"/>
        <s v="A prospective study and next-generation diagnostics of invasive pulmonary aspergillosis"/>
        <s v="85-90 (NU21-06-00370)"/>
        <s v="RIV 87-43"/>
        <s v="RIV 87-62"/>
        <s v="85-33 (NW24-10-00395)"/>
        <s v="Multioborový projekt diagnostiky a léčebné péče o rodiny s výskytem náhlého kardiálního úmrtí RIV 87-69"/>
        <s v="RIV 87-90" u="1"/>
        <s v="87-73 Vrozené ektopické mineralizace s mutací genu ABCC6 a ENPP1: role erytrocytózy v patofyziologii onemocnění" u="1"/>
        <s v="Výzkum a vývoj inovativních řešení pro diganostiku vektory přenášených infekcí 84-02" u="1"/>
      </sharedItems>
    </cacheField>
    <cacheField name="NS - evidenční číslo grantu" numFmtId="0">
      <sharedItems containsMixedTypes="1" containsNumber="1" containsInteger="1" minValue="0" maxValue="0" count="45">
        <s v="RIV 87-59"/>
        <s v="RIV 87-63"/>
        <s v="RIV 87-90"/>
        <s v="84-02"/>
        <s v="84-03"/>
        <s v="84-04"/>
        <s v="84-05"/>
        <s v="85-30"/>
        <s v="82-04"/>
        <s v="82-05"/>
        <s v="85-86"/>
        <s v="85-35"/>
        <s v="82-01"/>
        <s v="85-83"/>
        <s v="85-84"/>
        <s v="RIV 87-73"/>
        <s v="85-28"/>
        <s v="85-29"/>
        <s v="85-31"/>
        <s v="85-32"/>
        <s v="85-33"/>
        <s v="85-34"/>
        <s v="85-36"/>
        <s v="85-37"/>
        <s v="85-38"/>
        <s v="85-39"/>
        <s v="85-40"/>
        <s v="85-41"/>
        <s v="85-42"/>
        <s v="85-43"/>
        <s v="85-44"/>
        <s v="85-45"/>
        <s v="85-46"/>
        <s v="85-47"/>
        <s v="85-48"/>
        <s v="85-49"/>
        <s v="85-50"/>
        <s v="85-51"/>
        <s v="85-52"/>
        <s v="85-53"/>
        <s v="85-90"/>
        <s v="RIV 87-43"/>
        <s v="RIV 87-62"/>
        <s v="RIV 87-69"/>
        <n v="0" u="1"/>
      </sharedItems>
    </cacheField>
    <cacheField name="Poskytovatel" numFmtId="0">
      <sharedItems count="4">
        <s v="MZ ČR"/>
        <s v="MPO"/>
        <s v="AZV ČR"/>
        <s v="FNOL"/>
      </sharedItems>
    </cacheField>
    <cacheField name="zdroj financování (vnitřní, cizí z externích grantů+ specifické požadavky na zadání VZ ano/ne)" numFmtId="0">
      <sharedItems count="1">
        <s v="ne - standardní dodržování ZZVZ a interních pravidel"/>
      </sharedItems>
    </cacheField>
    <cacheField name="katalogové číslo zboží/služby/investice" numFmtId="0">
      <sharedItems containsBlank="1" containsMixedTypes="1" containsNumber="1" containsInteger="1" minValue="10771" maxValue="8147330100" count="335">
        <n v="330707"/>
        <s v="LG512-1MG"/>
        <s v="10777-100ug"/>
        <s v="109-006-011"/>
        <s v="RD191036200R"/>
        <s v="RAG021R"/>
        <s v="RD191108200R"/>
        <s v="RD191107200R"/>
        <s v="FI219b-1010-1 M"/>
        <s v="FI219b-1010-1 G"/>
        <s v="DN 2131-3201 G"/>
        <s v="DN 2131-3201 M"/>
        <s v="SAB5700594-100UG"/>
        <s v="D8900-10X1L"/>
        <s v="PA1983B"/>
        <s v="KMB7011"/>
        <s v="KMB7041"/>
        <s v="PA523124"/>
        <s v="ab282865-1x96test"/>
        <s v="BR703409-200EA"/>
        <s v="S-1001-1"/>
        <s v="BZ-824301"/>
        <s v="MKM_01011"/>
        <s v="MKM_02066"/>
        <s v="MKM_06080"/>
        <s v="MKM_02011"/>
        <s v="MKM_08034"/>
        <s v="PP 64"/>
        <s v="33-893-000"/>
        <s v="V400916"/>
        <s v="COP490CE.A"/>
        <s v="ME002"/>
        <n v="537500"/>
        <s v="86.1567.010"/>
        <s v="72.690.001"/>
        <s v="8B-S016-FBJ"/>
        <s v="8B-S053-ECH"/>
        <s v="8B-S133-TAK"/>
        <s v="70221-25G-F"/>
        <s v="73594-25G-F"/>
        <s v="00940-50ML"/>
        <s v="34855-2L"/>
        <s v="34858-4 x 2,5 L"/>
        <s v="49199-50ML-F"/>
        <s v="2541.0105"/>
        <s v="2542.0124"/>
        <s v="2540.0130"/>
        <s v="2700.0140"/>
        <n v="186003975"/>
        <s v="CAY-30748-1MG"/>
        <s v="CAY-35368-1MG"/>
        <s v="CAY-36346-1MG"/>
        <s v="CAY-36347-1MG"/>
        <s v="CAY-29306-1MG"/>
        <s v="CAY-30171-1MG"/>
        <s v="CAY-36350-1MG"/>
        <s v="CAY-38220-1MG"/>
        <s v="CAY-38221-1MG"/>
        <s v="CAY-40087-1MG"/>
        <s v="CAY-39899-1MG"/>
        <s v="CAY-35081-1MG"/>
        <s v="63136-250G-F"/>
        <s v="7710-500GM"/>
        <s v="60700-5"/>
        <n v="91745"/>
        <s v="481973-25MG"/>
        <s v="U6751-25MG"/>
        <n v="8147330100"/>
        <s v="15238-25ML"/>
        <s v="85433-10ML"/>
        <s v="HMS9PL"/>
        <s v="MSS9PL"/>
        <n v="80350"/>
        <m/>
        <n v="68982"/>
        <n v="8273044"/>
        <s v="2103.3530"/>
        <s v="7335.0410"/>
        <s v="HAM81516"/>
        <n v="8273043"/>
        <s v="5190-5278"/>
        <s v="38533.0005"/>
        <s v="69479-5ML"/>
        <s v="M2100-E"/>
        <s v="AL35720"/>
        <s v="7537.1144"/>
        <n v="135171"/>
        <s v="K800521-2"/>
        <n v="6396500001"/>
        <s v="H4000"/>
        <s v="CD3 "/>
        <s v="pd1 "/>
        <s v="LAG 3 "/>
        <s v="OX40 "/>
        <s v="CD8 "/>
        <s v="TTF1 "/>
        <s v="CTLA4 "/>
        <s v="28 8"/>
        <s v="22C3"/>
        <s v="ANTI V5 "/>
        <s v="P63"/>
        <s v="[ab196147]"/>
        <s v="ab270127"/>
        <s v="ab305362"/>
        <s v="ab313269"/>
        <s v="ab201825"/>
        <s v="ab196372"/>
        <s v="13-4013-85"/>
        <s v="7105-03"/>
        <n v="5424534001"/>
        <n v="5353955001"/>
        <s v="950-102"/>
        <n v="5269806001"/>
        <n v="5277965001"/>
        <n v="5266769001"/>
        <n v="5424569001"/>
        <n v="5424542001"/>
        <s v="JP-BR35"/>
        <s v="S2022"/>
        <n v="7098928"/>
        <n v="5247829001"/>
        <s v="265500R"/>
        <s v="OL-EIA-ETARX_22071483"/>
        <s v="OL-EIA-AT1RX_22071483"/>
        <s v="109-096-098"/>
        <s v="109-136-098"/>
        <n v="345766"/>
        <n v="345789"/>
        <n v="19655"/>
        <s v="T9-237-T100"/>
        <s v="1P-896-T100"/>
        <s v="PB-474-T100"/>
        <s v="CL594-66013"/>
        <s v="17-9953-42"/>
        <s v="46-9957-42"/>
        <s v="RT2380690"/>
        <s v="RT2308140 "/>
        <s v="RT2102240"/>
        <s v="RT2154710"/>
        <s v="RT2102180 "/>
        <s v="RT2472530"/>
        <s v="RT2200580"/>
        <s v="RT2124040"/>
        <s v="RT2114140"/>
        <s v="RT2120530"/>
        <s v="RT232365"/>
        <s v="12-6988-82"/>
        <s v="MHCD0422"/>
        <n v="2172620"/>
        <n v="2341100"/>
        <n v="2382610"/>
        <n v="746959"/>
        <n v="356620"/>
        <n v="316610"/>
        <n v="2566020"/>
        <n v="2111040"/>
        <n v="2117690"/>
        <n v="2172580"/>
        <n v="561305"/>
        <s v="310-10C"/>
        <s v="2149-BF-010"/>
        <n v="2186660"/>
        <n v="3824120"/>
        <n v="3869070"/>
        <n v="2200630"/>
        <n v="2323590"/>
        <n v="2323020"/>
        <s v="K800221"/>
        <s v="5067-5582"/>
        <s v="5067-5583"/>
        <s v="5067-5586"/>
        <s v="DC342"/>
        <s v="DC166"/>
        <s v="DD276"/>
        <n v="5130150"/>
        <s v="72.1979"/>
        <s v="C78201"/>
        <s v="K72910B"/>
        <n v="4322682"/>
        <s v="N8080247"/>
        <s v="A41331"/>
        <s v="Biot41003"/>
        <n v="91050"/>
        <n v="91015"/>
        <s v="62.547.254"/>
        <n v="99505"/>
        <s v="86.1253.001"/>
        <s v="86.1254.001"/>
        <s v="86.1685.001"/>
        <s v="291-0057"/>
        <n v="1323805895"/>
        <n v="1323805896"/>
        <n v="1323805897"/>
        <n v="1323806922"/>
        <n v="1323806909"/>
        <s v="4606027V"/>
        <s v="95.64.997"/>
        <s v="130-041-407"/>
        <n v="455084"/>
        <n v="93100"/>
        <n v="90026"/>
        <n v="90076"/>
        <s v="391-0559"/>
        <n v="353001"/>
        <s v="130-050-501"/>
        <s v="F1241"/>
        <s v="D6883"/>
        <n v="556420"/>
        <s v="BI-20700"/>
        <s v="BI-20702"/>
        <n v="605456"/>
        <s v="TR 118"/>
        <n v="10771"/>
        <n v="31980022"/>
        <n v="1708896"/>
        <s v="90-2281"/>
        <s v="81-7154"/>
        <s v="ST-DR12"/>
        <n v="455092"/>
        <n v="455007"/>
        <s v="391-0559 "/>
        <n v="91010"/>
        <n v="30123328"/>
        <n v="30078535"/>
        <n v="30077806"/>
        <s v="RNB-S-100"/>
        <n v="1653308"/>
        <s v="C404003"/>
        <s v="K490001"/>
        <s v="F630L"/>
        <n v="12125"/>
        <n v="12145"/>
        <n v="34460"/>
        <n v="31314"/>
        <n v="30230"/>
        <n v="26620"/>
        <s v="K10101"/>
        <s v="DG254 (orb16446)"/>
        <s v="ZE951"/>
        <s v="VA297"/>
        <s v="VC745"/>
        <n v="744882"/>
        <n v="745476"/>
        <s v="sc-518030 FITC"/>
        <s v="BS-0611R-PE"/>
        <n v="564376"/>
        <n v="309832"/>
        <s v="NBP1-49533AF647"/>
        <n v="336214"/>
        <s v="DC858"/>
        <n v="307630"/>
        <n v="302016"/>
        <n v="334612"/>
        <n v="313228"/>
        <n v="356404"/>
        <n v="363016"/>
        <n v="345110"/>
        <n v="344310"/>
        <s v="DI327 (8040)"/>
        <s v="ZO 110"/>
        <s v="ZT 319"/>
        <s v="ZS819"/>
        <s v="VE462"/>
        <s v="10160F"/>
        <s v="10600F"/>
        <s v="D4300 "/>
        <s v="D3001-2-60 "/>
        <s v="D6005 "/>
        <s v="R1100-250 "/>
        <s v="D6300 "/>
        <s v="D6306 "/>
        <s v="S6012-50 "/>
        <s v="G1145"/>
        <s v="G1152"/>
        <s v="SAE0152-1G"/>
        <s v="SAE0091-2MG"/>
        <s v="SAE0098-20KU"/>
        <s v="E1004 "/>
        <s v="E21G-120"/>
        <s v="E21M-120"/>
        <s v="OD-170 "/>
        <s v="OD-194 "/>
        <s v="OD-398 "/>
        <s v="OD-399"/>
        <n v="4700880"/>
        <n v="4662070"/>
        <s v="R.1EK3.1"/>
        <s v="FVL-2400N"/>
        <s v="G420230"/>
        <n v="442404"/>
        <s v="P8287-50TAB"/>
        <s v="A6029-1ML"/>
        <s v="H1009-100ML"/>
        <n v="30108132"/>
        <n v="30119401"/>
        <s v="AT1000RSF"/>
        <s v="AT0200RSF"/>
        <s v="LW6361"/>
        <n v="9402030"/>
        <s v="RNB-L-100"/>
        <s v="RNB-M-100"/>
        <s v="KOM-2131"/>
        <n v="13494"/>
        <s v="R197261"/>
        <n v="30625"/>
        <n v="450263"/>
        <n v="30585"/>
        <s v="09820-B"/>
        <s v="331850019566"/>
        <n v="450072"/>
        <n v="450209"/>
        <n v="455071"/>
        <s v="COP491CE.A"/>
        <s v="62.548.004"/>
        <s v="2105.4103"/>
        <s v="VTRB632411010050"/>
        <s v="VTRB632432111125"/>
        <s v="VTRB632432151130"/>
        <s v="L300500"/>
        <s v="L301000"/>
        <s v="15-0002/2"/>
        <s v="S9625-1KG"/>
        <s v="T1501.1000"/>
        <s v="R80763"/>
        <s v="P7949-500ML"/>
        <s v="mcht-10184:P20-0"/>
        <s v="I-00163"/>
        <s v="93.877.510"/>
        <s v="RS5533"/>
        <n v="501170"/>
        <s v="1324/2103210"/>
        <s v="1309/4141120"/>
        <s v="DP0052"/>
        <s v="OL-TAQ30 (kód QI: DA670)"/>
        <s v="OL-RSO2PT_22071483"/>
      </sharedItems>
    </cacheField>
    <cacheField name="název zboží/služby/investice" numFmtId="0">
      <sharedItems containsBlank="1" count="384">
        <s v="SPLASH® LIPIDOMIX® Mass Spec Standard"/>
        <s v="Lectin from Helix Pomatia, Biotin Conjugate"/>
        <s v="Anti-Human Gd-IgA1 (KM55) Rat IgG MoAb"/>
        <s v="Affinipure F (Ab¨)2 Fragment Goat Anti-Human Serum IgA Alfa Chain Specific"/>
        <s v="A-FABP"/>
        <s v="RBP4"/>
        <s v="FGF-21"/>
        <s v="FGF-19"/>
        <s v="Bartonella henselae, Bartonella quintana IgM"/>
        <s v="Bartonella henselae, Bartonella quintana IgG"/>
        <s v="EUROLINE Borrelia-RN-AT IgG"/>
        <s v="EUROLINE Borrelia-RN-AT IgM"/>
        <s v="Recombinant 2019-nCoV Spike S1 Protein"/>
        <s v="Dulbecco's modified Eagle's medium/Nutri"/>
        <s v="6X-HIS TAG ANTIBODY"/>
        <s v="MS TAU ELISA KIT 96 TESTS BIOSOURCE ™"/>
        <s v="MS TAU PS199 ELISA KIT 96 TESTS BIOSOURCE ™"/>
        <s v="ANTI-TLR4/CD284"/>
        <s v="Mouse Alpha-synuclein ELISA Kit"/>
        <s v="BRAND® reagent reservoir PP for multichannel pipette"/>
        <s v="Alpha-Synuclein"/>
        <s v="Purified (azide-free) anti-α-synuclein"/>
        <s v="Columbia krevní agar"/>
        <s v="Colorex™ MRSA"/>
        <s v="Játrový bujon (WASP)"/>
        <s v="Mueller Hinton agar"/>
        <s v="Pufr. fyziologický roztok (2 ml/ zk.16x100 mm)"/>
        <s v="ITEST KRYOBANKA B  5ks"/>
        <s v="Binax NOW - PBP 2a Culture Colony test"/>
        <s v="Mikrotitrační destička MTD U "/>
        <s v="Zkumavka s mediem + flokovaný tampon eSwab růžový (nos,krk,vagina,konečník,rány,fekální vzo) 490CE.A"/>
        <s v="Primer "/>
        <s v="Ceftaroline"/>
        <s v="Klička inokulační 1µl 198 x 198 mm bílá PS sterilní bal. á 10 kusů box á 1000 ks"/>
        <s v="Mikrozkumavka eppendorf 1,5 ml bal. á 1000 ks"/>
        <s v="Strata Screen-C (55 μm, 70 Å), 200 mg / 3 mL, Tubes, 50/Pk"/>
        <s v="Strata-XL-A 100 μm Polymeric Strong Anion, 100 mg / 6 mL, Tubes, 30/Pk"/>
        <s v="Phree Phospholipid Removal, Tabbed 1mL Tube, 4 960,00 Kč 0,00 Kč 4 960,00 Kč 100/Pk"/>
        <s v="Ammonium formate (eluent additive LC-MS)"/>
        <s v="Ammonium acetate for mass spetrometry"/>
        <s v="Formic acid LC-MS"/>
        <s v="Cyclohexan Chromasolv"/>
        <s v="Ethylacetate Chromasolv HPLC"/>
        <s v="Acetic acid LC-MS"/>
        <s v="Špička Insert 0,1 ml 31 x 6 mm 15 mm bal. á 100 ks "/>
        <s v="uzávěr PP modrý pro šr.vialky ND9,otvor 6mm, silikon bílý/PTFE červ., bal. 100 ks"/>
        <s v="Vialka ND 9, HPLC/GC certifikovaný kit,1,5 ml čiré sklo+ultraclean uzávěr, septa silikon/červ.PTFE, bal.á 100 ks, 2540.0130"/>
        <s v="TG-5MS GC kolona 15m x 0,25mm x 0,25µm"/>
        <s v="Waters Acquity UPLC BEH C18 1.7 um) van Guard Pre-Column 3/pk 21 x 5 mm)"/>
        <s v="Tetrahydrocannabivarin, 1 mg solution in methanol"/>
        <s v="9(R)Hexahydrocannabinol Acetate, 1 mg solution in Acetonitrile"/>
        <s v="9(R)­Hexahydrocannabiphorol, 1 mg a solution in acetonitrile"/>
        <s v="9(S)­Hexahydrocannabiphorol, 1 mg a solution in acetonitrile"/>
        <s v="Delta-9-THCB, 1 mg solution in acetonitrile"/>
        <s v="delta-9-THCP (CAS: 54763-99-4), 1 mg solution in Acetonitrile"/>
        <s v="1(R)-Tetrahydrocannabidiol, 1 mg solution in acetonitrile"/>
        <s v="9(R)Hexahydrocannabihexol, 1 mg solution in acetonitrile"/>
        <s v="9(S)Hexahydrocannabihexol, 1 mg solution in acetonitrile"/>
        <s v="9(R)Hexahydrocannabutol, 1 mg solution in acetonitrile"/>
        <s v="9(R)Hexahydrocannabinol-C8, 1 mg solution in acetonitrile"/>
        <s v="Delta-9-Tetrahydrocannabinol-C8 (delta-9-THC-C8), 1 mg solution in acetonitrile"/>
        <s v="Magnesum sulfate andhydrous"/>
        <s v="Sodium chloride OmniPur Grade"/>
        <s v="KIMBLE® ACCUFORM® SSR™ Vial, 5 mL"/>
        <s v="Ultra C18 Bulk Packing Material, 5 µm, 10 gm"/>
        <s v="NADPH, Tetrasodium Salt"/>
        <s v="Uridine 5′-diphosphoglucuronic acid trisodium salt"/>
        <s v="Magnesium chloride"/>
        <s v="N,O-Bis(trimethylsilyl)trifluoroacetamide with trimethylchlorosilane"/>
        <s v="Silylating mixture III"/>
        <s v="Human S9 Fractions"/>
        <s v="Mouse (CD-1) S9 Fractions"/>
        <s v="701 N 10 UL SYR(26S/70/2)"/>
        <s v="PEEK spojky a kapiláry pro LC-MS/MS"/>
        <s v="Acclaim™ 120 C18 Columns"/>
        <s v="CAPILLARY, GLASS D6,48 D0,5 L180 R1GOHM"/>
        <s v="Mikrozkumavky Eppendorf 0,2 ml, Safe-Lock, 1000 ks"/>
        <s v="pH metr Fisher Scientific accumet XL150, kit s pH elektrodou a tepl. Čidlem"/>
        <s v="1005 LTN 5 mL SYR (22/51/3)"/>
        <s v="Capillary, Glass-D6,48-D0,6-L 180-R1GOHM"/>
        <s v="Econofltr PP 13mm 0.45um 1000/pk"/>
        <s v="(Trimethylsilyl)diazomethane, 1.8 to 2.4M solution in hexanes, 5 ml"/>
        <s v="N-Methyl-N-(trimethylsilyl)trifluoroacetamide"/>
        <s v="Kývačka TubeRocker"/>
        <s v="Tubg,PEEK,1/16 in.x0.005in., 10 ft, 1/p"/>
        <s v="Kombinovaná mikroelektroda ORION 9863BN"/>
        <s v="Kit QR go CRP"/>
        <s v="Envision Flextarget Retrieval"/>
        <s v="OptiView DAB det. Kit"/>
        <s v="Fix k obkružování preparátů"/>
        <s v="[NB100-2726AF647]"/>
        <s v="[bs-1867R -A-488]"/>
        <s v="[NBP1-97657F]"/>
        <s v="[NBP2-11969 AF647]"/>
        <s v="[NBP2-25195 AF647]"/>
        <s v="[8G7G3/1 AF647]"/>
        <s v="[NB100-64849 AF 488]"/>
        <s v=" [ab 209959]"/>
        <m/>
        <s v="[P/N 46-1260]"/>
        <s v="[NB100-2726PE]"/>
        <s v="[NBP1-49045PE]"/>
        <s v="[NBP3-08660PE]"/>
        <s v="Alexa Fluor® 647 Anti-CD4 antibody [EPR6855]"/>
        <s v="Alexa Fluor® 647 Anti-CTLA4 antibody [CAL49]"/>
        <s v="Alexa Fluor® 488 Anti-CD134 / OX40L receptor antibody [EPR23001-88]"/>
        <s v="Alexa Fluor® 555 Anti-CD103 antibody [EPR4166(2)]"/>
        <s v="Alexa Fluor® 647 Anti-PD1 antibody [EPR4877(2)]"/>
        <s v="Alexa Fluor® 488 Anti-CD4 antibody [EPR6855]"/>
        <s v="Rat anti-Mouse IgG (H+L) Secondary Antibody, Biotin, eBioscience™"/>
        <s v="Streptavidin-TRITC"/>
        <s v="ULTRA LCS roche"/>
        <s v="Reaction buffer (2l)"/>
        <s v="EZ prep. 2 L"/>
        <s v="Ultra view DAB detection kit"/>
        <s v="Hematoxylin II"/>
        <s v="Bluing reag"/>
        <s v="Ultra CC1 (2 litry)"/>
        <s v="Ultra CC2"/>
        <s v="OptiView DAB det. kit - 250 tests"/>
        <s v="Žiletka mikrotomová Feather R35, pro sériové řezy, materiál: nerezová ocel, délka: 80 mm, výška: 8 mmúhel čepele: 35 °, bal. á 50 ks JP-BR35"/>
        <s v="CHEMMATE Antibody Diluent, 250 ml"/>
        <s v="Sklo podložní mikroskopické TOMO IHC Adhesive 25 x 75 x 1 mm bal. á 1.000 ks 07098928"/>
        <s v="Samolepky do tiskárny k automatu Benchmark"/>
        <s v=" LIFECODES Non-HLA Antibody Kit"/>
        <s v="EIA Quant. Determination anti-ETAR Ab"/>
        <s v="EIA Quant. Determination anti-AT1R Ab. (RUO)"/>
        <s v="Anti-Human IgG Polyclonal  FITC"/>
        <s v="Anti-Human IgG Polyclonal  APC"/>
        <s v="Anti-CD3-PerCP 100 test"/>
        <s v="Anti-CD19-PE"/>
        <s v="EasySep Isolation Kit Total Lymfocyte"/>
        <s v="Anti-Hu beta2-Microglobulin PerCP-Cy™5.5"/>
        <s v="Anti-HLA-C PE"/>
        <s v="Anti-HLA-DR Pacific Blue"/>
        <s v="HLA class I ABC monoclal antibody"/>
        <s v="HLA-E monoclal antibody APC"/>
        <s v="HLA-G Monoclonal Antibody (87G), PerCP-eFluor™ 710, eBioscience™"/>
        <s v="Brilliant Violet 711™ anti-human CD25 9914 Kč"/>
        <s v=" Brilliant Violet 785™ anti-human CX3CR1 9914 Kč"/>
        <s v="Brilliant Violet 510™ anti-human CD3 9396 Kč"/>
        <s v=" PE/Dazzle™ 594 anti-human CD69 9331 Kč"/>
        <s v="Brilliant Violet 570™ anti-human CD3 9914 Kč"/>
        <s v=" PE/Cy7 anti-human CD274 (B7-H1, PD-L1) 7906 Kč"/>
        <s v=" Pacific Blue™ anti-human FOXP3 7906 Kč"/>
        <s v=" PE/Cy5 anti-human CD62L 5897 Kč"/>
        <s v=" Brilliant Violet 650™ anti-human CD27 9655 Kč"/>
        <s v="FITC anti-human CD45RA"/>
        <s v="Brilliant Violet 510™ anti-human CD8"/>
        <s v="ROR gamma (t) Monoclonal Antibody (AFKJS-9), PE, eBioscience™"/>
        <s v="CD4 Monoclonal Antibody (S3.5), PE-Alexa Fluor™ 610"/>
        <s v="Anti human IgM – BV605"/>
        <s v="Anti human IgD – BV510"/>
        <s v="Anti human CD138 – BV711"/>
        <s v="Anti human CD19-PE-CF594"/>
        <s v="Anti human IgG – BV750"/>
        <s v="Anti human CD38 – BV650"/>
        <s v="Anti human Ig light chain lambda – Pacific Blue"/>
        <s v="Alexa Fluor® 488 anti-human CD27 Recombinant"/>
        <s v="anti-human CD19-PE "/>
        <s v="anti-human CD38-PE-Dazzle-594 "/>
        <s v="Brilliant Violet 421™ anti-human IgM"/>
        <s v="anti-human IgD-APC-H7 "/>
        <s v="Recombinant Human APRIL, 2ug"/>
        <s v="Recombinant Human BAFF/BLyS/TNFSF13B Protein"/>
        <s v="Brilliant Violet 510™ anti-human CD3"/>
        <s v="anti-human T-Bet-PE-cy7"/>
        <s v="anti-human GATA-3-BV421"/>
        <s v="anti-human FOXP3-PE-Dazzle-594"/>
        <s v="anti-human VD8-Pacific Blue"/>
        <s v="FITC anti-human CD4"/>
        <s v="EnVision™ FLEX Plus, Mouse, High pH"/>
        <s v="Screen Tape D1000"/>
        <s v="D1000 reagents"/>
        <s v="D1000 Ladder"/>
        <s v="EnVision Flex target Retrieval Solution, Low pH (50x)"/>
        <s v="ACETON P.A."/>
        <s v="ETHANOL 99,5%,  P.A."/>
        <s v="Xylen p.a."/>
        <s v="Špička pipetovací Capp Expellplus 1200ul s filtrem bal. á 768 ks 5130150(5130123)"/>
        <s v="Destička PCR Multiply   96/0,3 ml,s polovysokým bočním okrajem, bal. á 50 ks 72.1979"/>
        <s v="Strip 8 - zkumavkový PCR EU, 0,2 ml, s připojeným vypouklým víčkem, kónické dno, Regular Profile, barva čirá, ultra clear, balení á 120 stripů C78201"/>
        <s v="Strip 8 - zkumavkový PCR EU, 0,2 ml, připojeným plochým optickým víčkem, kónické dno, Regular Profile, barva čirá, tenkostěnný, ultra clear, balení á 300 stripů K72910B"/>
        <s v="špičky Eppendorf 0,1 ul (bílé)"/>
        <s v="Rukavice latexové S "/>
        <s v="Rukavice latexové M"/>
        <s v="Rukavice latexové L"/>
        <s v="Mikrozkumavky Eppendorf 1,5 ml"/>
        <s v="Falkony kónické TPP"/>
        <s v="Zkumavky modré 15 ml"/>
        <s v="Sérologické pipety 5ml"/>
        <s v="Tris "/>
        <s v="Papírové ručníky"/>
        <s v="GeneScan 500 LIZ Size Standard"/>
        <s v="AmpliTaq Gold polymeraza with BufferII 1000 II"/>
        <s v="Seq Studio cartridge v 2"/>
        <s v="GelRed Nucleic Acid Stain, 10,000X in water"/>
        <s v="špičky Eppendorf 2-200 ul (žluté)"/>
        <s v="špičky Eppendrof 1 000 ul (modré)"/>
        <s v="špičky Eppendorf 5 000 ul (fialové)"/>
        <s v="Rukavice nitrilové S"/>
        <s v="Rukavice nitrilové M"/>
        <s v="Rukavice nitrilové L"/>
        <s v="Mikrozkumavky Eppendorf 2 ml"/>
        <s v="Zamražovací zkumavky NUNC"/>
        <s v="Falkony samostojné "/>
        <s v="Zkumavky modré 10 ml"/>
        <s v="Sérologické pipety 10ml"/>
        <s v="Lukasterikové sáčky 14 x 33 cm"/>
        <s v="Stripy"/>
        <s v="Centrifuge tube 50 ml, conical, 360 pieces, zlute"/>
        <s v="Centrifuge tube 15 ml, conical, 800 pieces, zlute"/>
        <s v="Screw cap tube, 50 ml, červené"/>
        <s v="Filter top 500 ml, 21 pieces"/>
        <s v="Mikrozkumavky 1.5 ml, PP, bezbarvá"/>
        <s v="Sérologická pipeta,5ml"/>
        <s v="Sérologická pipeta,  10 ml"/>
        <s v="Sérologická pipeta,  25 ml   "/>
        <s v="Parafilm 100 mm"/>
        <s v="rukavice nitryl XS, nepudrované"/>
        <s v="rukavice nitryl S, nepudrované"/>
        <s v="rukavice nitryl M, nepudrované"/>
        <s v="rukavice nitryl L, nepudrované"/>
        <s v="rukavice nitryl XL, nepudrované"/>
        <s v="2 ml Injekční stříkačky sterilní umělohmotné "/>
        <s v="papírové krabičky 120 ks 10x10, 100 tubes"/>
        <s v="Pre-Separation Filters (30 µm)"/>
        <s v="Zkumavka VACUETTE zelená, 8 ml, LH"/>
        <s v="Tissue culture dish 100 mm"/>
        <s v="Tissue culture flask 25 cm, filter screw cap"/>
        <s v="Tissue culture flask 75 cm, filter screw cap"/>
        <s v="petriho misky 90x14mm"/>
        <s v="Falcon®35mm TC-Treated Easy-Grip Style Cell Culture Dish"/>
        <s v="CD235a (Glycophorin A) MicroBeads, human"/>
        <s v="Fluo-3, AM, Calcium Indicator"/>
        <s v="2′,7′-Dichlorodihydrofluorescein diacetate"/>
        <s v="BD Pharmingen™ FITC Annexin V"/>
        <s v="FGF23 (intact) ELISA"/>
        <s v="FGF23 (C-terminal) ELISA"/>
        <s v="Etanol 96%"/>
        <s v="TRI Reagent  TR 118/500, 500ml  "/>
        <s v="Histopaque®-1077, 500mL             "/>
        <s v="IMDM, GlutaMAX™ Supplement, 500ml                           "/>
        <s v="SuperScript™ II Reverse Transcriptase"/>
        <s v="oligonukleotidy"/>
        <s v="Krabička skladovací (kartonova) pro 81zk."/>
        <s v="kryozkumavky 1,5ml, kat.číslo: 81-7154 Biologix, bal a 500ks"/>
        <s v="Souprava na odběr tracheálního sekretu, objem 10 ml, s fingertipem, šroubovací uzávěr ST-DR12"/>
        <s v="VACUETTE® Zkumavka 9 ml sérum Kód: 455092"/>
        <s v="VACUETTE® Zkumavka 10 ml na moč bez přísad, kulaté dno Kód: 455007"/>
        <s v="Miska Petri  VWR, PS, bez větracích otvorů, prům.90 mm, výška 14 mm, aseptic, balení 24 x 20 ks (480 ks) 391-0559 "/>
        <s v="Pipeta serologická 5 ml bal. á 500 ks 86.1253.001"/>
        <s v="Pipeta serologická 10 ml á 400 ks 91010"/>
        <s v="Zkumavka Eppendorf Safe-Lock PCR, 1.5 ml čirá s víčkem se zámkem bal. á 1000 ks 0030123328,"/>
        <s v="Špička pipetovací epDualfilter Tips 2,0-20 ul bal. á 960 ks (0030077539) 0030078535 ,"/>
        <s v="Špička pipetovací EPPENDORF Dualfilter T.I.P.S. SealMax,  0,1 – 10 µl, velikost S (malá), délka 34 mm, barevné označení -tmavě šedá, barva špičky čirá, PCR clean, sterilní, bal. á 960 ks (10 ks stojánků × 96 ks špiček) 0030077806"/>
        <s v="Vyšetřovací rukavice nitrilové, velikost S"/>
        <s v="Vyšetřovací rukavice nitrilové, velikost M"/>
        <s v="Vyšetřovací rukavice nitrilové, velikost L"/>
        <s v="Elektroforetická skla, krátká -Mini-PROTEAN® Short Plates #1653308_x000a_Mini-PROTEAN® Short Plates #1653308_x000a_"/>
        <s v="Pelety suchý led"/>
        <s v="Visačka na oděv "/>
        <s v="One Shot™ TOP10 Chemically Competent E. coli"/>
        <s v="pcDNA™3.1 Directional TOPO™ Expression Kit"/>
        <s v="Phusion™ Plus DNA Polymerase"/>
        <s v="QIAGEN Plasmid Mini Kit (100)"/>
        <s v="QIAGEN Plasmid Midi Kit (100)"/>
        <s v="Penta·His HRP Conjugate Kit"/>
        <s v="Ni-NTA Spin Kit (50)"/>
        <s v="Ni-NTA Agarose (100 ml)"/>
        <s v="PAGERULER PLUS PRESTA 4X 2X250UL"/>
        <s v="Champion™ pET101 Directional TOPO™ Expression Kit with BL21 Star™ (DE3) One Shot™ Chemically Competent E. coli"/>
        <s v="TrkB antibody (FITC) 100 μg"/>
        <s v="Štítek popisovací CRYO - Babies, 33 x 13 mm, mikrozkumavky 1,5 a 2,0 ml, samolepící, na plast. nádobky, odolné vroucí vodní lázni a zamrazování v tekut. dusíku, role á 1000 štítků R267271"/>
        <s v="Utěrky v roli papírové, typ L3 (1 bal=2 ks)/modré"/>
        <s v="Krabička papírová bílá (133x133x51mm)=10ks/bal"/>
        <s v="BV421:TLT2"/>
        <s v="BV711:IREM2"/>
        <s v="FITC:AdipoR1"/>
        <s v="PE:AdipoR2"/>
        <s v="AF647:CD295"/>
        <s v="BD711:CD137"/>
        <s v="AF647:GLUT4"/>
        <s v="APC-Cy7:CD36"/>
        <s v="primery dle nabidky"/>
        <s v="rukavice"/>
        <s v="PerCP-Cy5.5:HLA-DR"/>
        <s v="PE-Cy7:CD16"/>
        <s v="APC:FcεRIα"/>
        <s v="APC-Cy7:CD117"/>
        <s v="FITC:CD27"/>
        <s v="PerCP-Cy5.5:CD19"/>
        <s v="PE-Cy7:p75"/>
        <s v="APC:CD88"/>
        <s v="MassARRAY® Clean Resin, 28g"/>
        <s v="sklo podložní mikroskopické TOMO IHC ADHESIVE, bal. á 1000 ks (07098928) 08082286001, cena 4,02 Kč za ks"/>
        <s v="skla bioptická, sklo podložní mikroskopické LEICA Snowcoat Clipped Corner Microscope Slides, bílý konec, bal. á 1000 ks 3808100GEIP, cena 4,96 Kč za ks, 1000 ks 4960 Kč"/>
        <s v="Žiletka mikrotomová Feather R35, pro sériové řezy, materiál: nerezová ocel, délka 80 mm, výška 8 mm, úhel čepele: 35o , bal. á 50 ks, JP-BR35. "/>
        <s v="Filtr předseparační, 70 μm, purple, kompatibilní se zkumavkami 15 a 5 ml, sterilní, bal. á 50 ks 130-095-823"/>
        <s v="Etikety eppendorf; kat. číslo: THT-163-499-3"/>
        <s v="iPLEX Pro, PCR Reagent And SpectroCHIP Kit - CPM (10x96)"/>
        <s v="SpectroCHIP CPM Kit (10x96)"/>
        <s v="ZymoBIOMICS DNA Miniprep Kit (50 preps) Includes: [ D4304] ZymoBIOMICS Miniprep Kit x 1, [ S6012-50] ZR BashingBead Lys "/>
        <s v="Proteinase K w/ Storage Buffer Set (60 mg) "/>
        <s v="Quick-DNA Fungal/Bacterial Miniprep Kit (50 Preps) "/>
        <s v="DNA/RNA Shield (250 ml)"/>
        <s v="ZymoBIOMICS™ Microbial Community Standard (10 preps)"/>
        <s v="ZymoBIOMICS™ Microbial Community DNA Standard (2000 ng) "/>
        <s v="ZR BashingBead™ Lysis Tubes (0.1 &amp; 0.5 mm), 50 pcs"/>
        <s v="150-212 μm (70-100 U.S. sieve), 100 g"/>
        <s v="710-1,180 μm (16-25 U.S. sieve), 100 g"/>
        <s v="Lysozyme from chicken egg white, 1 g"/>
        <s v="Lysostaphin from Staphylococcus staphylolyticus"/>
        <s v="Lyticase from Arthrobacter luteus"/>
        <s v="Zymolyase (1000 Units Lyophilized) w/ Storage Buffer (500μl) "/>
        <s v="Anaplasma phagocytophila/Ehrlichia chaffensis – IgG"/>
        <s v="Anaplasma phagocytophila/Ehrlichia chaffensis – IgM"/>
        <s v="ELISA-VIDITEST anti-TBEV IgG"/>
        <s v="ELISA-VIDITEST anti-TBEV IgM"/>
        <s v="ELISA-VIDITEST anti-Borrelia rec.IgG+VlsE (CSF) "/>
        <s v="ELISA-VIDITEST anti-Borrelia rec.IgM (CSF)"/>
        <s v="F2 GLP 2: Finnpipette F2 0,2–2 μl, 2–20 μl, 20–200 μl,_x000a_100–1000 μl, stojan pro 6 pipet řady F"/>
        <s v="pipeta Finnpipette F2 12-kanálová 30-300μl"/>
        <s v="Vývěva membránová s regulací rychlosti LABOPORT® N 96 MINI | KNF"/>
        <s v="Centrifuga/vortex Biosan Combi-Spin"/>
        <s v="2D třepačka PMR-30 | GRANT-BIO"/>
        <s v="96 jamkové ELISA panely MAXISORP F, ploché dno"/>
        <s v="o-Phenylenediamine dihydrochloride, 10 mg, 50 ks"/>
        <s v="Anti-Human IgG (γ-chain specific)−Peroxidase antibody"/>
        <s v="Peroxid vodíku 30 %"/>
        <s v="Protein LoBind Tubes, 2,0 ml"/>
        <s v="1,5ml zkumavky Eppendorf SafeLock"/>
        <s v="5 ml zkumavky Eppendorf"/>
        <s v="Špička 100- 1000ul s filtrem"/>
        <s v="Špička 20-200 ul s filtrem"/>
        <s v="Špička 20-200 ul bez filtru"/>
        <s v="Špičky Finnpipette 5 ml"/>
        <s v="Rukavice vyšetřovací nitrl vel. L"/>
        <s v="Rukavice vyšetřovací nitril vel. M"/>
        <s v="Rukavice vyšetrovaci nitril vel. S"/>
        <s v="Vata buničitá přířezy 20x30 cm"/>
        <s v="Gáza kompresa 10x10 cm"/>
        <s v="Utěrky v roli papírové"/>
        <s v="Dezinfekce Sterilium, 500 ml "/>
        <s v="Dezinfekce Savo 5 L"/>
        <s v="Sáček biohazard pro potrubní poštu"/>
        <s v="Poinjekční náplast Curaplast, 250 ks/balení"/>
        <s v="Držák jehly excentrický Vacuette"/>
        <s v="Stříkačka předplněná"/>
        <s v="Škrtidlo se sponou modré"/>
        <s v="Stojan na zkumavky"/>
        <s v="Jehla Vacuette zelená"/>
        <s v="Držák jehly Vacuette"/>
        <s v="Zkumavka odběrová červená"/>
        <s v="Zkumavka odběrová červená s gelem"/>
        <s v="Zkumavka odběrová s médiem"/>
        <s v="Zkumavka centrifugační 50 ml"/>
        <s v="Zkumavka centrifugační 15 ml"/>
        <s v="Střička 250 ml"/>
        <s v="Kádinka nízká sklo 50 ml"/>
        <s v="Válec odměrný sklo 50 ml"/>
        <s v="Válec odměrný sklo 100 ml"/>
        <s v="Láhev Duran 500 ml"/>
        <s v="Láhev Duran 1000 ml"/>
        <s v="Nádoba na infekční odpad 1 L"/>
        <s v="Chlorid sodný, čistota p.a. 1 kg"/>
        <s v="Tris ultrapure, 1 kg"/>
        <s v="Albumin bovinní, frakce V"/>
        <s v="Tween 20, 500 ml"/>
        <s v="Kyselina sírová p.a., 1 L"/>
        <s v="Kyselina citronová bezvodá, 1 kg"/>
        <s v="Box na zkumavky 10x10 plast"/>
        <s v="Box na zkumavky 10x10 papír"/>
        <s v="Pořadač na spisy A4"/>
        <s v="Pero černé Pilot"/>
        <s v="Fix permanentní černý"/>
        <s v="Papír kancelářský xerox, balení 500 listů"/>
        <s v="Obal EURO A4, 100 ks"/>
        <s v="Visačka na oděv"/>
        <s v="Flash disk USB 256 GB"/>
        <s v="Minutovník digitální"/>
        <s v="Teploměr laboratorní"/>
        <s v="Taq Polymerase - 30 μl"/>
        <s v="LABType SSO HLA DPA1/DPB1 - 20 tests"/>
      </sharedItems>
    </cacheField>
    <cacheField name="výrobce/ dodavatel" numFmtId="0">
      <sharedItems containsBlank="1" count="123">
        <s v="Avanti/Sigma-Aldrich (Merck)"/>
        <s v="Merck"/>
        <s v="Schoeller/LACOMED"/>
        <s v="Spinchem/Baria"/>
        <s v="BioVendor"/>
        <s v="EUROIMMUN/Dynex"/>
        <s v="Sigma Aldrich"/>
        <s v="Life Technologies Czech Republic s.r.o"/>
        <s v="BioTech a.s."/>
        <s v="rPeptide"/>
        <s v="Biomedica"/>
        <s v="TRIOS, spol. s r. o., Zakouřilova 2275/142, 149 00 Praha 4 - Chodov"/>
        <s v="ITEST plus spol. s r. o., Kladská 1032/44c, 500 03 Hradec Králové 3"/>
        <s v="ABBOTT DIAGNOSTICS ČESKÁ REPUBLIKA, Hadovka Office Park, Evropská 2591/33D, 160 00 Praha 6, czobjednavky@abbott.com (email pro zaslání objednávky)"/>
        <s v="Gamedium, spol. s r. o., Belnická 813, Jesenice, 25242"/>
        <s v="East-port  s r. o. Praha, Možného 1065/10, Praha 6, 16100"/>
        <s v="Biomerieux CZ s. r.o.  , Hvězdova 1716/2b , Praha 4, 140 78, objednávky na: objednavkycz@biomerieux.com"/>
        <s v="SARSTEDT spol. s.r.o._x000a_Pod Pekárnami 338/12,_x000a_190 00 Praha 9,_x000a_"/>
        <s v="Phenomenex Beckmann Coulter ČR"/>
        <s v="Merck CZ"/>
        <s v="FisherScientific, s.r.o."/>
        <s v="Waters"/>
        <s v="Chromservis"/>
        <s v="BDL Czech Republic"/>
        <s v="Restek (Chromservis CZ)"/>
        <s v="Thermofisher Scientific"/>
        <s v="Altium"/>
        <s v="Bruker CZ"/>
        <m/>
        <s v="P-lab"/>
        <s v="Altium s.r.o."/>
        <s v="Medipos"/>
        <s v="HPST"/>
        <s v="Roche"/>
        <s v="Baria"/>
        <s v="novus"/>
        <s v="BIOSS"/>
        <s v="SANTA CRUZ"/>
        <s v="ABCAM"/>
        <s v="DAKO"/>
        <s v="INVITROGEN"/>
        <s v="Southern Biotech"/>
        <s v="Bamed"/>
        <s v="Werfen/ APR"/>
        <s v="Thermo Fisher / Biomedica"/>
        <s v="Jackson ImmunoResearch/ Exbio Praha"/>
        <s v="Biosciences/ Becton Dickinson Czechia, s.r.o. "/>
        <s v="Stemcell Technologies/ Scintila"/>
        <s v="Exbio"/>
        <s v="Thermo Fisher / Proteintech"/>
        <s v="Thermo Fisher / Invitrogen"/>
        <s v="ITA"/>
        <s v="BD Biosciences"/>
        <s v="Biolegend"/>
        <s v="ITA / Sony"/>
        <s v="Sony Biotechnologies"/>
        <s v="Peprotech"/>
        <s v="Bio-Techne R&amp;D Systems"/>
        <s v="KRD"/>
        <s v="SARSTEDT "/>
        <s v="LAB MARK"/>
        <s v="LIFE"/>
        <s v="Labmark"/>
        <s v="TPP/biotech"/>
        <s v="Sarstedt"/>
        <s v="Sardstedt"/>
        <s v="VWR"/>
        <s v="Flower"/>
        <s v="B. Braun"/>
        <s v="Miltenyi Biotec/Biohem"/>
        <s v="Greiner Bio One"/>
        <s v="ThermoFisher"/>
        <s v="Merck/Sigma "/>
        <s v="I.T.A.-Intertact"/>
        <s v="Fagron"/>
        <s v="MRC/biotech"/>
        <s v="Eastport"/>
        <s v="Biologix"/>
        <s v="VWR International"/>
        <s v="Sarstedt s.ro."/>
        <s v="BioTech"/>
        <s v="Eppendorf Czech"/>
        <s v="BioRad"/>
        <s v="Fisher Scientific, spol. s r.o."/>
        <s v="Quigen"/>
        <s v="K10101Fisher Scientific, spol. s r.o."/>
        <s v="Biorbit/MOLBIO"/>
        <s v="10ks/bal"/>
        <s v="BD/BD"/>
        <s v="Santa Cruz Biotechnology/Exbio"/>
        <s v="Novus Biological/Biotechne"/>
        <s v="BioLegend/Biomedica, Exbio"/>
        <s v="Agena/Explorea"/>
        <s v="Zymo/Forenzni DNA servis"/>
        <s v="Sigma"/>
        <s v="Laboserv"/>
        <s v="Vidia"/>
        <s v="Trigon plus"/>
        <s v="Fisher Scientific"/>
        <s v="Merck (Sigma)"/>
        <s v="Eppendorf"/>
        <s v="Eppendorf/Escimeda"/>
        <s v="East Port"/>
        <s v="Zarys International Group"/>
        <s v="Perfect Distribution"/>
        <s v="Lohman &amp; Rauscher"/>
        <s v="Lékárna FNOL"/>
        <s v="Profitube"/>
        <s v="TiRO Blansko"/>
        <s v="Dialab"/>
        <s v="Becton Dickinson"/>
        <s v="MAPO medical"/>
        <s v="Merci"/>
        <s v="TRIOS"/>
        <s v="Fisher Schinetific"/>
        <s v="Intergos-cz"/>
        <s v="Bika"/>
        <s v="Frankospol"/>
        <s v="Office assistance"/>
        <s v="Bartoň a parner"/>
        <s v="Věra Marková"/>
        <s v="Exatherm"/>
        <s v="BIOMEDICA ČS, s.r.o., Podnásepní 375/1, 602 00 Brno"/>
      </sharedItems>
    </cacheField>
    <cacheField name="účel použití - druh vyšetření" numFmtId="0">
      <sharedItems containsBlank="1" containsMixedTypes="1" containsNumber="1" containsInteger="1" minValue="1490" maxValue="13700" count="144" longText="1">
        <s v="lipidomická analýza"/>
        <s v="protilátka"/>
        <s v="adipokiny v séru"/>
        <s v="Stanovení specifických protilátek"/>
        <s v="výzkum- indukce zánětu in vitro"/>
        <s v="výzkum - kultivace buněčné linie"/>
        <s v="výzkumná - imunocytochemie"/>
        <s v="výzkum - detekce tau"/>
        <s v="výzkum - imunocytochemie"/>
        <s v="výzkum - detekce α-synukleinu"/>
        <s v="výzkum - spotřební materiál"/>
        <s v="výzkum- rozlišení α-synukleinopatií"/>
        <s v="výzkum- detekce α-synukleinu v kůži"/>
        <s v="Kultivační půda "/>
        <s v="Kultivační půda pro identifikaci MRSA "/>
        <s v="Tekuté medium pro pomnožení bakterií "/>
        <s v="Sterilní kryozkumavky s  porézními kuličkami a médiem určené k dlouhodobé konzervaci  bakterií a kvasinek při nízkých teplotách"/>
        <s v="Imunochromatografický membránový test k detekci proteinu PBP2a přímo z bakteriálních izolátů. "/>
        <s v="Mikrotitrační destičky slouží k provádění diagnostických vyšetření v laboratořích."/>
        <s v="Odběrový tampon pro biologický materiál "/>
        <s v="Detekce genů rezistence a faktorů virulence testovaných bakterií"/>
        <s v="Antibiotický test ke zjiětění citlivosti/rezistenci testované bakterie"/>
        <s v="Bakteriologická klička pro práci v laboratoři s bakteriálními kulturami"/>
        <s v="Sterilní zkumavka pro práci v laboratoři s bakteriálními kulturami"/>
        <s v="SPE extrakce semisyntetických kanabinoidů a jejich metabolitů"/>
        <s v="Chemikálie pro přípravu mobilní fáze"/>
        <s v="Chemikálie pro extrakci semisyntetických kanabinoidů"/>
        <s v="Inserty do vialek pro vzorky"/>
        <s v="Uzávěr pro vialky pro vzorky"/>
        <s v="vialky pro vzorky "/>
        <s v="Kolona pro GC-MS"/>
        <s v="Předkolonky pro LC-MS"/>
        <s v="Standard semisystetický kanabinoid"/>
        <s v="Vialky pro extrakci semisyntetických kanabinoidů"/>
        <s v="Chemikálie pro metabolické studie semisyntetické kanabinodiy"/>
        <s v="Chemikálie pro derivatizaci semisyntetických kanabinoidů"/>
        <s v="Mikrosomy pro metabolické studie semisyntetických kanabinoidů"/>
        <s v="Mikrostříkačka Hamilton pro dávkování vzorků"/>
        <s v="Spotřební materiál pro LC-MS"/>
        <s v="Laboratorní spotřební materiál"/>
        <s v="Laboratorní přístroj "/>
        <s v="Mikrostříkačka Hamilton pro dávkování kalibrantu do LC-MS"/>
        <s v="Spotřební materiál"/>
        <s v="CRP POCT"/>
        <s v="nikroskopie"/>
        <s v="mikroskopie"/>
        <m/>
        <s v="krájení řezů"/>
        <s v="ředění protilátek"/>
        <s v="podložní skla"/>
        <s v="štítky"/>
        <s v="testování protilátek"/>
        <n v="11616"/>
        <n v="8518"/>
        <n v="13700"/>
        <n v="7307"/>
        <n v="9146"/>
        <n v="9914"/>
        <n v="9393"/>
        <n v="9331"/>
        <n v="7906"/>
        <n v="5797"/>
        <n v="9655"/>
        <n v="1490"/>
        <n v="3013"/>
        <n v="12240"/>
        <n v="6700"/>
        <n v="10100"/>
        <n v="9137"/>
        <n v="10000"/>
        <s v="Analýza buněk"/>
        <s v="Stimulace buněk"/>
        <s v="detekce DNA"/>
        <s v="chemikálie"/>
        <s v="špičky"/>
        <s v="PCR destičky"/>
        <s v="stripy"/>
        <s v="20 x balení"/>
        <s v="12 x balení"/>
        <s v="5 x balení"/>
        <s v="800 ks"/>
        <s v="1 500 ks"/>
        <s v="1 000 ks"/>
        <s v="300 ks"/>
        <s v="8 x balení"/>
        <s v="6 x balení"/>
        <s v="1 x balení"/>
        <s v="200 ks"/>
        <s v="izolace krevních buněk"/>
        <s v="izolace krevních buněk a séra"/>
        <s v="příprava sterilního média"/>
        <s v="izolace buněk a nukleových kyselin, zamražování vzorků"/>
        <s v="příprava sterilního média, práce s buňkami"/>
        <s v="vzduchotěsné těsnění zabraňující kontaminaci vzorků a samovolnému odpařování chemikálnií"/>
        <s v="Ochranné pomůcky"/>
        <s v="uskladnění vzorků"/>
        <s v="separace buněk"/>
        <s v="odber krvě pro izolaci buněk"/>
        <s v="kultivace buněk in vitro"/>
        <s v="barvení buněk"/>
        <s v="hodnocení exprese proteinu"/>
        <s v="dezinfekce povrchů, předmětů a nástrojů"/>
        <s v="izolace nukleových kyselin"/>
        <s v="analýza génové exprese "/>
        <s v="sekvenace DNA"/>
        <s v="skladování vzorků"/>
        <s v="odběr a transport biologického materiálu"/>
        <s v="Manipulace s roztoky a biologickými vzorky"/>
        <s v="Pomůcka BOZP"/>
        <s v="transport biologického materiálu"/>
        <s v="reagencie pro expresi rekombinantního lipokalinu"/>
        <s v="Reagencie pro purifikaci metaloforů"/>
        <s v="Barevný proteinový standard pro SDS-PAGE a western blotting (10 až 250 kDa)- identifikace rekombinantního proteinu"/>
        <s v="Flow cytometrie"/>
        <s v="PCR, RT-PCR"/>
        <s v="Sada pro imunofluorescenční stanovení specifických protilátek proti patogenům"/>
        <s v="Sada pro stanovení specifických protilátek proti patogenům "/>
        <s v="Sada pipet, manipulace s roztoky a biologickými vzorky"/>
        <s v="Pipeta multikanálová pro manipulaci s roztoky a vzorky"/>
        <s v="Filtrace roztoků, odsávání roztoků u imunoanalýz (blott, ELISA)"/>
        <s v="Kombinovaná třetpačka/centrifuga pro zpracování vzorků a roztoků"/>
        <s v="Třepačka laboratorní"/>
        <s v="ELISA testy"/>
        <s v="Vyhodnocení ELISA reakcí"/>
        <s v="Skladování vzorků, příprava reagencií"/>
        <s v="Hygienický materiál"/>
        <s v="Doprava vzorků po areálu FN"/>
        <s v="Poodběrové ošetření"/>
        <s v="Odběr krevních vzorků"/>
        <s v="Uložení krevních vzorků"/>
        <s v="Odběr vzorků"/>
        <s v="Příprava a skladování roztoků"/>
        <s v="Dávkování kapalin"/>
        <s v="Nakládání s infekčním odpadem"/>
        <s v="Příprava pufrů"/>
        <s v="Blokování při imunometodách"/>
        <s v="příprava roztoků, metoda ELISA"/>
        <s v="Archivace dokumentů"/>
        <s v="Vedení záznamů"/>
        <s v="Popisování vzorků"/>
        <s v="Tisk"/>
        <s v="Archivace dat"/>
        <s v="Monitoring teploty skladování vzorků"/>
        <s v="Výzkum biomarkerů náhlého kardiálního úmrtí (dle náplně vnitřního grantu FNOL 2023 RIV 87-69: &quot;Multioborový projekt diagnostiky a léčebné péče o rodiny s výskytem náhlého kardiálního úmrtí &quot;, řešitel: doc. MUDr. Jana Petřková, Ph.D.) - v návaznosti na výsledky získané v první fázi řešení projektu a prezentování na konferencích pokračujeme v charakterizaci genetických znaků souvisejících se zkoumanou nemocí."/>
      </sharedItems>
    </cacheField>
    <cacheField name="metoda" numFmtId="0">
      <sharedItems containsBlank="1" count="49">
        <s v="LC-MS"/>
        <m/>
        <s v="ELISA"/>
        <s v="nepřímá fluorescence"/>
        <s v="imunoblot"/>
        <s v="není"/>
        <s v="Imunofluorescence"/>
        <s v="RT-QuIC"/>
        <s v="imunohistochemie"/>
        <s v="Kultivace bakterií "/>
        <s v="Zamrazení bakterií "/>
        <s v="Identifikace bakterií "/>
        <s v="Diagnostická vyšetření "/>
        <s v="Molekulárně-biologická analýza bakterií"/>
        <s v="Citlivost na antibiotika"/>
        <s v="Zdravotnický prostředek "/>
        <s v="LC-MS, GC-MS"/>
        <s v="GC-MS"/>
        <s v="CRP"/>
        <s v="nepřímá imunohistochemie"/>
        <s v="LUMINEX"/>
        <s v="FCXM"/>
        <s v="průtoková cytometrie"/>
        <s v="FACS"/>
        <s v=" automatizovaná elektroforéza"/>
        <s v="12x"/>
        <s v="700 ks"/>
        <s v="1 000 ks"/>
        <s v="500 ks"/>
        <s v="5 x balení"/>
        <s v="1 x balení"/>
        <s v="2 x balení"/>
        <s v="7 x balení"/>
        <s v="2 kg"/>
        <s v="10 x balení"/>
        <s v="PCR/fragmentační analýza"/>
        <s v="PCR"/>
        <s v="vysokorýchlostní centrifugace"/>
        <s v="centrifugace"/>
        <s v="mražení"/>
        <s v="kultivace buněk in vitro"/>
        <s v="spektrofotometrie"/>
        <s v="chemická sterilizace"/>
        <s v="qPCR"/>
        <s v="genotypizace"/>
        <s v="histologie"/>
        <s v="zpracování materiálu"/>
        <s v="Nepřímá imunofluorescence"/>
        <s v="PCR-SSO"/>
      </sharedItems>
    </cacheField>
    <cacheField name="vázaný analyzátor/ přístroj" numFmtId="0">
      <sharedItems containsBlank="1" count="28">
        <s v="QTRAP 6500+"/>
        <m/>
        <s v="EVOLIS"/>
        <s v="ne"/>
        <s v="konfokální mikroskop Leica "/>
        <s v="Reader multifunkční Tecan Infinite M200PRO"/>
        <s v="FluoStar Omega (BMG Labtech)"/>
        <s v="fluorescenčný mikroskop (Olympus BX40)"/>
        <s v="-"/>
        <s v="Quick read Go CRP (Aidan)"/>
        <s v="Ventana"/>
        <s v="mikroskop UPOL"/>
        <s v="Benchmark Ultra Stainer (=IHC a ISH automat) "/>
        <s v="LabSCAN3D"/>
        <s v="ELISA reader"/>
        <s v="plán investic"/>
        <s v="průtokový cytometr"/>
        <s v="SONY SP6800 spectral analyzer"/>
        <s v="PT LINK"/>
        <s v="TapeStation"/>
        <s v="SeqStudio"/>
        <s v="Typ vázán kompatibilitou s již používanými špičkami"/>
        <s v="Vázáno typem povrchové úpravy"/>
        <s v="Typ vázán kompatibilitou s již používanými pipetami"/>
        <s v="typ vázán na odběrový systém"/>
        <s v="není vázaný" u="1"/>
        <s v=" ---" u="1"/>
        <s v="není" u="1"/>
      </sharedItems>
    </cacheField>
    <cacheField name="pokud přístroj už existuje, tak inventární číslo přístroje" numFmtId="0">
      <sharedItems containsBlank="1" containsMixedTypes="1" containsNumber="1" containsInteger="1" minValue="22541" maxValue="10216447" count="20">
        <s v="I0028326-000"/>
        <m/>
        <s v="C009518-000"/>
        <s v="není"/>
        <n v="10216447"/>
        <n v="3231005"/>
        <n v="3282042"/>
        <n v="22541"/>
        <s v="-"/>
        <s v="D134172-000"/>
        <s v=" C0031619, C0031620, C0031621"/>
        <s v="C010559-000"/>
        <s v="I023049-000"/>
        <s v="I023049-001"/>
        <s v="UPOL"/>
        <s v="I0032039-000"/>
        <s v="C0032752-000"/>
        <s v="I0031231-000"/>
        <s v="I016359-000"/>
        <s v=" ---"/>
      </sharedItems>
    </cacheField>
    <cacheField name="cena za balení bez DPH" numFmtId="0">
      <sharedItems containsBlank="1" containsMixedTypes="1" containsNumber="1" minValue="0.25" maxValue="167020" count="306">
        <n v="12920"/>
        <n v="4948.8999999999996"/>
        <n v="18972.8"/>
        <n v="6372.47"/>
        <n v="12756"/>
        <n v="12993.1"/>
        <n v="10388.799999999999"/>
        <n v="8783"/>
        <n v="8262"/>
        <n v="7515.6"/>
        <n v="11600"/>
        <n v="4620"/>
        <n v="10120"/>
        <n v="17630"/>
        <n v="12930"/>
        <n v="19310"/>
        <n v="4190"/>
        <n v="6500"/>
        <n v="6088"/>
        <n v="16.8"/>
        <n v="31.16"/>
        <n v="12.1"/>
        <n v="12.6"/>
        <n v="9.8000000000000007"/>
        <n v="168.25"/>
        <n v="5750"/>
        <n v="11.43"/>
        <n v="25.3"/>
        <n v="5"/>
        <n v="2689.77"/>
        <n v="0.68"/>
        <n v="0.25"/>
        <n v="3919"/>
        <n v="4785"/>
        <n v="4960"/>
        <n v="3352.91"/>
        <n v="5426.98"/>
        <n v="5795.9"/>
        <n v="4329.2299999999996"/>
        <n v="3751"/>
        <n v="2221.6"/>
        <n v="575"/>
        <n v="467"/>
        <n v="1395"/>
        <n v="10788"/>
        <n v="30000"/>
        <n v="6226.3"/>
        <n v="10904.1"/>
        <n v="4647.3999999999996"/>
        <n v="10873.7"/>
        <n v="7239"/>
        <n v="2980"/>
        <n v="954"/>
        <n v="12000"/>
        <n v="15000"/>
        <n v="3610"/>
        <n v="2550"/>
        <n v="663"/>
        <n v="8470"/>
        <n v="5590"/>
        <n v="3380"/>
        <n v="1672"/>
        <n v="1316"/>
        <n v="34000"/>
        <n v="4412"/>
        <n v="32142"/>
        <n v="2220"/>
        <n v="24417.34"/>
        <n v="35000"/>
        <n v="17282.16"/>
        <n v="1767"/>
        <n v="7430"/>
        <n v="12250"/>
        <n v="4626.72"/>
        <n v="23325"/>
        <n v="3082"/>
        <n v="4800"/>
        <n v="10000"/>
        <n v="3000"/>
        <n v="17000"/>
        <n v="17500"/>
        <n v="9000"/>
        <n v="18000"/>
        <n v="16880"/>
        <n v="21000"/>
        <n v="13000"/>
        <n v="7500"/>
        <n v="5000"/>
        <n v="647.70000000000005"/>
        <n v="398.7"/>
        <n v="2660"/>
        <n v="9550.7999999999993"/>
        <n v="420.5"/>
        <n v="320.3"/>
        <n v="2606.1999999999998"/>
        <n v="1550.1"/>
        <n v="9697.7999999999993"/>
        <n v="2882.22"/>
        <n v="5668.32"/>
        <n v="3320.8"/>
        <n v="719.3"/>
        <n v="85740"/>
        <n v="47496"/>
        <n v="48983"/>
        <n v="6783.4710743801652"/>
        <n v="9234.7107438016537"/>
        <n v="16275.206611570249"/>
        <n v="8303.3057851239664"/>
        <n v="11200"/>
        <n v="11616"/>
        <n v="8518"/>
        <n v="13700"/>
        <n v="7307"/>
        <n v="9146"/>
        <n v="9914"/>
        <n v="9393"/>
        <n v="9331"/>
        <n v="7906"/>
        <n v="5797"/>
        <n v="9655"/>
        <n v="1490"/>
        <n v="3013"/>
        <n v="12240"/>
        <n v="6700"/>
        <n v="10100"/>
        <n v="9137"/>
        <n v="7000"/>
        <n v="7959"/>
        <n v="6043"/>
        <n v="10206"/>
        <n v="8495"/>
        <n v="4000"/>
        <n v="58947.57"/>
        <n v="8295.67"/>
        <n v="3538.73"/>
        <n v="1809.89"/>
        <n v="6824.16"/>
        <n v="127.05"/>
        <n v="957.6"/>
        <n v="308.55"/>
        <n v="2419.9699999999998"/>
        <n v="4942.8500000000004"/>
        <n v="2023.1"/>
        <n v="4191.45"/>
        <m/>
        <n v="16985.650000000001"/>
        <n v="24772.65"/>
        <n v="63313.25"/>
        <n v="4356"/>
        <n v="4020"/>
        <n v="870.35"/>
        <n v="11556.47"/>
        <n v="3460"/>
        <n v="7728"/>
        <n v="1900"/>
        <n v="6450"/>
        <n v="150"/>
        <n v="2000"/>
        <n v="3200"/>
        <n v="2420"/>
        <n v="748"/>
        <n v="92.56"/>
        <n v="256.41000000000003"/>
        <n v="140"/>
        <n v="204.96"/>
        <n v="41"/>
        <n v="6000"/>
        <n v="5800"/>
        <n v="850"/>
        <n v="3840"/>
        <n v="11520"/>
        <n v="2400"/>
        <n v="4591.66"/>
        <n v="20500"/>
        <n v="15360"/>
        <n v="1950"/>
        <n v="15741"/>
        <n v="13230"/>
        <n v="1216"/>
        <n v="19000"/>
        <n v="5720"/>
        <n v="1190"/>
        <n v="5200"/>
        <n v="120"/>
        <n v="5346"/>
        <n v="1220"/>
        <n v="17"/>
        <n v="1432"/>
        <n v="119.5"/>
        <n v="1161.5999999999999"/>
        <n v="1605"/>
        <n v="2600"/>
        <n v="1150"/>
        <n v="3907"/>
        <n v="3964"/>
        <s v="0,4 Kč/ks"/>
        <n v="1225"/>
        <n v="135"/>
        <n v="35"/>
        <n v="14000"/>
        <n v="29600"/>
        <n v="14540"/>
        <n v="18070"/>
        <n v="21770"/>
        <n v="12470"/>
        <n v="15960"/>
        <n v="34840"/>
        <n v="16460"/>
        <n v="32660"/>
        <n v="11700"/>
        <n v="1726.7"/>
        <n v="4950"/>
        <n v="605"/>
        <n v="11000"/>
        <n v="13530"/>
        <n v="16400"/>
        <n v="46280"/>
        <s v="k dočerpání"/>
        <n v="8700"/>
        <n v="4700"/>
        <n v="8600"/>
        <n v="8000"/>
        <n v="7600"/>
        <n v="12900"/>
        <n v="4920"/>
        <n v="2860"/>
        <n v="4343"/>
        <n v="9936.5400000000009"/>
        <n v="167020"/>
        <n v="65990"/>
        <n v="10669.68"/>
        <n v="5145.84"/>
        <n v="6970.32"/>
        <n v="8532.7199999999993"/>
        <n v="9737.2800000000007"/>
        <n v="8104.32"/>
        <n v="3936.24"/>
        <n v="4090"/>
        <n v="2090"/>
        <n v="7720"/>
        <n v="3770"/>
        <n v="3946.32"/>
        <s v="24.588 Kč"/>
        <s v="27.523 Kč"/>
        <n v="5096"/>
        <n v="4888"/>
        <n v="4274"/>
        <n v="4165"/>
        <n v="17550"/>
        <n v="18088.5"/>
        <n v="14800"/>
        <n v="7700"/>
        <n v="12155"/>
        <s v="3 500 Kč/60 ks/balení"/>
        <s v="5980 Kč/balení"/>
        <s v="9380 Kč/balení"/>
        <s v="1910 Kč/balení"/>
        <s v="4,2 Kč/ks"/>
        <s v="1,2 Kč/ks"/>
        <s v="4,77 Kč/ks"/>
        <s v="1610 Kč/768 ks/box"/>
        <s v="1881 Kč/960 ks/box"/>
        <s v="540 Kč/1000 ks"/>
        <s v="2030 Kč/500 ks"/>
        <s v="36,4 Kč/0,5 kg balení"/>
        <s v="39 Kč/100 ks"/>
        <s v="4134 Kč/ks"/>
        <s v="170 Kč/500 ml"/>
        <s v="150 Kč/balení"/>
        <s v="2 Kč/ks"/>
        <s v="0,89 Kč/ks"/>
        <s v="7,8 Kč/ks"/>
        <s v="6 Kč/ks"/>
        <s v="31 Kč/ks"/>
        <s v="192,8 Kč/ks"/>
        <s v="1,59 Kč/ks"/>
        <s v="0,55 Kč/ks"/>
        <s v="1,98 Kč/ks"/>
        <s v="2,99 Kč/ks"/>
        <s v="22,6 Kč/ks"/>
        <s v="3,30 Kč/ks"/>
        <s v="6,8 Kč/ks"/>
        <s v="612 Kč/10 ks"/>
        <s v="99 Kč/ks"/>
        <s v="115 kč/ks"/>
        <s v="144 Kč/ks"/>
        <s v="316 Kč/ks"/>
        <s v="448 Kč/ks"/>
        <s v="9,7 Kč/ks"/>
        <s v="656 Kč/kg"/>
        <s v="1480 Kč/kg"/>
        <n v="13703"/>
        <s v="1700 Kč/balení"/>
        <s v="84 Kč/L"/>
        <s v="214 Kč/kg"/>
        <s v="40 Kč/ks"/>
        <s v="49,69 Kč/ks"/>
        <s v="51 Kč/ks"/>
        <s v="5,2 Kč/ks"/>
        <s v="60 Kč/balení"/>
        <s v="51 Kč/balení"/>
        <s v="18,76 Kč/ks"/>
        <s v="847 Kč/ks"/>
        <s v="106 Kč/ks"/>
        <s v="1086 Kč/ks"/>
        <n v="2800"/>
      </sharedItems>
    </cacheField>
    <cacheField name="plánované období pořízení (měsíc a rok)" numFmtId="0">
      <sharedItems containsDate="1" containsBlank="1" containsMixedTypes="1" minDate="2024-09-01T00:00:00" maxDate="2024-09-02T00:00:00" count="24">
        <d v="2024-09-01T00:00:00"/>
        <s v="2025-2026"/>
        <s v="08/2024"/>
        <s v="09/2024"/>
        <s v="05/2024"/>
        <s v="01/2025"/>
        <s v="01/2026"/>
        <m/>
        <n v="2024"/>
        <s v="09/2024, 2025, 2026"/>
        <s v="04/2026"/>
        <s v="09/2024, 2026"/>
        <s v="09-2024"/>
        <s v="IX.2024; II.2025"/>
        <d v="2024-09-30T00:00:00"/>
        <s v="IX.2024"/>
        <s v="II.2025"/>
        <s v="IX.2024; I.2025"/>
        <s v=" Průběžně"/>
        <s v="zari 2024"/>
        <s v="zari 2025"/>
        <s v="Průběžně"/>
        <n v="2025"/>
        <n v="2015"/>
      </sharedItems>
    </cacheField>
    <cacheField name="počet kusů" numFmtId="0">
      <sharedItems containsBlank="1" containsMixedTypes="1" containsNumber="1" containsInteger="1" minValue="0" maxValue="300" count="10">
        <m/>
        <n v="3"/>
        <n v="6"/>
        <n v="2"/>
        <s v="k dočerpání 20"/>
        <n v="300"/>
        <n v="60"/>
        <n v="0"/>
        <n v="15"/>
        <n v="4"/>
      </sharedItems>
    </cacheField>
    <cacheField name="očekávaný finanční objem v jednom roce " numFmtId="0">
      <sharedItems containsBlank="1" containsMixedTypes="1" containsNumber="1" minValue="17" maxValue="167020" count="302">
        <n v="129200"/>
        <n v="4948.8999999999996"/>
        <n v="18972.8"/>
        <n v="6372.47"/>
        <n v="12756"/>
        <n v="25986.2"/>
        <n v="10388.799999999999"/>
        <n v="17566"/>
        <n v="24786"/>
        <n v="22546.799999999999"/>
        <n v="34800"/>
        <n v="4620"/>
        <n v="10120"/>
        <n v="17630"/>
        <n v="12930"/>
        <n v="19310"/>
        <n v="4190"/>
        <n v="26000"/>
        <n v="24352"/>
        <n v="30240"/>
        <n v="4985.6000000000004"/>
        <n v="2420"/>
        <n v="2520"/>
        <n v="7840.0000000000009"/>
        <n v="20190"/>
        <n v="34500"/>
        <n v="13716"/>
        <n v="5060"/>
        <n v="7500"/>
        <n v="10759.08"/>
        <n v="2040.0000000000002"/>
        <n v="750"/>
        <n v="3919"/>
        <n v="4785"/>
        <n v="4960"/>
        <n v="3352.91"/>
        <n v="5426.98"/>
        <n v="5795.9"/>
        <n v="4329.2299999999996"/>
        <n v="3751"/>
        <n v="2221.6"/>
        <n v="4870.25"/>
        <n v="3390.42"/>
        <n v="6751.8"/>
        <n v="10788"/>
        <n v="30000"/>
        <n v="6226.3"/>
        <n v="10904.1"/>
        <n v="4647.3999999999996"/>
        <n v="10873.7"/>
        <n v="7239"/>
        <n v="2980"/>
        <n v="954"/>
        <n v="12000"/>
        <n v="15000"/>
        <n v="3610"/>
        <n v="2550"/>
        <n v="663"/>
        <n v="8470"/>
        <n v="5590"/>
        <n v="33380"/>
        <n v="16720"/>
        <n v="3948"/>
        <n v="34000"/>
        <n v="4412"/>
        <n v="32142"/>
        <n v="4440"/>
        <n v="24417.34"/>
        <n v="35000"/>
        <n v="17282.16"/>
        <n v="1767"/>
        <n v="7430"/>
        <n v="12250"/>
        <n v="4626.72"/>
        <n v="23325"/>
        <n v="100000"/>
        <n v="9600"/>
        <n v="10000"/>
        <n v="3000"/>
        <n v="17500"/>
        <n v="9000"/>
        <n v="18000"/>
        <n v="84400"/>
        <n v="21000"/>
        <n v="13000"/>
        <n v="5000"/>
        <n v="6477"/>
        <n v="3987"/>
        <n v="26600"/>
        <n v="19101.599999999999"/>
        <n v="4205"/>
        <n v="3203"/>
        <n v="7818.6"/>
        <n v="1550.1"/>
        <n v="9697.7999999999993"/>
        <n v="28822.2"/>
        <n v="5668.32"/>
        <n v="3320.8"/>
        <n v="3596.5"/>
        <n v="85740"/>
        <n v="47496"/>
        <n v="48983"/>
        <n v="6783.4710743801652"/>
        <n v="9234.7107438016537"/>
        <n v="16275.206611570249"/>
        <n v="8303.3057851239664"/>
        <n v="11200"/>
        <n v="11616"/>
        <n v="8518"/>
        <n v="13700"/>
        <n v="7307"/>
        <n v="9146"/>
        <n v="9914"/>
        <n v="9393"/>
        <n v="9331"/>
        <n v="7906"/>
        <n v="5797"/>
        <n v="9655"/>
        <n v="1490"/>
        <n v="3013"/>
        <n v="12240"/>
        <n v="6700"/>
        <n v="10100"/>
        <n v="9137"/>
        <n v="14000"/>
        <n v="7959"/>
        <n v="12086"/>
        <n v="10206"/>
        <n v="16988"/>
        <n v="8000"/>
        <n v="58947.57"/>
        <n v="8295.67"/>
        <n v="3538.73"/>
        <n v="1809.89"/>
        <n v="6824.16"/>
        <n v="635.25"/>
        <n v="2872.8"/>
        <n v="925.65"/>
        <n v="2419.9699999999998"/>
        <n v="4942.8500000000004"/>
        <n v="4046.23"/>
        <n v="4191.45"/>
        <m/>
        <n v="16985.650000000001"/>
        <n v="24772.65"/>
        <n v="63313.25"/>
        <n v="4356"/>
        <n v="4020"/>
        <n v="4351.75"/>
        <n v="23112.94"/>
        <n v="3460"/>
        <n v="23184"/>
        <n v="5700"/>
        <n v="12900"/>
        <n v="1500"/>
        <n v="16000"/>
        <n v="25600"/>
        <n v="19360"/>
        <n v="2244"/>
        <n v="925.6"/>
        <n v="2564.1000000000004"/>
        <n v="1400"/>
        <n v="2049.6"/>
        <n v="82"/>
        <n v="6000"/>
        <n v="17400"/>
        <n v="1700"/>
        <n v="3840"/>
        <n v="11520"/>
        <n v="2400"/>
        <n v="9183.32"/>
        <n v="20500"/>
        <n v="15360"/>
        <n v="1950"/>
        <n v="6500"/>
        <n v="15741"/>
        <n v="13230"/>
        <n v="18240"/>
        <n v="19000"/>
        <n v="5720"/>
        <n v="2380"/>
        <n v="5200"/>
        <n v="5280"/>
        <n v="5346"/>
        <n v="1220"/>
        <n v="17"/>
        <n v="1432"/>
        <n v="119.5"/>
        <n v="1161.5999999999999"/>
        <n v="1605"/>
        <n v="2600"/>
        <n v="1150"/>
        <n v="3907"/>
        <n v="3964"/>
        <n v="1200"/>
        <n v="1225"/>
        <n v="2700"/>
        <n v="35"/>
        <n v="29600"/>
        <n v="14540"/>
        <n v="18070"/>
        <n v="21770"/>
        <n v="12470"/>
        <n v="15960"/>
        <n v="34840"/>
        <n v="16460"/>
        <n v="32660"/>
        <n v="35100"/>
        <n v="10360.200000000001"/>
        <n v="9900"/>
        <n v="12100"/>
        <n v="11000"/>
        <n v="13530"/>
        <n v="16400"/>
        <n v="46280"/>
        <n v="6050"/>
        <n v="8700"/>
        <n v="4700"/>
        <n v="8600"/>
        <n v="7600"/>
        <n v="4950"/>
        <n v="25800"/>
        <n v="4920"/>
        <n v="2860"/>
        <n v="4343"/>
        <n v="9936.5400000000009"/>
        <n v="167020"/>
        <n v="131980"/>
        <n v="21339.360000000001"/>
        <n v="10291.68"/>
        <n v="13940.64"/>
        <n v="17065.439999999999"/>
        <n v="19474.560000000001"/>
        <n v="16208.64"/>
        <n v="7872.48"/>
        <n v="8180"/>
        <n v="4180"/>
        <n v="15440"/>
        <n v="7540"/>
        <n v="7892.64"/>
        <s v="k dočerpání 4"/>
        <n v="49176"/>
        <n v="55046"/>
        <n v="5096"/>
        <n v="4888"/>
        <n v="4274"/>
        <n v="4165"/>
        <n v="17550"/>
        <n v="18089"/>
        <n v="14800"/>
        <n v="7700"/>
        <n v="12155"/>
        <n v="7000"/>
        <n v="5980"/>
        <n v="9380"/>
        <n v="1910"/>
        <n v="8400"/>
        <n v="4830"/>
        <n v="9405"/>
        <n v="10800"/>
        <n v="4060"/>
        <n v="1600"/>
        <n v="546"/>
        <n v="390"/>
        <n v="4134"/>
        <n v="300"/>
        <n v="1000"/>
        <n v="445"/>
        <n v="2160"/>
        <n v="62"/>
        <n v="1928"/>
        <n v="397.5"/>
        <n v="137.5"/>
        <n v="495"/>
        <n v="1794"/>
        <n v="1130"/>
        <n v="990"/>
        <n v="5400"/>
        <n v="612"/>
        <n v="594"/>
        <n v="690"/>
        <n v="720"/>
        <n v="1264"/>
        <n v="2688"/>
        <n v="97"/>
        <n v="3936"/>
        <n v="2960"/>
        <n v="13703"/>
        <n v="168"/>
        <n v="214"/>
        <n v="800"/>
        <n v="994"/>
        <n v="510"/>
        <n v="104"/>
        <n v="900"/>
        <n v="102"/>
        <n v="37.520000000000003"/>
        <n v="1694"/>
        <n v="212"/>
        <n v="2172"/>
        <n v="2800"/>
        <n v="17130"/>
      </sharedItems>
    </cacheField>
    <cacheField name="očekávaný finanční objem za celou dobu řešení grantu/projektu bez DPH" numFmtId="0">
      <sharedItems containsMixedTypes="1" containsNumber="1" minValue="0" maxValue="387600" count="305">
        <n v="387600"/>
        <s v="jednorázový nákup"/>
        <n v="52698"/>
        <n v="74358"/>
        <n v="67641"/>
        <n v="34800"/>
        <n v="4620"/>
        <n v="10120"/>
        <n v="17630"/>
        <n v="12930"/>
        <n v="19310"/>
        <n v="4190"/>
        <n v="26000"/>
        <n v="24352"/>
        <n v="8064"/>
        <n v="1869.6"/>
        <n v="1210"/>
        <n v="630"/>
        <n v="490.00000000000006"/>
        <n v="6730"/>
        <n v="17250"/>
        <n v="2743.2"/>
        <n v="1265"/>
        <n v="2500"/>
        <n v="2689.77"/>
        <n v="680"/>
        <n v="750"/>
        <n v="3919"/>
        <n v="4785"/>
        <n v="4960"/>
        <n v="3352.91"/>
        <n v="5426.98"/>
        <n v="5795.9"/>
        <n v="4329.2299999999996"/>
        <n v="3751"/>
        <n v="2221.6"/>
        <n v="4870.25"/>
        <n v="3390.42"/>
        <n v="6751.8"/>
        <n v="10788"/>
        <n v="30000"/>
        <n v="6226.3"/>
        <n v="10904.1"/>
        <n v="4647.3999999999996"/>
        <n v="10873.7"/>
        <n v="7239"/>
        <n v="2980"/>
        <n v="954"/>
        <n v="12000"/>
        <n v="15000"/>
        <n v="3610"/>
        <n v="2550"/>
        <n v="663"/>
        <n v="8470"/>
        <n v="5590"/>
        <n v="33380"/>
        <n v="16720"/>
        <n v="2632"/>
        <n v="34000"/>
        <n v="4412"/>
        <n v="32142"/>
        <n v="4440"/>
        <n v="24417.34"/>
        <n v="35000"/>
        <n v="17282.16"/>
        <n v="1767"/>
        <n v="7430"/>
        <n v="12250"/>
        <n v="4626.72"/>
        <n v="23325"/>
        <n v="200000"/>
        <n v="9600"/>
        <n v="10000"/>
        <n v="3000"/>
        <n v="17500"/>
        <n v="9000"/>
        <n v="18000"/>
        <n v="84400"/>
        <n v="21000"/>
        <n v="13000"/>
        <n v="7500"/>
        <n v="5000"/>
        <n v="6477"/>
        <n v="3987"/>
        <n v="26600"/>
        <n v="19101.599999999999"/>
        <n v="4205"/>
        <n v="3203"/>
        <n v="7818.6"/>
        <n v="1550.1"/>
        <n v="9697.7999999999993"/>
        <n v="28822.2"/>
        <n v="5668.32"/>
        <n v="3320.8"/>
        <n v="3596.5"/>
        <n v="257220"/>
        <n v="142488"/>
        <n v="146949"/>
        <n v="6783.4710743801652"/>
        <n v="9234.7107438016537"/>
        <n v="16275.206611570249"/>
        <n v="8303.3057851239664"/>
        <n v="11200"/>
        <n v="23232"/>
        <n v="17036"/>
        <n v="27400"/>
        <n v="14614"/>
        <n v="18292"/>
        <n v="19828"/>
        <n v="18786"/>
        <n v="18662"/>
        <n v="15812"/>
        <n v="11594"/>
        <n v="6026"/>
        <n v="24480"/>
        <n v="13400"/>
        <n v="20200"/>
        <n v="18274"/>
        <n v="20000"/>
        <n v="45000"/>
        <n v="42000"/>
        <n v="24000"/>
        <n v="23877"/>
        <n v="36258"/>
        <n v="27411"/>
        <n v="28965"/>
        <n v="30618"/>
        <n v="50964"/>
        <n v="58947.57"/>
        <n v="8295.67"/>
        <n v="3538.73"/>
        <n v="1809.89"/>
        <n v="6824.16"/>
        <n v="635.25"/>
        <n v="2872.8"/>
        <n v="925.65"/>
        <n v="2419.9699999999998"/>
        <n v="4942.8500000000004"/>
        <n v="4046.23"/>
        <n v="4191.45"/>
        <n v="0"/>
        <n v="16985.650000000001"/>
        <n v="24772.65"/>
        <n v="63313.25"/>
        <n v="4356"/>
        <n v="4020"/>
        <n v="4351.75"/>
        <n v="23112.94"/>
        <n v="6920"/>
        <n v="46368"/>
        <n v="5700"/>
        <n v="12900"/>
        <n v="32000"/>
        <n v="51200"/>
        <n v="19360"/>
        <n v="2244"/>
        <n v="925.6"/>
        <n v="2564.1000000000004"/>
        <n v="2565.1"/>
        <n v="1400"/>
        <n v="2049.6"/>
        <n v="164"/>
        <n v="6000"/>
        <n v="3400"/>
        <n v="7680"/>
        <n v="23040"/>
        <n v="4800"/>
        <n v="9183.32"/>
        <n v="20500"/>
        <n v="15360"/>
        <n v="1950"/>
        <n v="6500"/>
        <n v="15741"/>
        <n v="13230"/>
        <n v="18240"/>
        <n v="38000"/>
        <n v="11440"/>
        <n v="4760"/>
        <n v="10400"/>
        <n v="5280"/>
        <n v="10692"/>
        <n v="2440"/>
        <n v="34"/>
        <n v="2864"/>
        <n v="239"/>
        <n v="2323.1999999999998"/>
        <n v="1606"/>
        <n v="5200"/>
        <n v="2300"/>
        <n v="7814"/>
        <n v="7928"/>
        <n v="2400"/>
        <n v="2450"/>
        <n v="8100"/>
        <n v="105"/>
        <n v="28000"/>
        <n v="59200"/>
        <n v="29080"/>
        <n v="18070"/>
        <n v="21770"/>
        <n v="12470"/>
        <n v="63840"/>
        <n v="34841"/>
        <n v="16460"/>
        <n v="32660"/>
        <n v="35100"/>
        <n v="10360.200000000001"/>
        <n v="9900"/>
        <n v="12100"/>
        <n v="22000"/>
        <n v="27060"/>
        <n v="36000"/>
        <n v="32800"/>
        <n v="92560"/>
        <n v="36300"/>
        <n v="26100"/>
        <n v="20100"/>
        <n v="14100"/>
        <n v="25800"/>
        <n v="22800"/>
        <n v="14850"/>
        <n v="9075"/>
        <n v="38700"/>
        <n v="12060"/>
        <n v="9840"/>
        <n v="5720"/>
        <n v="8686"/>
        <n v="39746.160000000003"/>
        <n v="334040"/>
        <n v="197970"/>
        <n v="32009.040000000001"/>
        <n v="15437.52"/>
        <n v="20910.96"/>
        <n v="25598.159999999996"/>
        <n v="29211.840000000004"/>
        <n v="24312.959999999999"/>
        <n v="11808.72"/>
        <n v="12270"/>
        <n v="6270"/>
        <n v="23160"/>
        <n v="11310"/>
        <n v="11838.960000000001"/>
        <n v="98352"/>
        <n v="110092"/>
        <n v="30576"/>
        <n v="29328"/>
        <n v="25644"/>
        <n v="24990"/>
        <n v="17550"/>
        <n v="18089"/>
        <n v="14800"/>
        <n v="7700"/>
        <n v="12155"/>
        <n v="17940"/>
        <n v="9380"/>
        <n v="1910"/>
        <n v="25200"/>
        <n v="7200"/>
        <n v="2862"/>
        <n v="14490"/>
        <n v="28215"/>
        <n v="32400"/>
        <n v="12180"/>
        <n v="1638"/>
        <n v="1170"/>
        <n v="12402"/>
        <n v="5100"/>
        <n v="900"/>
        <n v="1335"/>
        <n v="6480"/>
        <n v="186"/>
        <n v="1928"/>
        <n v="1192.5"/>
        <n v="412.5"/>
        <n v="1485"/>
        <n v="3588"/>
        <n v="3390"/>
        <n v="1980"/>
        <n v="10800"/>
        <n v="612"/>
        <n v="594"/>
        <n v="690"/>
        <n v="720"/>
        <n v="12640"/>
        <n v="2688"/>
        <n v="291"/>
        <n v="3936"/>
        <n v="2960"/>
        <n v="13703"/>
        <n v="1700"/>
        <n v="168"/>
        <n v="214"/>
        <n v="1150"/>
        <n v="800"/>
        <n v="2982"/>
        <n v="1020"/>
        <n v="312"/>
        <n v="2700"/>
        <n v="306"/>
        <n v="37.520000000000003"/>
        <n v="1694"/>
        <n v="212"/>
        <n v="2172"/>
        <n v="5600"/>
        <n v="17130"/>
      </sharedItems>
    </cacheField>
    <cacheField name="kontaktní osoba- email, tel" numFmtId="0">
      <sharedItems containsBlank="1" containsMixedTypes="1" containsNumber="1" containsInteger="1" minValue="585632766" maxValue="585632766" count="51">
        <s v="david.friedecky@fnol.cz, 588 44 6510"/>
        <s v="Katerina.Zachova@fnol.cz"/>
        <s v="Veronika.Kucerova@fnol.cz"/>
        <s v="krupka.olomouc@gmail.com"/>
        <s v="Řeháková Petra, Mgr. &lt;Petra.Rehakova@fnol.cz&gt;"/>
        <s v="K.Hricová, kristyna.hricova@fnol.cz, 585 63 9505"/>
        <s v="Maier, 2674"/>
        <s v="Mišuth Vladimír, MUDr. &lt;Vladimir.Misuth@fnol.cz&gt;; veronika.kucerova@fnol.cz"/>
        <s v="Leona.raskova@upol.cz"/>
        <m/>
        <s v="veronika.sidova@fnol.cz"/>
        <s v="leona.raskova@fnol.cz+L22:LL22:L47"/>
        <s v="milan.raska@fnol.cz, katerina.zachova@fnol.cz"/>
        <s v="doc.Mgr. Monika Horváthová, Ph.D.; monika.horvathova@upol.cz; 585632342"/>
        <s v="Mgr. Kristýna Sloupenská, Ústav Imunologie, kristyna.sloupenska@upol.cz, Tel: 585632767"/>
        <s v="Mgr. Kristýna Sloupenská, Ústav Imunologie, kristyna.sloupenska@upol.cz, Tel: 585632768"/>
        <s v="Mgr. Kristýna Sloupenská, Ústav Imunologie, kristyna.sloupenska@upol.cz, Tel: 585632769"/>
        <s v="Mgr. Kristýna Sloupenská, Ústav Imunologie, kristyna.sloupenska@upol.cz, Tel: 585632770"/>
        <s v="Mgr. Kristýna Sloupenská, Ústav Imunologie, kristyna.sloupenska@upol.cz, Tel: 585632771"/>
        <s v="Mgr. Kristýna Sloupenská, Ústav Imunologie, kristyna.sloupenska@upol.cz, Tel: 585632772"/>
        <s v="Mgr. Kristýna Sloupenská, Ústav Imunologie, kristyna.sloupenska@upol.cz, Tel: 585632773"/>
        <s v="Mgr. Kristýna Sloupenská, Ústav Imunologie, kristyna.sloupenska@upol.cz, Tel: 585632774"/>
        <s v="Mgr. Kristýna Sloupenská, Ústav Imunologie, kristyna.sloupenska@upol.cz, Tel: 585632775"/>
        <s v="Mgr. Kristýna Sloupenská, Ústav Imunologie, kristyna.sloupenska@upol.cz, Tel: 585632776"/>
        <s v="Mgr. Kristýna Sloupenská, Ústav Imunologie, kristyna.sloupenska@upol.cz, Tel: 585632777"/>
        <s v="Mgr. Kristýna Sloupenská, Ústav Imunologie, kristyna.sloupenska@upol.cz, Tel: 585632778"/>
        <s v="Mgr. Kristýna Sloupenská, Ústav Imunologie, kristyna.sloupenska@upol.cz, Tel: 585632779"/>
        <s v="Mgr. Kristýna Sloupenská, Ústav Imunologie, kristyna.sloupenska@upol.cz, Tel: 585632780"/>
        <s v="Mgr. Kristýna Sloupenská, Ústav Imunologie, kristyna.sloupenska@upol.cz, Tel: 585632781"/>
        <s v="Mgr. Kristýna Sloupenská, Ústav Imunologie, kristyna.sloupenska@upol.cz, Tel: 585632782"/>
        <s v="Mgr. Kristýna Sloupenská, Ústav Imunologie, kristyna.sloupenska@upol.cz, Tel: 585632783"/>
        <s v="Mgr. Kristýna Sloupenská, Ústav Imunologie, kristyna.sloupenska@upol.cz, Tel: 585632784"/>
        <s v="Mgr. Kristýna Sloupenská, Ústav Imunologie, kristyna.sloupenska@upol.cz, Tel: 585632785"/>
        <s v="Mgr. Kristýna Sloupenská, Ústav Imunologie, kristyna.sloupenska@upol.cz, Tel: 585632786"/>
        <s v="Mgr. Kristýna Sloupenská, Ústav Imunologie, kristyna.sloupenska@upol.cz, Tel: 585632787"/>
        <s v="Mgr. Kristýna Sloupenská, Ústav Imunologie, kristyna.sloupenska@upol.cz, Tel: 585632788"/>
        <s v="Mgr. Kristýna Sloupenská, Ústav Imunologie, kristyna.sloupenska@upol.cz, Tel: 585632789"/>
        <s v="Mgr. Kristýna Sloupenská, Ústav Imunologie, kristyna.sloupenska@upol.cz, Tel: 585632790"/>
        <s v="Mgr. Kristýna Sloupenská, Ústav Imunologie, kristyna.sloupenska@upol.cz, Tel: 585632791"/>
        <s v="Mgr. Kristýna Sloupenská, Ústav Imunologie, kristyna.sloupenska@upol.cz, Tel: 585632792"/>
        <s v="Mgr. Kristýna Sloupenská, Ústav Imunologie, kristyna.sloupenska@upol.cz, Tel: 585632793"/>
        <s v="Kriegová, 7-2280"/>
        <s v="Kriegová, 7-2281"/>
        <s v="Kriegová, 7-2282"/>
        <s v="Schneiderová, 7-2285"/>
        <s v="Slobodová, patologie"/>
        <s v="Schneiderová"/>
        <s v="Mgr. Michal Křupka, Ph.D."/>
        <s v="Ústav imunologie "/>
        <n v="585632766"/>
        <s v="Gabriela Straková, gabriela.strakova@fnol.cz, tel. 7-2771"/>
      </sharedItems>
    </cacheField>
    <cacheField name="stav: poptávka, plán DNS, nákup" numFmtId="0">
      <sharedItems containsBlank="1" count="53">
        <s v="připrava pro DNS"/>
        <s v="poptávka"/>
        <s v="nákup"/>
        <s v="DG_2024_11"/>
        <m/>
        <s v="primer on-line/nákup"/>
        <s v="VZ-2022-000707"/>
        <s v="VZ-2022-000708"/>
        <s v="DG755"/>
        <s v="DA877"/>
        <s v="DD471"/>
        <s v="DD476"/>
        <s v="DC559"/>
        <s v="DC342"/>
        <s v="DC166"/>
        <s v="DD276"/>
        <s v="ZI457"/>
        <s v="ZR711"/>
        <s v="ZS334"/>
        <s v="ZS335"/>
        <s v="ZE 719"/>
        <s v="ZN 041"/>
        <s v="ZN 126"/>
        <s v="ZN 125"/>
        <s v="ZQ 459"/>
        <s v="ZC 321"/>
        <s v="ZA 816"/>
        <s v="ZM 867"/>
        <s v="DG 225"/>
        <s v="VG 320"/>
        <s v="DA996"/>
        <s v="DI590"/>
        <s v="DB187"/>
        <s v="DF020"/>
        <s v="ZF 037"/>
        <s v="ZE 821"/>
        <s v="ZE 198"/>
        <s v="ZN 130"/>
        <s v="ZS 793"/>
        <s v="ZS 792"/>
        <s v="ZS 791"/>
        <s v="ZG 203"/>
        <s v="ZT 174"/>
        <s v="ZB 368"/>
        <s v="ZA 817"/>
        <s v="ZB 862"/>
        <s v="TA 093"/>
        <s v="ZG891"/>
        <s v="ZB558"/>
        <s v="DC982"/>
        <s v="ZO110"/>
        <s v="VC702"/>
        <s v="DA827"/>
      </sharedItems>
    </cacheField>
    <cacheField name="řešení" numFmtId="0">
      <sharedItems containsBlank="1" count="22">
        <s v="VZ-2024-000682"/>
        <s v="Merck"/>
        <s v="Lacomed"/>
        <s v="Baria"/>
        <s v=" č. nab. TNAB00323"/>
        <s v=" č. nab. TNAB00324"/>
        <s v=" č. nab. TNAB00325"/>
        <s v=" č. nab. TNAB00326"/>
        <s v="Dynex - sleva"/>
        <m/>
        <s v="objednáno"/>
        <s v="Thermo Fisher Scientific - nabídka č. 300674 SQ"/>
        <s v="MEDIPOS"/>
        <s v="BioTech sleva - č.nab. BCZ-NB-24_07307"/>
        <s v="APR"/>
        <s v="Biomedica - PT240918OL"/>
        <s v="I.T.A.-Intertact"/>
        <s v="I.T.A.-Intertact "/>
        <s v="BD Biosciences - 24BDB594"/>
        <s v="nákup"/>
        <s v="VZ-2022-000148"/>
        <s v="VZ-2022-000707"/>
      </sharedItems>
    </cacheField>
    <cacheField name="pozn." numFmtId="0">
      <sharedItems containsBlank="1" containsMixedTypes="1" containsNumber="1" containsInteger="1" minValue="900238" maxValue="900259" count="123">
        <s v="max.hodnota 387.600,-/3 roky za předpokl 30ks"/>
        <m/>
        <s v="BioVendor - sleva"/>
        <s v="3ks/za rok 2024; č.nabídky 2002064563"/>
        <s v="č.nabídky 2002064563"/>
        <s v="4ks"/>
        <s v="4ks; kód této nabídky „PT240816BZ“"/>
        <s v="příprava VZ na mikrobiolog.kultivační média"/>
        <s v="Kód QI - DE062"/>
        <s v="dle MPT vybrán Abbott, cena: 5750 Kč/ks"/>
        <s v="kod QI - ZI179"/>
        <s v="kód QI - DC819"/>
        <s v="7 balení"/>
        <s v="6 balení"/>
        <s v="4 balení"/>
        <s v="Chromservis; č.nabídky NA/2024/3510"/>
        <s v="10 ks"/>
        <s v="2 ks"/>
        <s v="zboží DA258 výrobce AIDIAN; vázáno na POCT přístroje QuikRead go ve FNOL - sml. Dodavatel JK-Trading"/>
        <s v="DC559"/>
        <s v="DB376"/>
        <s v="VE710"/>
        <s v="DD888"/>
        <s v="DD127"/>
        <s v="DD030"/>
        <s v="DD043"/>
        <s v="dd049"/>
        <s v="DF066"/>
        <s v="DE485"/>
        <s v="DD551, 5ks do konce září"/>
        <s v="DI294"/>
        <s v="DB415"/>
        <s v="DD891"/>
        <s v="DD865"/>
        <s v="DD466"/>
        <s v="ZB558, cena s DPH"/>
        <s v="cena s DPH"/>
        <s v="kód QI VC702"/>
        <s v="sleva 10%"/>
        <s v="DG393"/>
        <s v="DH945"/>
        <s v="DI222"/>
        <s v="DF601"/>
        <s v="DD928"/>
        <s v="DC858"/>
        <s v="ZM691"/>
        <s v="ZQ507"/>
        <s v="ZE184"/>
        <s v="ZB762"/>
        <s v="ZG515"/>
        <s v="ZV552"/>
        <s v="ZM867"/>
        <s v="ZB862"/>
        <s v="ZQ459"/>
        <s v="ZD637"/>
        <s v="ZS265"/>
        <s v="ZW284"/>
        <s v="ZW285"/>
        <s v="ZW286"/>
        <s v="ZV559"/>
        <s v="VA155"/>
        <s v="VG242"/>
        <s v="ThermoFisher; promo kod P5557391"/>
        <s v="iBiotech; nabídka dle mailu 25/9/2024"/>
        <s v=" _x0009_molbio@molbio.cz"/>
        <s v="KRD cen.nabídka: CNT251085"/>
        <s v="vybraný dodavatel: Biomedica č.NB 240924BZMH"/>
        <s v="Explorea s.r.o., nabídka č. ECZ-NB-24-00437."/>
        <s v="Explorea s.r.o., nabídka č. ECZ-NB-24-00437"/>
        <s v="Explorea s.r.o., nabídka č. ECZ-NB-24-00438"/>
        <s v="Forenzní DNA servis; číslo nabídky: CN20240180"/>
        <s v="Forenzní DNA servis; číslo nabídky: CN20240181"/>
        <s v="Forenzní DNA servis; číslo nabídky: CN20240182"/>
        <s v="Forenzní DNA servis; číslo nabídky: CN20240183"/>
        <s v="Forenzní DNA servis; číslo nabídky: CN20240184"/>
        <s v="Forenzní DNA servis; číslo nabídky: CN20240185"/>
        <s v="ZG366"/>
        <s v="ZX433"/>
        <s v="ZV604"/>
        <s v="ZV603"/>
        <s v="ZN599"/>
        <s v="ZE250"/>
        <s v="ZY285"/>
        <s v="ZR227"/>
        <s v="VA297"/>
        <n v="900238"/>
        <n v="900259"/>
        <s v="VE880"/>
        <s v="ZA471"/>
        <s v="ZB770"/>
        <s v="ZO543"/>
        <s v="ZP300"/>
        <s v="ZH572"/>
        <s v="ZD833"/>
        <s v="ZB771"/>
        <s v="ZB763"/>
        <s v="ZB759"/>
        <s v="ZI180"/>
        <s v="ZB368"/>
        <s v="ZB225"/>
        <s v="ZL142"/>
        <s v="ZC041"/>
        <s v="ZC530"/>
        <s v="ZD012"/>
        <s v="ZG214"/>
        <s v="ZG213"/>
        <s v="ZF159"/>
        <s v="DC430"/>
        <s v="DA955"/>
        <s v="DI593"/>
        <s v="DE750"/>
        <s v="DG143"/>
        <s v="DD195"/>
        <s v="ZF975"/>
        <s v="ZF573"/>
        <s v="VG264"/>
        <s v="VC840"/>
        <s v="VE327"/>
        <s v="VF910"/>
        <s v="VG189"/>
        <s v="PA2127"/>
        <s v="VA529"/>
        <s v="VA267"/>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5562.427835995368" createdVersion="6" refreshedVersion="6" minRefreshableVersion="3" recordCount="218" xr:uid="{5CAEB722-236A-4D24-9273-0DBC6DCE8694}">
  <cacheSource type="worksheet">
    <worksheetSource ref="A1:W226" sheet="granty"/>
  </cacheSource>
  <cacheFields count="23">
    <cacheField name="odborný garant: VŠEO, DG, ZT, ZPř, Lék" numFmtId="0">
      <sharedItems count="4">
        <s v="DG"/>
        <s v="ZPř"/>
        <s v="ZT"/>
        <s v="VŠEO"/>
      </sharedItems>
    </cacheField>
    <cacheField name="Řešitel/spoluřešitel FNOL" numFmtId="0">
      <sharedItems count="11">
        <s v="prof. Táborský"/>
        <s v="prof.MUDr.Mgr. Milan Raška, Ph.D."/>
        <s v="doc. Schovánek"/>
        <s v="prof.Menšíková"/>
        <s v="MUDr. Htoutou Sedláková"/>
        <s v="doc. RNDr. Vítězslav Maier, Ph.D. "/>
        <s v="MUDr. Vladimír Mišuth"/>
        <s v="prof.Raška/RNDr. Leona Rašková Kafková, PhD"/>
        <s v="doc. Bouchal"/>
        <s v="prof. MUDr. Jiří Ehrmann, Ph.D."/>
        <s v="prof. Milan Raška" u="1"/>
      </sharedItems>
    </cacheField>
    <cacheField name="náz" numFmtId="0">
      <sharedItems count="267">
        <s v="SPLASH®"/>
        <s v="Lectin "/>
        <s v="Anti-Hu"/>
        <s v="Affinip"/>
        <s v="A-FABP"/>
        <s v="RBP4"/>
        <s v="FGF-21"/>
        <s v="FGF-19"/>
        <s v="Bartone"/>
        <s v="EUROLIN"/>
        <s v="Recombi"/>
        <s v="Dulbecc"/>
        <s v="6X-HIS "/>
        <s v="MS TAU "/>
        <s v="ANTI-TL"/>
        <s v="Mouse A"/>
        <s v="BRAND® "/>
        <s v="Alpha-S"/>
        <s v="Purifie"/>
        <s v="Columbi"/>
        <s v="Colorex"/>
        <s v="Játrový"/>
        <s v="Mueller"/>
        <s v="Pufr. f"/>
        <s v="ITEST K"/>
        <s v="Binax N"/>
        <s v="Mikroti"/>
        <s v="Zkumavk"/>
        <s v="Primer "/>
        <s v="Ceftaro"/>
        <s v="Klička "/>
        <s v="Mikrozk"/>
        <s v="Strata "/>
        <s v="Strata-"/>
        <s v="Phree P"/>
        <s v="Ammoniu"/>
        <s v="Formic "/>
        <s v="Cyclohe"/>
        <s v="Ethylac"/>
        <s v="Acetic "/>
        <s v="Špička "/>
        <s v="uzávěr "/>
        <s v="Vialka "/>
        <s v="TG-5MS "/>
        <s v="Waters "/>
        <s v="Tetrahy"/>
        <s v="9(R)Hex"/>
        <s v="9(R)­He"/>
        <s v="9(S)­He"/>
        <s v="Delta-9"/>
        <s v="1(R)-Te"/>
        <s v="9(S)Hex"/>
        <s v="Magnesu"/>
        <s v="Sodium "/>
        <s v="KIMBLE®"/>
        <s v="Ultra C"/>
        <s v="NADPH, "/>
        <s v="Uridine"/>
        <s v="Magnesi"/>
        <s v="N,O-Bis"/>
        <s v="Silylat"/>
        <s v="Human S"/>
        <s v="Mouse ("/>
        <s v="701 N 1"/>
        <s v="PEEK sp"/>
        <s v="Acclaim"/>
        <s v="CAPILLA"/>
        <s v="pH metr"/>
        <s v="1005 LT"/>
        <s v="Econofl"/>
        <s v="(Trimet"/>
        <s v="N-Methy"/>
        <s v="Kývačka"/>
        <s v="Tubg,PE"/>
        <s v="Kombino"/>
        <s v="Kit QR "/>
        <s v="Envisio"/>
        <s v="OptiVie"/>
        <s v="Fix k o"/>
        <s v="[NB100-"/>
        <s v="[bs-186"/>
        <s v="[NBP1-9"/>
        <s v="[NBP2-1"/>
        <s v="[NBP2-2"/>
        <s v="[8G7G3/"/>
        <s v=" [ab 20"/>
        <s v=""/>
        <s v="[P/N 46"/>
        <s v="[NBP1-4"/>
        <s v="[NBP3-0"/>
        <s v="Alexa F"/>
        <s v="Rat ant"/>
        <s v="Strepta"/>
        <s v="ULTRA L"/>
        <s v="Reactio"/>
        <s v="EZ prep"/>
        <s v="Ultra v"/>
        <s v="Hematox"/>
        <s v="Bluing "/>
        <s v="Žiletka"/>
        <s v="CHEMMAT"/>
        <s v="Sklo po"/>
        <s v="Samolep"/>
        <s v=" LIFECO"/>
        <s v="EIA Qua"/>
        <s v="Anti-CD"/>
        <s v="EasySep"/>
        <s v="Anti-HL"/>
        <s v="HLA cla"/>
        <s v="HLA-E m"/>
        <s v="HLA-G M"/>
        <s v="Brillia"/>
        <s v=" Brilli"/>
        <s v=" PE/Daz"/>
        <s v=" PE/Cy7"/>
        <s v=" Pacifi"/>
        <s v=" PE/Cy5"/>
        <s v="FITC an"/>
        <s v="ROR gam"/>
        <s v="CD4 Mon"/>
        <s v="Anti hu"/>
        <s v="Screen "/>
        <s v="D1000 r"/>
        <s v="D1000 L"/>
        <s v="ACETON "/>
        <s v="ETHANOL"/>
        <s v="Xylen p"/>
        <s v="Destičk"/>
        <s v="Strip 8"/>
        <s v="špičky "/>
        <s v="Rukavic"/>
        <s v="Falkony"/>
        <s v="Sérolog"/>
        <s v="Tris "/>
        <s v="Papírov"/>
        <s v="GeneSca"/>
        <s v="AmpliTa"/>
        <s v="Seq Stu"/>
        <s v="GelRed "/>
        <s v="Zamražo"/>
        <s v="Lukaste"/>
        <s v="Stripy"/>
        <s v="EIA Qu" u="1"/>
        <s v="Mikrot" u="1"/>
        <s v="Strip " u="1"/>
        <s v="MS TAU" u="1"/>
        <s v="Sklo p" u="1"/>
        <s v="9(R)He" u="1"/>
        <s v="Rat an" u="1"/>
        <s v="Ammoni" u="1"/>
        <s v="9(S)He" u="1"/>
        <s v="Formic" u="1"/>
        <s v="Uridin" u="1"/>
        <s v="CHEMMA" u="1"/>
        <s v="OptiVi" u="1"/>
        <s v="Waters" u="1"/>
        <s v="Zamraž" u="1"/>
        <s v="[P/N 4" u="1"/>
        <s v="6X-HIS" u="1"/>
        <s v="Colore" u="1"/>
        <s v="Sodium" u="1"/>
        <s v="Alpha-" u="1"/>
        <s v="Klička" u="1"/>
        <s v="[NBP3-" u="1"/>
        <s v=" Pacif" u="1"/>
        <s v="HLA-E " u="1"/>
        <s v="Ultra " u="1"/>
        <s v="1005 L" u="1"/>
        <s v="ACETON" u="1"/>
        <s v="Columb" u="1"/>
        <s v="Screen" u="1"/>
        <s v="TG-5MS" u="1"/>
        <s v="Anti-C" u="1"/>
        <s v="Ethyla" u="1"/>
        <s v="FITC a" u="1"/>
        <s v="Mikroz" u="1"/>
        <s v="Xylen " u="1"/>
        <s v="Špička" u="1"/>
        <s v="GelRed" u="1"/>
        <s v="špičky" u="1"/>
        <s v="Pufr. " u="1"/>
        <s v="Tubg,P" u="1"/>
        <s v="[NBP2-" u="1"/>
        <s v="Envisi" u="1"/>
        <s v="Falkon" u="1"/>
        <s v="EUROLI" u="1"/>
        <s v="EZ pre" u="1"/>
        <s v="Econof" u="1"/>
        <s v="GeneSc" u="1"/>
        <s v="Anti-H" u="1"/>
        <s v="Ceftar" u="1"/>
        <s v="Papíro" u="1"/>
        <s v="Anti h" u="1"/>
        <s v="[8G7G3" u="1"/>
        <s v="Delta-" u="1"/>
        <s v="[NBP1-" u="1"/>
        <s v="1(R)-T" u="1"/>
        <s v="Rukavi" u="1"/>
        <s v=" [ab 2" u="1"/>
        <s v="Muelle" u="1"/>
        <s v="9(R)­H" u="1"/>
        <s v="Binax " u="1"/>
        <s v="Purifi" u="1"/>
        <s v="Silyla" u="1"/>
        <s v=" Brill" u="1"/>
        <s v="9(S)­H" u="1"/>
        <s v="CD4 Mo" u="1"/>
        <s v="Hemato" u="1"/>
        <s v="Samole" u="1"/>
        <s v="Strata" u="1"/>
        <s v="Zkumav" u="1"/>
        <s v="Brilli" u="1"/>
        <s v="pH met" u="1"/>
        <s v="Phree " u="1"/>
        <s v="Kombin" u="1"/>
        <s v="Strept" u="1"/>
        <s v=" LIFEC" u="1"/>
        <s v="Játrov" u="1"/>
        <s v="Kývačk" u="1"/>
        <s v="[bs-18" u="1"/>
        <s v="Žiletk" u="1"/>
        <s v="HLA cl" u="1"/>
        <s v="KIMBLE" u="1"/>
        <s v="Magnes" u="1"/>
        <s v="N,O-Bi" u="1"/>
        <s v="uzávěr" u="1"/>
        <s v="Acetic" u="1"/>
        <s v="NADPH," u="1"/>
        <s v="Recomb" u="1"/>
        <s v="BRAND®" u="1"/>
        <s v="Mouse " u="1"/>
        <s v="AmpliT" u="1"/>
        <s v="Bluing" u="1"/>
        <s v="Alexa " u="1"/>
        <s v="EasySe" u="1"/>
        <s v="Lectin" u="1"/>
        <s v="CAPILL" u="1"/>
        <s v="Fix k " u="1"/>
        <s v="SPLASH" u="1"/>
        <s v="Tetrah" u="1"/>
        <s v="Affini" u="1"/>
        <s v="ITEST " u="1"/>
        <s v="ROR ga" u="1"/>
        <s v="[NB100" u="1"/>
        <s v=" PE/Da" u="1"/>
        <s v="701 N " u="1"/>
        <s v="Human " u="1"/>
        <s v="Destič" u="1"/>
        <s v="(Trime" u="1"/>
        <s v="HLA-G " u="1"/>
        <s v="Primer" u="1"/>
        <s v="Acclai" u="1"/>
        <s v="D1000 " u="1"/>
        <s v="Dulbec" u="1"/>
        <s v="ETHANO" u="1"/>
        <s v="Lukast" u="1"/>
        <s v="N-Meth" u="1"/>
        <s v="Barton" u="1"/>
        <s v="Seq St" u="1"/>
        <s v="Vialka" u="1"/>
        <s v="ANTI-T" u="1"/>
        <s v="Kit QR" u="1"/>
        <s v="PEEK s" u="1"/>
        <s v="Cycloh" u="1"/>
        <s v=" PE/Cy" u="1"/>
        <s v="Reacti" u="1"/>
        <s v="Sérolo" u="1"/>
      </sharedItems>
    </cacheField>
    <cacheField name="Název grantu" numFmtId="0">
      <sharedItems count="15">
        <s v="Stanovení ceramidů a fosfatidylcholinů v séru jako prediktivní nástroj v primární prevenci kardiovaskulárních onemocnění v kombinaci s EKG markery rizika"/>
        <s v="Nové biomarkery"/>
        <s v="NEUR grant MEX 87-90"/>
        <s v="Výzkum a vývoj inovativních řešení pro diagnostiku vektory přenášených infekcí - TestLine"/>
        <s v="Epidemiologická a genetická analýza methicillin-rezistentních kmenů Staphylococcus aureus dle konceptu WHO “One Health” 85-30"/>
        <s v="Objektivní diagnostika intoxikací semisyntetickými kanabinoidy"/>
        <s v="Stanovení fyziologického rozmezí kapilárního CRP u novorozence mezi 48.-72. hod života"/>
        <s v="Z8586"/>
        <s v="Tetraspaniny u rakoviny prostaty: dekódování klinického významu pomocí integrace analýzy jednotlivých buněk, heterogenity nádoru a interakcí s mikroprostředím nádoru"/>
        <s v="Nové přístupy v laboratorní diagnostice imunitně zprostředkovaných poruch reprodukce a zajištění tkáňové shody u transplantací "/>
        <s v="Nové biomarkery pro sledování progrese a potencionální léčbu IgA nefropatie"/>
        <s v="Xenotransplantáty nádorových buněk metastazujícího onemocnění jako nástroj preklinického výzkumu"/>
        <s v="Glykosfingolipidy a jejich metabolické dráhy jako potenciální biomarkery nádorů tlustého střeva"/>
        <s v="RIV 87-90" u="1"/>
        <s v="Výzkum a vývoj inovativních řešení pro diganostiku vektory přenášených infekcí 84-02" u="1"/>
      </sharedItems>
    </cacheField>
    <cacheField name="NS - evidenční číslo grantu" numFmtId="0">
      <sharedItems/>
    </cacheField>
    <cacheField name="Poskytovatel" numFmtId="0">
      <sharedItems/>
    </cacheField>
    <cacheField name="zdroj financování (vnitřní, cizí z externích grantů+ specifické požadavky na zadání VZ ano/ne)" numFmtId="0">
      <sharedItems/>
    </cacheField>
    <cacheField name="katalogové číslo zboží/služby/investice" numFmtId="0">
      <sharedItems containsBlank="1" containsMixedTypes="1" containsNumber="1" containsInteger="1" minValue="19655" maxValue="8147330100" count="185">
        <n v="330707"/>
        <s v="LG512-1MG"/>
        <s v="10777-100ug"/>
        <s v="109-006-011"/>
        <s v="RD191036200R"/>
        <s v="RAG021R"/>
        <s v="RD191108200R"/>
        <s v="RD191107200R"/>
        <s v="FI219b-1010-1 M"/>
        <s v="FI219b-1010-1 G"/>
        <s v="DN 2131-3201 G"/>
        <s v="DN 2131-3201 M"/>
        <s v="SAB5700594-100UG"/>
        <s v="D8900-10X1L"/>
        <s v="PA1983B"/>
        <s v="KMB7011"/>
        <s v="KMB7041"/>
        <s v="PA523124"/>
        <s v="ab282865-1x96test"/>
        <s v="BR703409-200EA"/>
        <s v="S-1001-1"/>
        <s v="BZ-824301"/>
        <s v="MKM_01011"/>
        <s v="MKM_02066"/>
        <s v="MKM_06080"/>
        <s v="MKM_02011"/>
        <s v="MKM_08034"/>
        <s v="PP 64"/>
        <s v="33-893-000"/>
        <s v="V400916"/>
        <s v="COP490CE.A"/>
        <s v="ME002"/>
        <n v="537500"/>
        <s v="86.1567.010"/>
        <s v="72.690.001"/>
        <s v="8B-S016-FBJ"/>
        <s v="8B-S053-ECH"/>
        <s v="8B-S133-TAK"/>
        <s v="70221-25G-F"/>
        <s v="73594-25G-F"/>
        <s v="00940-50ML"/>
        <s v="34855-2L"/>
        <s v="34858-4 x 2,5 L"/>
        <s v="49199-50ML-F"/>
        <s v="2541.0105"/>
        <s v="2542.0124"/>
        <s v="2540.0130"/>
        <s v="2700.0140"/>
        <n v="186003975"/>
        <s v="CAY-30748-1MG"/>
        <s v="CAY-35368-1MG"/>
        <s v="CAY-36346-1MG"/>
        <s v="CAY-36347-1MG"/>
        <s v="CAY-29306-1MG"/>
        <s v="CAY-30171-1MG"/>
        <s v="CAY-36350-1MG"/>
        <s v="CAY-38220-1MG"/>
        <s v="CAY-38221-1MG"/>
        <s v="CAY-40087-1MG"/>
        <s v="CAY-39899-1MG"/>
        <s v="CAY-35081-1MG"/>
        <s v="63136-250G-F"/>
        <s v="7710-500GM"/>
        <s v="60700-5"/>
        <n v="91745"/>
        <s v="481973-25MG"/>
        <s v="U6751-25MG"/>
        <n v="8147330100"/>
        <s v="15238-25ML"/>
        <s v="85433-10ML"/>
        <s v="HMS9PL"/>
        <s v="MSS9PL"/>
        <n v="80350"/>
        <m/>
        <n v="68982"/>
        <n v="8273044"/>
        <s v="2103.3530"/>
        <s v="7335.0410"/>
        <s v="HAM81516"/>
        <n v="8273043"/>
        <s v="5190-5278"/>
        <s v="38533.0005"/>
        <s v="69479-5ML"/>
        <s v="M2100-E"/>
        <s v="AL35720"/>
        <s v="7537.1144"/>
        <n v="135171"/>
        <s v="K800521-2"/>
        <n v="6396500001"/>
        <s v="H4000"/>
        <s v="CD3 "/>
        <s v="pd1 "/>
        <s v="LAG 3 "/>
        <s v="OX40 "/>
        <s v="CD8 "/>
        <s v="TTF1 "/>
        <s v="CTLA4 "/>
        <s v="28 8"/>
        <s v="22C3"/>
        <s v="ANTI V5 "/>
        <s v="P63"/>
        <s v="[ab196147]"/>
        <s v="ab270127"/>
        <s v="ab305362"/>
        <s v="ab313269"/>
        <s v="ab201825"/>
        <s v="ab196372"/>
        <s v="13-4013-85"/>
        <s v="7105-03"/>
        <n v="5424534001"/>
        <n v="5353955001"/>
        <s v="950-102"/>
        <n v="5269806001"/>
        <n v="5277965001"/>
        <n v="5266769001"/>
        <n v="5424569001"/>
        <n v="5424542001"/>
        <s v="JP-BR35"/>
        <s v="S2022"/>
        <n v="7098928"/>
        <n v="5247829001"/>
        <s v="265500R"/>
        <s v="OL-EIA-ETARX_22071483"/>
        <s v="OL-EIA-AT1RX_22071483"/>
        <s v="109-096-098"/>
        <s v="109-136-098"/>
        <n v="345766"/>
        <n v="345789"/>
        <n v="19655"/>
        <s v="T9-237-T100"/>
        <s v="1P-896-T100"/>
        <s v="PB-474-T100"/>
        <s v="CL594-66013"/>
        <s v="17-9953-42"/>
        <s v="46-9957-42"/>
        <s v="RT2380690"/>
        <s v="RT2308140 "/>
        <s v="RT2102240"/>
        <s v="RT2154710"/>
        <s v="RT2102180 "/>
        <s v="RT2472530"/>
        <s v="RT2200580"/>
        <s v="RT2124040"/>
        <s v="RT2114140"/>
        <s v="RT2120530"/>
        <s v="RT232365"/>
        <s v="12-6988-82"/>
        <s v="MHCD0422"/>
        <n v="2172620"/>
        <n v="2341100"/>
        <n v="2382610"/>
        <n v="746959"/>
        <n v="356620"/>
        <n v="316610"/>
        <n v="2566020"/>
        <n v="2111040"/>
        <n v="2117690"/>
        <n v="2172580"/>
        <n v="561305"/>
        <s v="310-10C"/>
        <s v="2149-BF-010"/>
        <n v="2186660"/>
        <n v="3824120"/>
        <n v="3869070"/>
        <n v="2200630"/>
        <n v="2323590"/>
        <n v="2323020"/>
        <s v="K800221"/>
        <s v="5067-5582"/>
        <s v="5067-5583"/>
        <s v="5067-5586"/>
        <s v="DC342"/>
        <s v="DC166"/>
        <s v="DD276"/>
        <n v="5130150"/>
        <s v="72.1979"/>
        <s v="C78201"/>
        <s v="K72910B"/>
        <n v="4322682"/>
        <s v="N8080247"/>
        <s v="A41331"/>
        <s v="Biot41003"/>
        <n v="562618" u="1"/>
        <n v="566779" u="1"/>
        <n v="344604" u="1"/>
      </sharedItems>
    </cacheField>
    <cacheField name="název zboží/služby/investice" numFmtId="0">
      <sharedItems containsBlank="1" count="213">
        <s v="SPLASH® LIPIDOMIX® Mass Spec Standard"/>
        <s v="Lectin from Helix Pomatia, Biotin Conjugate"/>
        <s v="Anti-Human Gd-IgA1 (KM55) Rat IgG MoAb"/>
        <s v="Affinipure F (Ab¨)2 Fragment Goat Anti-Human Serum IgA Alfa Chain Specific"/>
        <s v="A-FABP"/>
        <s v="RBP4"/>
        <s v="FGF-21"/>
        <s v="FGF-19"/>
        <s v="Bartonella henselae, Bartonella quintana IgM"/>
        <s v="Bartonella henselae, Bartonella quintana IgG"/>
        <s v="EUROLINE Borrelia-RN-AT IgG"/>
        <s v="EUROLINE Borrelia-RN-AT IgM"/>
        <s v="Recombinant 2019-nCoV Spike S1 Protein"/>
        <s v="Dulbecco's modified Eagle's medium/Nutri"/>
        <s v="6X-HIS TAG ANTIBODY"/>
        <s v="MS TAU ELISA KIT 96 TESTS BIOSOURCE ™"/>
        <s v="MS TAU PS199 ELISA KIT 96 TESTS BIOSOURCE ™"/>
        <s v="ANTI-TLR4/CD284"/>
        <s v="Mouse Alpha-synuclein ELISA Kit"/>
        <s v="BRAND® reagent reservoir PP for multichannel pipette"/>
        <s v="Alpha-Synuclein"/>
        <s v="Purified (azide-free) anti-α-synuclein"/>
        <s v="Columbia krevní agar"/>
        <s v="Colorex™ MRSA"/>
        <s v="Játrový bujon (WASP)"/>
        <s v="Mueller Hinton agar"/>
        <s v="Pufr. fyziologický roztok (2 ml/ zk.16x100 mm)"/>
        <s v="ITEST KRYOBANKA B  5ks"/>
        <s v="Binax NOW - PBP 2a Culture Colony test"/>
        <s v="Mikrotitrační destička MTD U "/>
        <s v="Zkumavka s mediem + flokovaný tampon eSwab růžový (nos,krk,vagina,konečník,rány,fekální vzo) 490CE.A"/>
        <s v="Primer "/>
        <s v="Ceftaroline"/>
        <s v="Klička inokulační 1µl 198 x 198 mm bílá PS sterilní bal. á 10 kusů box á 1000 ks"/>
        <s v="Mikrozkumavka eppendorf 1,5 ml bal. á 1000 ks"/>
        <s v="Strata Screen-C (55 μm, 70 Å), 200 mg / 3 mL, Tubes, 50/Pk"/>
        <s v="Strata-XL-A 100 μm Polymeric Strong Anion, 100 mg / 6 mL, Tubes, 30/Pk"/>
        <s v="Phree Phospholipid Removal, Tabbed 1mL Tube, 4 960,00 Kč 0,00 Kč 4 960,00 Kč 100/Pk"/>
        <s v="Ammonium formate (eluent additive LC-MS)"/>
        <s v="Ammonium acetate for mass spetrometry"/>
        <s v="Formic acid LC-MS"/>
        <s v="Cyclohexan Chromasolv"/>
        <s v="Ethylacetate Chromasolv HPLC"/>
        <s v="Acetic acid LC-MS"/>
        <s v="Špička Insert 0,1 ml 31 x 6 mm 15 mm bal. á 100 ks "/>
        <s v="uzávěr PP modrý pro šr.vialky ND9,otvor 6mm, silikon bílý/PTFE červ., bal. 100 ks"/>
        <s v="Vialka ND 9, HPLC/GC certifikovaný kit,1,5 ml čiré sklo+ultraclean uzávěr, septa silikon/červ.PTFE, bal.á 100 ks, 2540.0130"/>
        <s v="TG-5MS GC kolona 15m x 0,25mm x 0,25µm"/>
        <s v="Waters Acquity UPLC BEH C18 1.7 um) van Guard Pre-Column 3/pk 21 x 5 mm)"/>
        <s v="Tetrahydrocannabivarin, 1 mg solution in methanol"/>
        <s v="9(R)Hexahydrocannabinol Acetate, 1 mg solution in Acetonitrile"/>
        <s v="9(R)­Hexahydrocannabiphorol, 1 mg a solution in acetonitrile"/>
        <s v="9(S)­Hexahydrocannabiphorol, 1 mg a solution in acetonitrile"/>
        <s v="Delta-9-THCB, 1 mg solution in acetonitrile"/>
        <s v="delta-9-THCP (CAS: 54763-99-4), 1 mg solution in Acetonitrile"/>
        <s v="1(R)-Tetrahydrocannabidiol, 1 mg solution in acetonitrile"/>
        <s v="9(R)Hexahydrocannabihexol, 1 mg solution in acetonitrile"/>
        <s v="9(S)Hexahydrocannabihexol, 1 mg solution in acetonitrile"/>
        <s v="9(R)Hexahydrocannabutol, 1 mg solution in acetonitrile"/>
        <s v="9(R)Hexahydrocannabinol-C8, 1 mg solution in acetonitrile"/>
        <s v="Delta-9-Tetrahydrocannabinol-C8 (delta-9-THC-C8), 1 mg solution in acetonitrile"/>
        <s v="Magnesum sulfate andhydrous"/>
        <s v="Sodium chloride OmniPur Grade"/>
        <s v="KIMBLE® ACCUFORM® SSR™ Vial, 5 mL"/>
        <s v="Ultra C18 Bulk Packing Material, 5 µm, 10 gm"/>
        <s v="NADPH, Tetrasodium Salt"/>
        <s v="Uridine 5′-diphosphoglucuronic acid trisodium salt"/>
        <s v="Magnesium chloride"/>
        <s v="N,O-Bis(trimethylsilyl)trifluoroacetamide with trimethylchlorosilane"/>
        <s v="Silylating mixture III"/>
        <s v="Human S9 Fractions"/>
        <s v="Mouse (CD-1) S9 Fractions"/>
        <s v="701 N 10 UL SYR(26S/70/2)"/>
        <s v="PEEK spojky a kapiláry pro LC-MS/MS"/>
        <s v="Acclaim™ 120 C18 Columns"/>
        <s v="CAPILLARY, GLASS D6,48 D0,5 L180 R1GOHM"/>
        <s v="Mikrozkumavky Eppendorf 0,2 ml, Safe-Lock, 1000 ks"/>
        <s v="pH metr Fisher Scientific accumet XL150, kit s pH elektrodou a tepl. Čidlem"/>
        <s v="1005 LTN 5 mL SYR (22/51/3)"/>
        <s v="Capillary, Glass-D6,48-D0,6-L 180-R1GOHM"/>
        <s v="Econofltr PP 13mm 0.45um 1000/pk"/>
        <s v="(Trimethylsilyl)diazomethane, 1.8 to 2.4M solution in hexanes, 5 ml"/>
        <s v="N-Methyl-N-(trimethylsilyl)trifluoroacetamide"/>
        <s v="Kývačka TubeRocker"/>
        <s v="Tubg,PEEK,1/16 in.x0.005in., 10 ft, 1/p"/>
        <s v="Kombinovaná mikroelektroda ORION 9863BN"/>
        <s v="Kit QR go CRP"/>
        <s v="Envision Flextarget Retrieval"/>
        <s v="OptiView DAB det. Kit"/>
        <s v="Fix k obkružování preparátů"/>
        <s v="[NB100-2726AF647]"/>
        <s v="[bs-1867R -A-488]"/>
        <s v="[NBP1-97657F]"/>
        <s v="[NBP2-11969 AF647]"/>
        <s v="[NBP2-25195 AF647]"/>
        <s v="[8G7G3/1 AF647]"/>
        <s v="[NB100-64849 AF 488]"/>
        <s v=" [ab 209959]"/>
        <m/>
        <s v="[P/N 46-1260]"/>
        <s v="[NB100-2726PE]"/>
        <s v="[NBP1-49045PE]"/>
        <s v="[NBP3-08660PE]"/>
        <s v="Alexa Fluor® 647 Anti-CD4 antibody [EPR6855]"/>
        <s v="Alexa Fluor® 647 Anti-CTLA4 antibody [CAL49]"/>
        <s v="Alexa Fluor® 488 Anti-CD134 / OX40L receptor antibody [EPR23001-88]"/>
        <s v="Alexa Fluor® 555 Anti-CD103 antibody [EPR4166(2)]"/>
        <s v="Alexa Fluor® 647 Anti-PD1 antibody [EPR4877(2)]"/>
        <s v="Alexa Fluor® 488 Anti-CD4 antibody [EPR6855]"/>
        <s v="Rat anti-Mouse IgG (H+L) Secondary Antibody, Biotin, eBioscience™"/>
        <s v="Streptavidin-TRITC"/>
        <s v="ULTRA LCS roche"/>
        <s v="Reaction buffer (2l)"/>
        <s v="EZ prep. 2 L"/>
        <s v="Ultra view DAB detection kit"/>
        <s v="Hematoxylin II"/>
        <s v="Bluing reag"/>
        <s v="Ultra CC1 (2 litry)"/>
        <s v="Ultra CC2"/>
        <s v="OptiView DAB det. kit - 250 tests"/>
        <s v="Žiletka mikrotomová Feather R35, pro sériové řezy, materiál: nerezová ocel, délka: 80 mm, výška: 8 mmúhel čepele: 35 °, bal. á 50 ks JP-BR35"/>
        <s v="CHEMMATE Antibody Diluent, 250 ml"/>
        <s v="Sklo podložní mikroskopické TOMO IHC Adhesive 25 x 75 x 1 mm bal. á 1.000 ks 07098928"/>
        <s v="Samolepky do tiskárny k automatu Benchmark"/>
        <s v=" LIFECODES Non-HLA Antibody Kit"/>
        <s v="EIA Quant. Determination anti-ETAR Ab"/>
        <s v="EIA Quant. Determination anti-AT1R Ab. (RUO)"/>
        <s v="Anti-Human IgG Polyclonal  FITC"/>
        <s v="Anti-Human IgG Polyclonal  APC"/>
        <s v="Anti-CD3-PerCP 100 test"/>
        <s v="Anti-CD19-PE"/>
        <s v="EasySep Isolation Kit Total Lymfocyte"/>
        <s v="Anti-Hu beta2-Microglobulin PerCP-Cy™5.5"/>
        <s v="Anti-HLA-C PE"/>
        <s v="Anti-HLA-DR Pacific Blue"/>
        <s v="HLA class I ABC monoclal antibody"/>
        <s v="HLA-E monoclal antibody APC"/>
        <s v="HLA-G Monoclonal Antibody (87G), PerCP-eFluor™ 710, eBioscience™"/>
        <s v="Brilliant Violet 711™ anti-human CD25 9914 Kč"/>
        <s v=" Brilliant Violet 785™ anti-human CX3CR1 9914 Kč"/>
        <s v="Brilliant Violet 510™ anti-human CD3 9396 Kč"/>
        <s v=" PE/Dazzle™ 594 anti-human CD69 9331 Kč"/>
        <s v="Brilliant Violet 570™ anti-human CD3 9914 Kč"/>
        <s v=" PE/Cy7 anti-human CD274 (B7-H1, PD-L1) 7906 Kč"/>
        <s v=" Pacific Blue™ anti-human FOXP3 7906 Kč"/>
        <s v=" PE/Cy5 anti-human CD62L 5897 Kč"/>
        <s v=" Brilliant Violet 650™ anti-human CD27 9655 Kč"/>
        <s v="FITC anti-human CD45RA"/>
        <s v="Brilliant Violet 510™ anti-human CD8"/>
        <s v="ROR gamma (t) Monoclonal Antibody (AFKJS-9), PE, eBioscience™"/>
        <s v="CD4 Monoclonal Antibody (S3.5), PE-Alexa Fluor™ 610"/>
        <s v="Anti human IgM – BV605"/>
        <s v="Anti human IgD – BV510"/>
        <s v="Anti human CD138 – BV711"/>
        <s v="Anti human CD19-PE-CF594"/>
        <s v="Anti human IgG – BV750"/>
        <s v="Anti human CD38 – BV650"/>
        <s v="Anti human Ig light chain lambda – Pacific Blue"/>
        <s v="Alexa Fluor® 488 anti-human CD27 Recombinant"/>
        <s v="anti-human CD19-PE "/>
        <s v="anti-human CD38-PE-Dazzle-594 "/>
        <s v="Brilliant Violet 421™ anti-human IgM"/>
        <s v="anti-human IgD-APC-H7 "/>
        <s v="Recombinant Human APRIL, 2ug"/>
        <s v="Recombinant Human BAFF/BLyS/TNFSF13B Protein"/>
        <s v="Brilliant Violet 510™ anti-human CD3"/>
        <s v="anti-human T-Bet-PE-cy7"/>
        <s v="anti-human GATA-3-BV421"/>
        <s v="anti-human FOXP3-PE-Dazzle-594"/>
        <s v="anti-human VD8-Pacific Blue"/>
        <s v="FITC anti-human CD4"/>
        <s v="EnVision™ FLEX Plus, Mouse, High pH"/>
        <s v="Screen Tape D1000"/>
        <s v="D1000 reagents"/>
        <s v="D1000 Ladder"/>
        <s v="EnVision Flex target Retrieval Solution, Low pH (50x)"/>
        <s v="ACETON P.A."/>
        <s v="ETHANOL 99,5%,  P.A."/>
        <s v="Xylen p.a."/>
        <s v="Špička pipetovací Capp Expellplus 1200ul s filtrem bal. á 768 ks 5130150(5130123)"/>
        <s v="Destička PCR Multiply   96/0,3 ml,s polovysokým bočním okrajem, bal. á 50 ks 72.1979"/>
        <s v="Strip 8 - zkumavkový PCR EU, 0,2 ml, s připojeným vypouklým víčkem, kónické dno, Regular Profile, barva čirá, ultra clear, balení á 120 stripů C78201"/>
        <s v="Strip 8 - zkumavkový PCR EU, 0,2 ml, připojeným plochým optickým víčkem, kónické dno, Regular Profile, barva čirá, tenkostěnný, ultra clear, balení á 300 stripů K72910B"/>
        <s v="špičky Eppendorf 0,1 ul (bílé)"/>
        <s v="Rukavice latexové S "/>
        <s v="Rukavice latexové M"/>
        <s v="Rukavice latexové L"/>
        <s v="Mikrozkumavky Eppendorf 1,5 ml"/>
        <s v="Falkony kónické TPP"/>
        <s v="Zkumavky modré 15 ml"/>
        <s v="Sérologické pipety 5ml"/>
        <s v="Tris "/>
        <s v="Papírové ručníky"/>
        <s v="GeneScan 500 LIZ Size Standard"/>
        <s v="AmpliTaq Gold polymeraza with BufferII 1000 II"/>
        <s v="Seq Studio cartridge v 2"/>
        <s v="GelRed Nucleic Acid Stain, 10,000X in water"/>
        <s v="špičky Eppendorf 2-200 ul (žluté)"/>
        <s v="špičky Eppendrof 1 000 ul (modré)"/>
        <s v="špičky Eppendorf 5 000 ul (fialové)"/>
        <s v="Rukavice nitrilové S"/>
        <s v="Rukavice nitrilové M"/>
        <s v="Rukavice nitrilové L"/>
        <s v="Mikrozkumavky Eppendorf 2 ml"/>
        <s v="Zamražovací zkumavky NUNC"/>
        <s v="Falkony samostojné "/>
        <s v="Zkumavky modré 10 ml"/>
        <s v="Sérologické pipety 10ml"/>
        <s v="Lukasterikové sáčky 14 x 33 cm"/>
        <s v="Stripy"/>
        <s v="anti-human CD4-FITC" u="1"/>
        <s v="anti-human CD3-BV510" u="1"/>
        <s v="anti-human IgM-BV421 " u="1"/>
      </sharedItems>
    </cacheField>
    <cacheField name="výrobce/ dodavatel" numFmtId="0">
      <sharedItems containsBlank="1" count="63">
        <s v="Avanti/Sigma-Aldrich (Merck)"/>
        <s v="Merck"/>
        <s v="Schoeller/LACOMED"/>
        <s v="Spinchem/Baria"/>
        <s v="BioVendor"/>
        <s v="EUROIMMUN/Dynex"/>
        <s v="Sigma Aldrich"/>
        <s v="Life Technologies Czech Republic s.r.o"/>
        <s v="BioTech a.s."/>
        <s v="rPeptide"/>
        <s v="Biomedica"/>
        <s v="TRIOS, spol. s r. o., Zakouřilova 2275/142, 149 00 Praha 4 - Chodov"/>
        <s v="ITEST plus spol. s r. o., Kladská 1032/44c, 500 03 Hradec Králové 3"/>
        <s v="ABBOTT DIAGNOSTICS ČESKÁ REPUBLIKA, Hadovka Office Park, Evropská 2591/33D, 160 00 Praha 6, czobjednavky@abbott.com (email pro zaslání objednávky)"/>
        <s v="Gamedium, spol. s r. o., Belnická 813, Jesenice, 25242"/>
        <s v="East-port  s r. o. Praha, Možného 1065/10, Praha 6, 16100"/>
        <s v="Biomerieux CZ s. r.o.  , Hvězdova 1716/2b , Praha 4, 140 78, objednávky na: objednavkycz@biomerieux.com"/>
        <s v="SARSTEDT spol. s.r.o._x000a_Pod Pekárnami 338/12,_x000a_190 00 Praha 9,_x000a_"/>
        <s v="Phenomenex Beckmann Coulter ČR"/>
        <s v="Merck CZ"/>
        <s v="FisherScientific, s.r.o."/>
        <s v="Waters"/>
        <s v="Chromservis"/>
        <s v="BDL Czech Republic"/>
        <s v="Restek (Chromservis CZ)"/>
        <s v="Thermofisher Scientific"/>
        <s v="Altium"/>
        <s v="Bruker CZ"/>
        <m/>
        <s v="P-lab"/>
        <s v="Altium s.r.o."/>
        <s v="Medipos"/>
        <s v="HPST"/>
        <s v="Roche"/>
        <s v="Baria"/>
        <s v="novus"/>
        <s v="BIOSS"/>
        <s v="SANTA CRUZ"/>
        <s v="ABCAM"/>
        <s v="DAKO"/>
        <s v="INVITROGEN"/>
        <s v="Southern Biotech"/>
        <s v="Bamed"/>
        <s v="Werfen/ APR"/>
        <s v="Thermo Fisher / Biomedica"/>
        <s v="Jackson ImmunoResearch/ Exbio Praha"/>
        <s v="Biosciences/ Becton Dickinson Czechia, s.r.o. "/>
        <s v="Stemcell Technologies/ Scintila"/>
        <s v="Exbio"/>
        <s v="Thermo Fisher / Proteintech"/>
        <s v="Thermo Fisher / Invitrogen"/>
        <s v="ITA"/>
        <s v="BD Biosciences"/>
        <s v="Biolegend"/>
        <s v="ITA / Sony"/>
        <s v="Sony Biotechnologies"/>
        <s v="Peprotech"/>
        <s v="Bio-Techne R&amp;D Systems"/>
        <s v="KRD"/>
        <s v="SARSTEDT "/>
        <s v="LAB MARK"/>
        <s v="LIFE"/>
        <s v="Labmark"/>
      </sharedItems>
    </cacheField>
    <cacheField name="účel použití - druh vyšetření" numFmtId="0">
      <sharedItems containsBlank="1" containsMixedTypes="1" containsNumber="1" containsInteger="1" minValue="1490" maxValue="13700"/>
    </cacheField>
    <cacheField name="metoda" numFmtId="0">
      <sharedItems containsBlank="1"/>
    </cacheField>
    <cacheField name="vázaný analyzátor/ přístroj" numFmtId="0">
      <sharedItems containsBlank="1"/>
    </cacheField>
    <cacheField name="pokud přístroj už existuje, tak inventární číslo přístroje" numFmtId="0">
      <sharedItems containsBlank="1" containsMixedTypes="1" containsNumber="1" containsInteger="1" minValue="22541" maxValue="10216447"/>
    </cacheField>
    <cacheField name="cena za balení bez DPH" numFmtId="0">
      <sharedItems containsString="0" containsBlank="1" containsNumber="1" minValue="0.25" maxValue="85740" count="152">
        <n v="12920"/>
        <n v="4948.8999999999996"/>
        <n v="18972.8"/>
        <n v="6372.47"/>
        <n v="12756"/>
        <n v="12993.1"/>
        <n v="10388.799999999999"/>
        <n v="8783"/>
        <n v="8262"/>
        <n v="7515.6"/>
        <n v="11600"/>
        <n v="4620"/>
        <n v="10120"/>
        <n v="17630"/>
        <n v="12930"/>
        <n v="19310"/>
        <n v="4190"/>
        <n v="6500"/>
        <n v="6088"/>
        <n v="16.8"/>
        <n v="31.16"/>
        <n v="12.1"/>
        <n v="12.6"/>
        <n v="9.8000000000000007"/>
        <n v="168.25"/>
        <n v="5750"/>
        <n v="11.43"/>
        <n v="25.3"/>
        <n v="5"/>
        <n v="2689.77"/>
        <n v="0.68"/>
        <n v="0.25"/>
        <n v="3919"/>
        <n v="4785"/>
        <n v="4960"/>
        <n v="3352.91"/>
        <n v="5426.98"/>
        <n v="5795.9"/>
        <n v="4329.2299999999996"/>
        <n v="3751"/>
        <n v="2221.6"/>
        <n v="575"/>
        <n v="467"/>
        <n v="1395"/>
        <n v="10788"/>
        <n v="30000"/>
        <n v="6226.3"/>
        <n v="10904.1"/>
        <n v="4647.3999999999996"/>
        <n v="10873.7"/>
        <n v="7239"/>
        <n v="2980"/>
        <n v="954"/>
        <n v="12000"/>
        <n v="15000"/>
        <n v="3610"/>
        <n v="2550"/>
        <n v="663"/>
        <n v="8470"/>
        <n v="5590"/>
        <n v="3380"/>
        <n v="1672"/>
        <n v="1316"/>
        <n v="34000"/>
        <n v="4412"/>
        <n v="32142"/>
        <n v="2220"/>
        <n v="24417.34"/>
        <n v="35000"/>
        <n v="17282.16"/>
        <n v="1767"/>
        <n v="7430"/>
        <n v="12250"/>
        <n v="4626.72"/>
        <n v="23325"/>
        <n v="3082"/>
        <n v="4800"/>
        <n v="10000"/>
        <n v="3000"/>
        <n v="17000"/>
        <n v="17500"/>
        <n v="9000"/>
        <n v="18000"/>
        <n v="16880"/>
        <n v="21000"/>
        <n v="13000"/>
        <n v="7500"/>
        <n v="5000"/>
        <n v="647.70000000000005"/>
        <n v="398.7"/>
        <n v="2660"/>
        <n v="9550.7999999999993"/>
        <n v="420.5"/>
        <n v="320.3"/>
        <n v="2606.1999999999998"/>
        <n v="1550.1"/>
        <n v="9697.7999999999993"/>
        <n v="2882.22"/>
        <n v="5668.32"/>
        <n v="3320.8"/>
        <n v="719.3"/>
        <n v="85740"/>
        <n v="47496"/>
        <n v="48983"/>
        <n v="6783.4710743801652"/>
        <n v="9234.7107438016537"/>
        <n v="16275.206611570249"/>
        <n v="8303.3057851239664"/>
        <n v="11200"/>
        <n v="11616"/>
        <n v="8518"/>
        <n v="13700"/>
        <n v="7307"/>
        <n v="9146"/>
        <n v="9914"/>
        <n v="9393"/>
        <n v="9331"/>
        <n v="7906"/>
        <n v="5797"/>
        <n v="9655"/>
        <n v="1490"/>
        <n v="3013"/>
        <n v="12240"/>
        <n v="6700"/>
        <n v="10100"/>
        <n v="9137"/>
        <n v="7000"/>
        <n v="7959"/>
        <n v="6043"/>
        <n v="10206"/>
        <n v="8495"/>
        <n v="4000"/>
        <n v="58947.57"/>
        <n v="8295.67"/>
        <n v="3538.73"/>
        <n v="1809.89"/>
        <n v="6824.16"/>
        <n v="127.05"/>
        <n v="957.6"/>
        <n v="308.55"/>
        <n v="2419.9699999999998"/>
        <n v="4942.8500000000004"/>
        <n v="2023.1"/>
        <n v="4191.45"/>
        <m/>
        <n v="16985.650000000001"/>
        <n v="24772.65"/>
        <n v="63313.25"/>
        <n v="4356"/>
        <n v="4020"/>
        <n v="870.35"/>
        <n v="11556.47"/>
      </sharedItems>
    </cacheField>
    <cacheField name="plánované období pořízení (měsíc a rok)" numFmtId="0">
      <sharedItems containsDate="1" containsBlank="1" containsMixedTypes="1" minDate="2024-09-01T00:00:00" maxDate="1900-01-06T18:40:04"/>
    </cacheField>
    <cacheField name="počet kusů" numFmtId="0">
      <sharedItems containsNonDate="0" containsString="0" containsBlank="1"/>
    </cacheField>
    <cacheField name="očekávaný finanční objem v jednom roce " numFmtId="0">
      <sharedItems containsString="0" containsBlank="1" containsNumber="1" minValue="635.25" maxValue="129200"/>
    </cacheField>
    <cacheField name="očekávaný finanční objem za celou dobu řešení grantu/projektu bez DPH" numFmtId="0">
      <sharedItems containsMixedTypes="1" containsNumber="1" minValue="0" maxValue="387600" count="149">
        <n v="387600"/>
        <s v="jednorázový nákup"/>
        <n v="52698"/>
        <n v="74358"/>
        <n v="67641"/>
        <n v="34800"/>
        <n v="4620"/>
        <n v="10120"/>
        <n v="17630"/>
        <n v="12930"/>
        <n v="19310"/>
        <n v="4190"/>
        <n v="26000"/>
        <n v="24352"/>
        <n v="8064"/>
        <n v="1869.6"/>
        <n v="1210"/>
        <n v="630"/>
        <n v="490.00000000000006"/>
        <n v="6730"/>
        <n v="17250"/>
        <n v="2743.2"/>
        <n v="1265"/>
        <n v="2500"/>
        <n v="2689.77"/>
        <n v="680"/>
        <n v="750"/>
        <n v="3919"/>
        <n v="4785"/>
        <n v="4960"/>
        <n v="3352.91"/>
        <n v="5426.98"/>
        <n v="5795.9"/>
        <n v="4329.2299999999996"/>
        <n v="3751"/>
        <n v="2221.6"/>
        <n v="4870.25"/>
        <n v="3390.42"/>
        <n v="6751.8"/>
        <n v="10788"/>
        <n v="30000"/>
        <n v="6226.3"/>
        <n v="10904.1"/>
        <n v="4647.3999999999996"/>
        <n v="10873.7"/>
        <n v="7239"/>
        <n v="2980"/>
        <n v="954"/>
        <n v="12000"/>
        <n v="15000"/>
        <n v="3610"/>
        <n v="2550"/>
        <n v="663"/>
        <n v="8470"/>
        <n v="5590"/>
        <n v="33380"/>
        <n v="16720"/>
        <n v="2632"/>
        <n v="34000"/>
        <n v="4412"/>
        <n v="32142"/>
        <n v="4440"/>
        <n v="24417.34"/>
        <n v="35000"/>
        <n v="17282.16"/>
        <n v="1767"/>
        <n v="7430"/>
        <n v="12250"/>
        <n v="4626.72"/>
        <n v="23325"/>
        <n v="200000"/>
        <n v="9600"/>
        <n v="10000"/>
        <n v="3000"/>
        <n v="17500"/>
        <n v="9000"/>
        <n v="18000"/>
        <n v="84400"/>
        <n v="21000"/>
        <n v="13000"/>
        <n v="7500"/>
        <n v="5000"/>
        <n v="6477"/>
        <n v="3987"/>
        <n v="26600"/>
        <n v="19101.599999999999"/>
        <n v="4205"/>
        <n v="3203"/>
        <n v="7818.6"/>
        <n v="1550.1"/>
        <n v="9697.7999999999993"/>
        <n v="28822.2"/>
        <n v="5668.32"/>
        <n v="3320.8"/>
        <n v="3596.5"/>
        <n v="257220"/>
        <n v="142488"/>
        <n v="146949"/>
        <n v="6783.4710743801652"/>
        <n v="9234.7107438016537"/>
        <n v="16275.206611570249"/>
        <n v="8303.3057851239664"/>
        <n v="11200"/>
        <n v="23232"/>
        <n v="17036"/>
        <n v="27400"/>
        <n v="14614"/>
        <n v="18292"/>
        <n v="19828"/>
        <n v="18786"/>
        <n v="18662"/>
        <n v="15812"/>
        <n v="11594"/>
        <n v="6026"/>
        <n v="24480"/>
        <n v="13400"/>
        <n v="20200"/>
        <n v="18274"/>
        <n v="20000"/>
        <n v="45000"/>
        <n v="42000"/>
        <n v="24000"/>
        <n v="23877"/>
        <n v="36258"/>
        <n v="27411"/>
        <n v="28965"/>
        <n v="30618"/>
        <n v="50964"/>
        <n v="58947.57"/>
        <n v="8295.67"/>
        <n v="3538.73"/>
        <n v="1809.89"/>
        <n v="6824.16"/>
        <n v="635.25"/>
        <n v="2872.8"/>
        <n v="925.65"/>
        <n v="2419.9699999999998"/>
        <n v="4942.8500000000004"/>
        <n v="4046.23"/>
        <n v="4191.45"/>
        <n v="0"/>
        <n v="16985.650000000001"/>
        <n v="24772.65"/>
        <n v="63313.25"/>
        <n v="4356"/>
        <n v="4020"/>
        <n v="4351.75"/>
        <n v="23112.94"/>
        <n v="136974" u="1"/>
      </sharedItems>
    </cacheField>
    <cacheField name="kontaktní osoba- email, tel" numFmtId="0">
      <sharedItems containsBlank="1"/>
    </cacheField>
    <cacheField name="stav: poptávka, plán DNS, nákup" numFmtId="0">
      <sharedItems containsBlank="1"/>
    </cacheField>
    <cacheField name="řešení" numFmtId="0">
      <sharedItems containsBlank="1"/>
    </cacheField>
    <cacheField name="poz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x v="0"/>
    <x v="0"/>
    <x v="0"/>
    <x v="0"/>
    <x v="0"/>
    <x v="0"/>
    <x v="0"/>
    <x v="0"/>
    <x v="0"/>
    <x v="0"/>
    <x v="0"/>
    <x v="0"/>
    <x v="0"/>
    <x v="0"/>
    <x v="0"/>
    <x v="0"/>
    <x v="0"/>
    <x v="0"/>
    <x v="0"/>
    <x v="0"/>
    <x v="0"/>
  </r>
  <r>
    <x v="0"/>
    <x v="1"/>
    <x v="1"/>
    <x v="1"/>
    <x v="1"/>
    <x v="0"/>
    <x v="0"/>
    <x v="1"/>
    <x v="1"/>
    <x v="1"/>
    <x v="1"/>
    <x v="1"/>
    <x v="1"/>
    <x v="1"/>
    <x v="1"/>
    <x v="0"/>
    <x v="0"/>
    <x v="1"/>
    <x v="1"/>
    <x v="1"/>
    <x v="1"/>
    <x v="1"/>
    <x v="1"/>
  </r>
  <r>
    <x v="0"/>
    <x v="1"/>
    <x v="2"/>
    <x v="1"/>
    <x v="1"/>
    <x v="0"/>
    <x v="0"/>
    <x v="2"/>
    <x v="2"/>
    <x v="2"/>
    <x v="1"/>
    <x v="1"/>
    <x v="1"/>
    <x v="1"/>
    <x v="2"/>
    <x v="0"/>
    <x v="0"/>
    <x v="2"/>
    <x v="1"/>
    <x v="1"/>
    <x v="1"/>
    <x v="2"/>
    <x v="1"/>
  </r>
  <r>
    <x v="0"/>
    <x v="1"/>
    <x v="3"/>
    <x v="1"/>
    <x v="1"/>
    <x v="0"/>
    <x v="0"/>
    <x v="3"/>
    <x v="3"/>
    <x v="3"/>
    <x v="1"/>
    <x v="1"/>
    <x v="1"/>
    <x v="1"/>
    <x v="3"/>
    <x v="0"/>
    <x v="0"/>
    <x v="3"/>
    <x v="1"/>
    <x v="1"/>
    <x v="1"/>
    <x v="3"/>
    <x v="1"/>
  </r>
  <r>
    <x v="0"/>
    <x v="2"/>
    <x v="4"/>
    <x v="2"/>
    <x v="2"/>
    <x v="0"/>
    <x v="0"/>
    <x v="4"/>
    <x v="4"/>
    <x v="4"/>
    <x v="2"/>
    <x v="2"/>
    <x v="2"/>
    <x v="2"/>
    <x v="4"/>
    <x v="0"/>
    <x v="0"/>
    <x v="4"/>
    <x v="1"/>
    <x v="2"/>
    <x v="1"/>
    <x v="4"/>
    <x v="2"/>
  </r>
  <r>
    <x v="0"/>
    <x v="2"/>
    <x v="5"/>
    <x v="2"/>
    <x v="2"/>
    <x v="0"/>
    <x v="0"/>
    <x v="5"/>
    <x v="5"/>
    <x v="4"/>
    <x v="2"/>
    <x v="2"/>
    <x v="2"/>
    <x v="2"/>
    <x v="5"/>
    <x v="0"/>
    <x v="0"/>
    <x v="5"/>
    <x v="1"/>
    <x v="2"/>
    <x v="1"/>
    <x v="5"/>
    <x v="2"/>
  </r>
  <r>
    <x v="0"/>
    <x v="2"/>
    <x v="6"/>
    <x v="2"/>
    <x v="2"/>
    <x v="0"/>
    <x v="0"/>
    <x v="6"/>
    <x v="6"/>
    <x v="4"/>
    <x v="2"/>
    <x v="2"/>
    <x v="2"/>
    <x v="2"/>
    <x v="4"/>
    <x v="0"/>
    <x v="0"/>
    <x v="4"/>
    <x v="1"/>
    <x v="2"/>
    <x v="1"/>
    <x v="6"/>
    <x v="2"/>
  </r>
  <r>
    <x v="0"/>
    <x v="2"/>
    <x v="7"/>
    <x v="2"/>
    <x v="2"/>
    <x v="0"/>
    <x v="0"/>
    <x v="7"/>
    <x v="7"/>
    <x v="4"/>
    <x v="2"/>
    <x v="2"/>
    <x v="2"/>
    <x v="2"/>
    <x v="6"/>
    <x v="0"/>
    <x v="0"/>
    <x v="6"/>
    <x v="1"/>
    <x v="2"/>
    <x v="1"/>
    <x v="7"/>
    <x v="2"/>
  </r>
  <r>
    <x v="0"/>
    <x v="1"/>
    <x v="8"/>
    <x v="3"/>
    <x v="3"/>
    <x v="1"/>
    <x v="0"/>
    <x v="8"/>
    <x v="8"/>
    <x v="5"/>
    <x v="3"/>
    <x v="3"/>
    <x v="3"/>
    <x v="1"/>
    <x v="7"/>
    <x v="0"/>
    <x v="0"/>
    <x v="7"/>
    <x v="2"/>
    <x v="3"/>
    <x v="1"/>
    <x v="8"/>
    <x v="1"/>
  </r>
  <r>
    <x v="0"/>
    <x v="1"/>
    <x v="8"/>
    <x v="3"/>
    <x v="4"/>
    <x v="1"/>
    <x v="0"/>
    <x v="9"/>
    <x v="9"/>
    <x v="5"/>
    <x v="3"/>
    <x v="3"/>
    <x v="3"/>
    <x v="1"/>
    <x v="7"/>
    <x v="0"/>
    <x v="0"/>
    <x v="7"/>
    <x v="2"/>
    <x v="3"/>
    <x v="1"/>
    <x v="8"/>
    <x v="1"/>
  </r>
  <r>
    <x v="0"/>
    <x v="1"/>
    <x v="9"/>
    <x v="3"/>
    <x v="5"/>
    <x v="1"/>
    <x v="0"/>
    <x v="10"/>
    <x v="10"/>
    <x v="5"/>
    <x v="3"/>
    <x v="4"/>
    <x v="3"/>
    <x v="1"/>
    <x v="8"/>
    <x v="0"/>
    <x v="0"/>
    <x v="8"/>
    <x v="3"/>
    <x v="3"/>
    <x v="1"/>
    <x v="8"/>
    <x v="1"/>
  </r>
  <r>
    <x v="0"/>
    <x v="1"/>
    <x v="9"/>
    <x v="3"/>
    <x v="6"/>
    <x v="1"/>
    <x v="0"/>
    <x v="11"/>
    <x v="11"/>
    <x v="5"/>
    <x v="3"/>
    <x v="4"/>
    <x v="3"/>
    <x v="1"/>
    <x v="9"/>
    <x v="0"/>
    <x v="0"/>
    <x v="9"/>
    <x v="4"/>
    <x v="3"/>
    <x v="1"/>
    <x v="8"/>
    <x v="1"/>
  </r>
  <r>
    <x v="0"/>
    <x v="3"/>
    <x v="10"/>
    <x v="2"/>
    <x v="2"/>
    <x v="0"/>
    <x v="0"/>
    <x v="12"/>
    <x v="12"/>
    <x v="6"/>
    <x v="4"/>
    <x v="5"/>
    <x v="3"/>
    <x v="3"/>
    <x v="10"/>
    <x v="0"/>
    <x v="0"/>
    <x v="10"/>
    <x v="5"/>
    <x v="4"/>
    <x v="2"/>
    <x v="9"/>
    <x v="3"/>
  </r>
  <r>
    <x v="0"/>
    <x v="3"/>
    <x v="11"/>
    <x v="2"/>
    <x v="2"/>
    <x v="0"/>
    <x v="0"/>
    <x v="13"/>
    <x v="13"/>
    <x v="6"/>
    <x v="5"/>
    <x v="5"/>
    <x v="3"/>
    <x v="3"/>
    <x v="11"/>
    <x v="0"/>
    <x v="0"/>
    <x v="11"/>
    <x v="6"/>
    <x v="4"/>
    <x v="2"/>
    <x v="9"/>
    <x v="4"/>
  </r>
  <r>
    <x v="0"/>
    <x v="3"/>
    <x v="12"/>
    <x v="2"/>
    <x v="2"/>
    <x v="0"/>
    <x v="0"/>
    <x v="14"/>
    <x v="14"/>
    <x v="7"/>
    <x v="6"/>
    <x v="6"/>
    <x v="4"/>
    <x v="4"/>
    <x v="12"/>
    <x v="0"/>
    <x v="0"/>
    <x v="12"/>
    <x v="7"/>
    <x v="4"/>
    <x v="2"/>
    <x v="9"/>
    <x v="1"/>
  </r>
  <r>
    <x v="0"/>
    <x v="3"/>
    <x v="13"/>
    <x v="2"/>
    <x v="2"/>
    <x v="0"/>
    <x v="0"/>
    <x v="15"/>
    <x v="15"/>
    <x v="7"/>
    <x v="7"/>
    <x v="2"/>
    <x v="5"/>
    <x v="5"/>
    <x v="13"/>
    <x v="0"/>
    <x v="0"/>
    <x v="13"/>
    <x v="8"/>
    <x v="4"/>
    <x v="2"/>
    <x v="9"/>
    <x v="1"/>
  </r>
  <r>
    <x v="0"/>
    <x v="3"/>
    <x v="13"/>
    <x v="2"/>
    <x v="2"/>
    <x v="0"/>
    <x v="0"/>
    <x v="16"/>
    <x v="16"/>
    <x v="7"/>
    <x v="7"/>
    <x v="2"/>
    <x v="5"/>
    <x v="5"/>
    <x v="13"/>
    <x v="0"/>
    <x v="0"/>
    <x v="13"/>
    <x v="8"/>
    <x v="4"/>
    <x v="2"/>
    <x v="9"/>
    <x v="1"/>
  </r>
  <r>
    <x v="0"/>
    <x v="3"/>
    <x v="14"/>
    <x v="2"/>
    <x v="2"/>
    <x v="0"/>
    <x v="0"/>
    <x v="17"/>
    <x v="17"/>
    <x v="7"/>
    <x v="8"/>
    <x v="6"/>
    <x v="4"/>
    <x v="4"/>
    <x v="14"/>
    <x v="0"/>
    <x v="0"/>
    <x v="14"/>
    <x v="9"/>
    <x v="4"/>
    <x v="2"/>
    <x v="9"/>
    <x v="1"/>
  </r>
  <r>
    <x v="0"/>
    <x v="3"/>
    <x v="15"/>
    <x v="2"/>
    <x v="2"/>
    <x v="0"/>
    <x v="0"/>
    <x v="18"/>
    <x v="18"/>
    <x v="8"/>
    <x v="9"/>
    <x v="2"/>
    <x v="5"/>
    <x v="5"/>
    <x v="15"/>
    <x v="0"/>
    <x v="0"/>
    <x v="15"/>
    <x v="10"/>
    <x v="4"/>
    <x v="2"/>
    <x v="9"/>
    <x v="1"/>
  </r>
  <r>
    <x v="1"/>
    <x v="3"/>
    <x v="16"/>
    <x v="2"/>
    <x v="2"/>
    <x v="0"/>
    <x v="0"/>
    <x v="19"/>
    <x v="19"/>
    <x v="6"/>
    <x v="10"/>
    <x v="5"/>
    <x v="3"/>
    <x v="3"/>
    <x v="16"/>
    <x v="0"/>
    <x v="0"/>
    <x v="16"/>
    <x v="11"/>
    <x v="4"/>
    <x v="2"/>
    <x v="9"/>
    <x v="1"/>
  </r>
  <r>
    <x v="0"/>
    <x v="3"/>
    <x v="17"/>
    <x v="2"/>
    <x v="2"/>
    <x v="0"/>
    <x v="0"/>
    <x v="20"/>
    <x v="20"/>
    <x v="9"/>
    <x v="11"/>
    <x v="7"/>
    <x v="6"/>
    <x v="6"/>
    <x v="17"/>
    <x v="0"/>
    <x v="0"/>
    <x v="17"/>
    <x v="12"/>
    <x v="4"/>
    <x v="2"/>
    <x v="9"/>
    <x v="5"/>
  </r>
  <r>
    <x v="0"/>
    <x v="3"/>
    <x v="18"/>
    <x v="2"/>
    <x v="2"/>
    <x v="0"/>
    <x v="0"/>
    <x v="21"/>
    <x v="21"/>
    <x v="10"/>
    <x v="12"/>
    <x v="8"/>
    <x v="7"/>
    <x v="7"/>
    <x v="18"/>
    <x v="0"/>
    <x v="0"/>
    <x v="18"/>
    <x v="13"/>
    <x v="4"/>
    <x v="2"/>
    <x v="9"/>
    <x v="6"/>
  </r>
  <r>
    <x v="0"/>
    <x v="4"/>
    <x v="19"/>
    <x v="4"/>
    <x v="7"/>
    <x v="2"/>
    <x v="0"/>
    <x v="22"/>
    <x v="22"/>
    <x v="11"/>
    <x v="13"/>
    <x v="9"/>
    <x v="8"/>
    <x v="8"/>
    <x v="19"/>
    <x v="1"/>
    <x v="0"/>
    <x v="19"/>
    <x v="14"/>
    <x v="5"/>
    <x v="3"/>
    <x v="9"/>
    <x v="7"/>
  </r>
  <r>
    <x v="0"/>
    <x v="4"/>
    <x v="20"/>
    <x v="4"/>
    <x v="7"/>
    <x v="2"/>
    <x v="0"/>
    <x v="23"/>
    <x v="23"/>
    <x v="11"/>
    <x v="14"/>
    <x v="9"/>
    <x v="8"/>
    <x v="8"/>
    <x v="20"/>
    <x v="1"/>
    <x v="0"/>
    <x v="20"/>
    <x v="15"/>
    <x v="5"/>
    <x v="3"/>
    <x v="9"/>
    <x v="7"/>
  </r>
  <r>
    <x v="0"/>
    <x v="4"/>
    <x v="21"/>
    <x v="4"/>
    <x v="7"/>
    <x v="2"/>
    <x v="0"/>
    <x v="24"/>
    <x v="24"/>
    <x v="11"/>
    <x v="15"/>
    <x v="9"/>
    <x v="8"/>
    <x v="8"/>
    <x v="21"/>
    <x v="1"/>
    <x v="0"/>
    <x v="21"/>
    <x v="16"/>
    <x v="5"/>
    <x v="3"/>
    <x v="9"/>
    <x v="7"/>
  </r>
  <r>
    <x v="0"/>
    <x v="4"/>
    <x v="22"/>
    <x v="4"/>
    <x v="7"/>
    <x v="2"/>
    <x v="0"/>
    <x v="25"/>
    <x v="25"/>
    <x v="11"/>
    <x v="13"/>
    <x v="9"/>
    <x v="1"/>
    <x v="1"/>
    <x v="22"/>
    <x v="1"/>
    <x v="0"/>
    <x v="22"/>
    <x v="17"/>
    <x v="5"/>
    <x v="3"/>
    <x v="9"/>
    <x v="7"/>
  </r>
  <r>
    <x v="0"/>
    <x v="4"/>
    <x v="23"/>
    <x v="4"/>
    <x v="7"/>
    <x v="2"/>
    <x v="0"/>
    <x v="26"/>
    <x v="26"/>
    <x v="11"/>
    <x v="13"/>
    <x v="9"/>
    <x v="1"/>
    <x v="1"/>
    <x v="23"/>
    <x v="1"/>
    <x v="0"/>
    <x v="23"/>
    <x v="18"/>
    <x v="5"/>
    <x v="3"/>
    <x v="9"/>
    <x v="7"/>
  </r>
  <r>
    <x v="0"/>
    <x v="4"/>
    <x v="24"/>
    <x v="4"/>
    <x v="7"/>
    <x v="2"/>
    <x v="0"/>
    <x v="27"/>
    <x v="27"/>
    <x v="12"/>
    <x v="16"/>
    <x v="10"/>
    <x v="3"/>
    <x v="8"/>
    <x v="24"/>
    <x v="1"/>
    <x v="0"/>
    <x v="24"/>
    <x v="19"/>
    <x v="5"/>
    <x v="2"/>
    <x v="9"/>
    <x v="8"/>
  </r>
  <r>
    <x v="0"/>
    <x v="4"/>
    <x v="25"/>
    <x v="4"/>
    <x v="7"/>
    <x v="2"/>
    <x v="0"/>
    <x v="28"/>
    <x v="28"/>
    <x v="13"/>
    <x v="17"/>
    <x v="11"/>
    <x v="3"/>
    <x v="8"/>
    <x v="25"/>
    <x v="1"/>
    <x v="0"/>
    <x v="25"/>
    <x v="20"/>
    <x v="5"/>
    <x v="1"/>
    <x v="9"/>
    <x v="9"/>
  </r>
  <r>
    <x v="1"/>
    <x v="4"/>
    <x v="26"/>
    <x v="4"/>
    <x v="7"/>
    <x v="2"/>
    <x v="0"/>
    <x v="29"/>
    <x v="29"/>
    <x v="14"/>
    <x v="18"/>
    <x v="12"/>
    <x v="3"/>
    <x v="8"/>
    <x v="26"/>
    <x v="1"/>
    <x v="0"/>
    <x v="26"/>
    <x v="21"/>
    <x v="5"/>
    <x v="4"/>
    <x v="9"/>
    <x v="1"/>
  </r>
  <r>
    <x v="1"/>
    <x v="4"/>
    <x v="27"/>
    <x v="4"/>
    <x v="7"/>
    <x v="2"/>
    <x v="0"/>
    <x v="30"/>
    <x v="30"/>
    <x v="11"/>
    <x v="19"/>
    <x v="12"/>
    <x v="3"/>
    <x v="8"/>
    <x v="27"/>
    <x v="1"/>
    <x v="0"/>
    <x v="27"/>
    <x v="22"/>
    <x v="5"/>
    <x v="4"/>
    <x v="9"/>
    <x v="10"/>
  </r>
  <r>
    <x v="0"/>
    <x v="4"/>
    <x v="28"/>
    <x v="4"/>
    <x v="7"/>
    <x v="2"/>
    <x v="0"/>
    <x v="31"/>
    <x v="31"/>
    <x v="15"/>
    <x v="20"/>
    <x v="13"/>
    <x v="1"/>
    <x v="1"/>
    <x v="28"/>
    <x v="1"/>
    <x v="0"/>
    <x v="28"/>
    <x v="23"/>
    <x v="5"/>
    <x v="5"/>
    <x v="10"/>
    <x v="1"/>
  </r>
  <r>
    <x v="0"/>
    <x v="4"/>
    <x v="29"/>
    <x v="4"/>
    <x v="7"/>
    <x v="2"/>
    <x v="0"/>
    <x v="32"/>
    <x v="32"/>
    <x v="16"/>
    <x v="21"/>
    <x v="14"/>
    <x v="1"/>
    <x v="1"/>
    <x v="29"/>
    <x v="1"/>
    <x v="0"/>
    <x v="29"/>
    <x v="24"/>
    <x v="5"/>
    <x v="2"/>
    <x v="9"/>
    <x v="11"/>
  </r>
  <r>
    <x v="1"/>
    <x v="4"/>
    <x v="30"/>
    <x v="4"/>
    <x v="7"/>
    <x v="2"/>
    <x v="0"/>
    <x v="33"/>
    <x v="33"/>
    <x v="17"/>
    <x v="22"/>
    <x v="15"/>
    <x v="1"/>
    <x v="1"/>
    <x v="30"/>
    <x v="1"/>
    <x v="0"/>
    <x v="30"/>
    <x v="25"/>
    <x v="5"/>
    <x v="4"/>
    <x v="9"/>
    <x v="1"/>
  </r>
  <r>
    <x v="1"/>
    <x v="4"/>
    <x v="31"/>
    <x v="4"/>
    <x v="7"/>
    <x v="2"/>
    <x v="0"/>
    <x v="34"/>
    <x v="34"/>
    <x v="17"/>
    <x v="23"/>
    <x v="15"/>
    <x v="1"/>
    <x v="1"/>
    <x v="31"/>
    <x v="1"/>
    <x v="0"/>
    <x v="31"/>
    <x v="26"/>
    <x v="5"/>
    <x v="4"/>
    <x v="9"/>
    <x v="1"/>
  </r>
  <r>
    <x v="0"/>
    <x v="5"/>
    <x v="32"/>
    <x v="5"/>
    <x v="8"/>
    <x v="3"/>
    <x v="0"/>
    <x v="35"/>
    <x v="35"/>
    <x v="18"/>
    <x v="24"/>
    <x v="16"/>
    <x v="3"/>
    <x v="1"/>
    <x v="32"/>
    <x v="2"/>
    <x v="0"/>
    <x v="32"/>
    <x v="27"/>
    <x v="6"/>
    <x v="2"/>
    <x v="10"/>
    <x v="1"/>
  </r>
  <r>
    <x v="0"/>
    <x v="5"/>
    <x v="33"/>
    <x v="5"/>
    <x v="8"/>
    <x v="3"/>
    <x v="0"/>
    <x v="36"/>
    <x v="36"/>
    <x v="18"/>
    <x v="24"/>
    <x v="16"/>
    <x v="3"/>
    <x v="1"/>
    <x v="33"/>
    <x v="2"/>
    <x v="0"/>
    <x v="33"/>
    <x v="28"/>
    <x v="6"/>
    <x v="2"/>
    <x v="10"/>
    <x v="1"/>
  </r>
  <r>
    <x v="0"/>
    <x v="5"/>
    <x v="34"/>
    <x v="5"/>
    <x v="8"/>
    <x v="3"/>
    <x v="0"/>
    <x v="37"/>
    <x v="37"/>
    <x v="18"/>
    <x v="24"/>
    <x v="16"/>
    <x v="3"/>
    <x v="1"/>
    <x v="34"/>
    <x v="2"/>
    <x v="0"/>
    <x v="34"/>
    <x v="29"/>
    <x v="6"/>
    <x v="2"/>
    <x v="10"/>
    <x v="1"/>
  </r>
  <r>
    <x v="0"/>
    <x v="5"/>
    <x v="35"/>
    <x v="5"/>
    <x v="8"/>
    <x v="3"/>
    <x v="0"/>
    <x v="38"/>
    <x v="38"/>
    <x v="19"/>
    <x v="25"/>
    <x v="0"/>
    <x v="3"/>
    <x v="1"/>
    <x v="35"/>
    <x v="2"/>
    <x v="0"/>
    <x v="35"/>
    <x v="30"/>
    <x v="6"/>
    <x v="2"/>
    <x v="10"/>
    <x v="1"/>
  </r>
  <r>
    <x v="0"/>
    <x v="5"/>
    <x v="35"/>
    <x v="5"/>
    <x v="8"/>
    <x v="3"/>
    <x v="0"/>
    <x v="39"/>
    <x v="39"/>
    <x v="19"/>
    <x v="25"/>
    <x v="0"/>
    <x v="3"/>
    <x v="1"/>
    <x v="36"/>
    <x v="2"/>
    <x v="0"/>
    <x v="36"/>
    <x v="31"/>
    <x v="6"/>
    <x v="2"/>
    <x v="10"/>
    <x v="1"/>
  </r>
  <r>
    <x v="0"/>
    <x v="5"/>
    <x v="36"/>
    <x v="5"/>
    <x v="8"/>
    <x v="3"/>
    <x v="0"/>
    <x v="40"/>
    <x v="40"/>
    <x v="19"/>
    <x v="25"/>
    <x v="0"/>
    <x v="3"/>
    <x v="1"/>
    <x v="37"/>
    <x v="2"/>
    <x v="0"/>
    <x v="37"/>
    <x v="32"/>
    <x v="6"/>
    <x v="2"/>
    <x v="10"/>
    <x v="1"/>
  </r>
  <r>
    <x v="0"/>
    <x v="5"/>
    <x v="37"/>
    <x v="5"/>
    <x v="8"/>
    <x v="3"/>
    <x v="0"/>
    <x v="41"/>
    <x v="41"/>
    <x v="19"/>
    <x v="26"/>
    <x v="16"/>
    <x v="3"/>
    <x v="1"/>
    <x v="38"/>
    <x v="2"/>
    <x v="0"/>
    <x v="38"/>
    <x v="33"/>
    <x v="6"/>
    <x v="2"/>
    <x v="10"/>
    <x v="1"/>
  </r>
  <r>
    <x v="0"/>
    <x v="5"/>
    <x v="38"/>
    <x v="5"/>
    <x v="8"/>
    <x v="3"/>
    <x v="0"/>
    <x v="42"/>
    <x v="42"/>
    <x v="19"/>
    <x v="26"/>
    <x v="16"/>
    <x v="3"/>
    <x v="1"/>
    <x v="39"/>
    <x v="2"/>
    <x v="0"/>
    <x v="39"/>
    <x v="34"/>
    <x v="6"/>
    <x v="2"/>
    <x v="10"/>
    <x v="1"/>
  </r>
  <r>
    <x v="0"/>
    <x v="5"/>
    <x v="39"/>
    <x v="5"/>
    <x v="8"/>
    <x v="3"/>
    <x v="0"/>
    <x v="43"/>
    <x v="43"/>
    <x v="19"/>
    <x v="25"/>
    <x v="0"/>
    <x v="3"/>
    <x v="1"/>
    <x v="40"/>
    <x v="2"/>
    <x v="0"/>
    <x v="40"/>
    <x v="35"/>
    <x v="6"/>
    <x v="2"/>
    <x v="10"/>
    <x v="1"/>
  </r>
  <r>
    <x v="0"/>
    <x v="5"/>
    <x v="40"/>
    <x v="5"/>
    <x v="8"/>
    <x v="3"/>
    <x v="0"/>
    <x v="44"/>
    <x v="44"/>
    <x v="20"/>
    <x v="27"/>
    <x v="16"/>
    <x v="3"/>
    <x v="1"/>
    <x v="41"/>
    <x v="2"/>
    <x v="0"/>
    <x v="41"/>
    <x v="36"/>
    <x v="6"/>
    <x v="2"/>
    <x v="10"/>
    <x v="12"/>
  </r>
  <r>
    <x v="0"/>
    <x v="5"/>
    <x v="41"/>
    <x v="5"/>
    <x v="8"/>
    <x v="3"/>
    <x v="0"/>
    <x v="45"/>
    <x v="45"/>
    <x v="20"/>
    <x v="28"/>
    <x v="16"/>
    <x v="3"/>
    <x v="1"/>
    <x v="42"/>
    <x v="2"/>
    <x v="0"/>
    <x v="42"/>
    <x v="37"/>
    <x v="6"/>
    <x v="2"/>
    <x v="10"/>
    <x v="13"/>
  </r>
  <r>
    <x v="0"/>
    <x v="5"/>
    <x v="42"/>
    <x v="5"/>
    <x v="8"/>
    <x v="3"/>
    <x v="0"/>
    <x v="46"/>
    <x v="46"/>
    <x v="20"/>
    <x v="29"/>
    <x v="16"/>
    <x v="3"/>
    <x v="1"/>
    <x v="43"/>
    <x v="2"/>
    <x v="0"/>
    <x v="43"/>
    <x v="38"/>
    <x v="6"/>
    <x v="2"/>
    <x v="10"/>
    <x v="14"/>
  </r>
  <r>
    <x v="0"/>
    <x v="5"/>
    <x v="43"/>
    <x v="5"/>
    <x v="8"/>
    <x v="3"/>
    <x v="0"/>
    <x v="47"/>
    <x v="47"/>
    <x v="20"/>
    <x v="30"/>
    <x v="17"/>
    <x v="3"/>
    <x v="1"/>
    <x v="44"/>
    <x v="2"/>
    <x v="0"/>
    <x v="44"/>
    <x v="39"/>
    <x v="6"/>
    <x v="2"/>
    <x v="10"/>
    <x v="1"/>
  </r>
  <r>
    <x v="0"/>
    <x v="5"/>
    <x v="44"/>
    <x v="5"/>
    <x v="8"/>
    <x v="3"/>
    <x v="0"/>
    <x v="48"/>
    <x v="48"/>
    <x v="21"/>
    <x v="31"/>
    <x v="0"/>
    <x v="3"/>
    <x v="1"/>
    <x v="45"/>
    <x v="3"/>
    <x v="0"/>
    <x v="45"/>
    <x v="40"/>
    <x v="6"/>
    <x v="2"/>
    <x v="10"/>
    <x v="1"/>
  </r>
  <r>
    <x v="0"/>
    <x v="5"/>
    <x v="45"/>
    <x v="5"/>
    <x v="8"/>
    <x v="3"/>
    <x v="0"/>
    <x v="49"/>
    <x v="49"/>
    <x v="22"/>
    <x v="32"/>
    <x v="16"/>
    <x v="3"/>
    <x v="1"/>
    <x v="46"/>
    <x v="4"/>
    <x v="0"/>
    <x v="46"/>
    <x v="41"/>
    <x v="6"/>
    <x v="1"/>
    <x v="10"/>
    <x v="15"/>
  </r>
  <r>
    <x v="0"/>
    <x v="5"/>
    <x v="46"/>
    <x v="5"/>
    <x v="8"/>
    <x v="3"/>
    <x v="0"/>
    <x v="50"/>
    <x v="50"/>
    <x v="22"/>
    <x v="32"/>
    <x v="16"/>
    <x v="3"/>
    <x v="1"/>
    <x v="47"/>
    <x v="4"/>
    <x v="0"/>
    <x v="47"/>
    <x v="42"/>
    <x v="6"/>
    <x v="1"/>
    <x v="10"/>
    <x v="15"/>
  </r>
  <r>
    <x v="0"/>
    <x v="5"/>
    <x v="47"/>
    <x v="5"/>
    <x v="8"/>
    <x v="3"/>
    <x v="0"/>
    <x v="51"/>
    <x v="51"/>
    <x v="22"/>
    <x v="32"/>
    <x v="16"/>
    <x v="3"/>
    <x v="1"/>
    <x v="47"/>
    <x v="4"/>
    <x v="0"/>
    <x v="47"/>
    <x v="42"/>
    <x v="6"/>
    <x v="1"/>
    <x v="10"/>
    <x v="15"/>
  </r>
  <r>
    <x v="0"/>
    <x v="5"/>
    <x v="48"/>
    <x v="5"/>
    <x v="8"/>
    <x v="3"/>
    <x v="0"/>
    <x v="52"/>
    <x v="52"/>
    <x v="22"/>
    <x v="32"/>
    <x v="16"/>
    <x v="3"/>
    <x v="1"/>
    <x v="47"/>
    <x v="4"/>
    <x v="0"/>
    <x v="47"/>
    <x v="42"/>
    <x v="6"/>
    <x v="1"/>
    <x v="10"/>
    <x v="15"/>
  </r>
  <r>
    <x v="0"/>
    <x v="5"/>
    <x v="49"/>
    <x v="5"/>
    <x v="8"/>
    <x v="3"/>
    <x v="0"/>
    <x v="53"/>
    <x v="53"/>
    <x v="22"/>
    <x v="32"/>
    <x v="16"/>
    <x v="3"/>
    <x v="1"/>
    <x v="48"/>
    <x v="4"/>
    <x v="0"/>
    <x v="48"/>
    <x v="43"/>
    <x v="6"/>
    <x v="1"/>
    <x v="10"/>
    <x v="15"/>
  </r>
  <r>
    <x v="0"/>
    <x v="5"/>
    <x v="49"/>
    <x v="5"/>
    <x v="8"/>
    <x v="3"/>
    <x v="0"/>
    <x v="54"/>
    <x v="54"/>
    <x v="22"/>
    <x v="32"/>
    <x v="16"/>
    <x v="3"/>
    <x v="1"/>
    <x v="48"/>
    <x v="4"/>
    <x v="0"/>
    <x v="48"/>
    <x v="43"/>
    <x v="6"/>
    <x v="1"/>
    <x v="10"/>
    <x v="15"/>
  </r>
  <r>
    <x v="0"/>
    <x v="5"/>
    <x v="50"/>
    <x v="5"/>
    <x v="8"/>
    <x v="3"/>
    <x v="0"/>
    <x v="55"/>
    <x v="55"/>
    <x v="22"/>
    <x v="32"/>
    <x v="16"/>
    <x v="3"/>
    <x v="1"/>
    <x v="47"/>
    <x v="4"/>
    <x v="0"/>
    <x v="47"/>
    <x v="42"/>
    <x v="6"/>
    <x v="1"/>
    <x v="10"/>
    <x v="15"/>
  </r>
  <r>
    <x v="0"/>
    <x v="5"/>
    <x v="46"/>
    <x v="5"/>
    <x v="8"/>
    <x v="3"/>
    <x v="0"/>
    <x v="56"/>
    <x v="56"/>
    <x v="22"/>
    <x v="32"/>
    <x v="16"/>
    <x v="3"/>
    <x v="1"/>
    <x v="47"/>
    <x v="4"/>
    <x v="0"/>
    <x v="47"/>
    <x v="42"/>
    <x v="6"/>
    <x v="1"/>
    <x v="10"/>
    <x v="15"/>
  </r>
  <r>
    <x v="0"/>
    <x v="5"/>
    <x v="51"/>
    <x v="5"/>
    <x v="8"/>
    <x v="3"/>
    <x v="0"/>
    <x v="57"/>
    <x v="57"/>
    <x v="22"/>
    <x v="32"/>
    <x v="16"/>
    <x v="3"/>
    <x v="1"/>
    <x v="47"/>
    <x v="4"/>
    <x v="0"/>
    <x v="47"/>
    <x v="42"/>
    <x v="6"/>
    <x v="1"/>
    <x v="10"/>
    <x v="15"/>
  </r>
  <r>
    <x v="0"/>
    <x v="5"/>
    <x v="46"/>
    <x v="5"/>
    <x v="8"/>
    <x v="3"/>
    <x v="0"/>
    <x v="58"/>
    <x v="58"/>
    <x v="22"/>
    <x v="32"/>
    <x v="16"/>
    <x v="3"/>
    <x v="1"/>
    <x v="49"/>
    <x v="4"/>
    <x v="0"/>
    <x v="49"/>
    <x v="44"/>
    <x v="6"/>
    <x v="1"/>
    <x v="10"/>
    <x v="15"/>
  </r>
  <r>
    <x v="0"/>
    <x v="5"/>
    <x v="46"/>
    <x v="5"/>
    <x v="8"/>
    <x v="3"/>
    <x v="0"/>
    <x v="59"/>
    <x v="59"/>
    <x v="22"/>
    <x v="32"/>
    <x v="16"/>
    <x v="3"/>
    <x v="1"/>
    <x v="47"/>
    <x v="4"/>
    <x v="0"/>
    <x v="47"/>
    <x v="42"/>
    <x v="6"/>
    <x v="1"/>
    <x v="10"/>
    <x v="15"/>
  </r>
  <r>
    <x v="0"/>
    <x v="5"/>
    <x v="49"/>
    <x v="5"/>
    <x v="8"/>
    <x v="3"/>
    <x v="0"/>
    <x v="60"/>
    <x v="60"/>
    <x v="22"/>
    <x v="32"/>
    <x v="16"/>
    <x v="3"/>
    <x v="1"/>
    <x v="50"/>
    <x v="4"/>
    <x v="0"/>
    <x v="50"/>
    <x v="45"/>
    <x v="6"/>
    <x v="1"/>
    <x v="10"/>
    <x v="15"/>
  </r>
  <r>
    <x v="0"/>
    <x v="5"/>
    <x v="52"/>
    <x v="5"/>
    <x v="8"/>
    <x v="3"/>
    <x v="0"/>
    <x v="61"/>
    <x v="61"/>
    <x v="19"/>
    <x v="26"/>
    <x v="16"/>
    <x v="3"/>
    <x v="1"/>
    <x v="51"/>
    <x v="3"/>
    <x v="0"/>
    <x v="51"/>
    <x v="46"/>
    <x v="6"/>
    <x v="2"/>
    <x v="9"/>
    <x v="1"/>
  </r>
  <r>
    <x v="0"/>
    <x v="5"/>
    <x v="53"/>
    <x v="5"/>
    <x v="8"/>
    <x v="3"/>
    <x v="0"/>
    <x v="62"/>
    <x v="62"/>
    <x v="19"/>
    <x v="26"/>
    <x v="16"/>
    <x v="3"/>
    <x v="1"/>
    <x v="52"/>
    <x v="3"/>
    <x v="0"/>
    <x v="52"/>
    <x v="47"/>
    <x v="6"/>
    <x v="2"/>
    <x v="9"/>
    <x v="1"/>
  </r>
  <r>
    <x v="1"/>
    <x v="5"/>
    <x v="54"/>
    <x v="5"/>
    <x v="8"/>
    <x v="3"/>
    <x v="0"/>
    <x v="63"/>
    <x v="63"/>
    <x v="23"/>
    <x v="33"/>
    <x v="16"/>
    <x v="3"/>
    <x v="1"/>
    <x v="53"/>
    <x v="3"/>
    <x v="0"/>
    <x v="53"/>
    <x v="48"/>
    <x v="6"/>
    <x v="4"/>
    <x v="9"/>
    <x v="1"/>
  </r>
  <r>
    <x v="0"/>
    <x v="5"/>
    <x v="55"/>
    <x v="5"/>
    <x v="8"/>
    <x v="3"/>
    <x v="0"/>
    <x v="64"/>
    <x v="64"/>
    <x v="24"/>
    <x v="26"/>
    <x v="16"/>
    <x v="3"/>
    <x v="1"/>
    <x v="54"/>
    <x v="5"/>
    <x v="0"/>
    <x v="54"/>
    <x v="49"/>
    <x v="6"/>
    <x v="2"/>
    <x v="9"/>
    <x v="1"/>
  </r>
  <r>
    <x v="0"/>
    <x v="5"/>
    <x v="56"/>
    <x v="5"/>
    <x v="8"/>
    <x v="3"/>
    <x v="0"/>
    <x v="65"/>
    <x v="65"/>
    <x v="19"/>
    <x v="34"/>
    <x v="16"/>
    <x v="3"/>
    <x v="1"/>
    <x v="55"/>
    <x v="5"/>
    <x v="0"/>
    <x v="55"/>
    <x v="50"/>
    <x v="6"/>
    <x v="2"/>
    <x v="9"/>
    <x v="1"/>
  </r>
  <r>
    <x v="0"/>
    <x v="5"/>
    <x v="57"/>
    <x v="5"/>
    <x v="8"/>
    <x v="3"/>
    <x v="0"/>
    <x v="66"/>
    <x v="66"/>
    <x v="19"/>
    <x v="34"/>
    <x v="16"/>
    <x v="3"/>
    <x v="1"/>
    <x v="56"/>
    <x v="5"/>
    <x v="0"/>
    <x v="56"/>
    <x v="51"/>
    <x v="6"/>
    <x v="2"/>
    <x v="9"/>
    <x v="1"/>
  </r>
  <r>
    <x v="0"/>
    <x v="5"/>
    <x v="58"/>
    <x v="5"/>
    <x v="8"/>
    <x v="3"/>
    <x v="0"/>
    <x v="67"/>
    <x v="67"/>
    <x v="19"/>
    <x v="34"/>
    <x v="16"/>
    <x v="3"/>
    <x v="1"/>
    <x v="57"/>
    <x v="5"/>
    <x v="0"/>
    <x v="57"/>
    <x v="52"/>
    <x v="6"/>
    <x v="2"/>
    <x v="9"/>
    <x v="1"/>
  </r>
  <r>
    <x v="0"/>
    <x v="5"/>
    <x v="59"/>
    <x v="5"/>
    <x v="8"/>
    <x v="3"/>
    <x v="0"/>
    <x v="68"/>
    <x v="68"/>
    <x v="19"/>
    <x v="35"/>
    <x v="17"/>
    <x v="3"/>
    <x v="1"/>
    <x v="58"/>
    <x v="5"/>
    <x v="0"/>
    <x v="58"/>
    <x v="53"/>
    <x v="6"/>
    <x v="2"/>
    <x v="9"/>
    <x v="1"/>
  </r>
  <r>
    <x v="0"/>
    <x v="5"/>
    <x v="60"/>
    <x v="5"/>
    <x v="8"/>
    <x v="3"/>
    <x v="0"/>
    <x v="69"/>
    <x v="69"/>
    <x v="19"/>
    <x v="35"/>
    <x v="17"/>
    <x v="3"/>
    <x v="1"/>
    <x v="59"/>
    <x v="5"/>
    <x v="0"/>
    <x v="59"/>
    <x v="54"/>
    <x v="6"/>
    <x v="2"/>
    <x v="9"/>
    <x v="1"/>
  </r>
  <r>
    <x v="0"/>
    <x v="5"/>
    <x v="61"/>
    <x v="5"/>
    <x v="8"/>
    <x v="3"/>
    <x v="0"/>
    <x v="70"/>
    <x v="70"/>
    <x v="25"/>
    <x v="36"/>
    <x v="16"/>
    <x v="3"/>
    <x v="1"/>
    <x v="60"/>
    <x v="5"/>
    <x v="0"/>
    <x v="60"/>
    <x v="55"/>
    <x v="6"/>
    <x v="1"/>
    <x v="11"/>
    <x v="16"/>
  </r>
  <r>
    <x v="0"/>
    <x v="5"/>
    <x v="62"/>
    <x v="5"/>
    <x v="8"/>
    <x v="3"/>
    <x v="0"/>
    <x v="71"/>
    <x v="71"/>
    <x v="25"/>
    <x v="36"/>
    <x v="16"/>
    <x v="3"/>
    <x v="1"/>
    <x v="61"/>
    <x v="5"/>
    <x v="0"/>
    <x v="61"/>
    <x v="56"/>
    <x v="6"/>
    <x v="1"/>
    <x v="11"/>
    <x v="16"/>
  </r>
  <r>
    <x v="1"/>
    <x v="5"/>
    <x v="63"/>
    <x v="5"/>
    <x v="8"/>
    <x v="3"/>
    <x v="0"/>
    <x v="72"/>
    <x v="72"/>
    <x v="26"/>
    <x v="37"/>
    <x v="17"/>
    <x v="3"/>
    <x v="1"/>
    <x v="62"/>
    <x v="5"/>
    <x v="0"/>
    <x v="62"/>
    <x v="57"/>
    <x v="6"/>
    <x v="4"/>
    <x v="9"/>
    <x v="17"/>
  </r>
  <r>
    <x v="1"/>
    <x v="5"/>
    <x v="64"/>
    <x v="5"/>
    <x v="8"/>
    <x v="3"/>
    <x v="0"/>
    <x v="73"/>
    <x v="73"/>
    <x v="22"/>
    <x v="38"/>
    <x v="0"/>
    <x v="3"/>
    <x v="1"/>
    <x v="53"/>
    <x v="5"/>
    <x v="0"/>
    <x v="53"/>
    <x v="48"/>
    <x v="6"/>
    <x v="4"/>
    <x v="9"/>
    <x v="1"/>
  </r>
  <r>
    <x v="1"/>
    <x v="5"/>
    <x v="65"/>
    <x v="5"/>
    <x v="8"/>
    <x v="3"/>
    <x v="0"/>
    <x v="74"/>
    <x v="74"/>
    <x v="25"/>
    <x v="38"/>
    <x v="0"/>
    <x v="3"/>
    <x v="1"/>
    <x v="45"/>
    <x v="5"/>
    <x v="0"/>
    <x v="45"/>
    <x v="40"/>
    <x v="6"/>
    <x v="4"/>
    <x v="9"/>
    <x v="1"/>
  </r>
  <r>
    <x v="1"/>
    <x v="5"/>
    <x v="66"/>
    <x v="5"/>
    <x v="8"/>
    <x v="3"/>
    <x v="0"/>
    <x v="75"/>
    <x v="75"/>
    <x v="27"/>
    <x v="38"/>
    <x v="0"/>
    <x v="3"/>
    <x v="1"/>
    <x v="63"/>
    <x v="5"/>
    <x v="0"/>
    <x v="63"/>
    <x v="58"/>
    <x v="6"/>
    <x v="4"/>
    <x v="9"/>
    <x v="1"/>
  </r>
  <r>
    <x v="1"/>
    <x v="5"/>
    <x v="31"/>
    <x v="5"/>
    <x v="8"/>
    <x v="3"/>
    <x v="0"/>
    <x v="76"/>
    <x v="76"/>
    <x v="20"/>
    <x v="39"/>
    <x v="16"/>
    <x v="3"/>
    <x v="1"/>
    <x v="64"/>
    <x v="5"/>
    <x v="0"/>
    <x v="64"/>
    <x v="59"/>
    <x v="6"/>
    <x v="4"/>
    <x v="9"/>
    <x v="1"/>
  </r>
  <r>
    <x v="2"/>
    <x v="5"/>
    <x v="67"/>
    <x v="5"/>
    <x v="8"/>
    <x v="3"/>
    <x v="0"/>
    <x v="77"/>
    <x v="77"/>
    <x v="20"/>
    <x v="40"/>
    <x v="1"/>
    <x v="3"/>
    <x v="1"/>
    <x v="65"/>
    <x v="5"/>
    <x v="0"/>
    <x v="65"/>
    <x v="60"/>
    <x v="6"/>
    <x v="4"/>
    <x v="9"/>
    <x v="1"/>
  </r>
  <r>
    <x v="1"/>
    <x v="5"/>
    <x v="68"/>
    <x v="5"/>
    <x v="8"/>
    <x v="3"/>
    <x v="0"/>
    <x v="78"/>
    <x v="78"/>
    <x v="26"/>
    <x v="41"/>
    <x v="0"/>
    <x v="3"/>
    <x v="1"/>
    <x v="66"/>
    <x v="6"/>
    <x v="0"/>
    <x v="66"/>
    <x v="61"/>
    <x v="6"/>
    <x v="4"/>
    <x v="9"/>
    <x v="17"/>
  </r>
  <r>
    <x v="1"/>
    <x v="5"/>
    <x v="44"/>
    <x v="5"/>
    <x v="8"/>
    <x v="3"/>
    <x v="0"/>
    <x v="48"/>
    <x v="48"/>
    <x v="28"/>
    <x v="31"/>
    <x v="0"/>
    <x v="3"/>
    <x v="1"/>
    <x v="45"/>
    <x v="6"/>
    <x v="0"/>
    <x v="45"/>
    <x v="40"/>
    <x v="6"/>
    <x v="4"/>
    <x v="9"/>
    <x v="1"/>
  </r>
  <r>
    <x v="1"/>
    <x v="5"/>
    <x v="65"/>
    <x v="5"/>
    <x v="8"/>
    <x v="3"/>
    <x v="0"/>
    <x v="74"/>
    <x v="74"/>
    <x v="25"/>
    <x v="38"/>
    <x v="0"/>
    <x v="3"/>
    <x v="1"/>
    <x v="67"/>
    <x v="6"/>
    <x v="0"/>
    <x v="67"/>
    <x v="62"/>
    <x v="6"/>
    <x v="4"/>
    <x v="9"/>
    <x v="1"/>
  </r>
  <r>
    <x v="1"/>
    <x v="5"/>
    <x v="66"/>
    <x v="5"/>
    <x v="8"/>
    <x v="3"/>
    <x v="0"/>
    <x v="79"/>
    <x v="79"/>
    <x v="27"/>
    <x v="38"/>
    <x v="0"/>
    <x v="3"/>
    <x v="1"/>
    <x v="68"/>
    <x v="6"/>
    <x v="0"/>
    <x v="68"/>
    <x v="63"/>
    <x v="6"/>
    <x v="4"/>
    <x v="9"/>
    <x v="1"/>
  </r>
  <r>
    <x v="1"/>
    <x v="5"/>
    <x v="69"/>
    <x v="5"/>
    <x v="8"/>
    <x v="3"/>
    <x v="0"/>
    <x v="80"/>
    <x v="80"/>
    <x v="26"/>
    <x v="38"/>
    <x v="0"/>
    <x v="3"/>
    <x v="1"/>
    <x v="69"/>
    <x v="6"/>
    <x v="0"/>
    <x v="69"/>
    <x v="64"/>
    <x v="6"/>
    <x v="4"/>
    <x v="9"/>
    <x v="1"/>
  </r>
  <r>
    <x v="0"/>
    <x v="5"/>
    <x v="70"/>
    <x v="5"/>
    <x v="8"/>
    <x v="3"/>
    <x v="0"/>
    <x v="81"/>
    <x v="81"/>
    <x v="20"/>
    <x v="35"/>
    <x v="17"/>
    <x v="3"/>
    <x v="1"/>
    <x v="70"/>
    <x v="6"/>
    <x v="0"/>
    <x v="70"/>
    <x v="65"/>
    <x v="6"/>
    <x v="2"/>
    <x v="9"/>
    <x v="1"/>
  </r>
  <r>
    <x v="0"/>
    <x v="5"/>
    <x v="71"/>
    <x v="5"/>
    <x v="8"/>
    <x v="3"/>
    <x v="0"/>
    <x v="82"/>
    <x v="82"/>
    <x v="19"/>
    <x v="35"/>
    <x v="17"/>
    <x v="3"/>
    <x v="1"/>
    <x v="71"/>
    <x v="6"/>
    <x v="0"/>
    <x v="71"/>
    <x v="66"/>
    <x v="6"/>
    <x v="2"/>
    <x v="9"/>
    <x v="1"/>
  </r>
  <r>
    <x v="2"/>
    <x v="5"/>
    <x v="72"/>
    <x v="5"/>
    <x v="8"/>
    <x v="3"/>
    <x v="0"/>
    <x v="83"/>
    <x v="83"/>
    <x v="29"/>
    <x v="40"/>
    <x v="1"/>
    <x v="3"/>
    <x v="1"/>
    <x v="72"/>
    <x v="6"/>
    <x v="0"/>
    <x v="72"/>
    <x v="67"/>
    <x v="6"/>
    <x v="4"/>
    <x v="9"/>
    <x v="1"/>
  </r>
  <r>
    <x v="1"/>
    <x v="5"/>
    <x v="73"/>
    <x v="5"/>
    <x v="8"/>
    <x v="3"/>
    <x v="0"/>
    <x v="84"/>
    <x v="84"/>
    <x v="30"/>
    <x v="38"/>
    <x v="0"/>
    <x v="3"/>
    <x v="1"/>
    <x v="73"/>
    <x v="6"/>
    <x v="0"/>
    <x v="73"/>
    <x v="68"/>
    <x v="6"/>
    <x v="4"/>
    <x v="9"/>
    <x v="1"/>
  </r>
  <r>
    <x v="1"/>
    <x v="5"/>
    <x v="74"/>
    <x v="5"/>
    <x v="8"/>
    <x v="3"/>
    <x v="0"/>
    <x v="85"/>
    <x v="85"/>
    <x v="20"/>
    <x v="42"/>
    <x v="1"/>
    <x v="3"/>
    <x v="1"/>
    <x v="74"/>
    <x v="6"/>
    <x v="0"/>
    <x v="74"/>
    <x v="69"/>
    <x v="6"/>
    <x v="4"/>
    <x v="9"/>
    <x v="1"/>
  </r>
  <r>
    <x v="0"/>
    <x v="6"/>
    <x v="75"/>
    <x v="6"/>
    <x v="9"/>
    <x v="3"/>
    <x v="0"/>
    <x v="86"/>
    <x v="86"/>
    <x v="31"/>
    <x v="43"/>
    <x v="18"/>
    <x v="9"/>
    <x v="9"/>
    <x v="75"/>
    <x v="7"/>
    <x v="0"/>
    <x v="75"/>
    <x v="70"/>
    <x v="7"/>
    <x v="1"/>
    <x v="12"/>
    <x v="18"/>
  </r>
  <r>
    <x v="0"/>
    <x v="7"/>
    <x v="76"/>
    <x v="7"/>
    <x v="10"/>
    <x v="2"/>
    <x v="0"/>
    <x v="87"/>
    <x v="87"/>
    <x v="32"/>
    <x v="44"/>
    <x v="1"/>
    <x v="10"/>
    <x v="1"/>
    <x v="76"/>
    <x v="0"/>
    <x v="0"/>
    <x v="76"/>
    <x v="71"/>
    <x v="8"/>
    <x v="2"/>
    <x v="9"/>
    <x v="19"/>
  </r>
  <r>
    <x v="0"/>
    <x v="7"/>
    <x v="77"/>
    <x v="7"/>
    <x v="10"/>
    <x v="2"/>
    <x v="0"/>
    <x v="88"/>
    <x v="88"/>
    <x v="33"/>
    <x v="44"/>
    <x v="1"/>
    <x v="10"/>
    <x v="1"/>
    <x v="77"/>
    <x v="7"/>
    <x v="0"/>
    <x v="77"/>
    <x v="72"/>
    <x v="9"/>
    <x v="6"/>
    <x v="9"/>
    <x v="20"/>
  </r>
  <r>
    <x v="3"/>
    <x v="7"/>
    <x v="78"/>
    <x v="7"/>
    <x v="10"/>
    <x v="2"/>
    <x v="0"/>
    <x v="89"/>
    <x v="89"/>
    <x v="34"/>
    <x v="44"/>
    <x v="1"/>
    <x v="1"/>
    <x v="1"/>
    <x v="78"/>
    <x v="7"/>
    <x v="0"/>
    <x v="78"/>
    <x v="73"/>
    <x v="9"/>
    <x v="2"/>
    <x v="9"/>
    <x v="21"/>
  </r>
  <r>
    <x v="0"/>
    <x v="7"/>
    <x v="79"/>
    <x v="7"/>
    <x v="10"/>
    <x v="2"/>
    <x v="0"/>
    <x v="90"/>
    <x v="90"/>
    <x v="35"/>
    <x v="45"/>
    <x v="1"/>
    <x v="11"/>
    <x v="1"/>
    <x v="53"/>
    <x v="7"/>
    <x v="0"/>
    <x v="53"/>
    <x v="48"/>
    <x v="9"/>
    <x v="2"/>
    <x v="9"/>
    <x v="22"/>
  </r>
  <r>
    <x v="0"/>
    <x v="7"/>
    <x v="80"/>
    <x v="7"/>
    <x v="10"/>
    <x v="2"/>
    <x v="0"/>
    <x v="91"/>
    <x v="91"/>
    <x v="36"/>
    <x v="45"/>
    <x v="1"/>
    <x v="11"/>
    <x v="1"/>
    <x v="79"/>
    <x v="7"/>
    <x v="0"/>
    <x v="63"/>
    <x v="58"/>
    <x v="9"/>
    <x v="2"/>
    <x v="9"/>
    <x v="23"/>
  </r>
  <r>
    <x v="0"/>
    <x v="7"/>
    <x v="81"/>
    <x v="7"/>
    <x v="10"/>
    <x v="2"/>
    <x v="0"/>
    <x v="92"/>
    <x v="92"/>
    <x v="35"/>
    <x v="45"/>
    <x v="1"/>
    <x v="11"/>
    <x v="1"/>
    <x v="80"/>
    <x v="7"/>
    <x v="0"/>
    <x v="79"/>
    <x v="74"/>
    <x v="9"/>
    <x v="2"/>
    <x v="9"/>
    <x v="24"/>
  </r>
  <r>
    <x v="0"/>
    <x v="7"/>
    <x v="82"/>
    <x v="7"/>
    <x v="10"/>
    <x v="2"/>
    <x v="0"/>
    <x v="93"/>
    <x v="93"/>
    <x v="35"/>
    <x v="45"/>
    <x v="1"/>
    <x v="11"/>
    <x v="1"/>
    <x v="54"/>
    <x v="7"/>
    <x v="0"/>
    <x v="54"/>
    <x v="49"/>
    <x v="9"/>
    <x v="2"/>
    <x v="9"/>
    <x v="25"/>
  </r>
  <r>
    <x v="0"/>
    <x v="7"/>
    <x v="83"/>
    <x v="7"/>
    <x v="10"/>
    <x v="2"/>
    <x v="0"/>
    <x v="94"/>
    <x v="94"/>
    <x v="35"/>
    <x v="45"/>
    <x v="1"/>
    <x v="11"/>
    <x v="1"/>
    <x v="53"/>
    <x v="7"/>
    <x v="0"/>
    <x v="53"/>
    <x v="48"/>
    <x v="9"/>
    <x v="2"/>
    <x v="9"/>
    <x v="26"/>
  </r>
  <r>
    <x v="0"/>
    <x v="7"/>
    <x v="84"/>
    <x v="7"/>
    <x v="10"/>
    <x v="2"/>
    <x v="0"/>
    <x v="95"/>
    <x v="95"/>
    <x v="37"/>
    <x v="45"/>
    <x v="1"/>
    <x v="11"/>
    <x v="1"/>
    <x v="81"/>
    <x v="7"/>
    <x v="0"/>
    <x v="80"/>
    <x v="75"/>
    <x v="9"/>
    <x v="2"/>
    <x v="9"/>
    <x v="27"/>
  </r>
  <r>
    <x v="0"/>
    <x v="7"/>
    <x v="79"/>
    <x v="7"/>
    <x v="10"/>
    <x v="2"/>
    <x v="0"/>
    <x v="96"/>
    <x v="96"/>
    <x v="35"/>
    <x v="45"/>
    <x v="1"/>
    <x v="11"/>
    <x v="1"/>
    <x v="82"/>
    <x v="7"/>
    <x v="0"/>
    <x v="81"/>
    <x v="76"/>
    <x v="9"/>
    <x v="2"/>
    <x v="9"/>
    <x v="28"/>
  </r>
  <r>
    <x v="0"/>
    <x v="7"/>
    <x v="85"/>
    <x v="7"/>
    <x v="10"/>
    <x v="2"/>
    <x v="0"/>
    <x v="97"/>
    <x v="97"/>
    <x v="38"/>
    <x v="45"/>
    <x v="1"/>
    <x v="11"/>
    <x v="1"/>
    <x v="83"/>
    <x v="7"/>
    <x v="0"/>
    <x v="82"/>
    <x v="77"/>
    <x v="9"/>
    <x v="1"/>
    <x v="13"/>
    <x v="29"/>
  </r>
  <r>
    <x v="0"/>
    <x v="7"/>
    <x v="86"/>
    <x v="7"/>
    <x v="10"/>
    <x v="2"/>
    <x v="0"/>
    <x v="98"/>
    <x v="98"/>
    <x v="39"/>
    <x v="45"/>
    <x v="1"/>
    <x v="11"/>
    <x v="1"/>
    <x v="84"/>
    <x v="7"/>
    <x v="0"/>
    <x v="83"/>
    <x v="78"/>
    <x v="9"/>
    <x v="2"/>
    <x v="9"/>
    <x v="30"/>
  </r>
  <r>
    <x v="0"/>
    <x v="7"/>
    <x v="87"/>
    <x v="7"/>
    <x v="10"/>
    <x v="2"/>
    <x v="0"/>
    <x v="99"/>
    <x v="99"/>
    <x v="40"/>
    <x v="45"/>
    <x v="1"/>
    <x v="11"/>
    <x v="1"/>
    <x v="81"/>
    <x v="7"/>
    <x v="0"/>
    <x v="80"/>
    <x v="75"/>
    <x v="9"/>
    <x v="2"/>
    <x v="9"/>
    <x v="31"/>
  </r>
  <r>
    <x v="0"/>
    <x v="7"/>
    <x v="79"/>
    <x v="7"/>
    <x v="10"/>
    <x v="2"/>
    <x v="0"/>
    <x v="90"/>
    <x v="100"/>
    <x v="35"/>
    <x v="45"/>
    <x v="1"/>
    <x v="11"/>
    <x v="1"/>
    <x v="85"/>
    <x v="7"/>
    <x v="0"/>
    <x v="84"/>
    <x v="79"/>
    <x v="9"/>
    <x v="2"/>
    <x v="9"/>
    <x v="32"/>
  </r>
  <r>
    <x v="0"/>
    <x v="7"/>
    <x v="88"/>
    <x v="7"/>
    <x v="10"/>
    <x v="2"/>
    <x v="0"/>
    <x v="94"/>
    <x v="101"/>
    <x v="35"/>
    <x v="45"/>
    <x v="1"/>
    <x v="11"/>
    <x v="1"/>
    <x v="86"/>
    <x v="7"/>
    <x v="0"/>
    <x v="28"/>
    <x v="80"/>
    <x v="9"/>
    <x v="2"/>
    <x v="9"/>
    <x v="33"/>
  </r>
  <r>
    <x v="0"/>
    <x v="7"/>
    <x v="89"/>
    <x v="7"/>
    <x v="10"/>
    <x v="2"/>
    <x v="0"/>
    <x v="100"/>
    <x v="102"/>
    <x v="35"/>
    <x v="45"/>
    <x v="1"/>
    <x v="11"/>
    <x v="1"/>
    <x v="85"/>
    <x v="7"/>
    <x v="0"/>
    <x v="84"/>
    <x v="79"/>
    <x v="9"/>
    <x v="2"/>
    <x v="9"/>
    <x v="34"/>
  </r>
  <r>
    <x v="0"/>
    <x v="7"/>
    <x v="90"/>
    <x v="7"/>
    <x v="10"/>
    <x v="2"/>
    <x v="0"/>
    <x v="101"/>
    <x v="103"/>
    <x v="38"/>
    <x v="45"/>
    <x v="1"/>
    <x v="11"/>
    <x v="1"/>
    <x v="85"/>
    <x v="7"/>
    <x v="0"/>
    <x v="17"/>
    <x v="12"/>
    <x v="9"/>
    <x v="2"/>
    <x v="9"/>
    <x v="1"/>
  </r>
  <r>
    <x v="0"/>
    <x v="7"/>
    <x v="90"/>
    <x v="7"/>
    <x v="10"/>
    <x v="2"/>
    <x v="0"/>
    <x v="102"/>
    <x v="104"/>
    <x v="38"/>
    <x v="46"/>
    <x v="1"/>
    <x v="1"/>
    <x v="1"/>
    <x v="85"/>
    <x v="7"/>
    <x v="0"/>
    <x v="17"/>
    <x v="12"/>
    <x v="9"/>
    <x v="2"/>
    <x v="9"/>
    <x v="1"/>
  </r>
  <r>
    <x v="0"/>
    <x v="7"/>
    <x v="90"/>
    <x v="7"/>
    <x v="10"/>
    <x v="2"/>
    <x v="0"/>
    <x v="103"/>
    <x v="105"/>
    <x v="38"/>
    <x v="46"/>
    <x v="1"/>
    <x v="1"/>
    <x v="1"/>
    <x v="85"/>
    <x v="7"/>
    <x v="0"/>
    <x v="17"/>
    <x v="12"/>
    <x v="9"/>
    <x v="2"/>
    <x v="9"/>
    <x v="1"/>
  </r>
  <r>
    <x v="0"/>
    <x v="7"/>
    <x v="90"/>
    <x v="7"/>
    <x v="10"/>
    <x v="2"/>
    <x v="0"/>
    <x v="104"/>
    <x v="106"/>
    <x v="38"/>
    <x v="46"/>
    <x v="1"/>
    <x v="1"/>
    <x v="1"/>
    <x v="85"/>
    <x v="7"/>
    <x v="0"/>
    <x v="17"/>
    <x v="12"/>
    <x v="9"/>
    <x v="2"/>
    <x v="9"/>
    <x v="1"/>
  </r>
  <r>
    <x v="0"/>
    <x v="7"/>
    <x v="90"/>
    <x v="7"/>
    <x v="10"/>
    <x v="2"/>
    <x v="0"/>
    <x v="105"/>
    <x v="107"/>
    <x v="38"/>
    <x v="46"/>
    <x v="1"/>
    <x v="1"/>
    <x v="1"/>
    <x v="85"/>
    <x v="7"/>
    <x v="0"/>
    <x v="17"/>
    <x v="12"/>
    <x v="9"/>
    <x v="2"/>
    <x v="9"/>
    <x v="1"/>
  </r>
  <r>
    <x v="0"/>
    <x v="7"/>
    <x v="90"/>
    <x v="7"/>
    <x v="10"/>
    <x v="2"/>
    <x v="0"/>
    <x v="106"/>
    <x v="108"/>
    <x v="38"/>
    <x v="46"/>
    <x v="1"/>
    <x v="1"/>
    <x v="1"/>
    <x v="85"/>
    <x v="7"/>
    <x v="0"/>
    <x v="17"/>
    <x v="12"/>
    <x v="9"/>
    <x v="2"/>
    <x v="9"/>
    <x v="1"/>
  </r>
  <r>
    <x v="0"/>
    <x v="7"/>
    <x v="91"/>
    <x v="7"/>
    <x v="10"/>
    <x v="2"/>
    <x v="0"/>
    <x v="107"/>
    <x v="109"/>
    <x v="40"/>
    <x v="46"/>
    <x v="1"/>
    <x v="1"/>
    <x v="1"/>
    <x v="87"/>
    <x v="7"/>
    <x v="0"/>
    <x v="85"/>
    <x v="81"/>
    <x v="9"/>
    <x v="2"/>
    <x v="9"/>
    <x v="1"/>
  </r>
  <r>
    <x v="0"/>
    <x v="7"/>
    <x v="92"/>
    <x v="7"/>
    <x v="10"/>
    <x v="2"/>
    <x v="0"/>
    <x v="108"/>
    <x v="110"/>
    <x v="41"/>
    <x v="46"/>
    <x v="1"/>
    <x v="1"/>
    <x v="1"/>
    <x v="78"/>
    <x v="7"/>
    <x v="0"/>
    <x v="78"/>
    <x v="73"/>
    <x v="9"/>
    <x v="2"/>
    <x v="9"/>
    <x v="1"/>
  </r>
  <r>
    <x v="0"/>
    <x v="8"/>
    <x v="93"/>
    <x v="8"/>
    <x v="11"/>
    <x v="2"/>
    <x v="0"/>
    <x v="109"/>
    <x v="111"/>
    <x v="33"/>
    <x v="46"/>
    <x v="19"/>
    <x v="12"/>
    <x v="10"/>
    <x v="88"/>
    <x v="8"/>
    <x v="0"/>
    <x v="86"/>
    <x v="82"/>
    <x v="9"/>
    <x v="6"/>
    <x v="9"/>
    <x v="1"/>
  </r>
  <r>
    <x v="0"/>
    <x v="8"/>
    <x v="94"/>
    <x v="8"/>
    <x v="11"/>
    <x v="2"/>
    <x v="0"/>
    <x v="110"/>
    <x v="112"/>
    <x v="33"/>
    <x v="46"/>
    <x v="19"/>
    <x v="12"/>
    <x v="10"/>
    <x v="89"/>
    <x v="8"/>
    <x v="0"/>
    <x v="87"/>
    <x v="83"/>
    <x v="9"/>
    <x v="6"/>
    <x v="9"/>
    <x v="1"/>
  </r>
  <r>
    <x v="0"/>
    <x v="8"/>
    <x v="95"/>
    <x v="8"/>
    <x v="11"/>
    <x v="2"/>
    <x v="0"/>
    <x v="111"/>
    <x v="113"/>
    <x v="33"/>
    <x v="46"/>
    <x v="19"/>
    <x v="12"/>
    <x v="10"/>
    <x v="90"/>
    <x v="8"/>
    <x v="0"/>
    <x v="88"/>
    <x v="84"/>
    <x v="9"/>
    <x v="7"/>
    <x v="9"/>
    <x v="1"/>
  </r>
  <r>
    <x v="0"/>
    <x v="8"/>
    <x v="96"/>
    <x v="8"/>
    <x v="11"/>
    <x v="2"/>
    <x v="0"/>
    <x v="112"/>
    <x v="114"/>
    <x v="33"/>
    <x v="46"/>
    <x v="19"/>
    <x v="12"/>
    <x v="10"/>
    <x v="91"/>
    <x v="8"/>
    <x v="0"/>
    <x v="89"/>
    <x v="85"/>
    <x v="9"/>
    <x v="6"/>
    <x v="9"/>
    <x v="1"/>
  </r>
  <r>
    <x v="0"/>
    <x v="8"/>
    <x v="97"/>
    <x v="8"/>
    <x v="11"/>
    <x v="2"/>
    <x v="0"/>
    <x v="113"/>
    <x v="115"/>
    <x v="33"/>
    <x v="46"/>
    <x v="19"/>
    <x v="12"/>
    <x v="10"/>
    <x v="92"/>
    <x v="8"/>
    <x v="0"/>
    <x v="90"/>
    <x v="86"/>
    <x v="9"/>
    <x v="6"/>
    <x v="9"/>
    <x v="1"/>
  </r>
  <r>
    <x v="0"/>
    <x v="8"/>
    <x v="98"/>
    <x v="8"/>
    <x v="11"/>
    <x v="2"/>
    <x v="0"/>
    <x v="114"/>
    <x v="116"/>
    <x v="33"/>
    <x v="46"/>
    <x v="19"/>
    <x v="12"/>
    <x v="10"/>
    <x v="93"/>
    <x v="8"/>
    <x v="0"/>
    <x v="91"/>
    <x v="87"/>
    <x v="9"/>
    <x v="6"/>
    <x v="9"/>
    <x v="1"/>
  </r>
  <r>
    <x v="0"/>
    <x v="8"/>
    <x v="55"/>
    <x v="8"/>
    <x v="11"/>
    <x v="2"/>
    <x v="0"/>
    <x v="115"/>
    <x v="117"/>
    <x v="33"/>
    <x v="46"/>
    <x v="19"/>
    <x v="12"/>
    <x v="10"/>
    <x v="94"/>
    <x v="8"/>
    <x v="0"/>
    <x v="92"/>
    <x v="88"/>
    <x v="9"/>
    <x v="6"/>
    <x v="9"/>
    <x v="1"/>
  </r>
  <r>
    <x v="0"/>
    <x v="8"/>
    <x v="55"/>
    <x v="8"/>
    <x v="11"/>
    <x v="2"/>
    <x v="0"/>
    <x v="116"/>
    <x v="118"/>
    <x v="33"/>
    <x v="46"/>
    <x v="19"/>
    <x v="12"/>
    <x v="10"/>
    <x v="95"/>
    <x v="8"/>
    <x v="0"/>
    <x v="93"/>
    <x v="89"/>
    <x v="9"/>
    <x v="6"/>
    <x v="9"/>
    <x v="1"/>
  </r>
  <r>
    <x v="0"/>
    <x v="8"/>
    <x v="77"/>
    <x v="8"/>
    <x v="11"/>
    <x v="2"/>
    <x v="0"/>
    <x v="88"/>
    <x v="119"/>
    <x v="33"/>
    <x v="46"/>
    <x v="19"/>
    <x v="12"/>
    <x v="10"/>
    <x v="96"/>
    <x v="8"/>
    <x v="0"/>
    <x v="94"/>
    <x v="90"/>
    <x v="9"/>
    <x v="6"/>
    <x v="9"/>
    <x v="1"/>
  </r>
  <r>
    <x v="1"/>
    <x v="8"/>
    <x v="99"/>
    <x v="8"/>
    <x v="11"/>
    <x v="2"/>
    <x v="0"/>
    <x v="117"/>
    <x v="120"/>
    <x v="42"/>
    <x v="47"/>
    <x v="1"/>
    <x v="1"/>
    <x v="1"/>
    <x v="97"/>
    <x v="8"/>
    <x v="0"/>
    <x v="95"/>
    <x v="91"/>
    <x v="9"/>
    <x v="4"/>
    <x v="9"/>
    <x v="35"/>
  </r>
  <r>
    <x v="0"/>
    <x v="8"/>
    <x v="100"/>
    <x v="8"/>
    <x v="11"/>
    <x v="2"/>
    <x v="0"/>
    <x v="118"/>
    <x v="121"/>
    <x v="26"/>
    <x v="48"/>
    <x v="1"/>
    <x v="1"/>
    <x v="1"/>
    <x v="98"/>
    <x v="8"/>
    <x v="0"/>
    <x v="96"/>
    <x v="92"/>
    <x v="9"/>
    <x v="2"/>
    <x v="9"/>
    <x v="36"/>
  </r>
  <r>
    <x v="0"/>
    <x v="8"/>
    <x v="101"/>
    <x v="8"/>
    <x v="11"/>
    <x v="2"/>
    <x v="0"/>
    <x v="119"/>
    <x v="122"/>
    <x v="33"/>
    <x v="49"/>
    <x v="1"/>
    <x v="1"/>
    <x v="1"/>
    <x v="99"/>
    <x v="8"/>
    <x v="0"/>
    <x v="97"/>
    <x v="93"/>
    <x v="9"/>
    <x v="6"/>
    <x v="9"/>
    <x v="1"/>
  </r>
  <r>
    <x v="3"/>
    <x v="8"/>
    <x v="102"/>
    <x v="8"/>
    <x v="11"/>
    <x v="2"/>
    <x v="0"/>
    <x v="120"/>
    <x v="123"/>
    <x v="33"/>
    <x v="50"/>
    <x v="1"/>
    <x v="1"/>
    <x v="1"/>
    <x v="100"/>
    <x v="8"/>
    <x v="0"/>
    <x v="98"/>
    <x v="94"/>
    <x v="9"/>
    <x v="6"/>
    <x v="9"/>
    <x v="37"/>
  </r>
  <r>
    <x v="0"/>
    <x v="1"/>
    <x v="103"/>
    <x v="9"/>
    <x v="12"/>
    <x v="3"/>
    <x v="0"/>
    <x v="121"/>
    <x v="124"/>
    <x v="43"/>
    <x v="51"/>
    <x v="20"/>
    <x v="13"/>
    <x v="11"/>
    <x v="101"/>
    <x v="9"/>
    <x v="0"/>
    <x v="99"/>
    <x v="95"/>
    <x v="10"/>
    <x v="1"/>
    <x v="14"/>
    <x v="1"/>
  </r>
  <r>
    <x v="0"/>
    <x v="1"/>
    <x v="104"/>
    <x v="9"/>
    <x v="12"/>
    <x v="3"/>
    <x v="0"/>
    <x v="122"/>
    <x v="125"/>
    <x v="44"/>
    <x v="51"/>
    <x v="2"/>
    <x v="14"/>
    <x v="12"/>
    <x v="102"/>
    <x v="9"/>
    <x v="0"/>
    <x v="100"/>
    <x v="96"/>
    <x v="10"/>
    <x v="1"/>
    <x v="15"/>
    <x v="1"/>
  </r>
  <r>
    <x v="0"/>
    <x v="1"/>
    <x v="104"/>
    <x v="9"/>
    <x v="12"/>
    <x v="3"/>
    <x v="0"/>
    <x v="123"/>
    <x v="126"/>
    <x v="44"/>
    <x v="51"/>
    <x v="2"/>
    <x v="14"/>
    <x v="13"/>
    <x v="103"/>
    <x v="9"/>
    <x v="0"/>
    <x v="101"/>
    <x v="97"/>
    <x v="10"/>
    <x v="1"/>
    <x v="15"/>
    <x v="1"/>
  </r>
  <r>
    <x v="0"/>
    <x v="1"/>
    <x v="2"/>
    <x v="9"/>
    <x v="12"/>
    <x v="3"/>
    <x v="0"/>
    <x v="124"/>
    <x v="127"/>
    <x v="45"/>
    <x v="51"/>
    <x v="21"/>
    <x v="15"/>
    <x v="3"/>
    <x v="104"/>
    <x v="10"/>
    <x v="0"/>
    <x v="102"/>
    <x v="98"/>
    <x v="10"/>
    <x v="2"/>
    <x v="9"/>
    <x v="1"/>
  </r>
  <r>
    <x v="0"/>
    <x v="1"/>
    <x v="2"/>
    <x v="9"/>
    <x v="12"/>
    <x v="3"/>
    <x v="0"/>
    <x v="125"/>
    <x v="128"/>
    <x v="45"/>
    <x v="51"/>
    <x v="21"/>
    <x v="15"/>
    <x v="3"/>
    <x v="105"/>
    <x v="10"/>
    <x v="0"/>
    <x v="103"/>
    <x v="99"/>
    <x v="10"/>
    <x v="2"/>
    <x v="9"/>
    <x v="1"/>
  </r>
  <r>
    <x v="0"/>
    <x v="1"/>
    <x v="105"/>
    <x v="9"/>
    <x v="12"/>
    <x v="3"/>
    <x v="0"/>
    <x v="126"/>
    <x v="129"/>
    <x v="46"/>
    <x v="51"/>
    <x v="21"/>
    <x v="15"/>
    <x v="3"/>
    <x v="106"/>
    <x v="10"/>
    <x v="0"/>
    <x v="104"/>
    <x v="100"/>
    <x v="10"/>
    <x v="2"/>
    <x v="9"/>
    <x v="1"/>
  </r>
  <r>
    <x v="0"/>
    <x v="1"/>
    <x v="105"/>
    <x v="9"/>
    <x v="12"/>
    <x v="3"/>
    <x v="0"/>
    <x v="127"/>
    <x v="130"/>
    <x v="46"/>
    <x v="51"/>
    <x v="21"/>
    <x v="15"/>
    <x v="3"/>
    <x v="107"/>
    <x v="10"/>
    <x v="0"/>
    <x v="105"/>
    <x v="101"/>
    <x v="10"/>
    <x v="2"/>
    <x v="9"/>
    <x v="1"/>
  </r>
  <r>
    <x v="0"/>
    <x v="1"/>
    <x v="106"/>
    <x v="9"/>
    <x v="12"/>
    <x v="3"/>
    <x v="0"/>
    <x v="128"/>
    <x v="131"/>
    <x v="47"/>
    <x v="51"/>
    <x v="21"/>
    <x v="15"/>
    <x v="3"/>
    <x v="108"/>
    <x v="10"/>
    <x v="0"/>
    <x v="106"/>
    <x v="102"/>
    <x v="10"/>
    <x v="2"/>
    <x v="9"/>
    <x v="1"/>
  </r>
  <r>
    <x v="0"/>
    <x v="1"/>
    <x v="2"/>
    <x v="9"/>
    <x v="12"/>
    <x v="3"/>
    <x v="0"/>
    <x v="129"/>
    <x v="132"/>
    <x v="48"/>
    <x v="52"/>
    <x v="22"/>
    <x v="16"/>
    <x v="14"/>
    <x v="109"/>
    <x v="11"/>
    <x v="0"/>
    <x v="107"/>
    <x v="103"/>
    <x v="11"/>
    <x v="2"/>
    <x v="9"/>
    <x v="1"/>
  </r>
  <r>
    <x v="0"/>
    <x v="1"/>
    <x v="107"/>
    <x v="9"/>
    <x v="12"/>
    <x v="3"/>
    <x v="0"/>
    <x v="130"/>
    <x v="133"/>
    <x v="48"/>
    <x v="53"/>
    <x v="1"/>
    <x v="1"/>
    <x v="1"/>
    <x v="110"/>
    <x v="7"/>
    <x v="0"/>
    <x v="108"/>
    <x v="104"/>
    <x v="9"/>
    <x v="2"/>
    <x v="9"/>
    <x v="1"/>
  </r>
  <r>
    <x v="0"/>
    <x v="1"/>
    <x v="107"/>
    <x v="9"/>
    <x v="12"/>
    <x v="3"/>
    <x v="0"/>
    <x v="131"/>
    <x v="134"/>
    <x v="48"/>
    <x v="53"/>
    <x v="1"/>
    <x v="1"/>
    <x v="1"/>
    <x v="110"/>
    <x v="7"/>
    <x v="0"/>
    <x v="108"/>
    <x v="104"/>
    <x v="9"/>
    <x v="2"/>
    <x v="9"/>
    <x v="1"/>
  </r>
  <r>
    <x v="0"/>
    <x v="1"/>
    <x v="108"/>
    <x v="9"/>
    <x v="12"/>
    <x v="3"/>
    <x v="0"/>
    <x v="132"/>
    <x v="135"/>
    <x v="49"/>
    <x v="54"/>
    <x v="1"/>
    <x v="1"/>
    <x v="1"/>
    <x v="111"/>
    <x v="7"/>
    <x v="0"/>
    <x v="109"/>
    <x v="105"/>
    <x v="9"/>
    <x v="2"/>
    <x v="9"/>
    <x v="1"/>
  </r>
  <r>
    <x v="0"/>
    <x v="1"/>
    <x v="109"/>
    <x v="9"/>
    <x v="12"/>
    <x v="3"/>
    <x v="0"/>
    <x v="133"/>
    <x v="136"/>
    <x v="50"/>
    <x v="55"/>
    <x v="1"/>
    <x v="1"/>
    <x v="1"/>
    <x v="112"/>
    <x v="7"/>
    <x v="0"/>
    <x v="110"/>
    <x v="106"/>
    <x v="9"/>
    <x v="2"/>
    <x v="9"/>
    <x v="1"/>
  </r>
  <r>
    <x v="0"/>
    <x v="1"/>
    <x v="110"/>
    <x v="9"/>
    <x v="12"/>
    <x v="3"/>
    <x v="0"/>
    <x v="134"/>
    <x v="137"/>
    <x v="50"/>
    <x v="56"/>
    <x v="1"/>
    <x v="1"/>
    <x v="1"/>
    <x v="113"/>
    <x v="7"/>
    <x v="0"/>
    <x v="111"/>
    <x v="107"/>
    <x v="9"/>
    <x v="2"/>
    <x v="9"/>
    <x v="1"/>
  </r>
  <r>
    <x v="0"/>
    <x v="1"/>
    <x v="111"/>
    <x v="9"/>
    <x v="12"/>
    <x v="3"/>
    <x v="0"/>
    <x v="135"/>
    <x v="138"/>
    <x v="51"/>
    <x v="57"/>
    <x v="1"/>
    <x v="1"/>
    <x v="1"/>
    <x v="114"/>
    <x v="7"/>
    <x v="0"/>
    <x v="112"/>
    <x v="108"/>
    <x v="9"/>
    <x v="1"/>
    <x v="16"/>
    <x v="1"/>
  </r>
  <r>
    <x v="0"/>
    <x v="1"/>
    <x v="112"/>
    <x v="9"/>
    <x v="12"/>
    <x v="3"/>
    <x v="0"/>
    <x v="136"/>
    <x v="139"/>
    <x v="51"/>
    <x v="57"/>
    <x v="1"/>
    <x v="1"/>
    <x v="1"/>
    <x v="114"/>
    <x v="7"/>
    <x v="0"/>
    <x v="112"/>
    <x v="108"/>
    <x v="9"/>
    <x v="1"/>
    <x v="16"/>
    <x v="1"/>
  </r>
  <r>
    <x v="0"/>
    <x v="1"/>
    <x v="111"/>
    <x v="9"/>
    <x v="12"/>
    <x v="3"/>
    <x v="0"/>
    <x v="137"/>
    <x v="140"/>
    <x v="51"/>
    <x v="58"/>
    <x v="1"/>
    <x v="1"/>
    <x v="1"/>
    <x v="115"/>
    <x v="7"/>
    <x v="0"/>
    <x v="113"/>
    <x v="109"/>
    <x v="9"/>
    <x v="1"/>
    <x v="16"/>
    <x v="1"/>
  </r>
  <r>
    <x v="0"/>
    <x v="1"/>
    <x v="113"/>
    <x v="9"/>
    <x v="12"/>
    <x v="3"/>
    <x v="0"/>
    <x v="138"/>
    <x v="141"/>
    <x v="51"/>
    <x v="59"/>
    <x v="1"/>
    <x v="1"/>
    <x v="1"/>
    <x v="116"/>
    <x v="7"/>
    <x v="0"/>
    <x v="114"/>
    <x v="110"/>
    <x v="9"/>
    <x v="1"/>
    <x v="16"/>
    <x v="1"/>
  </r>
  <r>
    <x v="0"/>
    <x v="1"/>
    <x v="111"/>
    <x v="9"/>
    <x v="12"/>
    <x v="3"/>
    <x v="0"/>
    <x v="139"/>
    <x v="142"/>
    <x v="51"/>
    <x v="57"/>
    <x v="1"/>
    <x v="1"/>
    <x v="1"/>
    <x v="114"/>
    <x v="7"/>
    <x v="0"/>
    <x v="112"/>
    <x v="108"/>
    <x v="9"/>
    <x v="1"/>
    <x v="16"/>
    <x v="1"/>
  </r>
  <r>
    <x v="0"/>
    <x v="1"/>
    <x v="114"/>
    <x v="9"/>
    <x v="12"/>
    <x v="3"/>
    <x v="0"/>
    <x v="140"/>
    <x v="143"/>
    <x v="51"/>
    <x v="60"/>
    <x v="1"/>
    <x v="1"/>
    <x v="1"/>
    <x v="117"/>
    <x v="7"/>
    <x v="0"/>
    <x v="115"/>
    <x v="111"/>
    <x v="9"/>
    <x v="1"/>
    <x v="16"/>
    <x v="1"/>
  </r>
  <r>
    <x v="0"/>
    <x v="1"/>
    <x v="115"/>
    <x v="9"/>
    <x v="12"/>
    <x v="3"/>
    <x v="0"/>
    <x v="141"/>
    <x v="144"/>
    <x v="51"/>
    <x v="60"/>
    <x v="1"/>
    <x v="1"/>
    <x v="1"/>
    <x v="117"/>
    <x v="7"/>
    <x v="0"/>
    <x v="115"/>
    <x v="111"/>
    <x v="9"/>
    <x v="1"/>
    <x v="16"/>
    <x v="1"/>
  </r>
  <r>
    <x v="0"/>
    <x v="1"/>
    <x v="116"/>
    <x v="9"/>
    <x v="12"/>
    <x v="3"/>
    <x v="0"/>
    <x v="142"/>
    <x v="145"/>
    <x v="51"/>
    <x v="61"/>
    <x v="1"/>
    <x v="1"/>
    <x v="1"/>
    <x v="118"/>
    <x v="7"/>
    <x v="0"/>
    <x v="116"/>
    <x v="112"/>
    <x v="9"/>
    <x v="1"/>
    <x v="16"/>
    <x v="1"/>
  </r>
  <r>
    <x v="0"/>
    <x v="1"/>
    <x v="112"/>
    <x v="9"/>
    <x v="12"/>
    <x v="3"/>
    <x v="0"/>
    <x v="143"/>
    <x v="146"/>
    <x v="51"/>
    <x v="62"/>
    <x v="1"/>
    <x v="1"/>
    <x v="1"/>
    <x v="119"/>
    <x v="7"/>
    <x v="0"/>
    <x v="117"/>
    <x v="10"/>
    <x v="9"/>
    <x v="1"/>
    <x v="16"/>
    <x v="1"/>
  </r>
  <r>
    <x v="0"/>
    <x v="1"/>
    <x v="117"/>
    <x v="9"/>
    <x v="12"/>
    <x v="3"/>
    <x v="0"/>
    <x v="144"/>
    <x v="147"/>
    <x v="51"/>
    <x v="63"/>
    <x v="1"/>
    <x v="1"/>
    <x v="1"/>
    <x v="120"/>
    <x v="7"/>
    <x v="0"/>
    <x v="118"/>
    <x v="46"/>
    <x v="9"/>
    <x v="1"/>
    <x v="16"/>
    <x v="1"/>
  </r>
  <r>
    <x v="0"/>
    <x v="1"/>
    <x v="111"/>
    <x v="9"/>
    <x v="12"/>
    <x v="3"/>
    <x v="0"/>
    <x v="145"/>
    <x v="148"/>
    <x v="51"/>
    <x v="64"/>
    <x v="1"/>
    <x v="1"/>
    <x v="1"/>
    <x v="121"/>
    <x v="7"/>
    <x v="0"/>
    <x v="119"/>
    <x v="113"/>
    <x v="9"/>
    <x v="1"/>
    <x v="16"/>
    <x v="1"/>
  </r>
  <r>
    <x v="0"/>
    <x v="1"/>
    <x v="118"/>
    <x v="9"/>
    <x v="12"/>
    <x v="3"/>
    <x v="0"/>
    <x v="146"/>
    <x v="149"/>
    <x v="50"/>
    <x v="65"/>
    <x v="1"/>
    <x v="1"/>
    <x v="1"/>
    <x v="122"/>
    <x v="7"/>
    <x v="0"/>
    <x v="120"/>
    <x v="114"/>
    <x v="9"/>
    <x v="2"/>
    <x v="9"/>
    <x v="1"/>
  </r>
  <r>
    <x v="0"/>
    <x v="1"/>
    <x v="119"/>
    <x v="9"/>
    <x v="12"/>
    <x v="3"/>
    <x v="0"/>
    <x v="147"/>
    <x v="150"/>
    <x v="50"/>
    <x v="66"/>
    <x v="1"/>
    <x v="1"/>
    <x v="1"/>
    <x v="123"/>
    <x v="7"/>
    <x v="0"/>
    <x v="121"/>
    <x v="115"/>
    <x v="9"/>
    <x v="2"/>
    <x v="9"/>
    <x v="1"/>
  </r>
  <r>
    <x v="0"/>
    <x v="1"/>
    <x v="120"/>
    <x v="9"/>
    <x v="12"/>
    <x v="3"/>
    <x v="0"/>
    <x v="148"/>
    <x v="151"/>
    <x v="51"/>
    <x v="67"/>
    <x v="1"/>
    <x v="1"/>
    <x v="1"/>
    <x v="124"/>
    <x v="7"/>
    <x v="0"/>
    <x v="122"/>
    <x v="116"/>
    <x v="9"/>
    <x v="1"/>
    <x v="16"/>
    <x v="1"/>
  </r>
  <r>
    <x v="0"/>
    <x v="1"/>
    <x v="120"/>
    <x v="9"/>
    <x v="12"/>
    <x v="3"/>
    <x v="0"/>
    <x v="149"/>
    <x v="152"/>
    <x v="51"/>
    <x v="68"/>
    <x v="1"/>
    <x v="1"/>
    <x v="1"/>
    <x v="125"/>
    <x v="7"/>
    <x v="0"/>
    <x v="123"/>
    <x v="117"/>
    <x v="9"/>
    <x v="1"/>
    <x v="16"/>
    <x v="1"/>
  </r>
  <r>
    <x v="0"/>
    <x v="1"/>
    <x v="120"/>
    <x v="9"/>
    <x v="12"/>
    <x v="3"/>
    <x v="0"/>
    <x v="150"/>
    <x v="153"/>
    <x v="51"/>
    <x v="57"/>
    <x v="1"/>
    <x v="1"/>
    <x v="1"/>
    <x v="114"/>
    <x v="7"/>
    <x v="0"/>
    <x v="112"/>
    <x v="108"/>
    <x v="9"/>
    <x v="1"/>
    <x v="16"/>
    <x v="1"/>
  </r>
  <r>
    <x v="0"/>
    <x v="1"/>
    <x v="120"/>
    <x v="9"/>
    <x v="12"/>
    <x v="3"/>
    <x v="0"/>
    <x v="151"/>
    <x v="154"/>
    <x v="52"/>
    <x v="69"/>
    <x v="1"/>
    <x v="1"/>
    <x v="1"/>
    <x v="77"/>
    <x v="7"/>
    <x v="0"/>
    <x v="77"/>
    <x v="118"/>
    <x v="9"/>
    <x v="2"/>
    <x v="9"/>
    <x v="1"/>
  </r>
  <r>
    <x v="0"/>
    <x v="1"/>
    <x v="120"/>
    <x v="9"/>
    <x v="12"/>
    <x v="3"/>
    <x v="0"/>
    <x v="151"/>
    <x v="155"/>
    <x v="52"/>
    <x v="69"/>
    <x v="1"/>
    <x v="1"/>
    <x v="1"/>
    <x v="77"/>
    <x v="7"/>
    <x v="0"/>
    <x v="77"/>
    <x v="118"/>
    <x v="9"/>
    <x v="2"/>
    <x v="9"/>
    <x v="1"/>
  </r>
  <r>
    <x v="0"/>
    <x v="1"/>
    <x v="120"/>
    <x v="9"/>
    <x v="12"/>
    <x v="3"/>
    <x v="0"/>
    <x v="152"/>
    <x v="156"/>
    <x v="53"/>
    <x v="69"/>
    <x v="1"/>
    <x v="1"/>
    <x v="1"/>
    <x v="77"/>
    <x v="7"/>
    <x v="0"/>
    <x v="77"/>
    <x v="118"/>
    <x v="9"/>
    <x v="2"/>
    <x v="9"/>
    <x v="1"/>
  </r>
  <r>
    <x v="0"/>
    <x v="1"/>
    <x v="120"/>
    <x v="9"/>
    <x v="12"/>
    <x v="3"/>
    <x v="0"/>
    <x v="153"/>
    <x v="157"/>
    <x v="53"/>
    <x v="69"/>
    <x v="1"/>
    <x v="1"/>
    <x v="1"/>
    <x v="77"/>
    <x v="7"/>
    <x v="0"/>
    <x v="77"/>
    <x v="118"/>
    <x v="9"/>
    <x v="2"/>
    <x v="9"/>
    <x v="1"/>
  </r>
  <r>
    <x v="0"/>
    <x v="1"/>
    <x v="90"/>
    <x v="9"/>
    <x v="12"/>
    <x v="3"/>
    <x v="0"/>
    <x v="154"/>
    <x v="158"/>
    <x v="54"/>
    <x v="69"/>
    <x v="1"/>
    <x v="1"/>
    <x v="1"/>
    <x v="77"/>
    <x v="7"/>
    <x v="0"/>
    <x v="77"/>
    <x v="118"/>
    <x v="9"/>
    <x v="1"/>
    <x v="16"/>
    <x v="1"/>
  </r>
  <r>
    <x v="0"/>
    <x v="1"/>
    <x v="2"/>
    <x v="10"/>
    <x v="1"/>
    <x v="0"/>
    <x v="0"/>
    <x v="155"/>
    <x v="159"/>
    <x v="55"/>
    <x v="70"/>
    <x v="23"/>
    <x v="17"/>
    <x v="1"/>
    <x v="86"/>
    <x v="12"/>
    <x v="0"/>
    <x v="54"/>
    <x v="119"/>
    <x v="12"/>
    <x v="1"/>
    <x v="17"/>
    <x v="38"/>
  </r>
  <r>
    <x v="0"/>
    <x v="1"/>
    <x v="2"/>
    <x v="10"/>
    <x v="1"/>
    <x v="0"/>
    <x v="0"/>
    <x v="156"/>
    <x v="160"/>
    <x v="55"/>
    <x v="70"/>
    <x v="23"/>
    <x v="17"/>
    <x v="1"/>
    <x v="86"/>
    <x v="12"/>
    <x v="0"/>
    <x v="54"/>
    <x v="119"/>
    <x v="12"/>
    <x v="1"/>
    <x v="17"/>
    <x v="38"/>
  </r>
  <r>
    <x v="0"/>
    <x v="1"/>
    <x v="111"/>
    <x v="10"/>
    <x v="1"/>
    <x v="0"/>
    <x v="0"/>
    <x v="157"/>
    <x v="161"/>
    <x v="55"/>
    <x v="70"/>
    <x v="23"/>
    <x v="17"/>
    <x v="1"/>
    <x v="126"/>
    <x v="12"/>
    <x v="0"/>
    <x v="124"/>
    <x v="120"/>
    <x v="12"/>
    <x v="1"/>
    <x v="17"/>
    <x v="38"/>
  </r>
  <r>
    <x v="0"/>
    <x v="1"/>
    <x v="2"/>
    <x v="10"/>
    <x v="1"/>
    <x v="0"/>
    <x v="0"/>
    <x v="158"/>
    <x v="162"/>
    <x v="52"/>
    <x v="70"/>
    <x v="23"/>
    <x v="17"/>
    <x v="1"/>
    <x v="126"/>
    <x v="12"/>
    <x v="0"/>
    <x v="124"/>
    <x v="120"/>
    <x v="12"/>
    <x v="1"/>
    <x v="18"/>
    <x v="1"/>
  </r>
  <r>
    <x v="0"/>
    <x v="1"/>
    <x v="10"/>
    <x v="10"/>
    <x v="1"/>
    <x v="0"/>
    <x v="0"/>
    <x v="159"/>
    <x v="163"/>
    <x v="56"/>
    <x v="71"/>
    <x v="2"/>
    <x v="1"/>
    <x v="1"/>
    <x v="78"/>
    <x v="12"/>
    <x v="0"/>
    <x v="53"/>
    <x v="121"/>
    <x v="12"/>
    <x v="2"/>
    <x v="9"/>
    <x v="1"/>
  </r>
  <r>
    <x v="0"/>
    <x v="1"/>
    <x v="10"/>
    <x v="10"/>
    <x v="1"/>
    <x v="0"/>
    <x v="0"/>
    <x v="160"/>
    <x v="164"/>
    <x v="57"/>
    <x v="71"/>
    <x v="2"/>
    <x v="1"/>
    <x v="1"/>
    <x v="127"/>
    <x v="12"/>
    <x v="0"/>
    <x v="125"/>
    <x v="122"/>
    <x v="12"/>
    <x v="2"/>
    <x v="9"/>
    <x v="1"/>
  </r>
  <r>
    <x v="0"/>
    <x v="1"/>
    <x v="111"/>
    <x v="10"/>
    <x v="1"/>
    <x v="0"/>
    <x v="0"/>
    <x v="161"/>
    <x v="165"/>
    <x v="55"/>
    <x v="70"/>
    <x v="23"/>
    <x v="17"/>
    <x v="1"/>
    <x v="128"/>
    <x v="12"/>
    <x v="0"/>
    <x v="126"/>
    <x v="123"/>
    <x v="12"/>
    <x v="1"/>
    <x v="17"/>
    <x v="38"/>
  </r>
  <r>
    <x v="0"/>
    <x v="1"/>
    <x v="2"/>
    <x v="10"/>
    <x v="1"/>
    <x v="0"/>
    <x v="0"/>
    <x v="162"/>
    <x v="166"/>
    <x v="55"/>
    <x v="70"/>
    <x v="23"/>
    <x v="17"/>
    <x v="1"/>
    <x v="125"/>
    <x v="12"/>
    <x v="0"/>
    <x v="123"/>
    <x v="124"/>
    <x v="12"/>
    <x v="1"/>
    <x v="17"/>
    <x v="38"/>
  </r>
  <r>
    <x v="0"/>
    <x v="1"/>
    <x v="2"/>
    <x v="10"/>
    <x v="1"/>
    <x v="0"/>
    <x v="0"/>
    <x v="163"/>
    <x v="167"/>
    <x v="55"/>
    <x v="70"/>
    <x v="23"/>
    <x v="17"/>
    <x v="1"/>
    <x v="119"/>
    <x v="12"/>
    <x v="0"/>
    <x v="117"/>
    <x v="125"/>
    <x v="12"/>
    <x v="1"/>
    <x v="17"/>
    <x v="38"/>
  </r>
  <r>
    <x v="0"/>
    <x v="1"/>
    <x v="2"/>
    <x v="10"/>
    <x v="1"/>
    <x v="0"/>
    <x v="0"/>
    <x v="164"/>
    <x v="168"/>
    <x v="55"/>
    <x v="70"/>
    <x v="23"/>
    <x v="17"/>
    <x v="1"/>
    <x v="129"/>
    <x v="12"/>
    <x v="0"/>
    <x v="127"/>
    <x v="126"/>
    <x v="12"/>
    <x v="1"/>
    <x v="17"/>
    <x v="38"/>
  </r>
  <r>
    <x v="0"/>
    <x v="1"/>
    <x v="2"/>
    <x v="10"/>
    <x v="1"/>
    <x v="0"/>
    <x v="0"/>
    <x v="165"/>
    <x v="169"/>
    <x v="55"/>
    <x v="70"/>
    <x v="23"/>
    <x v="17"/>
    <x v="1"/>
    <x v="130"/>
    <x v="12"/>
    <x v="0"/>
    <x v="128"/>
    <x v="127"/>
    <x v="12"/>
    <x v="1"/>
    <x v="17"/>
    <x v="38"/>
  </r>
  <r>
    <x v="0"/>
    <x v="1"/>
    <x v="117"/>
    <x v="10"/>
    <x v="1"/>
    <x v="0"/>
    <x v="0"/>
    <x v="166"/>
    <x v="170"/>
    <x v="55"/>
    <x v="70"/>
    <x v="23"/>
    <x v="17"/>
    <x v="1"/>
    <x v="131"/>
    <x v="12"/>
    <x v="0"/>
    <x v="129"/>
    <x v="121"/>
    <x v="12"/>
    <x v="1"/>
    <x v="17"/>
    <x v="38"/>
  </r>
  <r>
    <x v="0"/>
    <x v="8"/>
    <x v="76"/>
    <x v="11"/>
    <x v="13"/>
    <x v="2"/>
    <x v="0"/>
    <x v="167"/>
    <x v="171"/>
    <x v="26"/>
    <x v="46"/>
    <x v="19"/>
    <x v="18"/>
    <x v="15"/>
    <x v="132"/>
    <x v="8"/>
    <x v="0"/>
    <x v="130"/>
    <x v="128"/>
    <x v="9"/>
    <x v="8"/>
    <x v="19"/>
    <x v="36"/>
  </r>
  <r>
    <x v="0"/>
    <x v="8"/>
    <x v="121"/>
    <x v="11"/>
    <x v="13"/>
    <x v="2"/>
    <x v="0"/>
    <x v="168"/>
    <x v="172"/>
    <x v="26"/>
    <x v="72"/>
    <x v="24"/>
    <x v="19"/>
    <x v="16"/>
    <x v="133"/>
    <x v="8"/>
    <x v="0"/>
    <x v="131"/>
    <x v="129"/>
    <x v="9"/>
    <x v="9"/>
    <x v="19"/>
    <x v="36"/>
  </r>
  <r>
    <x v="0"/>
    <x v="8"/>
    <x v="122"/>
    <x v="11"/>
    <x v="13"/>
    <x v="2"/>
    <x v="0"/>
    <x v="169"/>
    <x v="173"/>
    <x v="26"/>
    <x v="72"/>
    <x v="24"/>
    <x v="19"/>
    <x v="16"/>
    <x v="134"/>
    <x v="8"/>
    <x v="0"/>
    <x v="132"/>
    <x v="130"/>
    <x v="9"/>
    <x v="10"/>
    <x v="19"/>
    <x v="36"/>
  </r>
  <r>
    <x v="0"/>
    <x v="8"/>
    <x v="123"/>
    <x v="11"/>
    <x v="13"/>
    <x v="2"/>
    <x v="0"/>
    <x v="170"/>
    <x v="174"/>
    <x v="26"/>
    <x v="72"/>
    <x v="24"/>
    <x v="19"/>
    <x v="16"/>
    <x v="135"/>
    <x v="8"/>
    <x v="0"/>
    <x v="133"/>
    <x v="131"/>
    <x v="9"/>
    <x v="11"/>
    <x v="19"/>
    <x v="36"/>
  </r>
  <r>
    <x v="0"/>
    <x v="8"/>
    <x v="76"/>
    <x v="11"/>
    <x v="13"/>
    <x v="2"/>
    <x v="0"/>
    <x v="87"/>
    <x v="175"/>
    <x v="26"/>
    <x v="46"/>
    <x v="19"/>
    <x v="18"/>
    <x v="15"/>
    <x v="136"/>
    <x v="8"/>
    <x v="0"/>
    <x v="134"/>
    <x v="132"/>
    <x v="9"/>
    <x v="12"/>
    <x v="19"/>
    <x v="36"/>
  </r>
  <r>
    <x v="0"/>
    <x v="8"/>
    <x v="124"/>
    <x v="11"/>
    <x v="13"/>
    <x v="2"/>
    <x v="0"/>
    <x v="171"/>
    <x v="176"/>
    <x v="28"/>
    <x v="73"/>
    <x v="1"/>
    <x v="1"/>
    <x v="1"/>
    <x v="137"/>
    <x v="8"/>
    <x v="0"/>
    <x v="135"/>
    <x v="133"/>
    <x v="9"/>
    <x v="13"/>
    <x v="19"/>
    <x v="36"/>
  </r>
  <r>
    <x v="0"/>
    <x v="8"/>
    <x v="125"/>
    <x v="11"/>
    <x v="13"/>
    <x v="2"/>
    <x v="0"/>
    <x v="172"/>
    <x v="177"/>
    <x v="28"/>
    <x v="73"/>
    <x v="1"/>
    <x v="1"/>
    <x v="1"/>
    <x v="138"/>
    <x v="8"/>
    <x v="0"/>
    <x v="136"/>
    <x v="134"/>
    <x v="9"/>
    <x v="14"/>
    <x v="19"/>
    <x v="36"/>
  </r>
  <r>
    <x v="0"/>
    <x v="8"/>
    <x v="126"/>
    <x v="11"/>
    <x v="13"/>
    <x v="2"/>
    <x v="0"/>
    <x v="173"/>
    <x v="178"/>
    <x v="28"/>
    <x v="73"/>
    <x v="1"/>
    <x v="1"/>
    <x v="1"/>
    <x v="139"/>
    <x v="8"/>
    <x v="0"/>
    <x v="137"/>
    <x v="135"/>
    <x v="9"/>
    <x v="15"/>
    <x v="19"/>
    <x v="36"/>
  </r>
  <r>
    <x v="1"/>
    <x v="8"/>
    <x v="40"/>
    <x v="11"/>
    <x v="13"/>
    <x v="2"/>
    <x v="0"/>
    <x v="174"/>
    <x v="179"/>
    <x v="58"/>
    <x v="74"/>
    <x v="1"/>
    <x v="1"/>
    <x v="1"/>
    <x v="140"/>
    <x v="8"/>
    <x v="0"/>
    <x v="138"/>
    <x v="136"/>
    <x v="9"/>
    <x v="16"/>
    <x v="9"/>
    <x v="36"/>
  </r>
  <r>
    <x v="1"/>
    <x v="8"/>
    <x v="127"/>
    <x v="11"/>
    <x v="13"/>
    <x v="2"/>
    <x v="0"/>
    <x v="175"/>
    <x v="180"/>
    <x v="59"/>
    <x v="75"/>
    <x v="1"/>
    <x v="1"/>
    <x v="1"/>
    <x v="141"/>
    <x v="8"/>
    <x v="0"/>
    <x v="139"/>
    <x v="137"/>
    <x v="9"/>
    <x v="17"/>
    <x v="9"/>
    <x v="36"/>
  </r>
  <r>
    <x v="1"/>
    <x v="8"/>
    <x v="128"/>
    <x v="11"/>
    <x v="13"/>
    <x v="2"/>
    <x v="0"/>
    <x v="176"/>
    <x v="181"/>
    <x v="60"/>
    <x v="76"/>
    <x v="1"/>
    <x v="1"/>
    <x v="1"/>
    <x v="142"/>
    <x v="8"/>
    <x v="0"/>
    <x v="140"/>
    <x v="138"/>
    <x v="9"/>
    <x v="18"/>
    <x v="9"/>
    <x v="36"/>
  </r>
  <r>
    <x v="1"/>
    <x v="8"/>
    <x v="128"/>
    <x v="11"/>
    <x v="13"/>
    <x v="2"/>
    <x v="0"/>
    <x v="177"/>
    <x v="182"/>
    <x v="60"/>
    <x v="76"/>
    <x v="1"/>
    <x v="1"/>
    <x v="1"/>
    <x v="143"/>
    <x v="8"/>
    <x v="0"/>
    <x v="141"/>
    <x v="139"/>
    <x v="9"/>
    <x v="19"/>
    <x v="9"/>
    <x v="36"/>
  </r>
  <r>
    <x v="1"/>
    <x v="8"/>
    <x v="129"/>
    <x v="11"/>
    <x v="13"/>
    <x v="2"/>
    <x v="0"/>
    <x v="73"/>
    <x v="183"/>
    <x v="28"/>
    <x v="46"/>
    <x v="25"/>
    <x v="1"/>
    <x v="1"/>
    <x v="144"/>
    <x v="7"/>
    <x v="0"/>
    <x v="142"/>
    <x v="140"/>
    <x v="9"/>
    <x v="20"/>
    <x v="9"/>
    <x v="36"/>
  </r>
  <r>
    <x v="1"/>
    <x v="8"/>
    <x v="130"/>
    <x v="11"/>
    <x v="13"/>
    <x v="2"/>
    <x v="0"/>
    <x v="73"/>
    <x v="184"/>
    <x v="28"/>
    <x v="46"/>
    <x v="26"/>
    <x v="1"/>
    <x v="1"/>
    <x v="144"/>
    <x v="7"/>
    <x v="0"/>
    <x v="142"/>
    <x v="140"/>
    <x v="9"/>
    <x v="21"/>
    <x v="9"/>
    <x v="36"/>
  </r>
  <r>
    <x v="1"/>
    <x v="8"/>
    <x v="130"/>
    <x v="11"/>
    <x v="13"/>
    <x v="2"/>
    <x v="0"/>
    <x v="73"/>
    <x v="185"/>
    <x v="28"/>
    <x v="46"/>
    <x v="27"/>
    <x v="1"/>
    <x v="1"/>
    <x v="144"/>
    <x v="7"/>
    <x v="0"/>
    <x v="142"/>
    <x v="140"/>
    <x v="9"/>
    <x v="22"/>
    <x v="9"/>
    <x v="36"/>
  </r>
  <r>
    <x v="1"/>
    <x v="8"/>
    <x v="130"/>
    <x v="11"/>
    <x v="13"/>
    <x v="2"/>
    <x v="0"/>
    <x v="73"/>
    <x v="186"/>
    <x v="28"/>
    <x v="46"/>
    <x v="28"/>
    <x v="1"/>
    <x v="1"/>
    <x v="144"/>
    <x v="7"/>
    <x v="0"/>
    <x v="142"/>
    <x v="140"/>
    <x v="9"/>
    <x v="23"/>
    <x v="9"/>
    <x v="36"/>
  </r>
  <r>
    <x v="1"/>
    <x v="8"/>
    <x v="31"/>
    <x v="11"/>
    <x v="13"/>
    <x v="2"/>
    <x v="0"/>
    <x v="73"/>
    <x v="187"/>
    <x v="28"/>
    <x v="46"/>
    <x v="29"/>
    <x v="1"/>
    <x v="1"/>
    <x v="144"/>
    <x v="7"/>
    <x v="0"/>
    <x v="142"/>
    <x v="140"/>
    <x v="9"/>
    <x v="24"/>
    <x v="9"/>
    <x v="36"/>
  </r>
  <r>
    <x v="1"/>
    <x v="8"/>
    <x v="131"/>
    <x v="11"/>
    <x v="13"/>
    <x v="2"/>
    <x v="0"/>
    <x v="73"/>
    <x v="188"/>
    <x v="28"/>
    <x v="46"/>
    <x v="30"/>
    <x v="1"/>
    <x v="1"/>
    <x v="144"/>
    <x v="7"/>
    <x v="0"/>
    <x v="142"/>
    <x v="140"/>
    <x v="9"/>
    <x v="25"/>
    <x v="9"/>
    <x v="36"/>
  </r>
  <r>
    <x v="1"/>
    <x v="8"/>
    <x v="27"/>
    <x v="11"/>
    <x v="13"/>
    <x v="2"/>
    <x v="0"/>
    <x v="73"/>
    <x v="189"/>
    <x v="28"/>
    <x v="46"/>
    <x v="31"/>
    <x v="1"/>
    <x v="1"/>
    <x v="144"/>
    <x v="7"/>
    <x v="0"/>
    <x v="142"/>
    <x v="140"/>
    <x v="9"/>
    <x v="26"/>
    <x v="9"/>
    <x v="36"/>
  </r>
  <r>
    <x v="1"/>
    <x v="8"/>
    <x v="132"/>
    <x v="11"/>
    <x v="13"/>
    <x v="2"/>
    <x v="0"/>
    <x v="73"/>
    <x v="190"/>
    <x v="28"/>
    <x v="46"/>
    <x v="32"/>
    <x v="1"/>
    <x v="1"/>
    <x v="144"/>
    <x v="7"/>
    <x v="0"/>
    <x v="142"/>
    <x v="140"/>
    <x v="9"/>
    <x v="27"/>
    <x v="9"/>
    <x v="36"/>
  </r>
  <r>
    <x v="0"/>
    <x v="8"/>
    <x v="133"/>
    <x v="11"/>
    <x v="13"/>
    <x v="2"/>
    <x v="0"/>
    <x v="73"/>
    <x v="191"/>
    <x v="28"/>
    <x v="46"/>
    <x v="33"/>
    <x v="1"/>
    <x v="1"/>
    <x v="144"/>
    <x v="7"/>
    <x v="0"/>
    <x v="142"/>
    <x v="140"/>
    <x v="9"/>
    <x v="28"/>
    <x v="9"/>
    <x v="36"/>
  </r>
  <r>
    <x v="3"/>
    <x v="8"/>
    <x v="134"/>
    <x v="11"/>
    <x v="13"/>
    <x v="2"/>
    <x v="0"/>
    <x v="73"/>
    <x v="192"/>
    <x v="28"/>
    <x v="46"/>
    <x v="34"/>
    <x v="1"/>
    <x v="1"/>
    <x v="144"/>
    <x v="7"/>
    <x v="0"/>
    <x v="142"/>
    <x v="140"/>
    <x v="9"/>
    <x v="29"/>
    <x v="9"/>
    <x v="36"/>
  </r>
  <r>
    <x v="0"/>
    <x v="9"/>
    <x v="135"/>
    <x v="12"/>
    <x v="14"/>
    <x v="2"/>
    <x v="0"/>
    <x v="178"/>
    <x v="193"/>
    <x v="61"/>
    <x v="46"/>
    <x v="35"/>
    <x v="20"/>
    <x v="17"/>
    <x v="145"/>
    <x v="8"/>
    <x v="0"/>
    <x v="143"/>
    <x v="141"/>
    <x v="9"/>
    <x v="30"/>
    <x v="19"/>
    <x v="1"/>
  </r>
  <r>
    <x v="0"/>
    <x v="9"/>
    <x v="136"/>
    <x v="12"/>
    <x v="14"/>
    <x v="2"/>
    <x v="0"/>
    <x v="179"/>
    <x v="194"/>
    <x v="28"/>
    <x v="46"/>
    <x v="35"/>
    <x v="1"/>
    <x v="1"/>
    <x v="146"/>
    <x v="8"/>
    <x v="0"/>
    <x v="144"/>
    <x v="142"/>
    <x v="9"/>
    <x v="31"/>
    <x v="19"/>
    <x v="1"/>
  </r>
  <r>
    <x v="0"/>
    <x v="9"/>
    <x v="137"/>
    <x v="12"/>
    <x v="14"/>
    <x v="2"/>
    <x v="0"/>
    <x v="180"/>
    <x v="195"/>
    <x v="61"/>
    <x v="46"/>
    <x v="35"/>
    <x v="20"/>
    <x v="17"/>
    <x v="147"/>
    <x v="8"/>
    <x v="0"/>
    <x v="145"/>
    <x v="143"/>
    <x v="9"/>
    <x v="32"/>
    <x v="20"/>
    <x v="1"/>
  </r>
  <r>
    <x v="0"/>
    <x v="9"/>
    <x v="138"/>
    <x v="12"/>
    <x v="14"/>
    <x v="2"/>
    <x v="0"/>
    <x v="181"/>
    <x v="196"/>
    <x v="62"/>
    <x v="46"/>
    <x v="36"/>
    <x v="1"/>
    <x v="1"/>
    <x v="148"/>
    <x v="7"/>
    <x v="0"/>
    <x v="146"/>
    <x v="144"/>
    <x v="9"/>
    <x v="33"/>
    <x v="19"/>
    <x v="1"/>
  </r>
  <r>
    <x v="1"/>
    <x v="9"/>
    <x v="129"/>
    <x v="12"/>
    <x v="14"/>
    <x v="2"/>
    <x v="0"/>
    <x v="73"/>
    <x v="197"/>
    <x v="28"/>
    <x v="77"/>
    <x v="1"/>
    <x v="1"/>
    <x v="1"/>
    <x v="144"/>
    <x v="7"/>
    <x v="0"/>
    <x v="142"/>
    <x v="140"/>
    <x v="9"/>
    <x v="34"/>
    <x v="9"/>
    <x v="1"/>
  </r>
  <r>
    <x v="1"/>
    <x v="9"/>
    <x v="129"/>
    <x v="12"/>
    <x v="14"/>
    <x v="2"/>
    <x v="0"/>
    <x v="73"/>
    <x v="198"/>
    <x v="28"/>
    <x v="78"/>
    <x v="1"/>
    <x v="1"/>
    <x v="1"/>
    <x v="144"/>
    <x v="7"/>
    <x v="0"/>
    <x v="142"/>
    <x v="140"/>
    <x v="9"/>
    <x v="35"/>
    <x v="9"/>
    <x v="1"/>
  </r>
  <r>
    <x v="1"/>
    <x v="9"/>
    <x v="129"/>
    <x v="12"/>
    <x v="14"/>
    <x v="2"/>
    <x v="0"/>
    <x v="73"/>
    <x v="199"/>
    <x v="28"/>
    <x v="79"/>
    <x v="1"/>
    <x v="1"/>
    <x v="1"/>
    <x v="144"/>
    <x v="7"/>
    <x v="0"/>
    <x v="142"/>
    <x v="140"/>
    <x v="9"/>
    <x v="36"/>
    <x v="9"/>
    <x v="1"/>
  </r>
  <r>
    <x v="1"/>
    <x v="9"/>
    <x v="130"/>
    <x v="12"/>
    <x v="14"/>
    <x v="2"/>
    <x v="0"/>
    <x v="73"/>
    <x v="184"/>
    <x v="28"/>
    <x v="80"/>
    <x v="1"/>
    <x v="1"/>
    <x v="1"/>
    <x v="144"/>
    <x v="7"/>
    <x v="0"/>
    <x v="142"/>
    <x v="140"/>
    <x v="9"/>
    <x v="37"/>
    <x v="9"/>
    <x v="1"/>
  </r>
  <r>
    <x v="1"/>
    <x v="9"/>
    <x v="130"/>
    <x v="12"/>
    <x v="14"/>
    <x v="2"/>
    <x v="0"/>
    <x v="73"/>
    <x v="200"/>
    <x v="28"/>
    <x v="81"/>
    <x v="1"/>
    <x v="1"/>
    <x v="1"/>
    <x v="144"/>
    <x v="7"/>
    <x v="0"/>
    <x v="142"/>
    <x v="140"/>
    <x v="9"/>
    <x v="38"/>
    <x v="9"/>
    <x v="1"/>
  </r>
  <r>
    <x v="1"/>
    <x v="9"/>
    <x v="130"/>
    <x v="12"/>
    <x v="14"/>
    <x v="2"/>
    <x v="0"/>
    <x v="73"/>
    <x v="201"/>
    <x v="28"/>
    <x v="82"/>
    <x v="1"/>
    <x v="1"/>
    <x v="1"/>
    <x v="144"/>
    <x v="7"/>
    <x v="0"/>
    <x v="142"/>
    <x v="140"/>
    <x v="9"/>
    <x v="39"/>
    <x v="9"/>
    <x v="1"/>
  </r>
  <r>
    <x v="1"/>
    <x v="9"/>
    <x v="130"/>
    <x v="12"/>
    <x v="14"/>
    <x v="2"/>
    <x v="0"/>
    <x v="73"/>
    <x v="202"/>
    <x v="28"/>
    <x v="83"/>
    <x v="1"/>
    <x v="1"/>
    <x v="1"/>
    <x v="144"/>
    <x v="7"/>
    <x v="0"/>
    <x v="142"/>
    <x v="140"/>
    <x v="9"/>
    <x v="40"/>
    <x v="9"/>
    <x v="1"/>
  </r>
  <r>
    <x v="1"/>
    <x v="9"/>
    <x v="31"/>
    <x v="12"/>
    <x v="14"/>
    <x v="2"/>
    <x v="0"/>
    <x v="73"/>
    <x v="203"/>
    <x v="28"/>
    <x v="84"/>
    <x v="1"/>
    <x v="1"/>
    <x v="1"/>
    <x v="144"/>
    <x v="7"/>
    <x v="0"/>
    <x v="142"/>
    <x v="140"/>
    <x v="9"/>
    <x v="41"/>
    <x v="9"/>
    <x v="1"/>
  </r>
  <r>
    <x v="1"/>
    <x v="9"/>
    <x v="139"/>
    <x v="12"/>
    <x v="14"/>
    <x v="2"/>
    <x v="0"/>
    <x v="73"/>
    <x v="204"/>
    <x v="28"/>
    <x v="85"/>
    <x v="1"/>
    <x v="1"/>
    <x v="1"/>
    <x v="144"/>
    <x v="7"/>
    <x v="0"/>
    <x v="142"/>
    <x v="140"/>
    <x v="9"/>
    <x v="42"/>
    <x v="9"/>
    <x v="1"/>
  </r>
  <r>
    <x v="1"/>
    <x v="9"/>
    <x v="131"/>
    <x v="12"/>
    <x v="14"/>
    <x v="2"/>
    <x v="0"/>
    <x v="73"/>
    <x v="205"/>
    <x v="28"/>
    <x v="86"/>
    <x v="1"/>
    <x v="1"/>
    <x v="1"/>
    <x v="144"/>
    <x v="7"/>
    <x v="0"/>
    <x v="142"/>
    <x v="140"/>
    <x v="9"/>
    <x v="43"/>
    <x v="9"/>
    <x v="1"/>
  </r>
  <r>
    <x v="1"/>
    <x v="9"/>
    <x v="27"/>
    <x v="12"/>
    <x v="14"/>
    <x v="2"/>
    <x v="0"/>
    <x v="73"/>
    <x v="206"/>
    <x v="28"/>
    <x v="86"/>
    <x v="1"/>
    <x v="1"/>
    <x v="1"/>
    <x v="144"/>
    <x v="7"/>
    <x v="0"/>
    <x v="142"/>
    <x v="140"/>
    <x v="9"/>
    <x v="44"/>
    <x v="9"/>
    <x v="1"/>
  </r>
  <r>
    <x v="1"/>
    <x v="9"/>
    <x v="132"/>
    <x v="12"/>
    <x v="14"/>
    <x v="2"/>
    <x v="0"/>
    <x v="73"/>
    <x v="207"/>
    <x v="28"/>
    <x v="78"/>
    <x v="1"/>
    <x v="1"/>
    <x v="1"/>
    <x v="144"/>
    <x v="7"/>
    <x v="0"/>
    <x v="142"/>
    <x v="140"/>
    <x v="9"/>
    <x v="45"/>
    <x v="9"/>
    <x v="1"/>
  </r>
  <r>
    <x v="1"/>
    <x v="9"/>
    <x v="140"/>
    <x v="12"/>
    <x v="14"/>
    <x v="2"/>
    <x v="0"/>
    <x v="73"/>
    <x v="208"/>
    <x v="28"/>
    <x v="87"/>
    <x v="1"/>
    <x v="1"/>
    <x v="1"/>
    <x v="144"/>
    <x v="7"/>
    <x v="0"/>
    <x v="142"/>
    <x v="140"/>
    <x v="9"/>
    <x v="46"/>
    <x v="9"/>
    <x v="1"/>
  </r>
  <r>
    <x v="1"/>
    <x v="9"/>
    <x v="141"/>
    <x v="12"/>
    <x v="14"/>
    <x v="2"/>
    <x v="0"/>
    <x v="73"/>
    <x v="209"/>
    <x v="28"/>
    <x v="86"/>
    <x v="1"/>
    <x v="1"/>
    <x v="1"/>
    <x v="144"/>
    <x v="7"/>
    <x v="0"/>
    <x v="142"/>
    <x v="140"/>
    <x v="9"/>
    <x v="47"/>
    <x v="9"/>
    <x v="1"/>
  </r>
  <r>
    <x v="1"/>
    <x v="9"/>
    <x v="99"/>
    <x v="12"/>
    <x v="14"/>
    <x v="2"/>
    <x v="0"/>
    <x v="117"/>
    <x v="120"/>
    <x v="42"/>
    <x v="47"/>
    <x v="1"/>
    <x v="1"/>
    <x v="1"/>
    <x v="97"/>
    <x v="8"/>
    <x v="0"/>
    <x v="95"/>
    <x v="91"/>
    <x v="9"/>
    <x v="48"/>
    <x v="9"/>
    <x v="1"/>
  </r>
  <r>
    <x v="0"/>
    <x v="9"/>
    <x v="100"/>
    <x v="12"/>
    <x v="14"/>
    <x v="2"/>
    <x v="0"/>
    <x v="118"/>
    <x v="121"/>
    <x v="26"/>
    <x v="48"/>
    <x v="1"/>
    <x v="1"/>
    <x v="1"/>
    <x v="98"/>
    <x v="8"/>
    <x v="0"/>
    <x v="96"/>
    <x v="92"/>
    <x v="9"/>
    <x v="49"/>
    <x v="19"/>
    <x v="1"/>
  </r>
  <r>
    <x v="1"/>
    <x v="9"/>
    <x v="101"/>
    <x v="12"/>
    <x v="14"/>
    <x v="2"/>
    <x v="0"/>
    <x v="119"/>
    <x v="122"/>
    <x v="33"/>
    <x v="49"/>
    <x v="1"/>
    <x v="1"/>
    <x v="1"/>
    <x v="149"/>
    <x v="8"/>
    <x v="0"/>
    <x v="147"/>
    <x v="145"/>
    <x v="9"/>
    <x v="50"/>
    <x v="21"/>
    <x v="1"/>
  </r>
  <r>
    <x v="3"/>
    <x v="9"/>
    <x v="102"/>
    <x v="12"/>
    <x v="14"/>
    <x v="2"/>
    <x v="0"/>
    <x v="120"/>
    <x v="123"/>
    <x v="33"/>
    <x v="50"/>
    <x v="1"/>
    <x v="1"/>
    <x v="1"/>
    <x v="150"/>
    <x v="8"/>
    <x v="0"/>
    <x v="148"/>
    <x v="146"/>
    <x v="9"/>
    <x v="51"/>
    <x v="21"/>
    <x v="1"/>
  </r>
  <r>
    <x v="0"/>
    <x v="9"/>
    <x v="96"/>
    <x v="12"/>
    <x v="14"/>
    <x v="2"/>
    <x v="0"/>
    <x v="112"/>
    <x v="114"/>
    <x v="33"/>
    <x v="46"/>
    <x v="19"/>
    <x v="12"/>
    <x v="10"/>
    <x v="151"/>
    <x v="8"/>
    <x v="0"/>
    <x v="149"/>
    <x v="147"/>
    <x v="9"/>
    <x v="52"/>
    <x v="21"/>
    <x v="1"/>
  </r>
  <r>
    <x v="0"/>
    <x v="10"/>
    <x v="142"/>
    <x v="13"/>
    <x v="15"/>
    <x v="0"/>
    <x v="0"/>
    <x v="182"/>
    <x v="210"/>
    <x v="63"/>
    <x v="88"/>
    <x v="37"/>
    <x v="1"/>
    <x v="1"/>
    <x v="152"/>
    <x v="13"/>
    <x v="0"/>
    <x v="150"/>
    <x v="148"/>
    <x v="13"/>
    <x v="4"/>
    <x v="9"/>
    <x v="1"/>
  </r>
  <r>
    <x v="0"/>
    <x v="10"/>
    <x v="142"/>
    <x v="13"/>
    <x v="15"/>
    <x v="0"/>
    <x v="0"/>
    <x v="183"/>
    <x v="211"/>
    <x v="63"/>
    <x v="89"/>
    <x v="37"/>
    <x v="1"/>
    <x v="1"/>
    <x v="153"/>
    <x v="13"/>
    <x v="0"/>
    <x v="151"/>
    <x v="149"/>
    <x v="9"/>
    <x v="4"/>
    <x v="9"/>
    <x v="1"/>
  </r>
  <r>
    <x v="0"/>
    <x v="10"/>
    <x v="143"/>
    <x v="13"/>
    <x v="15"/>
    <x v="0"/>
    <x v="0"/>
    <x v="184"/>
    <x v="212"/>
    <x v="64"/>
    <x v="88"/>
    <x v="38"/>
    <x v="1"/>
    <x v="1"/>
    <x v="154"/>
    <x v="14"/>
    <x v="0"/>
    <x v="152"/>
    <x v="150"/>
    <x v="9"/>
    <x v="4"/>
    <x v="9"/>
    <x v="1"/>
  </r>
  <r>
    <x v="1"/>
    <x v="10"/>
    <x v="144"/>
    <x v="13"/>
    <x v="15"/>
    <x v="0"/>
    <x v="0"/>
    <x v="185"/>
    <x v="213"/>
    <x v="63"/>
    <x v="90"/>
    <x v="1"/>
    <x v="1"/>
    <x v="1"/>
    <x v="155"/>
    <x v="14"/>
    <x v="0"/>
    <x v="153"/>
    <x v="151"/>
    <x v="9"/>
    <x v="4"/>
    <x v="9"/>
    <x v="1"/>
  </r>
  <r>
    <x v="1"/>
    <x v="10"/>
    <x v="31"/>
    <x v="13"/>
    <x v="15"/>
    <x v="0"/>
    <x v="0"/>
    <x v="34"/>
    <x v="214"/>
    <x v="65"/>
    <x v="91"/>
    <x v="38"/>
    <x v="1"/>
    <x v="1"/>
    <x v="156"/>
    <x v="13"/>
    <x v="0"/>
    <x v="154"/>
    <x v="73"/>
    <x v="9"/>
    <x v="4"/>
    <x v="9"/>
    <x v="1"/>
  </r>
  <r>
    <x v="1"/>
    <x v="10"/>
    <x v="132"/>
    <x v="13"/>
    <x v="15"/>
    <x v="0"/>
    <x v="0"/>
    <x v="186"/>
    <x v="215"/>
    <x v="64"/>
    <x v="92"/>
    <x v="1"/>
    <x v="1"/>
    <x v="1"/>
    <x v="157"/>
    <x v="13"/>
    <x v="0"/>
    <x v="155"/>
    <x v="152"/>
    <x v="9"/>
    <x v="4"/>
    <x v="9"/>
    <x v="1"/>
  </r>
  <r>
    <x v="1"/>
    <x v="10"/>
    <x v="132"/>
    <x v="13"/>
    <x v="15"/>
    <x v="0"/>
    <x v="0"/>
    <x v="187"/>
    <x v="216"/>
    <x v="64"/>
    <x v="92"/>
    <x v="1"/>
    <x v="1"/>
    <x v="1"/>
    <x v="158"/>
    <x v="13"/>
    <x v="0"/>
    <x v="156"/>
    <x v="153"/>
    <x v="9"/>
    <x v="4"/>
    <x v="9"/>
    <x v="1"/>
  </r>
  <r>
    <x v="1"/>
    <x v="10"/>
    <x v="132"/>
    <x v="13"/>
    <x v="15"/>
    <x v="0"/>
    <x v="0"/>
    <x v="188"/>
    <x v="217"/>
    <x v="64"/>
    <x v="92"/>
    <x v="1"/>
    <x v="1"/>
    <x v="1"/>
    <x v="159"/>
    <x v="14"/>
    <x v="0"/>
    <x v="157"/>
    <x v="154"/>
    <x v="9"/>
    <x v="4"/>
    <x v="9"/>
    <x v="1"/>
  </r>
  <r>
    <x v="1"/>
    <x v="10"/>
    <x v="145"/>
    <x v="13"/>
    <x v="15"/>
    <x v="0"/>
    <x v="0"/>
    <x v="189"/>
    <x v="218"/>
    <x v="66"/>
    <x v="93"/>
    <x v="1"/>
    <x v="1"/>
    <x v="1"/>
    <x v="160"/>
    <x v="14"/>
    <x v="0"/>
    <x v="158"/>
    <x v="155"/>
    <x v="9"/>
    <x v="4"/>
    <x v="9"/>
    <x v="1"/>
  </r>
  <r>
    <x v="1"/>
    <x v="10"/>
    <x v="130"/>
    <x v="13"/>
    <x v="15"/>
    <x v="0"/>
    <x v="0"/>
    <x v="190"/>
    <x v="219"/>
    <x v="67"/>
    <x v="94"/>
    <x v="1"/>
    <x v="1"/>
    <x v="1"/>
    <x v="161"/>
    <x v="14"/>
    <x v="0"/>
    <x v="159"/>
    <x v="156"/>
    <x v="9"/>
    <x v="4"/>
    <x v="9"/>
    <x v="1"/>
  </r>
  <r>
    <x v="1"/>
    <x v="10"/>
    <x v="130"/>
    <x v="13"/>
    <x v="15"/>
    <x v="0"/>
    <x v="0"/>
    <x v="191"/>
    <x v="220"/>
    <x v="67"/>
    <x v="94"/>
    <x v="1"/>
    <x v="1"/>
    <x v="1"/>
    <x v="162"/>
    <x v="14"/>
    <x v="0"/>
    <x v="160"/>
    <x v="157"/>
    <x v="9"/>
    <x v="4"/>
    <x v="9"/>
    <x v="1"/>
  </r>
  <r>
    <x v="1"/>
    <x v="10"/>
    <x v="130"/>
    <x v="13"/>
    <x v="15"/>
    <x v="0"/>
    <x v="0"/>
    <x v="192"/>
    <x v="221"/>
    <x v="67"/>
    <x v="94"/>
    <x v="1"/>
    <x v="1"/>
    <x v="1"/>
    <x v="162"/>
    <x v="14"/>
    <x v="0"/>
    <x v="160"/>
    <x v="158"/>
    <x v="9"/>
    <x v="4"/>
    <x v="9"/>
    <x v="1"/>
  </r>
  <r>
    <x v="1"/>
    <x v="10"/>
    <x v="130"/>
    <x v="13"/>
    <x v="15"/>
    <x v="0"/>
    <x v="0"/>
    <x v="193"/>
    <x v="222"/>
    <x v="67"/>
    <x v="94"/>
    <x v="1"/>
    <x v="1"/>
    <x v="1"/>
    <x v="163"/>
    <x v="14"/>
    <x v="0"/>
    <x v="161"/>
    <x v="159"/>
    <x v="9"/>
    <x v="4"/>
    <x v="9"/>
    <x v="1"/>
  </r>
  <r>
    <x v="1"/>
    <x v="10"/>
    <x v="130"/>
    <x v="13"/>
    <x v="15"/>
    <x v="0"/>
    <x v="0"/>
    <x v="194"/>
    <x v="223"/>
    <x v="67"/>
    <x v="94"/>
    <x v="1"/>
    <x v="1"/>
    <x v="1"/>
    <x v="164"/>
    <x v="14"/>
    <x v="0"/>
    <x v="162"/>
    <x v="160"/>
    <x v="9"/>
    <x v="4"/>
    <x v="9"/>
    <x v="1"/>
  </r>
  <r>
    <x v="1"/>
    <x v="10"/>
    <x v="146"/>
    <x v="13"/>
    <x v="15"/>
    <x v="0"/>
    <x v="0"/>
    <x v="195"/>
    <x v="224"/>
    <x v="68"/>
    <x v="92"/>
    <x v="1"/>
    <x v="1"/>
    <x v="1"/>
    <x v="165"/>
    <x v="13"/>
    <x v="0"/>
    <x v="163"/>
    <x v="161"/>
    <x v="9"/>
    <x v="4"/>
    <x v="9"/>
    <x v="1"/>
  </r>
  <r>
    <x v="1"/>
    <x v="10"/>
    <x v="134"/>
    <x v="13"/>
    <x v="15"/>
    <x v="0"/>
    <x v="0"/>
    <x v="196"/>
    <x v="225"/>
    <x v="65"/>
    <x v="95"/>
    <x v="39"/>
    <x v="1"/>
    <x v="1"/>
    <x v="166"/>
    <x v="14"/>
    <x v="0"/>
    <x v="164"/>
    <x v="162"/>
    <x v="9"/>
    <x v="4"/>
    <x v="9"/>
    <x v="1"/>
  </r>
  <r>
    <x v="1"/>
    <x v="10"/>
    <x v="147"/>
    <x v="13"/>
    <x v="15"/>
    <x v="0"/>
    <x v="0"/>
    <x v="197"/>
    <x v="226"/>
    <x v="69"/>
    <x v="96"/>
    <x v="1"/>
    <x v="1"/>
    <x v="1"/>
    <x v="167"/>
    <x v="13"/>
    <x v="0"/>
    <x v="165"/>
    <x v="5"/>
    <x v="9"/>
    <x v="4"/>
    <x v="9"/>
    <x v="1"/>
  </r>
  <r>
    <x v="1"/>
    <x v="10"/>
    <x v="27"/>
    <x v="13"/>
    <x v="15"/>
    <x v="0"/>
    <x v="0"/>
    <x v="198"/>
    <x v="227"/>
    <x v="70"/>
    <x v="97"/>
    <x v="1"/>
    <x v="1"/>
    <x v="1"/>
    <x v="168"/>
    <x v="13"/>
    <x v="0"/>
    <x v="166"/>
    <x v="163"/>
    <x v="9"/>
    <x v="4"/>
    <x v="9"/>
    <x v="1"/>
  </r>
  <r>
    <x v="0"/>
    <x v="10"/>
    <x v="148"/>
    <x v="13"/>
    <x v="15"/>
    <x v="0"/>
    <x v="0"/>
    <x v="199"/>
    <x v="228"/>
    <x v="63"/>
    <x v="98"/>
    <x v="40"/>
    <x v="1"/>
    <x v="1"/>
    <x v="169"/>
    <x v="13"/>
    <x v="0"/>
    <x v="167"/>
    <x v="164"/>
    <x v="9"/>
    <x v="4"/>
    <x v="9"/>
    <x v="1"/>
  </r>
  <r>
    <x v="0"/>
    <x v="10"/>
    <x v="148"/>
    <x v="13"/>
    <x v="15"/>
    <x v="0"/>
    <x v="0"/>
    <x v="200"/>
    <x v="229"/>
    <x v="63"/>
    <x v="98"/>
    <x v="40"/>
    <x v="1"/>
    <x v="1"/>
    <x v="170"/>
    <x v="13"/>
    <x v="0"/>
    <x v="168"/>
    <x v="165"/>
    <x v="9"/>
    <x v="4"/>
    <x v="9"/>
    <x v="1"/>
  </r>
  <r>
    <x v="0"/>
    <x v="10"/>
    <x v="148"/>
    <x v="13"/>
    <x v="15"/>
    <x v="0"/>
    <x v="0"/>
    <x v="201"/>
    <x v="230"/>
    <x v="63"/>
    <x v="98"/>
    <x v="40"/>
    <x v="1"/>
    <x v="1"/>
    <x v="166"/>
    <x v="15"/>
    <x v="0"/>
    <x v="53"/>
    <x v="48"/>
    <x v="9"/>
    <x v="4"/>
    <x v="9"/>
    <x v="1"/>
  </r>
  <r>
    <x v="1"/>
    <x v="10"/>
    <x v="149"/>
    <x v="13"/>
    <x v="15"/>
    <x v="0"/>
    <x v="0"/>
    <x v="202"/>
    <x v="231"/>
    <x v="66"/>
    <x v="98"/>
    <x v="40"/>
    <x v="1"/>
    <x v="1"/>
    <x v="171"/>
    <x v="13"/>
    <x v="0"/>
    <x v="169"/>
    <x v="166"/>
    <x v="9"/>
    <x v="4"/>
    <x v="9"/>
    <x v="1"/>
  </r>
  <r>
    <x v="0"/>
    <x v="10"/>
    <x v="150"/>
    <x v="13"/>
    <x v="15"/>
    <x v="0"/>
    <x v="0"/>
    <x v="203"/>
    <x v="232"/>
    <x v="34"/>
    <x v="98"/>
    <x v="40"/>
    <x v="1"/>
    <x v="1"/>
    <x v="172"/>
    <x v="16"/>
    <x v="0"/>
    <x v="170"/>
    <x v="167"/>
    <x v="9"/>
    <x v="4"/>
    <x v="9"/>
    <x v="1"/>
  </r>
  <r>
    <x v="0"/>
    <x v="10"/>
    <x v="151"/>
    <x v="13"/>
    <x v="15"/>
    <x v="0"/>
    <x v="0"/>
    <x v="204"/>
    <x v="233"/>
    <x v="69"/>
    <x v="96"/>
    <x v="1"/>
    <x v="1"/>
    <x v="1"/>
    <x v="173"/>
    <x v="16"/>
    <x v="0"/>
    <x v="171"/>
    <x v="168"/>
    <x v="9"/>
    <x v="2"/>
    <x v="9"/>
    <x v="1"/>
  </r>
  <r>
    <x v="0"/>
    <x v="10"/>
    <x v="152"/>
    <x v="13"/>
    <x v="15"/>
    <x v="0"/>
    <x v="0"/>
    <x v="205"/>
    <x v="234"/>
    <x v="71"/>
    <x v="99"/>
    <x v="22"/>
    <x v="1"/>
    <x v="1"/>
    <x v="174"/>
    <x v="16"/>
    <x v="0"/>
    <x v="172"/>
    <x v="169"/>
    <x v="9"/>
    <x v="2"/>
    <x v="9"/>
    <x v="1"/>
  </r>
  <r>
    <x v="0"/>
    <x v="10"/>
    <x v="153"/>
    <x v="13"/>
    <x v="15"/>
    <x v="0"/>
    <x v="0"/>
    <x v="206"/>
    <x v="235"/>
    <x v="72"/>
    <x v="99"/>
    <x v="22"/>
    <x v="1"/>
    <x v="1"/>
    <x v="175"/>
    <x v="16"/>
    <x v="0"/>
    <x v="173"/>
    <x v="170"/>
    <x v="9"/>
    <x v="2"/>
    <x v="9"/>
    <x v="1"/>
  </r>
  <r>
    <x v="0"/>
    <x v="10"/>
    <x v="154"/>
    <x v="13"/>
    <x v="15"/>
    <x v="0"/>
    <x v="0"/>
    <x v="207"/>
    <x v="236"/>
    <x v="73"/>
    <x v="99"/>
    <x v="22"/>
    <x v="1"/>
    <x v="1"/>
    <x v="17"/>
    <x v="16"/>
    <x v="0"/>
    <x v="174"/>
    <x v="171"/>
    <x v="9"/>
    <x v="2"/>
    <x v="9"/>
    <x v="1"/>
  </r>
  <r>
    <x v="0"/>
    <x v="10"/>
    <x v="155"/>
    <x v="13"/>
    <x v="15"/>
    <x v="0"/>
    <x v="0"/>
    <x v="208"/>
    <x v="237"/>
    <x v="10"/>
    <x v="100"/>
    <x v="41"/>
    <x v="1"/>
    <x v="1"/>
    <x v="176"/>
    <x v="16"/>
    <x v="0"/>
    <x v="175"/>
    <x v="172"/>
    <x v="9"/>
    <x v="2"/>
    <x v="9"/>
    <x v="1"/>
  </r>
  <r>
    <x v="0"/>
    <x v="10"/>
    <x v="155"/>
    <x v="13"/>
    <x v="15"/>
    <x v="0"/>
    <x v="0"/>
    <x v="209"/>
    <x v="238"/>
    <x v="10"/>
    <x v="100"/>
    <x v="41"/>
    <x v="1"/>
    <x v="1"/>
    <x v="177"/>
    <x v="16"/>
    <x v="0"/>
    <x v="176"/>
    <x v="173"/>
    <x v="9"/>
    <x v="2"/>
    <x v="9"/>
    <x v="1"/>
  </r>
  <r>
    <x v="0"/>
    <x v="10"/>
    <x v="156"/>
    <x v="13"/>
    <x v="15"/>
    <x v="0"/>
    <x v="0"/>
    <x v="210"/>
    <x v="239"/>
    <x v="74"/>
    <x v="101"/>
    <x v="42"/>
    <x v="1"/>
    <x v="1"/>
    <x v="178"/>
    <x v="15"/>
    <x v="0"/>
    <x v="177"/>
    <x v="174"/>
    <x v="9"/>
    <x v="2"/>
    <x v="9"/>
    <x v="39"/>
  </r>
  <r>
    <x v="0"/>
    <x v="10"/>
    <x v="157"/>
    <x v="13"/>
    <x v="15"/>
    <x v="0"/>
    <x v="0"/>
    <x v="211"/>
    <x v="240"/>
    <x v="75"/>
    <x v="102"/>
    <x v="38"/>
    <x v="1"/>
    <x v="1"/>
    <x v="179"/>
    <x v="13"/>
    <x v="0"/>
    <x v="178"/>
    <x v="175"/>
    <x v="9"/>
    <x v="2"/>
    <x v="9"/>
    <x v="40"/>
  </r>
  <r>
    <x v="0"/>
    <x v="10"/>
    <x v="158"/>
    <x v="13"/>
    <x v="15"/>
    <x v="0"/>
    <x v="0"/>
    <x v="212"/>
    <x v="241"/>
    <x v="72"/>
    <x v="88"/>
    <x v="38"/>
    <x v="1"/>
    <x v="1"/>
    <x v="180"/>
    <x v="13"/>
    <x v="0"/>
    <x v="179"/>
    <x v="176"/>
    <x v="9"/>
    <x v="2"/>
    <x v="9"/>
    <x v="41"/>
  </r>
  <r>
    <x v="0"/>
    <x v="10"/>
    <x v="159"/>
    <x v="13"/>
    <x v="15"/>
    <x v="0"/>
    <x v="0"/>
    <x v="213"/>
    <x v="242"/>
    <x v="71"/>
    <x v="98"/>
    <x v="40"/>
    <x v="1"/>
    <x v="1"/>
    <x v="181"/>
    <x v="17"/>
    <x v="0"/>
    <x v="180"/>
    <x v="177"/>
    <x v="9"/>
    <x v="2"/>
    <x v="9"/>
    <x v="42"/>
  </r>
  <r>
    <x v="0"/>
    <x v="10"/>
    <x v="160"/>
    <x v="13"/>
    <x v="15"/>
    <x v="0"/>
    <x v="0"/>
    <x v="214"/>
    <x v="243"/>
    <x v="71"/>
    <x v="103"/>
    <x v="43"/>
    <x v="1"/>
    <x v="1"/>
    <x v="182"/>
    <x v="17"/>
    <x v="0"/>
    <x v="181"/>
    <x v="178"/>
    <x v="9"/>
    <x v="2"/>
    <x v="9"/>
    <x v="43"/>
  </r>
  <r>
    <x v="0"/>
    <x v="10"/>
    <x v="161"/>
    <x v="13"/>
    <x v="15"/>
    <x v="0"/>
    <x v="0"/>
    <x v="73"/>
    <x v="244"/>
    <x v="76"/>
    <x v="104"/>
    <x v="36"/>
    <x v="1"/>
    <x v="1"/>
    <x v="183"/>
    <x v="14"/>
    <x v="0"/>
    <x v="182"/>
    <x v="179"/>
    <x v="9"/>
    <x v="2"/>
    <x v="9"/>
    <x v="44"/>
  </r>
  <r>
    <x v="1"/>
    <x v="1"/>
    <x v="162"/>
    <x v="14"/>
    <x v="16"/>
    <x v="2"/>
    <x v="0"/>
    <x v="215"/>
    <x v="245"/>
    <x v="77"/>
    <x v="105"/>
    <x v="1"/>
    <x v="1"/>
    <x v="1"/>
    <x v="184"/>
    <x v="18"/>
    <x v="0"/>
    <x v="183"/>
    <x v="180"/>
    <x v="14"/>
    <x v="4"/>
    <x v="9"/>
    <x v="45"/>
  </r>
  <r>
    <x v="1"/>
    <x v="1"/>
    <x v="163"/>
    <x v="15"/>
    <x v="16"/>
    <x v="2"/>
    <x v="0"/>
    <x v="216"/>
    <x v="246"/>
    <x v="77"/>
    <x v="105"/>
    <x v="1"/>
    <x v="1"/>
    <x v="1"/>
    <x v="185"/>
    <x v="18"/>
    <x v="0"/>
    <x v="184"/>
    <x v="181"/>
    <x v="15"/>
    <x v="4"/>
    <x v="9"/>
    <x v="46"/>
  </r>
  <r>
    <x v="1"/>
    <x v="1"/>
    <x v="164"/>
    <x v="15"/>
    <x v="17"/>
    <x v="2"/>
    <x v="0"/>
    <x v="217"/>
    <x v="247"/>
    <x v="28"/>
    <x v="106"/>
    <x v="1"/>
    <x v="1"/>
    <x v="1"/>
    <x v="186"/>
    <x v="18"/>
    <x v="0"/>
    <x v="185"/>
    <x v="182"/>
    <x v="16"/>
    <x v="4"/>
    <x v="9"/>
    <x v="47"/>
  </r>
  <r>
    <x v="1"/>
    <x v="1"/>
    <x v="165"/>
    <x v="15"/>
    <x v="7"/>
    <x v="2"/>
    <x v="0"/>
    <x v="218"/>
    <x v="248"/>
    <x v="28"/>
    <x v="106"/>
    <x v="1"/>
    <x v="1"/>
    <x v="1"/>
    <x v="187"/>
    <x v="18"/>
    <x v="0"/>
    <x v="186"/>
    <x v="183"/>
    <x v="17"/>
    <x v="4"/>
    <x v="9"/>
    <x v="48"/>
  </r>
  <r>
    <x v="1"/>
    <x v="1"/>
    <x v="165"/>
    <x v="15"/>
    <x v="18"/>
    <x v="2"/>
    <x v="0"/>
    <x v="219"/>
    <x v="249"/>
    <x v="28"/>
    <x v="106"/>
    <x v="1"/>
    <x v="1"/>
    <x v="1"/>
    <x v="188"/>
    <x v="18"/>
    <x v="0"/>
    <x v="187"/>
    <x v="184"/>
    <x v="18"/>
    <x v="4"/>
    <x v="9"/>
    <x v="49"/>
  </r>
  <r>
    <x v="1"/>
    <x v="1"/>
    <x v="166"/>
    <x v="15"/>
    <x v="19"/>
    <x v="2"/>
    <x v="0"/>
    <x v="220"/>
    <x v="250"/>
    <x v="78"/>
    <x v="107"/>
    <x v="1"/>
    <x v="1"/>
    <x v="1"/>
    <x v="189"/>
    <x v="18"/>
    <x v="0"/>
    <x v="188"/>
    <x v="185"/>
    <x v="19"/>
    <x v="4"/>
    <x v="9"/>
    <x v="50"/>
  </r>
  <r>
    <x v="1"/>
    <x v="1"/>
    <x v="167"/>
    <x v="15"/>
    <x v="20"/>
    <x v="2"/>
    <x v="0"/>
    <x v="186"/>
    <x v="251"/>
    <x v="79"/>
    <x v="107"/>
    <x v="1"/>
    <x v="1"/>
    <x v="1"/>
    <x v="190"/>
    <x v="18"/>
    <x v="0"/>
    <x v="189"/>
    <x v="186"/>
    <x v="20"/>
    <x v="4"/>
    <x v="9"/>
    <x v="51"/>
  </r>
  <r>
    <x v="1"/>
    <x v="1"/>
    <x v="167"/>
    <x v="15"/>
    <x v="21"/>
    <x v="2"/>
    <x v="0"/>
    <x v="221"/>
    <x v="252"/>
    <x v="80"/>
    <x v="107"/>
    <x v="1"/>
    <x v="1"/>
    <x v="1"/>
    <x v="191"/>
    <x v="18"/>
    <x v="0"/>
    <x v="190"/>
    <x v="187"/>
    <x v="21"/>
    <x v="4"/>
    <x v="9"/>
    <x v="52"/>
  </r>
  <r>
    <x v="1"/>
    <x v="1"/>
    <x v="27"/>
    <x v="15"/>
    <x v="11"/>
    <x v="2"/>
    <x v="0"/>
    <x v="222"/>
    <x v="253"/>
    <x v="81"/>
    <x v="46"/>
    <x v="1"/>
    <x v="1"/>
    <x v="1"/>
    <x v="192"/>
    <x v="18"/>
    <x v="0"/>
    <x v="191"/>
    <x v="188"/>
    <x v="22"/>
    <x v="4"/>
    <x v="9"/>
    <x v="53"/>
  </r>
  <r>
    <x v="1"/>
    <x v="1"/>
    <x v="40"/>
    <x v="15"/>
    <x v="22"/>
    <x v="2"/>
    <x v="0"/>
    <x v="223"/>
    <x v="254"/>
    <x v="81"/>
    <x v="107"/>
    <x v="1"/>
    <x v="1"/>
    <x v="1"/>
    <x v="193"/>
    <x v="18"/>
    <x v="0"/>
    <x v="192"/>
    <x v="189"/>
    <x v="23"/>
    <x v="4"/>
    <x v="9"/>
    <x v="54"/>
  </r>
  <r>
    <x v="1"/>
    <x v="1"/>
    <x v="40"/>
    <x v="15"/>
    <x v="23"/>
    <x v="2"/>
    <x v="0"/>
    <x v="224"/>
    <x v="255"/>
    <x v="81"/>
    <x v="107"/>
    <x v="1"/>
    <x v="1"/>
    <x v="1"/>
    <x v="194"/>
    <x v="18"/>
    <x v="0"/>
    <x v="193"/>
    <x v="190"/>
    <x v="24"/>
    <x v="4"/>
    <x v="9"/>
    <x v="55"/>
  </r>
  <r>
    <x v="1"/>
    <x v="1"/>
    <x v="168"/>
    <x v="15"/>
    <x v="24"/>
    <x v="2"/>
    <x v="0"/>
    <x v="225"/>
    <x v="256"/>
    <x v="28"/>
    <x v="108"/>
    <x v="1"/>
    <x v="1"/>
    <x v="1"/>
    <x v="195"/>
    <x v="18"/>
    <x v="0"/>
    <x v="194"/>
    <x v="191"/>
    <x v="25"/>
    <x v="4"/>
    <x v="9"/>
    <x v="56"/>
  </r>
  <r>
    <x v="1"/>
    <x v="1"/>
    <x v="168"/>
    <x v="15"/>
    <x v="25"/>
    <x v="2"/>
    <x v="0"/>
    <x v="225"/>
    <x v="257"/>
    <x v="28"/>
    <x v="108"/>
    <x v="1"/>
    <x v="1"/>
    <x v="1"/>
    <x v="195"/>
    <x v="18"/>
    <x v="0"/>
    <x v="194"/>
    <x v="191"/>
    <x v="26"/>
    <x v="4"/>
    <x v="9"/>
    <x v="57"/>
  </r>
  <r>
    <x v="1"/>
    <x v="1"/>
    <x v="168"/>
    <x v="15"/>
    <x v="26"/>
    <x v="2"/>
    <x v="0"/>
    <x v="225"/>
    <x v="258"/>
    <x v="28"/>
    <x v="108"/>
    <x v="1"/>
    <x v="1"/>
    <x v="1"/>
    <x v="195"/>
    <x v="18"/>
    <x v="0"/>
    <x v="194"/>
    <x v="191"/>
    <x v="27"/>
    <x v="4"/>
    <x v="9"/>
    <x v="58"/>
  </r>
  <r>
    <x v="1"/>
    <x v="1"/>
    <x v="169"/>
    <x v="15"/>
    <x v="27"/>
    <x v="2"/>
    <x v="0"/>
    <x v="226"/>
    <x v="259"/>
    <x v="82"/>
    <x v="108"/>
    <x v="1"/>
    <x v="1"/>
    <x v="1"/>
    <x v="196"/>
    <x v="18"/>
    <x v="0"/>
    <x v="195"/>
    <x v="192"/>
    <x v="28"/>
    <x v="4"/>
    <x v="9"/>
    <x v="59"/>
  </r>
  <r>
    <x v="3"/>
    <x v="1"/>
    <x v="170"/>
    <x v="15"/>
    <x v="28"/>
    <x v="2"/>
    <x v="0"/>
    <x v="73"/>
    <x v="260"/>
    <x v="28"/>
    <x v="109"/>
    <x v="1"/>
    <x v="1"/>
    <x v="1"/>
    <x v="197"/>
    <x v="18"/>
    <x v="0"/>
    <x v="196"/>
    <x v="193"/>
    <x v="29"/>
    <x v="4"/>
    <x v="9"/>
    <x v="60"/>
  </r>
  <r>
    <x v="3"/>
    <x v="1"/>
    <x v="171"/>
    <x v="15"/>
    <x v="29"/>
    <x v="2"/>
    <x v="0"/>
    <x v="73"/>
    <x v="261"/>
    <x v="28"/>
    <x v="46"/>
    <x v="1"/>
    <x v="1"/>
    <x v="1"/>
    <x v="198"/>
    <x v="18"/>
    <x v="0"/>
    <x v="197"/>
    <x v="194"/>
    <x v="30"/>
    <x v="4"/>
    <x v="9"/>
    <x v="61"/>
  </r>
  <r>
    <x v="0"/>
    <x v="1"/>
    <x v="172"/>
    <x v="15"/>
    <x v="30"/>
    <x v="2"/>
    <x v="0"/>
    <x v="227"/>
    <x v="262"/>
    <x v="83"/>
    <x v="110"/>
    <x v="1"/>
    <x v="1"/>
    <x v="1"/>
    <x v="199"/>
    <x v="18"/>
    <x v="0"/>
    <x v="124"/>
    <x v="195"/>
    <x v="31"/>
    <x v="1"/>
    <x v="9"/>
    <x v="62"/>
  </r>
  <r>
    <x v="0"/>
    <x v="1"/>
    <x v="173"/>
    <x v="15"/>
    <x v="31"/>
    <x v="2"/>
    <x v="0"/>
    <x v="228"/>
    <x v="263"/>
    <x v="83"/>
    <x v="110"/>
    <x v="1"/>
    <x v="1"/>
    <x v="1"/>
    <x v="200"/>
    <x v="18"/>
    <x v="0"/>
    <x v="198"/>
    <x v="196"/>
    <x v="32"/>
    <x v="1"/>
    <x v="9"/>
    <x v="62"/>
  </r>
  <r>
    <x v="0"/>
    <x v="1"/>
    <x v="174"/>
    <x v="15"/>
    <x v="32"/>
    <x v="2"/>
    <x v="0"/>
    <x v="229"/>
    <x v="264"/>
    <x v="83"/>
    <x v="110"/>
    <x v="1"/>
    <x v="1"/>
    <x v="1"/>
    <x v="201"/>
    <x v="18"/>
    <x v="0"/>
    <x v="199"/>
    <x v="197"/>
    <x v="33"/>
    <x v="1"/>
    <x v="9"/>
    <x v="62"/>
  </r>
  <r>
    <x v="0"/>
    <x v="1"/>
    <x v="175"/>
    <x v="15"/>
    <x v="33"/>
    <x v="2"/>
    <x v="0"/>
    <x v="230"/>
    <x v="265"/>
    <x v="80"/>
    <x v="110"/>
    <x v="1"/>
    <x v="1"/>
    <x v="1"/>
    <x v="202"/>
    <x v="18"/>
    <x v="0"/>
    <x v="200"/>
    <x v="198"/>
    <x v="34"/>
    <x v="1"/>
    <x v="9"/>
    <x v="63"/>
  </r>
  <r>
    <x v="0"/>
    <x v="1"/>
    <x v="175"/>
    <x v="15"/>
    <x v="34"/>
    <x v="2"/>
    <x v="0"/>
    <x v="231"/>
    <x v="266"/>
    <x v="80"/>
    <x v="110"/>
    <x v="1"/>
    <x v="1"/>
    <x v="1"/>
    <x v="203"/>
    <x v="18"/>
    <x v="0"/>
    <x v="201"/>
    <x v="199"/>
    <x v="35"/>
    <x v="1"/>
    <x v="9"/>
    <x v="63"/>
  </r>
  <r>
    <x v="0"/>
    <x v="1"/>
    <x v="176"/>
    <x v="15"/>
    <x v="35"/>
    <x v="2"/>
    <x v="0"/>
    <x v="232"/>
    <x v="267"/>
    <x v="80"/>
    <x v="111"/>
    <x v="1"/>
    <x v="1"/>
    <x v="1"/>
    <x v="204"/>
    <x v="18"/>
    <x v="0"/>
    <x v="202"/>
    <x v="200"/>
    <x v="36"/>
    <x v="1"/>
    <x v="9"/>
    <x v="63"/>
  </r>
  <r>
    <x v="0"/>
    <x v="1"/>
    <x v="177"/>
    <x v="15"/>
    <x v="36"/>
    <x v="2"/>
    <x v="0"/>
    <x v="233"/>
    <x v="268"/>
    <x v="80"/>
    <x v="111"/>
    <x v="1"/>
    <x v="1"/>
    <x v="1"/>
    <x v="205"/>
    <x v="18"/>
    <x v="0"/>
    <x v="203"/>
    <x v="201"/>
    <x v="37"/>
    <x v="1"/>
    <x v="9"/>
    <x v="63"/>
  </r>
  <r>
    <x v="0"/>
    <x v="1"/>
    <x v="177"/>
    <x v="15"/>
    <x v="37"/>
    <x v="2"/>
    <x v="0"/>
    <x v="234"/>
    <x v="269"/>
    <x v="84"/>
    <x v="111"/>
    <x v="1"/>
    <x v="1"/>
    <x v="1"/>
    <x v="206"/>
    <x v="18"/>
    <x v="0"/>
    <x v="204"/>
    <x v="202"/>
    <x v="38"/>
    <x v="1"/>
    <x v="9"/>
    <x v="63"/>
  </r>
  <r>
    <x v="0"/>
    <x v="1"/>
    <x v="178"/>
    <x v="15"/>
    <x v="38"/>
    <x v="2"/>
    <x v="0"/>
    <x v="235"/>
    <x v="270"/>
    <x v="83"/>
    <x v="112"/>
    <x v="1"/>
    <x v="1"/>
    <x v="1"/>
    <x v="207"/>
    <x v="18"/>
    <x v="0"/>
    <x v="205"/>
    <x v="203"/>
    <x v="39"/>
    <x v="1"/>
    <x v="9"/>
    <x v="62"/>
  </r>
  <r>
    <x v="0"/>
    <x v="1"/>
    <x v="179"/>
    <x v="15"/>
    <x v="39"/>
    <x v="2"/>
    <x v="0"/>
    <x v="236"/>
    <x v="271"/>
    <x v="85"/>
    <x v="110"/>
    <x v="1"/>
    <x v="1"/>
    <x v="1"/>
    <x v="208"/>
    <x v="18"/>
    <x v="0"/>
    <x v="206"/>
    <x v="204"/>
    <x v="40"/>
    <x v="1"/>
    <x v="9"/>
    <x v="62"/>
  </r>
  <r>
    <x v="0"/>
    <x v="11"/>
    <x v="180"/>
    <x v="16"/>
    <x v="40"/>
    <x v="2"/>
    <x v="0"/>
    <x v="237"/>
    <x v="272"/>
    <x v="86"/>
    <x v="113"/>
    <x v="1"/>
    <x v="1"/>
    <x v="1"/>
    <x v="209"/>
    <x v="19"/>
    <x v="1"/>
    <x v="207"/>
    <x v="205"/>
    <x v="41"/>
    <x v="2"/>
    <x v="9"/>
    <x v="64"/>
  </r>
  <r>
    <x v="3"/>
    <x v="11"/>
    <x v="181"/>
    <x v="16"/>
    <x v="40"/>
    <x v="2"/>
    <x v="0"/>
    <x v="238"/>
    <x v="273"/>
    <x v="28"/>
    <x v="46"/>
    <x v="1"/>
    <x v="1"/>
    <x v="1"/>
    <x v="210"/>
    <x v="19"/>
    <x v="2"/>
    <x v="208"/>
    <x v="206"/>
    <x v="41"/>
    <x v="4"/>
    <x v="9"/>
    <x v="1"/>
  </r>
  <r>
    <x v="3"/>
    <x v="11"/>
    <x v="182"/>
    <x v="16"/>
    <x v="40"/>
    <x v="2"/>
    <x v="0"/>
    <x v="239"/>
    <x v="274"/>
    <x v="28"/>
    <x v="46"/>
    <x v="1"/>
    <x v="1"/>
    <x v="1"/>
    <x v="211"/>
    <x v="19"/>
    <x v="3"/>
    <x v="209"/>
    <x v="207"/>
    <x v="41"/>
    <x v="4"/>
    <x v="9"/>
    <x v="1"/>
  </r>
  <r>
    <x v="3"/>
    <x v="11"/>
    <x v="162"/>
    <x v="16"/>
    <x v="40"/>
    <x v="2"/>
    <x v="0"/>
    <x v="240"/>
    <x v="275"/>
    <x v="87"/>
    <x v="46"/>
    <x v="1"/>
    <x v="1"/>
    <x v="1"/>
    <x v="212"/>
    <x v="19"/>
    <x v="4"/>
    <x v="210"/>
    <x v="208"/>
    <x v="41"/>
    <x v="4"/>
    <x v="9"/>
    <x v="1"/>
  </r>
  <r>
    <x v="0"/>
    <x v="11"/>
    <x v="183"/>
    <x v="17"/>
    <x v="41"/>
    <x v="0"/>
    <x v="0"/>
    <x v="241"/>
    <x v="276"/>
    <x v="88"/>
    <x v="113"/>
    <x v="1"/>
    <x v="1"/>
    <x v="1"/>
    <x v="213"/>
    <x v="19"/>
    <x v="3"/>
    <x v="211"/>
    <x v="209"/>
    <x v="41"/>
    <x v="2"/>
    <x v="9"/>
    <x v="1"/>
  </r>
  <r>
    <x v="0"/>
    <x v="11"/>
    <x v="184"/>
    <x v="17"/>
    <x v="41"/>
    <x v="0"/>
    <x v="0"/>
    <x v="242"/>
    <x v="277"/>
    <x v="88"/>
    <x v="113"/>
    <x v="1"/>
    <x v="1"/>
    <x v="1"/>
    <x v="54"/>
    <x v="19"/>
    <x v="3"/>
    <x v="54"/>
    <x v="40"/>
    <x v="41"/>
    <x v="2"/>
    <x v="9"/>
    <x v="1"/>
  </r>
  <r>
    <x v="0"/>
    <x v="11"/>
    <x v="185"/>
    <x v="17"/>
    <x v="41"/>
    <x v="0"/>
    <x v="0"/>
    <x v="243"/>
    <x v="278"/>
    <x v="89"/>
    <x v="113"/>
    <x v="1"/>
    <x v="1"/>
    <x v="1"/>
    <x v="77"/>
    <x v="19"/>
    <x v="3"/>
    <x v="77"/>
    <x v="118"/>
    <x v="41"/>
    <x v="2"/>
    <x v="9"/>
    <x v="1"/>
  </r>
  <r>
    <x v="0"/>
    <x v="11"/>
    <x v="186"/>
    <x v="17"/>
    <x v="41"/>
    <x v="0"/>
    <x v="0"/>
    <x v="244"/>
    <x v="279"/>
    <x v="25"/>
    <x v="113"/>
    <x v="1"/>
    <x v="1"/>
    <x v="1"/>
    <x v="214"/>
    <x v="19"/>
    <x v="3"/>
    <x v="212"/>
    <x v="210"/>
    <x v="41"/>
    <x v="2"/>
    <x v="9"/>
    <x v="1"/>
  </r>
  <r>
    <x v="0"/>
    <x v="11"/>
    <x v="187"/>
    <x v="17"/>
    <x v="41"/>
    <x v="0"/>
    <x v="0"/>
    <x v="245"/>
    <x v="280"/>
    <x v="88"/>
    <x v="113"/>
    <x v="1"/>
    <x v="1"/>
    <x v="1"/>
    <x v="82"/>
    <x v="19"/>
    <x v="3"/>
    <x v="81"/>
    <x v="211"/>
    <x v="41"/>
    <x v="2"/>
    <x v="9"/>
    <x v="1"/>
  </r>
  <r>
    <x v="0"/>
    <x v="11"/>
    <x v="188"/>
    <x v="17"/>
    <x v="41"/>
    <x v="0"/>
    <x v="0"/>
    <x v="246"/>
    <x v="281"/>
    <x v="53"/>
    <x v="113"/>
    <x v="1"/>
    <x v="1"/>
    <x v="1"/>
    <x v="213"/>
    <x v="19"/>
    <x v="3"/>
    <x v="211"/>
    <x v="209"/>
    <x v="41"/>
    <x v="2"/>
    <x v="9"/>
    <x v="1"/>
  </r>
  <r>
    <x v="0"/>
    <x v="11"/>
    <x v="189"/>
    <x v="17"/>
    <x v="41"/>
    <x v="0"/>
    <x v="0"/>
    <x v="247"/>
    <x v="282"/>
    <x v="90"/>
    <x v="113"/>
    <x v="1"/>
    <x v="1"/>
    <x v="1"/>
    <x v="215"/>
    <x v="19"/>
    <x v="3"/>
    <x v="213"/>
    <x v="212"/>
    <x v="41"/>
    <x v="2"/>
    <x v="9"/>
    <x v="1"/>
  </r>
  <r>
    <x v="0"/>
    <x v="11"/>
    <x v="190"/>
    <x v="17"/>
    <x v="41"/>
    <x v="0"/>
    <x v="0"/>
    <x v="248"/>
    <x v="283"/>
    <x v="91"/>
    <x v="113"/>
    <x v="1"/>
    <x v="1"/>
    <x v="1"/>
    <x v="77"/>
    <x v="19"/>
    <x v="3"/>
    <x v="77"/>
    <x v="118"/>
    <x v="41"/>
    <x v="2"/>
    <x v="9"/>
    <x v="1"/>
  </r>
  <r>
    <x v="0"/>
    <x v="11"/>
    <x v="191"/>
    <x v="17"/>
    <x v="41"/>
    <x v="0"/>
    <x v="0"/>
    <x v="249"/>
    <x v="284"/>
    <x v="58"/>
    <x v="114"/>
    <x v="1"/>
    <x v="1"/>
    <x v="1"/>
    <x v="216"/>
    <x v="20"/>
    <x v="5"/>
    <x v="214"/>
    <x v="213"/>
    <x v="42"/>
    <x v="2"/>
    <x v="9"/>
    <x v="65"/>
  </r>
  <r>
    <x v="3"/>
    <x v="11"/>
    <x v="162"/>
    <x v="17"/>
    <x v="41"/>
    <x v="0"/>
    <x v="0"/>
    <x v="240"/>
    <x v="275"/>
    <x v="87"/>
    <x v="46"/>
    <x v="1"/>
    <x v="1"/>
    <x v="1"/>
    <x v="212"/>
    <x v="20"/>
    <x v="6"/>
    <x v="215"/>
    <x v="214"/>
    <x v="42"/>
    <x v="4"/>
    <x v="9"/>
    <x v="1"/>
  </r>
  <r>
    <x v="3"/>
    <x v="11"/>
    <x v="130"/>
    <x v="17"/>
    <x v="41"/>
    <x v="0"/>
    <x v="0"/>
    <x v="73"/>
    <x v="285"/>
    <x v="28"/>
    <x v="46"/>
    <x v="1"/>
    <x v="1"/>
    <x v="1"/>
    <x v="217"/>
    <x v="7"/>
    <x v="7"/>
    <x v="142"/>
    <x v="140"/>
    <x v="43"/>
    <x v="4"/>
    <x v="9"/>
    <x v="1"/>
  </r>
  <r>
    <x v="0"/>
    <x v="12"/>
    <x v="192"/>
    <x v="18"/>
    <x v="42"/>
    <x v="0"/>
    <x v="0"/>
    <x v="250"/>
    <x v="286"/>
    <x v="91"/>
    <x v="113"/>
    <x v="1"/>
    <x v="1"/>
    <x v="1"/>
    <x v="218"/>
    <x v="19"/>
    <x v="1"/>
    <x v="216"/>
    <x v="215"/>
    <x v="41"/>
    <x v="1"/>
    <x v="9"/>
    <x v="66"/>
  </r>
  <r>
    <x v="0"/>
    <x v="12"/>
    <x v="193"/>
    <x v="18"/>
    <x v="42"/>
    <x v="0"/>
    <x v="0"/>
    <x v="251"/>
    <x v="287"/>
    <x v="91"/>
    <x v="113"/>
    <x v="1"/>
    <x v="1"/>
    <x v="1"/>
    <x v="123"/>
    <x v="19"/>
    <x v="1"/>
    <x v="121"/>
    <x v="216"/>
    <x v="41"/>
    <x v="1"/>
    <x v="9"/>
    <x v="66"/>
  </r>
  <r>
    <x v="0"/>
    <x v="12"/>
    <x v="194"/>
    <x v="18"/>
    <x v="42"/>
    <x v="0"/>
    <x v="0"/>
    <x v="252"/>
    <x v="288"/>
    <x v="91"/>
    <x v="113"/>
    <x v="1"/>
    <x v="1"/>
    <x v="1"/>
    <x v="218"/>
    <x v="19"/>
    <x v="1"/>
    <x v="216"/>
    <x v="215"/>
    <x v="41"/>
    <x v="1"/>
    <x v="9"/>
    <x v="66"/>
  </r>
  <r>
    <x v="0"/>
    <x v="12"/>
    <x v="190"/>
    <x v="18"/>
    <x v="42"/>
    <x v="0"/>
    <x v="0"/>
    <x v="253"/>
    <x v="289"/>
    <x v="91"/>
    <x v="113"/>
    <x v="1"/>
    <x v="1"/>
    <x v="1"/>
    <x v="218"/>
    <x v="19"/>
    <x v="1"/>
    <x v="216"/>
    <x v="215"/>
    <x v="41"/>
    <x v="1"/>
    <x v="9"/>
    <x v="66"/>
  </r>
  <r>
    <x v="0"/>
    <x v="12"/>
    <x v="195"/>
    <x v="18"/>
    <x v="42"/>
    <x v="0"/>
    <x v="0"/>
    <x v="254"/>
    <x v="290"/>
    <x v="91"/>
    <x v="113"/>
    <x v="1"/>
    <x v="1"/>
    <x v="1"/>
    <x v="219"/>
    <x v="19"/>
    <x v="1"/>
    <x v="217"/>
    <x v="217"/>
    <x v="41"/>
    <x v="1"/>
    <x v="9"/>
    <x v="66"/>
  </r>
  <r>
    <x v="0"/>
    <x v="12"/>
    <x v="192"/>
    <x v="18"/>
    <x v="42"/>
    <x v="0"/>
    <x v="0"/>
    <x v="255"/>
    <x v="291"/>
    <x v="91"/>
    <x v="113"/>
    <x v="1"/>
    <x v="1"/>
    <x v="1"/>
    <x v="220"/>
    <x v="19"/>
    <x v="1"/>
    <x v="218"/>
    <x v="218"/>
    <x v="41"/>
    <x v="1"/>
    <x v="9"/>
    <x v="66"/>
  </r>
  <r>
    <x v="0"/>
    <x v="12"/>
    <x v="193"/>
    <x v="18"/>
    <x v="42"/>
    <x v="0"/>
    <x v="0"/>
    <x v="256"/>
    <x v="292"/>
    <x v="91"/>
    <x v="113"/>
    <x v="1"/>
    <x v="1"/>
    <x v="1"/>
    <x v="221"/>
    <x v="19"/>
    <x v="1"/>
    <x v="129"/>
    <x v="121"/>
    <x v="41"/>
    <x v="1"/>
    <x v="9"/>
    <x v="66"/>
  </r>
  <r>
    <x v="0"/>
    <x v="12"/>
    <x v="196"/>
    <x v="18"/>
    <x v="42"/>
    <x v="0"/>
    <x v="0"/>
    <x v="257"/>
    <x v="293"/>
    <x v="91"/>
    <x v="113"/>
    <x v="1"/>
    <x v="1"/>
    <x v="1"/>
    <x v="222"/>
    <x v="19"/>
    <x v="1"/>
    <x v="219"/>
    <x v="219"/>
    <x v="41"/>
    <x v="1"/>
    <x v="9"/>
    <x v="66"/>
  </r>
  <r>
    <x v="3"/>
    <x v="12"/>
    <x v="182"/>
    <x v="18"/>
    <x v="42"/>
    <x v="0"/>
    <x v="0"/>
    <x v="239"/>
    <x v="274"/>
    <x v="28"/>
    <x v="46"/>
    <x v="1"/>
    <x v="1"/>
    <x v="1"/>
    <x v="211"/>
    <x v="19"/>
    <x v="1"/>
    <x v="220"/>
    <x v="220"/>
    <x v="41"/>
    <x v="4"/>
    <x v="9"/>
    <x v="1"/>
  </r>
  <r>
    <x v="3"/>
    <x v="12"/>
    <x v="162"/>
    <x v="18"/>
    <x v="42"/>
    <x v="0"/>
    <x v="0"/>
    <x v="240"/>
    <x v="275"/>
    <x v="87"/>
    <x v="46"/>
    <x v="1"/>
    <x v="1"/>
    <x v="1"/>
    <x v="212"/>
    <x v="19"/>
    <x v="8"/>
    <x v="215"/>
    <x v="221"/>
    <x v="41"/>
    <x v="4"/>
    <x v="9"/>
    <x v="1"/>
  </r>
  <r>
    <x v="0"/>
    <x v="11"/>
    <x v="197"/>
    <x v="19"/>
    <x v="20"/>
    <x v="2"/>
    <x v="0"/>
    <x v="258"/>
    <x v="294"/>
    <x v="92"/>
    <x v="46"/>
    <x v="44"/>
    <x v="1"/>
    <x v="1"/>
    <x v="223"/>
    <x v="19"/>
    <x v="1"/>
    <x v="221"/>
    <x v="222"/>
    <x v="44"/>
    <x v="1"/>
    <x v="9"/>
    <x v="67"/>
  </r>
  <r>
    <x v="1"/>
    <x v="11"/>
    <x v="101"/>
    <x v="19"/>
    <x v="20"/>
    <x v="2"/>
    <x v="0"/>
    <x v="259"/>
    <x v="295"/>
    <x v="28"/>
    <x v="46"/>
    <x v="45"/>
    <x v="1"/>
    <x v="1"/>
    <x v="149"/>
    <x v="19"/>
    <x v="1"/>
    <x v="147"/>
    <x v="223"/>
    <x v="45"/>
    <x v="4"/>
    <x v="9"/>
    <x v="1"/>
  </r>
  <r>
    <x v="1"/>
    <x v="11"/>
    <x v="198"/>
    <x v="19"/>
    <x v="20"/>
    <x v="2"/>
    <x v="0"/>
    <x v="260"/>
    <x v="296"/>
    <x v="28"/>
    <x v="46"/>
    <x v="45"/>
    <x v="1"/>
    <x v="1"/>
    <x v="224"/>
    <x v="19"/>
    <x v="3"/>
    <x v="222"/>
    <x v="224"/>
    <x v="45"/>
    <x v="4"/>
    <x v="9"/>
    <x v="1"/>
  </r>
  <r>
    <x v="1"/>
    <x v="11"/>
    <x v="99"/>
    <x v="19"/>
    <x v="20"/>
    <x v="2"/>
    <x v="0"/>
    <x v="117"/>
    <x v="297"/>
    <x v="28"/>
    <x v="46"/>
    <x v="45"/>
    <x v="1"/>
    <x v="1"/>
    <x v="225"/>
    <x v="19"/>
    <x v="3"/>
    <x v="223"/>
    <x v="225"/>
    <x v="41"/>
    <x v="4"/>
    <x v="9"/>
    <x v="1"/>
  </r>
  <r>
    <x v="1"/>
    <x v="11"/>
    <x v="199"/>
    <x v="19"/>
    <x v="20"/>
    <x v="2"/>
    <x v="0"/>
    <x v="261"/>
    <x v="298"/>
    <x v="28"/>
    <x v="46"/>
    <x v="46"/>
    <x v="1"/>
    <x v="1"/>
    <x v="226"/>
    <x v="19"/>
    <x v="3"/>
    <x v="224"/>
    <x v="226"/>
    <x v="41"/>
    <x v="4"/>
    <x v="9"/>
    <x v="1"/>
  </r>
  <r>
    <x v="3"/>
    <x v="11"/>
    <x v="200"/>
    <x v="19"/>
    <x v="20"/>
    <x v="2"/>
    <x v="0"/>
    <x v="262"/>
    <x v="299"/>
    <x v="28"/>
    <x v="46"/>
    <x v="46"/>
    <x v="1"/>
    <x v="1"/>
    <x v="227"/>
    <x v="20"/>
    <x v="9"/>
    <x v="225"/>
    <x v="227"/>
    <x v="9"/>
    <x v="4"/>
    <x v="9"/>
    <x v="1"/>
  </r>
  <r>
    <x v="3"/>
    <x v="11"/>
    <x v="162"/>
    <x v="19"/>
    <x v="20"/>
    <x v="2"/>
    <x v="0"/>
    <x v="240"/>
    <x v="275"/>
    <x v="87"/>
    <x v="46"/>
    <x v="1"/>
    <x v="1"/>
    <x v="1"/>
    <x v="212"/>
    <x v="19"/>
    <x v="6"/>
    <x v="210"/>
    <x v="214"/>
    <x v="41"/>
    <x v="4"/>
    <x v="9"/>
    <x v="1"/>
  </r>
  <r>
    <x v="0"/>
    <x v="13"/>
    <x v="201"/>
    <x v="2"/>
    <x v="2"/>
    <x v="0"/>
    <x v="0"/>
    <x v="263"/>
    <x v="300"/>
    <x v="92"/>
    <x v="46"/>
    <x v="44"/>
    <x v="1"/>
    <x v="1"/>
    <x v="228"/>
    <x v="19"/>
    <x v="3"/>
    <x v="226"/>
    <x v="228"/>
    <x v="46"/>
    <x v="1"/>
    <x v="9"/>
    <x v="68"/>
  </r>
  <r>
    <x v="0"/>
    <x v="13"/>
    <x v="202"/>
    <x v="2"/>
    <x v="2"/>
    <x v="0"/>
    <x v="0"/>
    <x v="264"/>
    <x v="301"/>
    <x v="92"/>
    <x v="46"/>
    <x v="44"/>
    <x v="1"/>
    <x v="1"/>
    <x v="229"/>
    <x v="19"/>
    <x v="1"/>
    <x v="227"/>
    <x v="229"/>
    <x v="46"/>
    <x v="1"/>
    <x v="9"/>
    <x v="69"/>
  </r>
  <r>
    <x v="0"/>
    <x v="13"/>
    <x v="203"/>
    <x v="2"/>
    <x v="2"/>
    <x v="0"/>
    <x v="0"/>
    <x v="265"/>
    <x v="302"/>
    <x v="93"/>
    <x v="46"/>
    <x v="44"/>
    <x v="1"/>
    <x v="1"/>
    <x v="230"/>
    <x v="19"/>
    <x v="1"/>
    <x v="228"/>
    <x v="230"/>
    <x v="9"/>
    <x v="1"/>
    <x v="9"/>
    <x v="70"/>
  </r>
  <r>
    <x v="0"/>
    <x v="13"/>
    <x v="204"/>
    <x v="2"/>
    <x v="2"/>
    <x v="0"/>
    <x v="0"/>
    <x v="266"/>
    <x v="303"/>
    <x v="93"/>
    <x v="46"/>
    <x v="44"/>
    <x v="1"/>
    <x v="1"/>
    <x v="231"/>
    <x v="19"/>
    <x v="1"/>
    <x v="229"/>
    <x v="231"/>
    <x v="9"/>
    <x v="1"/>
    <x v="9"/>
    <x v="71"/>
  </r>
  <r>
    <x v="0"/>
    <x v="13"/>
    <x v="205"/>
    <x v="2"/>
    <x v="2"/>
    <x v="0"/>
    <x v="0"/>
    <x v="267"/>
    <x v="304"/>
    <x v="93"/>
    <x v="46"/>
    <x v="44"/>
    <x v="1"/>
    <x v="1"/>
    <x v="232"/>
    <x v="19"/>
    <x v="1"/>
    <x v="230"/>
    <x v="232"/>
    <x v="9"/>
    <x v="1"/>
    <x v="9"/>
    <x v="72"/>
  </r>
  <r>
    <x v="0"/>
    <x v="13"/>
    <x v="206"/>
    <x v="2"/>
    <x v="2"/>
    <x v="0"/>
    <x v="0"/>
    <x v="268"/>
    <x v="305"/>
    <x v="93"/>
    <x v="46"/>
    <x v="44"/>
    <x v="1"/>
    <x v="1"/>
    <x v="233"/>
    <x v="19"/>
    <x v="1"/>
    <x v="231"/>
    <x v="233"/>
    <x v="9"/>
    <x v="1"/>
    <x v="9"/>
    <x v="73"/>
  </r>
  <r>
    <x v="0"/>
    <x v="13"/>
    <x v="203"/>
    <x v="2"/>
    <x v="2"/>
    <x v="0"/>
    <x v="0"/>
    <x v="269"/>
    <x v="306"/>
    <x v="93"/>
    <x v="46"/>
    <x v="44"/>
    <x v="1"/>
    <x v="1"/>
    <x v="234"/>
    <x v="19"/>
    <x v="1"/>
    <x v="232"/>
    <x v="234"/>
    <x v="9"/>
    <x v="1"/>
    <x v="9"/>
    <x v="74"/>
  </r>
  <r>
    <x v="0"/>
    <x v="13"/>
    <x v="203"/>
    <x v="2"/>
    <x v="2"/>
    <x v="0"/>
    <x v="0"/>
    <x v="270"/>
    <x v="307"/>
    <x v="93"/>
    <x v="46"/>
    <x v="44"/>
    <x v="1"/>
    <x v="1"/>
    <x v="235"/>
    <x v="19"/>
    <x v="1"/>
    <x v="233"/>
    <x v="235"/>
    <x v="9"/>
    <x v="1"/>
    <x v="9"/>
    <x v="75"/>
  </r>
  <r>
    <x v="0"/>
    <x v="13"/>
    <x v="207"/>
    <x v="2"/>
    <x v="2"/>
    <x v="0"/>
    <x v="0"/>
    <x v="271"/>
    <x v="308"/>
    <x v="93"/>
    <x v="46"/>
    <x v="44"/>
    <x v="1"/>
    <x v="1"/>
    <x v="236"/>
    <x v="19"/>
    <x v="1"/>
    <x v="234"/>
    <x v="236"/>
    <x v="9"/>
    <x v="1"/>
    <x v="9"/>
    <x v="70"/>
  </r>
  <r>
    <x v="0"/>
    <x v="13"/>
    <x v="208"/>
    <x v="2"/>
    <x v="2"/>
    <x v="0"/>
    <x v="0"/>
    <x v="272"/>
    <x v="309"/>
    <x v="94"/>
    <x v="46"/>
    <x v="44"/>
    <x v="1"/>
    <x v="1"/>
    <x v="237"/>
    <x v="19"/>
    <x v="1"/>
    <x v="235"/>
    <x v="237"/>
    <x v="9"/>
    <x v="2"/>
    <x v="9"/>
    <x v="1"/>
  </r>
  <r>
    <x v="0"/>
    <x v="13"/>
    <x v="209"/>
    <x v="2"/>
    <x v="2"/>
    <x v="0"/>
    <x v="0"/>
    <x v="273"/>
    <x v="310"/>
    <x v="94"/>
    <x v="46"/>
    <x v="44"/>
    <x v="1"/>
    <x v="1"/>
    <x v="237"/>
    <x v="19"/>
    <x v="1"/>
    <x v="235"/>
    <x v="237"/>
    <x v="9"/>
    <x v="2"/>
    <x v="9"/>
    <x v="1"/>
  </r>
  <r>
    <x v="0"/>
    <x v="13"/>
    <x v="210"/>
    <x v="2"/>
    <x v="2"/>
    <x v="0"/>
    <x v="0"/>
    <x v="274"/>
    <x v="311"/>
    <x v="94"/>
    <x v="46"/>
    <x v="44"/>
    <x v="1"/>
    <x v="1"/>
    <x v="238"/>
    <x v="19"/>
    <x v="1"/>
    <x v="236"/>
    <x v="238"/>
    <x v="9"/>
    <x v="2"/>
    <x v="9"/>
    <x v="1"/>
  </r>
  <r>
    <x v="0"/>
    <x v="13"/>
    <x v="211"/>
    <x v="2"/>
    <x v="2"/>
    <x v="0"/>
    <x v="0"/>
    <x v="275"/>
    <x v="312"/>
    <x v="94"/>
    <x v="46"/>
    <x v="44"/>
    <x v="1"/>
    <x v="1"/>
    <x v="239"/>
    <x v="19"/>
    <x v="1"/>
    <x v="237"/>
    <x v="239"/>
    <x v="9"/>
    <x v="2"/>
    <x v="9"/>
    <x v="1"/>
  </r>
  <r>
    <x v="0"/>
    <x v="13"/>
    <x v="212"/>
    <x v="2"/>
    <x v="2"/>
    <x v="0"/>
    <x v="0"/>
    <x v="276"/>
    <x v="313"/>
    <x v="94"/>
    <x v="46"/>
    <x v="44"/>
    <x v="1"/>
    <x v="1"/>
    <x v="240"/>
    <x v="19"/>
    <x v="1"/>
    <x v="238"/>
    <x v="240"/>
    <x v="9"/>
    <x v="2"/>
    <x v="9"/>
    <x v="1"/>
  </r>
  <r>
    <x v="0"/>
    <x v="13"/>
    <x v="213"/>
    <x v="2"/>
    <x v="2"/>
    <x v="0"/>
    <x v="0"/>
    <x v="277"/>
    <x v="314"/>
    <x v="93"/>
    <x v="46"/>
    <x v="44"/>
    <x v="1"/>
    <x v="1"/>
    <x v="241"/>
    <x v="19"/>
    <x v="1"/>
    <x v="239"/>
    <x v="241"/>
    <x v="9"/>
    <x v="1"/>
    <x v="9"/>
    <x v="70"/>
  </r>
  <r>
    <x v="3"/>
    <x v="13"/>
    <x v="162"/>
    <x v="2"/>
    <x v="2"/>
    <x v="0"/>
    <x v="0"/>
    <x v="240"/>
    <x v="275"/>
    <x v="87"/>
    <x v="46"/>
    <x v="1"/>
    <x v="1"/>
    <x v="1"/>
    <x v="212"/>
    <x v="19"/>
    <x v="6"/>
    <x v="210"/>
    <x v="214"/>
    <x v="41"/>
    <x v="4"/>
    <x v="9"/>
    <x v="1"/>
  </r>
  <r>
    <x v="3"/>
    <x v="13"/>
    <x v="199"/>
    <x v="2"/>
    <x v="2"/>
    <x v="0"/>
    <x v="0"/>
    <x v="261"/>
    <x v="298"/>
    <x v="28"/>
    <x v="46"/>
    <x v="46"/>
    <x v="1"/>
    <x v="1"/>
    <x v="226"/>
    <x v="19"/>
    <x v="3"/>
    <x v="240"/>
    <x v="226"/>
    <x v="41"/>
    <x v="4"/>
    <x v="9"/>
    <x v="1"/>
  </r>
  <r>
    <x v="3"/>
    <x v="13"/>
    <x v="200"/>
    <x v="2"/>
    <x v="2"/>
    <x v="0"/>
    <x v="0"/>
    <x v="262"/>
    <x v="299"/>
    <x v="28"/>
    <x v="46"/>
    <x v="46"/>
    <x v="1"/>
    <x v="1"/>
    <x v="227"/>
    <x v="19"/>
    <x v="9"/>
    <x v="225"/>
    <x v="227"/>
    <x v="9"/>
    <x v="4"/>
    <x v="9"/>
    <x v="1"/>
  </r>
  <r>
    <x v="0"/>
    <x v="1"/>
    <x v="214"/>
    <x v="3"/>
    <x v="3"/>
    <x v="1"/>
    <x v="0"/>
    <x v="278"/>
    <x v="315"/>
    <x v="95"/>
    <x v="115"/>
    <x v="47"/>
    <x v="1"/>
    <x v="18"/>
    <x v="242"/>
    <x v="1"/>
    <x v="0"/>
    <x v="241"/>
    <x v="242"/>
    <x v="47"/>
    <x v="1"/>
    <x v="9"/>
    <x v="1"/>
  </r>
  <r>
    <x v="0"/>
    <x v="1"/>
    <x v="214"/>
    <x v="3"/>
    <x v="3"/>
    <x v="1"/>
    <x v="0"/>
    <x v="279"/>
    <x v="316"/>
    <x v="95"/>
    <x v="115"/>
    <x v="47"/>
    <x v="1"/>
    <x v="18"/>
    <x v="243"/>
    <x v="1"/>
    <x v="0"/>
    <x v="242"/>
    <x v="243"/>
    <x v="48"/>
    <x v="1"/>
    <x v="9"/>
    <x v="1"/>
  </r>
  <r>
    <x v="0"/>
    <x v="1"/>
    <x v="215"/>
    <x v="3"/>
    <x v="3"/>
    <x v="1"/>
    <x v="0"/>
    <x v="280"/>
    <x v="317"/>
    <x v="96"/>
    <x v="116"/>
    <x v="2"/>
    <x v="3"/>
    <x v="1"/>
    <x v="244"/>
    <x v="21"/>
    <x v="0"/>
    <x v="243"/>
    <x v="244"/>
    <x v="3"/>
    <x v="1"/>
    <x v="9"/>
    <x v="1"/>
  </r>
  <r>
    <x v="0"/>
    <x v="1"/>
    <x v="215"/>
    <x v="3"/>
    <x v="3"/>
    <x v="1"/>
    <x v="0"/>
    <x v="281"/>
    <x v="318"/>
    <x v="96"/>
    <x v="116"/>
    <x v="2"/>
    <x v="3"/>
    <x v="1"/>
    <x v="245"/>
    <x v="21"/>
    <x v="0"/>
    <x v="244"/>
    <x v="245"/>
    <x v="49"/>
    <x v="1"/>
    <x v="9"/>
    <x v="1"/>
  </r>
  <r>
    <x v="0"/>
    <x v="1"/>
    <x v="215"/>
    <x v="3"/>
    <x v="3"/>
    <x v="1"/>
    <x v="0"/>
    <x v="282"/>
    <x v="319"/>
    <x v="96"/>
    <x v="116"/>
    <x v="2"/>
    <x v="3"/>
    <x v="1"/>
    <x v="246"/>
    <x v="21"/>
    <x v="0"/>
    <x v="245"/>
    <x v="246"/>
    <x v="9"/>
    <x v="1"/>
    <x v="9"/>
    <x v="1"/>
  </r>
  <r>
    <x v="0"/>
    <x v="1"/>
    <x v="215"/>
    <x v="3"/>
    <x v="3"/>
    <x v="1"/>
    <x v="0"/>
    <x v="283"/>
    <x v="320"/>
    <x v="96"/>
    <x v="116"/>
    <x v="2"/>
    <x v="3"/>
    <x v="1"/>
    <x v="247"/>
    <x v="21"/>
    <x v="0"/>
    <x v="246"/>
    <x v="247"/>
    <x v="9"/>
    <x v="1"/>
    <x v="9"/>
    <x v="1"/>
  </r>
  <r>
    <x v="1"/>
    <x v="1"/>
    <x v="216"/>
    <x v="3"/>
    <x v="3"/>
    <x v="1"/>
    <x v="0"/>
    <x v="284"/>
    <x v="321"/>
    <x v="97"/>
    <x v="117"/>
    <x v="1"/>
    <x v="21"/>
    <x v="1"/>
    <x v="248"/>
    <x v="8"/>
    <x v="0"/>
    <x v="247"/>
    <x v="248"/>
    <x v="9"/>
    <x v="4"/>
    <x v="9"/>
    <x v="1"/>
  </r>
  <r>
    <x v="1"/>
    <x v="1"/>
    <x v="167"/>
    <x v="3"/>
    <x v="3"/>
    <x v="1"/>
    <x v="0"/>
    <x v="285"/>
    <x v="322"/>
    <x v="97"/>
    <x v="118"/>
    <x v="1"/>
    <x v="21"/>
    <x v="1"/>
    <x v="249"/>
    <x v="22"/>
    <x v="0"/>
    <x v="248"/>
    <x v="249"/>
    <x v="9"/>
    <x v="4"/>
    <x v="9"/>
    <x v="1"/>
  </r>
  <r>
    <x v="1"/>
    <x v="1"/>
    <x v="217"/>
    <x v="3"/>
    <x v="3"/>
    <x v="1"/>
    <x v="0"/>
    <x v="286"/>
    <x v="323"/>
    <x v="29"/>
    <x v="119"/>
    <x v="1"/>
    <x v="3"/>
    <x v="1"/>
    <x v="250"/>
    <x v="22"/>
    <x v="0"/>
    <x v="249"/>
    <x v="250"/>
    <x v="9"/>
    <x v="4"/>
    <x v="9"/>
    <x v="1"/>
  </r>
  <r>
    <x v="1"/>
    <x v="1"/>
    <x v="142"/>
    <x v="3"/>
    <x v="3"/>
    <x v="1"/>
    <x v="0"/>
    <x v="287"/>
    <x v="324"/>
    <x v="80"/>
    <x v="120"/>
    <x v="1"/>
    <x v="3"/>
    <x v="1"/>
    <x v="251"/>
    <x v="22"/>
    <x v="0"/>
    <x v="250"/>
    <x v="251"/>
    <x v="9"/>
    <x v="4"/>
    <x v="9"/>
    <x v="1"/>
  </r>
  <r>
    <x v="1"/>
    <x v="1"/>
    <x v="218"/>
    <x v="3"/>
    <x v="3"/>
    <x v="1"/>
    <x v="0"/>
    <x v="288"/>
    <x v="325"/>
    <x v="29"/>
    <x v="121"/>
    <x v="1"/>
    <x v="3"/>
    <x v="1"/>
    <x v="252"/>
    <x v="22"/>
    <x v="0"/>
    <x v="251"/>
    <x v="252"/>
    <x v="9"/>
    <x v="4"/>
    <x v="9"/>
    <x v="1"/>
  </r>
  <r>
    <x v="0"/>
    <x v="1"/>
    <x v="219"/>
    <x v="3"/>
    <x v="3"/>
    <x v="1"/>
    <x v="0"/>
    <x v="289"/>
    <x v="326"/>
    <x v="98"/>
    <x v="122"/>
    <x v="1"/>
    <x v="22"/>
    <x v="1"/>
    <x v="253"/>
    <x v="21"/>
    <x v="0"/>
    <x v="252"/>
    <x v="78"/>
    <x v="9"/>
    <x v="2"/>
    <x v="9"/>
    <x v="1"/>
  </r>
  <r>
    <x v="0"/>
    <x v="1"/>
    <x v="220"/>
    <x v="3"/>
    <x v="3"/>
    <x v="1"/>
    <x v="0"/>
    <x v="290"/>
    <x v="327"/>
    <x v="99"/>
    <x v="123"/>
    <x v="1"/>
    <x v="3"/>
    <x v="1"/>
    <x v="254"/>
    <x v="21"/>
    <x v="0"/>
    <x v="253"/>
    <x v="253"/>
    <x v="9"/>
    <x v="2"/>
    <x v="9"/>
    <x v="1"/>
  </r>
  <r>
    <x v="0"/>
    <x v="1"/>
    <x v="2"/>
    <x v="3"/>
    <x v="3"/>
    <x v="1"/>
    <x v="0"/>
    <x v="291"/>
    <x v="328"/>
    <x v="99"/>
    <x v="123"/>
    <x v="1"/>
    <x v="3"/>
    <x v="1"/>
    <x v="255"/>
    <x v="8"/>
    <x v="0"/>
    <x v="254"/>
    <x v="254"/>
    <x v="9"/>
    <x v="2"/>
    <x v="9"/>
    <x v="1"/>
  </r>
  <r>
    <x v="0"/>
    <x v="1"/>
    <x v="221"/>
    <x v="3"/>
    <x v="3"/>
    <x v="1"/>
    <x v="0"/>
    <x v="292"/>
    <x v="329"/>
    <x v="99"/>
    <x v="123"/>
    <x v="1"/>
    <x v="3"/>
    <x v="1"/>
    <x v="256"/>
    <x v="8"/>
    <x v="0"/>
    <x v="255"/>
    <x v="255"/>
    <x v="9"/>
    <x v="2"/>
    <x v="9"/>
    <x v="1"/>
  </r>
  <r>
    <x v="1"/>
    <x v="1"/>
    <x v="204"/>
    <x v="3"/>
    <x v="3"/>
    <x v="1"/>
    <x v="0"/>
    <x v="293"/>
    <x v="330"/>
    <x v="100"/>
    <x v="124"/>
    <x v="1"/>
    <x v="3"/>
    <x v="1"/>
    <x v="257"/>
    <x v="21"/>
    <x v="0"/>
    <x v="256"/>
    <x v="256"/>
    <x v="9"/>
    <x v="4"/>
    <x v="9"/>
    <x v="76"/>
  </r>
  <r>
    <x v="1"/>
    <x v="1"/>
    <x v="222"/>
    <x v="3"/>
    <x v="3"/>
    <x v="1"/>
    <x v="0"/>
    <x v="222"/>
    <x v="331"/>
    <x v="101"/>
    <x v="124"/>
    <x v="1"/>
    <x v="3"/>
    <x v="1"/>
    <x v="258"/>
    <x v="21"/>
    <x v="0"/>
    <x v="169"/>
    <x v="257"/>
    <x v="9"/>
    <x v="4"/>
    <x v="9"/>
    <x v="53"/>
  </r>
  <r>
    <x v="1"/>
    <x v="1"/>
    <x v="223"/>
    <x v="3"/>
    <x v="3"/>
    <x v="1"/>
    <x v="0"/>
    <x v="294"/>
    <x v="332"/>
    <x v="101"/>
    <x v="124"/>
    <x v="1"/>
    <x v="3"/>
    <x v="1"/>
    <x v="259"/>
    <x v="21"/>
    <x v="0"/>
    <x v="52"/>
    <x v="258"/>
    <x v="9"/>
    <x v="4"/>
    <x v="9"/>
    <x v="77"/>
  </r>
  <r>
    <x v="1"/>
    <x v="1"/>
    <x v="40"/>
    <x v="3"/>
    <x v="3"/>
    <x v="1"/>
    <x v="0"/>
    <x v="295"/>
    <x v="333"/>
    <x v="102"/>
    <x v="107"/>
    <x v="1"/>
    <x v="23"/>
    <x v="1"/>
    <x v="260"/>
    <x v="21"/>
    <x v="0"/>
    <x v="257"/>
    <x v="259"/>
    <x v="9"/>
    <x v="4"/>
    <x v="9"/>
    <x v="78"/>
  </r>
  <r>
    <x v="1"/>
    <x v="1"/>
    <x v="40"/>
    <x v="3"/>
    <x v="3"/>
    <x v="1"/>
    <x v="0"/>
    <x v="296"/>
    <x v="334"/>
    <x v="102"/>
    <x v="107"/>
    <x v="1"/>
    <x v="23"/>
    <x v="1"/>
    <x v="261"/>
    <x v="21"/>
    <x v="0"/>
    <x v="258"/>
    <x v="260"/>
    <x v="9"/>
    <x v="4"/>
    <x v="9"/>
    <x v="79"/>
  </r>
  <r>
    <x v="1"/>
    <x v="1"/>
    <x v="40"/>
    <x v="3"/>
    <x v="3"/>
    <x v="1"/>
    <x v="0"/>
    <x v="297"/>
    <x v="335"/>
    <x v="102"/>
    <x v="107"/>
    <x v="1"/>
    <x v="23"/>
    <x v="1"/>
    <x v="262"/>
    <x v="21"/>
    <x v="0"/>
    <x v="259"/>
    <x v="261"/>
    <x v="9"/>
    <x v="4"/>
    <x v="9"/>
    <x v="80"/>
  </r>
  <r>
    <x v="1"/>
    <x v="1"/>
    <x v="129"/>
    <x v="3"/>
    <x v="3"/>
    <x v="1"/>
    <x v="0"/>
    <x v="298"/>
    <x v="336"/>
    <x v="95"/>
    <x v="107"/>
    <x v="1"/>
    <x v="23"/>
    <x v="1"/>
    <x v="263"/>
    <x v="21"/>
    <x v="0"/>
    <x v="260"/>
    <x v="262"/>
    <x v="9"/>
    <x v="4"/>
    <x v="9"/>
    <x v="81"/>
  </r>
  <r>
    <x v="1"/>
    <x v="1"/>
    <x v="130"/>
    <x v="3"/>
    <x v="3"/>
    <x v="1"/>
    <x v="0"/>
    <x v="299"/>
    <x v="337"/>
    <x v="103"/>
    <x v="108"/>
    <x v="1"/>
    <x v="3"/>
    <x v="1"/>
    <x v="195"/>
    <x v="18"/>
    <x v="0"/>
    <x v="261"/>
    <x v="166"/>
    <x v="9"/>
    <x v="4"/>
    <x v="9"/>
    <x v="58"/>
  </r>
  <r>
    <x v="1"/>
    <x v="1"/>
    <x v="130"/>
    <x v="3"/>
    <x v="3"/>
    <x v="1"/>
    <x v="0"/>
    <x v="300"/>
    <x v="338"/>
    <x v="103"/>
    <x v="108"/>
    <x v="1"/>
    <x v="3"/>
    <x v="1"/>
    <x v="195"/>
    <x v="18"/>
    <x v="0"/>
    <x v="261"/>
    <x v="166"/>
    <x v="9"/>
    <x v="4"/>
    <x v="9"/>
    <x v="57"/>
  </r>
  <r>
    <x v="1"/>
    <x v="1"/>
    <x v="130"/>
    <x v="3"/>
    <x v="3"/>
    <x v="1"/>
    <x v="0"/>
    <x v="225"/>
    <x v="339"/>
    <x v="103"/>
    <x v="108"/>
    <x v="1"/>
    <x v="3"/>
    <x v="1"/>
    <x v="195"/>
    <x v="18"/>
    <x v="0"/>
    <x v="261"/>
    <x v="166"/>
    <x v="9"/>
    <x v="4"/>
    <x v="9"/>
    <x v="56"/>
  </r>
  <r>
    <x v="1"/>
    <x v="1"/>
    <x v="224"/>
    <x v="3"/>
    <x v="3"/>
    <x v="1"/>
    <x v="0"/>
    <x v="301"/>
    <x v="340"/>
    <x v="104"/>
    <x v="125"/>
    <x v="1"/>
    <x v="3"/>
    <x v="1"/>
    <x v="264"/>
    <x v="21"/>
    <x v="0"/>
    <x v="262"/>
    <x v="263"/>
    <x v="9"/>
    <x v="4"/>
    <x v="9"/>
    <x v="82"/>
  </r>
  <r>
    <x v="1"/>
    <x v="1"/>
    <x v="225"/>
    <x v="3"/>
    <x v="3"/>
    <x v="1"/>
    <x v="0"/>
    <x v="302"/>
    <x v="341"/>
    <x v="105"/>
    <x v="125"/>
    <x v="1"/>
    <x v="3"/>
    <x v="1"/>
    <x v="265"/>
    <x v="21"/>
    <x v="0"/>
    <x v="263"/>
    <x v="264"/>
    <x v="9"/>
    <x v="4"/>
    <x v="9"/>
    <x v="83"/>
  </r>
  <r>
    <x v="3"/>
    <x v="1"/>
    <x v="182"/>
    <x v="3"/>
    <x v="3"/>
    <x v="1"/>
    <x v="0"/>
    <x v="303"/>
    <x v="342"/>
    <x v="29"/>
    <x v="125"/>
    <x v="1"/>
    <x v="3"/>
    <x v="1"/>
    <x v="266"/>
    <x v="21"/>
    <x v="0"/>
    <x v="264"/>
    <x v="265"/>
    <x v="9"/>
    <x v="4"/>
    <x v="9"/>
    <x v="84"/>
  </r>
  <r>
    <x v="4"/>
    <x v="1"/>
    <x v="226"/>
    <x v="3"/>
    <x v="3"/>
    <x v="1"/>
    <x v="0"/>
    <x v="73"/>
    <x v="343"/>
    <x v="106"/>
    <x v="108"/>
    <x v="1"/>
    <x v="3"/>
    <x v="1"/>
    <x v="267"/>
    <x v="21"/>
    <x v="0"/>
    <x v="166"/>
    <x v="266"/>
    <x v="9"/>
    <x v="2"/>
    <x v="9"/>
    <x v="85"/>
  </r>
  <r>
    <x v="4"/>
    <x v="1"/>
    <x v="226"/>
    <x v="3"/>
    <x v="3"/>
    <x v="1"/>
    <x v="0"/>
    <x v="73"/>
    <x v="344"/>
    <x v="106"/>
    <x v="108"/>
    <x v="1"/>
    <x v="3"/>
    <x v="1"/>
    <x v="268"/>
    <x v="21"/>
    <x v="0"/>
    <x v="265"/>
    <x v="267"/>
    <x v="9"/>
    <x v="2"/>
    <x v="9"/>
    <x v="86"/>
  </r>
  <r>
    <x v="3"/>
    <x v="1"/>
    <x v="227"/>
    <x v="3"/>
    <x v="3"/>
    <x v="1"/>
    <x v="0"/>
    <x v="73"/>
    <x v="345"/>
    <x v="107"/>
    <x v="126"/>
    <x v="1"/>
    <x v="3"/>
    <x v="1"/>
    <x v="269"/>
    <x v="8"/>
    <x v="0"/>
    <x v="266"/>
    <x v="73"/>
    <x v="9"/>
    <x v="4"/>
    <x v="9"/>
    <x v="87"/>
  </r>
  <r>
    <x v="1"/>
    <x v="1"/>
    <x v="228"/>
    <x v="3"/>
    <x v="3"/>
    <x v="1"/>
    <x v="0"/>
    <x v="304"/>
    <x v="346"/>
    <x v="108"/>
    <x v="127"/>
    <x v="1"/>
    <x v="3"/>
    <x v="1"/>
    <x v="270"/>
    <x v="21"/>
    <x v="0"/>
    <x v="267"/>
    <x v="268"/>
    <x v="9"/>
    <x v="4"/>
    <x v="9"/>
    <x v="88"/>
  </r>
  <r>
    <x v="1"/>
    <x v="1"/>
    <x v="229"/>
    <x v="3"/>
    <x v="3"/>
    <x v="1"/>
    <x v="0"/>
    <x v="305"/>
    <x v="347"/>
    <x v="109"/>
    <x v="128"/>
    <x v="1"/>
    <x v="24"/>
    <x v="1"/>
    <x v="271"/>
    <x v="21"/>
    <x v="0"/>
    <x v="263"/>
    <x v="264"/>
    <x v="9"/>
    <x v="4"/>
    <x v="9"/>
    <x v="89"/>
  </r>
  <r>
    <x v="1"/>
    <x v="1"/>
    <x v="230"/>
    <x v="3"/>
    <x v="3"/>
    <x v="1"/>
    <x v="0"/>
    <x v="306"/>
    <x v="348"/>
    <x v="110"/>
    <x v="128"/>
    <x v="1"/>
    <x v="24"/>
    <x v="1"/>
    <x v="272"/>
    <x v="21"/>
    <x v="0"/>
    <x v="268"/>
    <x v="269"/>
    <x v="9"/>
    <x v="4"/>
    <x v="9"/>
    <x v="90"/>
  </r>
  <r>
    <x v="1"/>
    <x v="1"/>
    <x v="231"/>
    <x v="3"/>
    <x v="3"/>
    <x v="1"/>
    <x v="0"/>
    <x v="307"/>
    <x v="349"/>
    <x v="111"/>
    <x v="128"/>
    <x v="1"/>
    <x v="3"/>
    <x v="1"/>
    <x v="273"/>
    <x v="21"/>
    <x v="0"/>
    <x v="269"/>
    <x v="270"/>
    <x v="9"/>
    <x v="4"/>
    <x v="9"/>
    <x v="91"/>
  </r>
  <r>
    <x v="1"/>
    <x v="1"/>
    <x v="232"/>
    <x v="3"/>
    <x v="3"/>
    <x v="1"/>
    <x v="0"/>
    <x v="308"/>
    <x v="350"/>
    <x v="112"/>
    <x v="129"/>
    <x v="1"/>
    <x v="3"/>
    <x v="1"/>
    <x v="274"/>
    <x v="8"/>
    <x v="0"/>
    <x v="270"/>
    <x v="271"/>
    <x v="9"/>
    <x v="4"/>
    <x v="9"/>
    <x v="92"/>
  </r>
  <r>
    <x v="1"/>
    <x v="1"/>
    <x v="233"/>
    <x v="3"/>
    <x v="3"/>
    <x v="1"/>
    <x v="0"/>
    <x v="309"/>
    <x v="351"/>
    <x v="109"/>
    <x v="128"/>
    <x v="1"/>
    <x v="24"/>
    <x v="1"/>
    <x v="275"/>
    <x v="21"/>
    <x v="0"/>
    <x v="271"/>
    <x v="272"/>
    <x v="9"/>
    <x v="4"/>
    <x v="9"/>
    <x v="93"/>
  </r>
  <r>
    <x v="1"/>
    <x v="1"/>
    <x v="229"/>
    <x v="3"/>
    <x v="3"/>
    <x v="1"/>
    <x v="0"/>
    <x v="310"/>
    <x v="352"/>
    <x v="109"/>
    <x v="128"/>
    <x v="1"/>
    <x v="24"/>
    <x v="1"/>
    <x v="276"/>
    <x v="21"/>
    <x v="0"/>
    <x v="272"/>
    <x v="273"/>
    <x v="9"/>
    <x v="4"/>
    <x v="9"/>
    <x v="94"/>
  </r>
  <r>
    <x v="1"/>
    <x v="1"/>
    <x v="27"/>
    <x v="3"/>
    <x v="3"/>
    <x v="1"/>
    <x v="0"/>
    <x v="218"/>
    <x v="353"/>
    <x v="109"/>
    <x v="128"/>
    <x v="1"/>
    <x v="24"/>
    <x v="1"/>
    <x v="277"/>
    <x v="21"/>
    <x v="0"/>
    <x v="273"/>
    <x v="274"/>
    <x v="9"/>
    <x v="4"/>
    <x v="9"/>
    <x v="95"/>
  </r>
  <r>
    <x v="1"/>
    <x v="1"/>
    <x v="27"/>
    <x v="3"/>
    <x v="3"/>
    <x v="1"/>
    <x v="0"/>
    <x v="311"/>
    <x v="354"/>
    <x v="109"/>
    <x v="128"/>
    <x v="1"/>
    <x v="24"/>
    <x v="1"/>
    <x v="278"/>
    <x v="1"/>
    <x v="0"/>
    <x v="274"/>
    <x v="275"/>
    <x v="9"/>
    <x v="4"/>
    <x v="9"/>
    <x v="96"/>
  </r>
  <r>
    <x v="1"/>
    <x v="1"/>
    <x v="27"/>
    <x v="3"/>
    <x v="3"/>
    <x v="1"/>
    <x v="0"/>
    <x v="312"/>
    <x v="355"/>
    <x v="113"/>
    <x v="130"/>
    <x v="1"/>
    <x v="3"/>
    <x v="1"/>
    <x v="279"/>
    <x v="21"/>
    <x v="0"/>
    <x v="275"/>
    <x v="276"/>
    <x v="9"/>
    <x v="4"/>
    <x v="9"/>
    <x v="97"/>
  </r>
  <r>
    <x v="1"/>
    <x v="1"/>
    <x v="27"/>
    <x v="3"/>
    <x v="3"/>
    <x v="1"/>
    <x v="0"/>
    <x v="313"/>
    <x v="356"/>
    <x v="64"/>
    <x v="131"/>
    <x v="1"/>
    <x v="3"/>
    <x v="1"/>
    <x v="280"/>
    <x v="21"/>
    <x v="0"/>
    <x v="276"/>
    <x v="277"/>
    <x v="9"/>
    <x v="4"/>
    <x v="9"/>
    <x v="98"/>
  </r>
  <r>
    <x v="1"/>
    <x v="1"/>
    <x v="27"/>
    <x v="3"/>
    <x v="3"/>
    <x v="1"/>
    <x v="0"/>
    <x v="183"/>
    <x v="357"/>
    <x v="80"/>
    <x v="131"/>
    <x v="1"/>
    <x v="3"/>
    <x v="1"/>
    <x v="281"/>
    <x v="21"/>
    <x v="0"/>
    <x v="277"/>
    <x v="278"/>
    <x v="9"/>
    <x v="4"/>
    <x v="9"/>
    <x v="99"/>
  </r>
  <r>
    <x v="1"/>
    <x v="1"/>
    <x v="234"/>
    <x v="3"/>
    <x v="3"/>
    <x v="1"/>
    <x v="0"/>
    <x v="314"/>
    <x v="358"/>
    <x v="114"/>
    <x v="132"/>
    <x v="1"/>
    <x v="3"/>
    <x v="1"/>
    <x v="282"/>
    <x v="8"/>
    <x v="0"/>
    <x v="278"/>
    <x v="279"/>
    <x v="9"/>
    <x v="4"/>
    <x v="9"/>
    <x v="100"/>
  </r>
  <r>
    <x v="1"/>
    <x v="1"/>
    <x v="235"/>
    <x v="3"/>
    <x v="3"/>
    <x v="1"/>
    <x v="0"/>
    <x v="315"/>
    <x v="359"/>
    <x v="78"/>
    <x v="131"/>
    <x v="1"/>
    <x v="3"/>
    <x v="1"/>
    <x v="283"/>
    <x v="8"/>
    <x v="0"/>
    <x v="279"/>
    <x v="280"/>
    <x v="9"/>
    <x v="4"/>
    <x v="9"/>
    <x v="101"/>
  </r>
  <r>
    <x v="1"/>
    <x v="1"/>
    <x v="236"/>
    <x v="3"/>
    <x v="3"/>
    <x v="1"/>
    <x v="0"/>
    <x v="316"/>
    <x v="360"/>
    <x v="78"/>
    <x v="131"/>
    <x v="1"/>
    <x v="3"/>
    <x v="1"/>
    <x v="284"/>
    <x v="8"/>
    <x v="0"/>
    <x v="280"/>
    <x v="281"/>
    <x v="9"/>
    <x v="4"/>
    <x v="9"/>
    <x v="102"/>
  </r>
  <r>
    <x v="1"/>
    <x v="1"/>
    <x v="236"/>
    <x v="3"/>
    <x v="3"/>
    <x v="1"/>
    <x v="0"/>
    <x v="317"/>
    <x v="361"/>
    <x v="78"/>
    <x v="131"/>
    <x v="1"/>
    <x v="3"/>
    <x v="1"/>
    <x v="285"/>
    <x v="8"/>
    <x v="0"/>
    <x v="281"/>
    <x v="282"/>
    <x v="9"/>
    <x v="4"/>
    <x v="9"/>
    <x v="103"/>
  </r>
  <r>
    <x v="1"/>
    <x v="1"/>
    <x v="237"/>
    <x v="3"/>
    <x v="3"/>
    <x v="1"/>
    <x v="0"/>
    <x v="318"/>
    <x v="362"/>
    <x v="29"/>
    <x v="131"/>
    <x v="1"/>
    <x v="3"/>
    <x v="1"/>
    <x v="286"/>
    <x v="22"/>
    <x v="0"/>
    <x v="282"/>
    <x v="283"/>
    <x v="9"/>
    <x v="4"/>
    <x v="9"/>
    <x v="104"/>
  </r>
  <r>
    <x v="1"/>
    <x v="1"/>
    <x v="237"/>
    <x v="3"/>
    <x v="3"/>
    <x v="1"/>
    <x v="0"/>
    <x v="319"/>
    <x v="363"/>
    <x v="29"/>
    <x v="131"/>
    <x v="1"/>
    <x v="3"/>
    <x v="1"/>
    <x v="287"/>
    <x v="23"/>
    <x v="0"/>
    <x v="283"/>
    <x v="284"/>
    <x v="9"/>
    <x v="4"/>
    <x v="9"/>
    <x v="105"/>
  </r>
  <r>
    <x v="1"/>
    <x v="1"/>
    <x v="238"/>
    <x v="3"/>
    <x v="3"/>
    <x v="1"/>
    <x v="0"/>
    <x v="320"/>
    <x v="364"/>
    <x v="115"/>
    <x v="133"/>
    <x v="1"/>
    <x v="3"/>
    <x v="1"/>
    <x v="288"/>
    <x v="21"/>
    <x v="0"/>
    <x v="284"/>
    <x v="285"/>
    <x v="9"/>
    <x v="4"/>
    <x v="9"/>
    <x v="106"/>
  </r>
  <r>
    <x v="0"/>
    <x v="1"/>
    <x v="239"/>
    <x v="3"/>
    <x v="3"/>
    <x v="1"/>
    <x v="0"/>
    <x v="321"/>
    <x v="365"/>
    <x v="99"/>
    <x v="134"/>
    <x v="1"/>
    <x v="3"/>
    <x v="1"/>
    <x v="289"/>
    <x v="8"/>
    <x v="0"/>
    <x v="285"/>
    <x v="286"/>
    <x v="9"/>
    <x v="2"/>
    <x v="9"/>
    <x v="107"/>
  </r>
  <r>
    <x v="0"/>
    <x v="1"/>
    <x v="240"/>
    <x v="3"/>
    <x v="3"/>
    <x v="1"/>
    <x v="0"/>
    <x v="322"/>
    <x v="366"/>
    <x v="80"/>
    <x v="134"/>
    <x v="1"/>
    <x v="3"/>
    <x v="1"/>
    <x v="290"/>
    <x v="8"/>
    <x v="0"/>
    <x v="286"/>
    <x v="287"/>
    <x v="9"/>
    <x v="2"/>
    <x v="9"/>
    <x v="108"/>
  </r>
  <r>
    <x v="0"/>
    <x v="1"/>
    <x v="241"/>
    <x v="3"/>
    <x v="3"/>
    <x v="1"/>
    <x v="0"/>
    <x v="323"/>
    <x v="367"/>
    <x v="29"/>
    <x v="135"/>
    <x v="1"/>
    <x v="3"/>
    <x v="1"/>
    <x v="291"/>
    <x v="22"/>
    <x v="0"/>
    <x v="287"/>
    <x v="288"/>
    <x v="9"/>
    <x v="2"/>
    <x v="9"/>
    <x v="109"/>
  </r>
  <r>
    <x v="0"/>
    <x v="1"/>
    <x v="242"/>
    <x v="3"/>
    <x v="3"/>
    <x v="1"/>
    <x v="0"/>
    <x v="324"/>
    <x v="368"/>
    <x v="99"/>
    <x v="135"/>
    <x v="1"/>
    <x v="3"/>
    <x v="1"/>
    <x v="292"/>
    <x v="22"/>
    <x v="0"/>
    <x v="166"/>
    <x v="289"/>
    <x v="9"/>
    <x v="2"/>
    <x v="9"/>
    <x v="110"/>
  </r>
  <r>
    <x v="4"/>
    <x v="1"/>
    <x v="243"/>
    <x v="3"/>
    <x v="3"/>
    <x v="1"/>
    <x v="0"/>
    <x v="325"/>
    <x v="369"/>
    <x v="106"/>
    <x v="136"/>
    <x v="1"/>
    <x v="3"/>
    <x v="1"/>
    <x v="293"/>
    <x v="22"/>
    <x v="0"/>
    <x v="288"/>
    <x v="290"/>
    <x v="9"/>
    <x v="2"/>
    <x v="9"/>
    <x v="111"/>
  </r>
  <r>
    <x v="4"/>
    <x v="1"/>
    <x v="243"/>
    <x v="3"/>
    <x v="3"/>
    <x v="1"/>
    <x v="0"/>
    <x v="326"/>
    <x v="370"/>
    <x v="106"/>
    <x v="136"/>
    <x v="1"/>
    <x v="3"/>
    <x v="1"/>
    <x v="294"/>
    <x v="22"/>
    <x v="0"/>
    <x v="289"/>
    <x v="291"/>
    <x v="9"/>
    <x v="2"/>
    <x v="9"/>
    <x v="112"/>
  </r>
  <r>
    <x v="1"/>
    <x v="1"/>
    <x v="244"/>
    <x v="3"/>
    <x v="3"/>
    <x v="1"/>
    <x v="0"/>
    <x v="327"/>
    <x v="371"/>
    <x v="64"/>
    <x v="105"/>
    <x v="1"/>
    <x v="3"/>
    <x v="1"/>
    <x v="284"/>
    <x v="8"/>
    <x v="0"/>
    <x v="191"/>
    <x v="292"/>
    <x v="9"/>
    <x v="4"/>
    <x v="9"/>
    <x v="113"/>
  </r>
  <r>
    <x v="1"/>
    <x v="1"/>
    <x v="244"/>
    <x v="3"/>
    <x v="3"/>
    <x v="1"/>
    <x v="0"/>
    <x v="73"/>
    <x v="372"/>
    <x v="64"/>
    <x v="105"/>
    <x v="1"/>
    <x v="3"/>
    <x v="1"/>
    <x v="295"/>
    <x v="8"/>
    <x v="0"/>
    <x v="290"/>
    <x v="293"/>
    <x v="9"/>
    <x v="4"/>
    <x v="9"/>
    <x v="114"/>
  </r>
  <r>
    <x v="3"/>
    <x v="1"/>
    <x v="245"/>
    <x v="3"/>
    <x v="3"/>
    <x v="1"/>
    <x v="0"/>
    <x v="328"/>
    <x v="373"/>
    <x v="116"/>
    <x v="137"/>
    <x v="1"/>
    <x v="3"/>
    <x v="1"/>
    <x v="296"/>
    <x v="8"/>
    <x v="0"/>
    <x v="291"/>
    <x v="294"/>
    <x v="9"/>
    <x v="4"/>
    <x v="9"/>
    <x v="115"/>
  </r>
  <r>
    <x v="3"/>
    <x v="1"/>
    <x v="246"/>
    <x v="3"/>
    <x v="3"/>
    <x v="1"/>
    <x v="0"/>
    <x v="73"/>
    <x v="374"/>
    <x v="117"/>
    <x v="138"/>
    <x v="1"/>
    <x v="3"/>
    <x v="1"/>
    <x v="297"/>
    <x v="21"/>
    <x v="0"/>
    <x v="292"/>
    <x v="295"/>
    <x v="9"/>
    <x v="4"/>
    <x v="9"/>
    <x v="116"/>
  </r>
  <r>
    <x v="3"/>
    <x v="1"/>
    <x v="247"/>
    <x v="3"/>
    <x v="3"/>
    <x v="1"/>
    <x v="0"/>
    <x v="329"/>
    <x v="375"/>
    <x v="117"/>
    <x v="139"/>
    <x v="1"/>
    <x v="3"/>
    <x v="1"/>
    <x v="298"/>
    <x v="21"/>
    <x v="0"/>
    <x v="293"/>
    <x v="296"/>
    <x v="9"/>
    <x v="4"/>
    <x v="9"/>
    <x v="117"/>
  </r>
  <r>
    <x v="3"/>
    <x v="1"/>
    <x v="248"/>
    <x v="3"/>
    <x v="3"/>
    <x v="1"/>
    <x v="0"/>
    <x v="330"/>
    <x v="376"/>
    <x v="118"/>
    <x v="140"/>
    <x v="1"/>
    <x v="3"/>
    <x v="1"/>
    <x v="299"/>
    <x v="21"/>
    <x v="0"/>
    <x v="294"/>
    <x v="297"/>
    <x v="9"/>
    <x v="4"/>
    <x v="9"/>
    <x v="118"/>
  </r>
  <r>
    <x v="3"/>
    <x v="1"/>
    <x v="249"/>
    <x v="3"/>
    <x v="3"/>
    <x v="1"/>
    <x v="0"/>
    <x v="331"/>
    <x v="377"/>
    <x v="119"/>
    <x v="137"/>
    <x v="1"/>
    <x v="3"/>
    <x v="1"/>
    <x v="300"/>
    <x v="21"/>
    <x v="0"/>
    <x v="295"/>
    <x v="298"/>
    <x v="9"/>
    <x v="4"/>
    <x v="9"/>
    <x v="119"/>
  </r>
  <r>
    <x v="3"/>
    <x v="1"/>
    <x v="171"/>
    <x v="3"/>
    <x v="3"/>
    <x v="1"/>
    <x v="0"/>
    <x v="332"/>
    <x v="378"/>
    <x v="116"/>
    <x v="46"/>
    <x v="1"/>
    <x v="3"/>
    <x v="1"/>
    <x v="301"/>
    <x v="8"/>
    <x v="0"/>
    <x v="296"/>
    <x v="299"/>
    <x v="9"/>
    <x v="4"/>
    <x v="9"/>
    <x v="61"/>
  </r>
  <r>
    <x v="3"/>
    <x v="1"/>
    <x v="250"/>
    <x v="3"/>
    <x v="3"/>
    <x v="1"/>
    <x v="0"/>
    <x v="73"/>
    <x v="379"/>
    <x v="28"/>
    <x v="141"/>
    <x v="1"/>
    <x v="3"/>
    <x v="1"/>
    <x v="302"/>
    <x v="8"/>
    <x v="0"/>
    <x v="297"/>
    <x v="300"/>
    <x v="9"/>
    <x v="4"/>
    <x v="9"/>
    <x v="120"/>
  </r>
  <r>
    <x v="3"/>
    <x v="1"/>
    <x v="251"/>
    <x v="3"/>
    <x v="3"/>
    <x v="1"/>
    <x v="0"/>
    <x v="73"/>
    <x v="380"/>
    <x v="120"/>
    <x v="46"/>
    <x v="1"/>
    <x v="3"/>
    <x v="1"/>
    <x v="303"/>
    <x v="8"/>
    <x v="0"/>
    <x v="298"/>
    <x v="301"/>
    <x v="9"/>
    <x v="4"/>
    <x v="9"/>
    <x v="121"/>
  </r>
  <r>
    <x v="3"/>
    <x v="1"/>
    <x v="252"/>
    <x v="3"/>
    <x v="3"/>
    <x v="1"/>
    <x v="0"/>
    <x v="73"/>
    <x v="381"/>
    <x v="121"/>
    <x v="142"/>
    <x v="1"/>
    <x v="3"/>
    <x v="1"/>
    <x v="304"/>
    <x v="8"/>
    <x v="0"/>
    <x v="299"/>
    <x v="302"/>
    <x v="9"/>
    <x v="4"/>
    <x v="9"/>
    <x v="122"/>
  </r>
  <r>
    <x v="0"/>
    <x v="14"/>
    <x v="253"/>
    <x v="20"/>
    <x v="43"/>
    <x v="0"/>
    <x v="0"/>
    <x v="333"/>
    <x v="382"/>
    <x v="122"/>
    <x v="143"/>
    <x v="48"/>
    <x v="3"/>
    <x v="19"/>
    <x v="305"/>
    <x v="0"/>
    <x v="0"/>
    <x v="300"/>
    <x v="303"/>
    <x v="50"/>
    <x v="4"/>
    <x v="9"/>
    <x v="1"/>
  </r>
  <r>
    <x v="0"/>
    <x v="14"/>
    <x v="254"/>
    <x v="20"/>
    <x v="43"/>
    <x v="0"/>
    <x v="0"/>
    <x v="334"/>
    <x v="383"/>
    <x v="122"/>
    <x v="143"/>
    <x v="48"/>
    <x v="3"/>
    <x v="19"/>
    <x v="144"/>
    <x v="0"/>
    <x v="0"/>
    <x v="301"/>
    <x v="304"/>
    <x v="50"/>
    <x v="4"/>
    <x v="9"/>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8">
  <r>
    <x v="0"/>
    <x v="0"/>
    <x v="0"/>
    <x v="0"/>
    <s v="RIV 87-59"/>
    <s v="MZ ČR"/>
    <s v="ne - standardní dodržování ZZVZ a interních pravidel"/>
    <x v="0"/>
    <x v="0"/>
    <x v="0"/>
    <s v="lipidomická analýza"/>
    <s v="LC-MS"/>
    <s v="QTRAP 6500+"/>
    <s v="I0028326-000"/>
    <x v="0"/>
    <d v="2024-09-01T00:00:00"/>
    <m/>
    <n v="129200"/>
    <x v="0"/>
    <s v="david.friedecky@fnol.cz, 588 44 6510"/>
    <s v="připrava pro DNS"/>
    <s v="VZ-2024-000682"/>
    <s v="max.hodnota 387.600,-/3 roky za předpokl 30ks"/>
  </r>
  <r>
    <x v="0"/>
    <x v="1"/>
    <x v="1"/>
    <x v="1"/>
    <s v="RIV 87-63"/>
    <s v="MZ ČR"/>
    <s v="ne - standardní dodržování ZZVZ a interních pravidel"/>
    <x v="1"/>
    <x v="1"/>
    <x v="1"/>
    <s v="protilátka"/>
    <m/>
    <m/>
    <m/>
    <x v="1"/>
    <d v="2024-09-01T00:00:00"/>
    <m/>
    <n v="4948.8999999999996"/>
    <x v="1"/>
    <s v="Katerina.Zachova@fnol.cz"/>
    <s v="poptávka"/>
    <s v="Merck"/>
    <m/>
  </r>
  <r>
    <x v="0"/>
    <x v="1"/>
    <x v="2"/>
    <x v="1"/>
    <s v="RIV 87-63"/>
    <s v="MZ ČR"/>
    <s v="ne - standardní dodržování ZZVZ a interních pravidel"/>
    <x v="2"/>
    <x v="2"/>
    <x v="2"/>
    <s v="protilátka"/>
    <m/>
    <m/>
    <m/>
    <x v="2"/>
    <d v="2024-09-01T00:00:00"/>
    <m/>
    <n v="18972.8"/>
    <x v="1"/>
    <s v="Katerina.Zachova@fnol.cz"/>
    <s v="poptávka"/>
    <s v="Lacomed"/>
    <m/>
  </r>
  <r>
    <x v="0"/>
    <x v="1"/>
    <x v="3"/>
    <x v="1"/>
    <s v="RIV 87-63"/>
    <s v="MZ ČR"/>
    <s v="ne - standardní dodržování ZZVZ a interních pravidel"/>
    <x v="3"/>
    <x v="3"/>
    <x v="3"/>
    <s v="protilátka"/>
    <m/>
    <m/>
    <m/>
    <x v="3"/>
    <d v="2024-09-01T00:00:00"/>
    <m/>
    <n v="6372.47"/>
    <x v="1"/>
    <s v="Katerina.Zachova@fnol.cz"/>
    <s v="poptávka"/>
    <s v="Baria"/>
    <m/>
  </r>
  <r>
    <x v="0"/>
    <x v="2"/>
    <x v="4"/>
    <x v="2"/>
    <s v="RIV 87-90"/>
    <s v="MZ ČR"/>
    <s v="ne - standardní dodržování ZZVZ a interních pravidel"/>
    <x v="4"/>
    <x v="4"/>
    <x v="4"/>
    <s v="adipokiny v séru"/>
    <s v="ELISA"/>
    <s v="EVOLIS"/>
    <s v="C009518-000"/>
    <x v="4"/>
    <d v="2024-09-01T00:00:00"/>
    <m/>
    <n v="12756"/>
    <x v="1"/>
    <s v="Veronika.Kucerova@fnol.cz"/>
    <s v="poptávka"/>
    <s v=" č. nab. TNAB00323"/>
    <s v="BioVendor - sleva"/>
  </r>
  <r>
    <x v="0"/>
    <x v="2"/>
    <x v="5"/>
    <x v="2"/>
    <s v="RIV 87-90"/>
    <s v="MZ ČR"/>
    <s v="ne - standardní dodržování ZZVZ a interních pravidel"/>
    <x v="5"/>
    <x v="5"/>
    <x v="4"/>
    <s v="adipokiny v séru"/>
    <s v="ELISA"/>
    <s v="EVOLIS"/>
    <s v="C009518-000"/>
    <x v="5"/>
    <d v="2024-09-01T00:00:00"/>
    <m/>
    <n v="25986.2"/>
    <x v="1"/>
    <s v="Veronika.Kucerova@fnol.cz"/>
    <s v="poptávka"/>
    <s v=" č. nab. TNAB00324"/>
    <s v="BioVendor - sleva"/>
  </r>
  <r>
    <x v="0"/>
    <x v="2"/>
    <x v="6"/>
    <x v="2"/>
    <s v="RIV 87-90"/>
    <s v="MZ ČR"/>
    <s v="ne - standardní dodržování ZZVZ a interních pravidel"/>
    <x v="6"/>
    <x v="6"/>
    <x v="4"/>
    <s v="adipokiny v séru"/>
    <s v="ELISA"/>
    <s v="EVOLIS"/>
    <s v="C009518-000"/>
    <x v="4"/>
    <d v="2024-09-01T00:00:00"/>
    <m/>
    <n v="12756"/>
    <x v="1"/>
    <s v="Veronika.Kucerova@fnol.cz"/>
    <s v="poptávka"/>
    <s v=" č. nab. TNAB00325"/>
    <s v="BioVendor - sleva"/>
  </r>
  <r>
    <x v="0"/>
    <x v="2"/>
    <x v="7"/>
    <x v="2"/>
    <s v="RIV 87-90"/>
    <s v="MZ ČR"/>
    <s v="ne - standardní dodržování ZZVZ a interních pravidel"/>
    <x v="7"/>
    <x v="7"/>
    <x v="4"/>
    <s v="adipokiny v séru"/>
    <s v="ELISA"/>
    <s v="EVOLIS"/>
    <s v="C009518-000"/>
    <x v="6"/>
    <d v="2024-09-01T00:00:00"/>
    <m/>
    <n v="10388.799999999999"/>
    <x v="1"/>
    <s v="Veronika.Kucerova@fnol.cz"/>
    <s v="poptávka"/>
    <s v=" č. nab. TNAB00326"/>
    <s v="BioVendor - sleva"/>
  </r>
  <r>
    <x v="0"/>
    <x v="1"/>
    <x v="8"/>
    <x v="3"/>
    <s v="84-02"/>
    <s v="MPO"/>
    <s v="ne - standardní dodržování ZZVZ a interních pravidel"/>
    <x v="8"/>
    <x v="8"/>
    <x v="5"/>
    <s v="Stanovení specifických protilátek"/>
    <s v="nepřímá fluorescence"/>
    <s v="ne"/>
    <m/>
    <x v="7"/>
    <d v="2024-09-01T00:00:00"/>
    <m/>
    <n v="17566"/>
    <x v="2"/>
    <s v="krupka.olomouc@gmail.com"/>
    <s v="poptávka"/>
    <s v="Dynex - sleva"/>
    <m/>
  </r>
  <r>
    <x v="0"/>
    <x v="1"/>
    <x v="8"/>
    <x v="3"/>
    <s v="84-03"/>
    <s v="MPO"/>
    <s v="ne - standardní dodržování ZZVZ a interních pravidel"/>
    <x v="9"/>
    <x v="9"/>
    <x v="5"/>
    <s v="Stanovení specifických protilátek"/>
    <s v="nepřímá fluorescence"/>
    <s v="ne"/>
    <m/>
    <x v="7"/>
    <d v="2024-09-01T00:00:00"/>
    <m/>
    <n v="17566"/>
    <x v="2"/>
    <s v="krupka.olomouc@gmail.com"/>
    <s v="poptávka"/>
    <s v="Dynex - sleva"/>
    <m/>
  </r>
  <r>
    <x v="0"/>
    <x v="1"/>
    <x v="9"/>
    <x v="3"/>
    <s v="84-04"/>
    <s v="MPO"/>
    <s v="ne - standardní dodržování ZZVZ a interních pravidel"/>
    <x v="10"/>
    <x v="10"/>
    <x v="5"/>
    <s v="Stanovení specifických protilátek"/>
    <s v="imunoblot"/>
    <s v="ne"/>
    <m/>
    <x v="8"/>
    <d v="2024-09-01T00:00:00"/>
    <m/>
    <n v="24786"/>
    <x v="3"/>
    <s v="krupka.olomouc@gmail.com"/>
    <s v="poptávka"/>
    <s v="Dynex - sleva"/>
    <m/>
  </r>
  <r>
    <x v="0"/>
    <x v="1"/>
    <x v="9"/>
    <x v="3"/>
    <s v="84-05"/>
    <s v="MPO"/>
    <s v="ne - standardní dodržování ZZVZ a interních pravidel"/>
    <x v="11"/>
    <x v="11"/>
    <x v="5"/>
    <s v="Stanovení specifických protilátek"/>
    <s v="imunoblot"/>
    <s v="ne"/>
    <m/>
    <x v="9"/>
    <d v="2024-09-01T00:00:00"/>
    <m/>
    <n v="22546.799999999999"/>
    <x v="4"/>
    <s v="krupka.olomouc@gmail.com"/>
    <s v="poptávka"/>
    <s v="Dynex - sleva"/>
    <m/>
  </r>
  <r>
    <x v="0"/>
    <x v="3"/>
    <x v="10"/>
    <x v="2"/>
    <s v="RIV 87-90"/>
    <s v="MZ ČR"/>
    <s v="ne - standardní dodržování ZZVZ a interních pravidel"/>
    <x v="12"/>
    <x v="12"/>
    <x v="6"/>
    <s v="výzkum- indukce zánětu in vitro"/>
    <s v="není"/>
    <s v="ne"/>
    <s v="není"/>
    <x v="10"/>
    <d v="2024-09-01T00:00:00"/>
    <m/>
    <n v="34800"/>
    <x v="5"/>
    <s v="Řeháková Petra, Mgr. &lt;Petra.Rehakova@fnol.cz&gt;"/>
    <s v="nákup"/>
    <m/>
    <s v="3ks/za rok 2024; č.nabídky 2002064563"/>
  </r>
  <r>
    <x v="0"/>
    <x v="3"/>
    <x v="11"/>
    <x v="2"/>
    <s v="RIV 87-90"/>
    <s v="MZ ČR"/>
    <s v="ne - standardní dodržování ZZVZ a interních pravidel"/>
    <x v="13"/>
    <x v="13"/>
    <x v="6"/>
    <s v="výzkum - kultivace buněčné linie"/>
    <s v="není"/>
    <s v="ne"/>
    <s v="není"/>
    <x v="11"/>
    <d v="2024-09-01T00:00:00"/>
    <m/>
    <n v="4620"/>
    <x v="6"/>
    <s v="Řeháková Petra, Mgr. &lt;Petra.Rehakova@fnol.cz&gt;"/>
    <s v="nákup"/>
    <m/>
    <s v="č.nabídky 2002064563"/>
  </r>
  <r>
    <x v="0"/>
    <x v="3"/>
    <x v="12"/>
    <x v="2"/>
    <s v="RIV 87-90"/>
    <s v="MZ ČR"/>
    <s v="ne - standardní dodržování ZZVZ a interních pravidel"/>
    <x v="14"/>
    <x v="14"/>
    <x v="7"/>
    <s v="výzkumná - imunocytochemie"/>
    <s v="Imunofluorescence"/>
    <s v="konfokální mikroskop Leica "/>
    <n v="10216447"/>
    <x v="12"/>
    <d v="2024-09-01T00:00:00"/>
    <m/>
    <n v="10120"/>
    <x v="7"/>
    <s v="Řeháková Petra, Mgr. &lt;Petra.Rehakova@fnol.cz&gt;"/>
    <s v="nákup"/>
    <m/>
    <m/>
  </r>
  <r>
    <x v="0"/>
    <x v="3"/>
    <x v="13"/>
    <x v="2"/>
    <s v="RIV 87-90"/>
    <s v="MZ ČR"/>
    <s v="ne - standardní dodržování ZZVZ a interních pravidel"/>
    <x v="15"/>
    <x v="15"/>
    <x v="7"/>
    <s v="výzkum - detekce tau"/>
    <s v="ELISA"/>
    <s v="Reader multifunkční Tecan Infinite M200PRO"/>
    <n v="3231005"/>
    <x v="13"/>
    <d v="2024-09-01T00:00:00"/>
    <m/>
    <n v="17630"/>
    <x v="8"/>
    <s v="Řeháková Petra, Mgr. &lt;Petra.Rehakova@fnol.cz&gt;"/>
    <s v="nákup"/>
    <m/>
    <m/>
  </r>
  <r>
    <x v="0"/>
    <x v="3"/>
    <x v="13"/>
    <x v="2"/>
    <s v="RIV 87-90"/>
    <s v="MZ ČR"/>
    <s v="ne - standardní dodržování ZZVZ a interních pravidel"/>
    <x v="16"/>
    <x v="16"/>
    <x v="7"/>
    <s v="výzkum - detekce tau"/>
    <s v="ELISA"/>
    <s v="Reader multifunkční Tecan Infinite M200PRO"/>
    <n v="3231005"/>
    <x v="13"/>
    <d v="2024-09-01T00:00:00"/>
    <m/>
    <n v="17630"/>
    <x v="8"/>
    <s v="Řeháková Petra, Mgr. &lt;Petra.Rehakova@fnol.cz&gt;"/>
    <s v="nákup"/>
    <m/>
    <m/>
  </r>
  <r>
    <x v="0"/>
    <x v="3"/>
    <x v="14"/>
    <x v="2"/>
    <s v="RIV 87-90"/>
    <s v="MZ ČR"/>
    <s v="ne - standardní dodržování ZZVZ a interních pravidel"/>
    <x v="17"/>
    <x v="17"/>
    <x v="7"/>
    <s v="výzkum - imunocytochemie"/>
    <s v="Imunofluorescence"/>
    <s v="konfokální mikroskop Leica "/>
    <n v="10216447"/>
    <x v="14"/>
    <d v="2024-09-01T00:00:00"/>
    <m/>
    <n v="12930"/>
    <x v="9"/>
    <s v="Řeháková Petra, Mgr. &lt;Petra.Rehakova@fnol.cz&gt;"/>
    <s v="nákup"/>
    <m/>
    <m/>
  </r>
  <r>
    <x v="0"/>
    <x v="3"/>
    <x v="15"/>
    <x v="2"/>
    <s v="RIV 87-90"/>
    <s v="MZ ČR"/>
    <s v="ne - standardní dodržování ZZVZ a interních pravidel"/>
    <x v="18"/>
    <x v="18"/>
    <x v="8"/>
    <s v="výzkum - detekce α-synukleinu"/>
    <s v="ELISA"/>
    <s v="Reader multifunkční Tecan Infinite M200PRO"/>
    <n v="3231005"/>
    <x v="15"/>
    <d v="2024-09-01T00:00:00"/>
    <m/>
    <n v="19310"/>
    <x v="10"/>
    <s v="Řeháková Petra, Mgr. &lt;Petra.Rehakova@fnol.cz&gt;"/>
    <s v="nákup"/>
    <m/>
    <m/>
  </r>
  <r>
    <x v="1"/>
    <x v="3"/>
    <x v="16"/>
    <x v="2"/>
    <s v="RIV 87-90"/>
    <s v="MZ ČR"/>
    <s v="ne - standardní dodržování ZZVZ a interních pravidel"/>
    <x v="19"/>
    <x v="19"/>
    <x v="6"/>
    <s v="výzkum - spotřební materiál"/>
    <s v="není"/>
    <s v="ne"/>
    <s v="není"/>
    <x v="16"/>
    <d v="2024-09-01T00:00:00"/>
    <m/>
    <n v="4190"/>
    <x v="11"/>
    <s v="Řeháková Petra, Mgr. &lt;Petra.Rehakova@fnol.cz&gt;"/>
    <s v="nákup"/>
    <m/>
    <m/>
  </r>
  <r>
    <x v="0"/>
    <x v="3"/>
    <x v="17"/>
    <x v="2"/>
    <s v="RIV 87-90"/>
    <s v="MZ ČR"/>
    <s v="ne - standardní dodržování ZZVZ a interních pravidel"/>
    <x v="20"/>
    <x v="20"/>
    <x v="9"/>
    <s v="výzkum- rozlišení α-synukleinopatií"/>
    <s v="RT-QuIC"/>
    <s v="FluoStar Omega (BMG Labtech)"/>
    <n v="3282042"/>
    <x v="17"/>
    <d v="2024-09-01T00:00:00"/>
    <m/>
    <n v="26000"/>
    <x v="12"/>
    <s v="Řeháková Petra, Mgr. &lt;Petra.Rehakova@fnol.cz&gt;"/>
    <s v="nákup"/>
    <m/>
    <s v="4ks"/>
  </r>
  <r>
    <x v="0"/>
    <x v="3"/>
    <x v="18"/>
    <x v="2"/>
    <s v="RIV 87-90"/>
    <s v="MZ ČR"/>
    <s v="ne - standardní dodržování ZZVZ a interních pravidel"/>
    <x v="21"/>
    <x v="21"/>
    <x v="10"/>
    <s v="výzkum- detekce α-synukleinu v kůži"/>
    <s v="imunohistochemie"/>
    <s v="fluorescenčný mikroskop (Olympus BX40)"/>
    <n v="22541"/>
    <x v="18"/>
    <d v="2024-09-01T00:00:00"/>
    <m/>
    <n v="24352"/>
    <x v="13"/>
    <s v="Řeháková Petra, Mgr. &lt;Petra.Rehakova@fnol.cz&gt;"/>
    <s v="nákup"/>
    <m/>
    <s v="4ks; kód této nabídky „PT240816BZ“"/>
  </r>
  <r>
    <x v="0"/>
    <x v="4"/>
    <x v="19"/>
    <x v="4"/>
    <s v="85-30"/>
    <s v="AZV ČR"/>
    <s v="ne - standardní dodržování ZZVZ a interních pravidel"/>
    <x v="22"/>
    <x v="22"/>
    <x v="11"/>
    <s v="Kultivační půda "/>
    <s v="Kultivace bakterií "/>
    <s v="-"/>
    <s v="-"/>
    <x v="19"/>
    <s v="2025-2026"/>
    <m/>
    <n v="30240"/>
    <x v="14"/>
    <s v="K.Hricová, kristyna.hricova@fnol.cz, 585 63 9505"/>
    <s v="DG_2024_11"/>
    <m/>
    <s v="příprava VZ na mikrobiolog.kultivační média"/>
  </r>
  <r>
    <x v="0"/>
    <x v="4"/>
    <x v="20"/>
    <x v="4"/>
    <s v="85-30"/>
    <s v="AZV ČR"/>
    <s v="ne - standardní dodržování ZZVZ a interních pravidel"/>
    <x v="23"/>
    <x v="23"/>
    <x v="11"/>
    <s v="Kultivační půda pro identifikaci MRSA "/>
    <s v="Kultivace bakterií "/>
    <s v="-"/>
    <s v="-"/>
    <x v="20"/>
    <s v="2025-2026"/>
    <m/>
    <n v="4985.6000000000004"/>
    <x v="15"/>
    <s v="K.Hricová, kristyna.hricova@fnol.cz, 585 63 9505"/>
    <s v="DG_2024_11"/>
    <m/>
    <s v="příprava VZ na mikrobiolog.kultivační média"/>
  </r>
  <r>
    <x v="0"/>
    <x v="4"/>
    <x v="21"/>
    <x v="4"/>
    <s v="85-30"/>
    <s v="AZV ČR"/>
    <s v="ne - standardní dodržování ZZVZ a interních pravidel"/>
    <x v="24"/>
    <x v="24"/>
    <x v="11"/>
    <s v="Tekuté medium pro pomnožení bakterií "/>
    <s v="Kultivace bakterií "/>
    <s v="-"/>
    <s v="-"/>
    <x v="21"/>
    <s v="2025-2026"/>
    <m/>
    <n v="2420"/>
    <x v="16"/>
    <s v="K.Hricová, kristyna.hricova@fnol.cz, 585 63 9505"/>
    <s v="DG_2024_11"/>
    <m/>
    <s v="příprava VZ na mikrobiolog.kultivační média"/>
  </r>
  <r>
    <x v="0"/>
    <x v="4"/>
    <x v="22"/>
    <x v="4"/>
    <s v="85-30"/>
    <s v="AZV ČR"/>
    <s v="ne - standardní dodržování ZZVZ a interních pravidel"/>
    <x v="25"/>
    <x v="25"/>
    <x v="11"/>
    <s v="Kultivační půda "/>
    <s v="Kultivace bakterií "/>
    <m/>
    <m/>
    <x v="22"/>
    <s v="2025-2026"/>
    <m/>
    <n v="2520"/>
    <x v="17"/>
    <s v="K.Hricová, kristyna.hricova@fnol.cz, 585 63 9505"/>
    <s v="DG_2024_11"/>
    <m/>
    <s v="příprava VZ na mikrobiolog.kultivační média"/>
  </r>
  <r>
    <x v="0"/>
    <x v="4"/>
    <x v="23"/>
    <x v="4"/>
    <s v="85-30"/>
    <s v="AZV ČR"/>
    <s v="ne - standardní dodržování ZZVZ a interních pravidel"/>
    <x v="26"/>
    <x v="26"/>
    <x v="11"/>
    <s v="Kultivační půda "/>
    <s v="Kultivace bakterií "/>
    <m/>
    <m/>
    <x v="23"/>
    <s v="2025-2026"/>
    <m/>
    <n v="7840.0000000000009"/>
    <x v="18"/>
    <s v="K.Hricová, kristyna.hricova@fnol.cz, 585 63 9505"/>
    <s v="DG_2024_11"/>
    <m/>
    <s v="příprava VZ na mikrobiolog.kultivační média"/>
  </r>
  <r>
    <x v="0"/>
    <x v="4"/>
    <x v="24"/>
    <x v="4"/>
    <s v="85-30"/>
    <s v="AZV ČR"/>
    <s v="ne - standardní dodržování ZZVZ a interních pravidel"/>
    <x v="27"/>
    <x v="27"/>
    <x v="12"/>
    <s v="Sterilní kryozkumavky s  porézními kuličkami a médiem určené k dlouhodobé konzervaci  bakterií a kvasinek při nízkých teplotách"/>
    <s v="Zamrazení bakterií "/>
    <s v="ne"/>
    <s v="-"/>
    <x v="24"/>
    <s v="2025-2026"/>
    <m/>
    <n v="20190"/>
    <x v="19"/>
    <s v="K.Hricová, kristyna.hricova@fnol.cz, 585 63 9505"/>
    <s v="nákup"/>
    <m/>
    <s v="Kód QI - DE062"/>
  </r>
  <r>
    <x v="0"/>
    <x v="4"/>
    <x v="25"/>
    <x v="4"/>
    <s v="85-30"/>
    <s v="AZV ČR"/>
    <s v="ne - standardní dodržování ZZVZ a interních pravidel"/>
    <x v="28"/>
    <x v="28"/>
    <x v="13"/>
    <s v="Imunochromatografický membránový test k detekci proteinu PBP2a přímo z bakteriálních izolátů. "/>
    <s v="Identifikace bakterií "/>
    <s v="ne"/>
    <s v="-"/>
    <x v="25"/>
    <s v="2025-2026"/>
    <m/>
    <n v="34500"/>
    <x v="20"/>
    <s v="K.Hricová, kristyna.hricova@fnol.cz, 585 63 9505"/>
    <s v="poptávka"/>
    <m/>
    <s v="dle MPT vybrán Abbott, cena: 5750 Kč/ks"/>
  </r>
  <r>
    <x v="1"/>
    <x v="4"/>
    <x v="26"/>
    <x v="4"/>
    <s v="85-30"/>
    <s v="AZV ČR"/>
    <s v="ne - standardní dodržování ZZVZ a interních pravidel"/>
    <x v="29"/>
    <x v="29"/>
    <x v="14"/>
    <s v="Mikrotitrační destičky slouží k provádění diagnostických vyšetření v laboratořích."/>
    <s v="Diagnostická vyšetření "/>
    <s v="ne"/>
    <s v="-"/>
    <x v="26"/>
    <s v="2025-2026"/>
    <m/>
    <n v="13716"/>
    <x v="21"/>
    <s v="K.Hricová, kristyna.hricova@fnol.cz, 585 63 9505"/>
    <m/>
    <m/>
    <m/>
  </r>
  <r>
    <x v="1"/>
    <x v="4"/>
    <x v="27"/>
    <x v="4"/>
    <s v="85-30"/>
    <s v="AZV ČR"/>
    <s v="ne - standardní dodržování ZZVZ a interních pravidel"/>
    <x v="30"/>
    <x v="30"/>
    <x v="11"/>
    <s v="Odběrový tampon pro biologický materiál "/>
    <s v="Diagnostická vyšetření "/>
    <s v="ne"/>
    <s v="-"/>
    <x v="27"/>
    <s v="2025-2026"/>
    <m/>
    <n v="5060"/>
    <x v="22"/>
    <s v="K.Hricová, kristyna.hricova@fnol.cz, 585 63 9505"/>
    <m/>
    <m/>
    <s v="kod QI - ZI179"/>
  </r>
  <r>
    <x v="0"/>
    <x v="4"/>
    <x v="28"/>
    <x v="4"/>
    <s v="85-30"/>
    <s v="AZV ČR"/>
    <s v="ne - standardní dodržování ZZVZ a interních pravidel"/>
    <x v="31"/>
    <x v="31"/>
    <x v="15"/>
    <s v="Detekce genů rezistence a faktorů virulence testovaných bakterií"/>
    <s v="Molekulárně-biologická analýza bakterií"/>
    <m/>
    <m/>
    <x v="28"/>
    <s v="2025-2026"/>
    <m/>
    <n v="7500"/>
    <x v="23"/>
    <s v="K.Hricová, kristyna.hricova@fnol.cz, 585 63 9505"/>
    <s v="primer on-line/nákup"/>
    <s v="objednáno"/>
    <m/>
  </r>
  <r>
    <x v="0"/>
    <x v="4"/>
    <x v="29"/>
    <x v="4"/>
    <s v="85-30"/>
    <s v="AZV ČR"/>
    <s v="ne - standardní dodržování ZZVZ a interních pravidel"/>
    <x v="32"/>
    <x v="32"/>
    <x v="16"/>
    <s v="Antibiotický test ke zjiětění citlivosti/rezistenci testované bakterie"/>
    <s v="Citlivost na antibiotika"/>
    <m/>
    <m/>
    <x v="29"/>
    <s v="2025-2026"/>
    <m/>
    <n v="10759.08"/>
    <x v="24"/>
    <s v="K.Hricová, kristyna.hricova@fnol.cz, 585 63 9505"/>
    <s v="nákup"/>
    <m/>
    <s v="kód QI - DC819"/>
  </r>
  <r>
    <x v="1"/>
    <x v="4"/>
    <x v="30"/>
    <x v="4"/>
    <s v="85-30"/>
    <s v="AZV ČR"/>
    <s v="ne - standardní dodržování ZZVZ a interních pravidel"/>
    <x v="33"/>
    <x v="33"/>
    <x v="17"/>
    <s v="Bakteriologická klička pro práci v laboratoři s bakteriálními kulturami"/>
    <s v="Zdravotnický prostředek "/>
    <m/>
    <m/>
    <x v="30"/>
    <s v="2025-2026"/>
    <m/>
    <n v="2040.0000000000002"/>
    <x v="25"/>
    <s v="K.Hricová, kristyna.hricova@fnol.cz, 585 63 9505"/>
    <m/>
    <m/>
    <m/>
  </r>
  <r>
    <x v="1"/>
    <x v="4"/>
    <x v="31"/>
    <x v="4"/>
    <s v="85-30"/>
    <s v="AZV ČR"/>
    <s v="ne - standardní dodržování ZZVZ a interních pravidel"/>
    <x v="34"/>
    <x v="34"/>
    <x v="17"/>
    <s v="Sterilní zkumavka pro práci v laboratoři s bakteriálními kulturami"/>
    <s v="Zdravotnický prostředek "/>
    <m/>
    <m/>
    <x v="31"/>
    <s v="2025-2026"/>
    <m/>
    <n v="750"/>
    <x v="26"/>
    <s v="K.Hricová, kristyna.hricova@fnol.cz, 585 63 9505"/>
    <m/>
    <m/>
    <m/>
  </r>
  <r>
    <x v="0"/>
    <x v="5"/>
    <x v="32"/>
    <x v="5"/>
    <s v="82-04"/>
    <s v="FNOL"/>
    <s v="ne - standardní dodržování ZZVZ a interních pravidel"/>
    <x v="35"/>
    <x v="35"/>
    <x v="18"/>
    <s v="SPE extrakce semisyntetických kanabinoidů a jejich metabolitů"/>
    <s v="LC-MS, GC-MS"/>
    <s v="ne"/>
    <m/>
    <x v="32"/>
    <s v="08/2024"/>
    <m/>
    <n v="3919"/>
    <x v="27"/>
    <s v="Maier, 2674"/>
    <s v="nákup"/>
    <s v="objednáno"/>
    <m/>
  </r>
  <r>
    <x v="0"/>
    <x v="5"/>
    <x v="33"/>
    <x v="5"/>
    <s v="82-04"/>
    <s v="FNOL"/>
    <s v="ne - standardní dodržování ZZVZ a interních pravidel"/>
    <x v="36"/>
    <x v="36"/>
    <x v="18"/>
    <s v="SPE extrakce semisyntetických kanabinoidů a jejich metabolitů"/>
    <s v="LC-MS, GC-MS"/>
    <s v="ne"/>
    <m/>
    <x v="33"/>
    <s v="08/2024"/>
    <m/>
    <n v="4785"/>
    <x v="28"/>
    <s v="Maier, 2674"/>
    <s v="nákup"/>
    <s v="objednáno"/>
    <m/>
  </r>
  <r>
    <x v="0"/>
    <x v="5"/>
    <x v="34"/>
    <x v="5"/>
    <s v="82-04"/>
    <s v="FNOL"/>
    <s v="ne - standardní dodržování ZZVZ a interních pravidel"/>
    <x v="37"/>
    <x v="37"/>
    <x v="18"/>
    <s v="SPE extrakce semisyntetických kanabinoidů a jejich metabolitů"/>
    <s v="LC-MS, GC-MS"/>
    <s v="ne"/>
    <m/>
    <x v="34"/>
    <s v="08/2024"/>
    <m/>
    <n v="4960"/>
    <x v="29"/>
    <s v="Maier, 2674"/>
    <s v="nákup"/>
    <s v="objednáno"/>
    <m/>
  </r>
  <r>
    <x v="0"/>
    <x v="5"/>
    <x v="35"/>
    <x v="5"/>
    <s v="82-04"/>
    <s v="FNOL"/>
    <s v="ne - standardní dodržování ZZVZ a interních pravidel"/>
    <x v="38"/>
    <x v="38"/>
    <x v="19"/>
    <s v="Chemikálie pro přípravu mobilní fáze"/>
    <s v="LC-MS"/>
    <s v="ne"/>
    <m/>
    <x v="35"/>
    <s v="08/2024"/>
    <m/>
    <n v="3352.91"/>
    <x v="30"/>
    <s v="Maier, 2674"/>
    <s v="nákup"/>
    <s v="objednáno"/>
    <m/>
  </r>
  <r>
    <x v="0"/>
    <x v="5"/>
    <x v="35"/>
    <x v="5"/>
    <s v="82-04"/>
    <s v="FNOL"/>
    <s v="ne - standardní dodržování ZZVZ a interních pravidel"/>
    <x v="39"/>
    <x v="39"/>
    <x v="19"/>
    <s v="Chemikálie pro přípravu mobilní fáze"/>
    <s v="LC-MS"/>
    <s v="ne"/>
    <m/>
    <x v="36"/>
    <s v="08/2024"/>
    <m/>
    <n v="5426.98"/>
    <x v="31"/>
    <s v="Maier, 2674"/>
    <s v="nákup"/>
    <s v="objednáno"/>
    <m/>
  </r>
  <r>
    <x v="0"/>
    <x v="5"/>
    <x v="36"/>
    <x v="5"/>
    <s v="82-04"/>
    <s v="FNOL"/>
    <s v="ne - standardní dodržování ZZVZ a interních pravidel"/>
    <x v="40"/>
    <x v="40"/>
    <x v="19"/>
    <s v="Chemikálie pro přípravu mobilní fáze"/>
    <s v="LC-MS"/>
    <s v="ne"/>
    <m/>
    <x v="37"/>
    <s v="08/2024"/>
    <m/>
    <n v="5795.9"/>
    <x v="32"/>
    <s v="Maier, 2674"/>
    <s v="nákup"/>
    <s v="objednáno"/>
    <m/>
  </r>
  <r>
    <x v="0"/>
    <x v="5"/>
    <x v="37"/>
    <x v="5"/>
    <s v="82-04"/>
    <s v="FNOL"/>
    <s v="ne - standardní dodržování ZZVZ a interních pravidel"/>
    <x v="41"/>
    <x v="41"/>
    <x v="19"/>
    <s v="Chemikálie pro extrakci semisyntetických kanabinoidů"/>
    <s v="LC-MS, GC-MS"/>
    <s v="ne"/>
    <m/>
    <x v="38"/>
    <s v="08/2024"/>
    <m/>
    <n v="4329.2299999999996"/>
    <x v="33"/>
    <s v="Maier, 2674"/>
    <s v="nákup"/>
    <s v="objednáno"/>
    <m/>
  </r>
  <r>
    <x v="0"/>
    <x v="5"/>
    <x v="38"/>
    <x v="5"/>
    <s v="82-04"/>
    <s v="FNOL"/>
    <s v="ne - standardní dodržování ZZVZ a interních pravidel"/>
    <x v="42"/>
    <x v="42"/>
    <x v="19"/>
    <s v="Chemikálie pro extrakci semisyntetických kanabinoidů"/>
    <s v="LC-MS, GC-MS"/>
    <s v="ne"/>
    <m/>
    <x v="39"/>
    <s v="08/2024"/>
    <m/>
    <n v="3751"/>
    <x v="34"/>
    <s v="Maier, 2674"/>
    <s v="nákup"/>
    <s v="objednáno"/>
    <m/>
  </r>
  <r>
    <x v="0"/>
    <x v="5"/>
    <x v="39"/>
    <x v="5"/>
    <s v="82-04"/>
    <s v="FNOL"/>
    <s v="ne - standardní dodržování ZZVZ a interních pravidel"/>
    <x v="43"/>
    <x v="43"/>
    <x v="19"/>
    <s v="Chemikálie pro přípravu mobilní fáze"/>
    <s v="LC-MS"/>
    <s v="ne"/>
    <m/>
    <x v="40"/>
    <s v="08/2024"/>
    <m/>
    <n v="2221.6"/>
    <x v="35"/>
    <s v="Maier, 2674"/>
    <s v="nákup"/>
    <s v="objednáno"/>
    <m/>
  </r>
  <r>
    <x v="0"/>
    <x v="5"/>
    <x v="40"/>
    <x v="5"/>
    <s v="82-04"/>
    <s v="FNOL"/>
    <s v="ne - standardní dodržování ZZVZ a interních pravidel"/>
    <x v="44"/>
    <x v="44"/>
    <x v="20"/>
    <s v="Inserty do vialek pro vzorky"/>
    <s v="LC-MS, GC-MS"/>
    <s v="ne"/>
    <m/>
    <x v="41"/>
    <s v="08/2024"/>
    <m/>
    <n v="4870.25"/>
    <x v="36"/>
    <s v="Maier, 2674"/>
    <s v="nákup"/>
    <s v="objednáno"/>
    <s v="7 balení"/>
  </r>
  <r>
    <x v="0"/>
    <x v="5"/>
    <x v="41"/>
    <x v="5"/>
    <s v="82-04"/>
    <s v="FNOL"/>
    <s v="ne - standardní dodržování ZZVZ a interních pravidel"/>
    <x v="45"/>
    <x v="45"/>
    <x v="20"/>
    <s v="Uzávěr pro vialky pro vzorky"/>
    <s v="LC-MS, GC-MS"/>
    <s v="ne"/>
    <m/>
    <x v="42"/>
    <s v="08/2024"/>
    <m/>
    <n v="3390.42"/>
    <x v="37"/>
    <s v="Maier, 2674"/>
    <s v="nákup"/>
    <s v="objednáno"/>
    <s v="6 balení"/>
  </r>
  <r>
    <x v="0"/>
    <x v="5"/>
    <x v="42"/>
    <x v="5"/>
    <s v="82-04"/>
    <s v="FNOL"/>
    <s v="ne - standardní dodržování ZZVZ a interních pravidel"/>
    <x v="46"/>
    <x v="46"/>
    <x v="20"/>
    <s v="vialky pro vzorky "/>
    <s v="LC-MS, GC-MS"/>
    <s v="ne"/>
    <m/>
    <x v="43"/>
    <s v="08/2024"/>
    <m/>
    <n v="6751.8"/>
    <x v="38"/>
    <s v="Maier, 2674"/>
    <s v="nákup"/>
    <s v="objednáno"/>
    <s v="4 balení"/>
  </r>
  <r>
    <x v="0"/>
    <x v="5"/>
    <x v="43"/>
    <x v="5"/>
    <s v="82-04"/>
    <s v="FNOL"/>
    <s v="ne - standardní dodržování ZZVZ a interních pravidel"/>
    <x v="47"/>
    <x v="47"/>
    <x v="20"/>
    <s v="Kolona pro GC-MS"/>
    <s v="GC-MS"/>
    <s v="ne"/>
    <m/>
    <x v="44"/>
    <s v="08/2024"/>
    <m/>
    <n v="10788"/>
    <x v="39"/>
    <s v="Maier, 2674"/>
    <s v="nákup"/>
    <s v="objednáno"/>
    <m/>
  </r>
  <r>
    <x v="0"/>
    <x v="5"/>
    <x v="44"/>
    <x v="5"/>
    <s v="82-04"/>
    <s v="FNOL"/>
    <s v="ne - standardní dodržování ZZVZ a interních pravidel"/>
    <x v="48"/>
    <x v="48"/>
    <x v="21"/>
    <s v="Předkolonky pro LC-MS"/>
    <s v="LC-MS"/>
    <s v="ne"/>
    <m/>
    <x v="45"/>
    <s v="09/2024"/>
    <m/>
    <n v="30000"/>
    <x v="40"/>
    <s v="Maier, 2674"/>
    <s v="nákup"/>
    <s v="objednáno"/>
    <m/>
  </r>
  <r>
    <x v="0"/>
    <x v="5"/>
    <x v="45"/>
    <x v="5"/>
    <s v="82-04"/>
    <s v="FNOL"/>
    <s v="ne - standardní dodržování ZZVZ a interních pravidel"/>
    <x v="49"/>
    <x v="49"/>
    <x v="22"/>
    <s v="Standard semisystetický kanabinoid"/>
    <s v="LC-MS, GC-MS"/>
    <s v="ne"/>
    <m/>
    <x v="46"/>
    <s v="05/2024"/>
    <m/>
    <n v="6226.3"/>
    <x v="41"/>
    <s v="Maier, 2674"/>
    <s v="poptávka"/>
    <s v="objednáno"/>
    <s v="Chromservis; č.nabídky NA/2024/3510"/>
  </r>
  <r>
    <x v="0"/>
    <x v="5"/>
    <x v="46"/>
    <x v="5"/>
    <s v="82-04"/>
    <s v="FNOL"/>
    <s v="ne - standardní dodržování ZZVZ a interních pravidel"/>
    <x v="50"/>
    <x v="50"/>
    <x v="22"/>
    <s v="Standard semisystetický kanabinoid"/>
    <s v="LC-MS, GC-MS"/>
    <s v="ne"/>
    <m/>
    <x v="47"/>
    <s v="05/2024"/>
    <m/>
    <n v="10904.1"/>
    <x v="42"/>
    <s v="Maier, 2674"/>
    <s v="poptávka"/>
    <s v="objednáno"/>
    <s v="Chromservis; č.nabídky NA/2024/3510"/>
  </r>
  <r>
    <x v="0"/>
    <x v="5"/>
    <x v="47"/>
    <x v="5"/>
    <s v="82-04"/>
    <s v="FNOL"/>
    <s v="ne - standardní dodržování ZZVZ a interních pravidel"/>
    <x v="51"/>
    <x v="51"/>
    <x v="22"/>
    <s v="Standard semisystetický kanabinoid"/>
    <s v="LC-MS, GC-MS"/>
    <s v="ne"/>
    <m/>
    <x v="47"/>
    <s v="05/2024"/>
    <m/>
    <n v="10904.1"/>
    <x v="42"/>
    <s v="Maier, 2674"/>
    <s v="poptávka"/>
    <s v="objednáno"/>
    <s v="Chromservis; č.nabídky NA/2024/3510"/>
  </r>
  <r>
    <x v="0"/>
    <x v="5"/>
    <x v="48"/>
    <x v="5"/>
    <s v="82-04"/>
    <s v="FNOL"/>
    <s v="ne - standardní dodržování ZZVZ a interních pravidel"/>
    <x v="52"/>
    <x v="52"/>
    <x v="22"/>
    <s v="Standard semisystetický kanabinoid"/>
    <s v="LC-MS, GC-MS"/>
    <s v="ne"/>
    <m/>
    <x v="47"/>
    <s v="05/2024"/>
    <m/>
    <n v="10904.1"/>
    <x v="42"/>
    <s v="Maier, 2674"/>
    <s v="poptávka"/>
    <s v="objednáno"/>
    <s v="Chromservis; č.nabídky NA/2024/3510"/>
  </r>
  <r>
    <x v="0"/>
    <x v="5"/>
    <x v="49"/>
    <x v="5"/>
    <s v="82-04"/>
    <s v="FNOL"/>
    <s v="ne - standardní dodržování ZZVZ a interních pravidel"/>
    <x v="53"/>
    <x v="53"/>
    <x v="22"/>
    <s v="Standard semisystetický kanabinoid"/>
    <s v="LC-MS, GC-MS"/>
    <s v="ne"/>
    <m/>
    <x v="48"/>
    <s v="05/2024"/>
    <m/>
    <n v="4647.3999999999996"/>
    <x v="43"/>
    <s v="Maier, 2674"/>
    <s v="poptávka"/>
    <s v="objednáno"/>
    <s v="Chromservis; č.nabídky NA/2024/3510"/>
  </r>
  <r>
    <x v="0"/>
    <x v="5"/>
    <x v="49"/>
    <x v="5"/>
    <s v="82-04"/>
    <s v="FNOL"/>
    <s v="ne - standardní dodržování ZZVZ a interních pravidel"/>
    <x v="54"/>
    <x v="54"/>
    <x v="22"/>
    <s v="Standard semisystetický kanabinoid"/>
    <s v="LC-MS, GC-MS"/>
    <s v="ne"/>
    <m/>
    <x v="48"/>
    <s v="05/2024"/>
    <m/>
    <n v="4647.3999999999996"/>
    <x v="43"/>
    <s v="Maier, 2674"/>
    <s v="poptávka"/>
    <s v="objednáno"/>
    <s v="Chromservis; č.nabídky NA/2024/3510"/>
  </r>
  <r>
    <x v="0"/>
    <x v="5"/>
    <x v="50"/>
    <x v="5"/>
    <s v="82-04"/>
    <s v="FNOL"/>
    <s v="ne - standardní dodržování ZZVZ a interních pravidel"/>
    <x v="55"/>
    <x v="55"/>
    <x v="22"/>
    <s v="Standard semisystetický kanabinoid"/>
    <s v="LC-MS, GC-MS"/>
    <s v="ne"/>
    <m/>
    <x v="47"/>
    <s v="05/2024"/>
    <m/>
    <n v="10904.1"/>
    <x v="42"/>
    <s v="Maier, 2674"/>
    <s v="poptávka"/>
    <s v="objednáno"/>
    <s v="Chromservis; č.nabídky NA/2024/3510"/>
  </r>
  <r>
    <x v="0"/>
    <x v="5"/>
    <x v="46"/>
    <x v="5"/>
    <s v="82-04"/>
    <s v="FNOL"/>
    <s v="ne - standardní dodržování ZZVZ a interních pravidel"/>
    <x v="56"/>
    <x v="56"/>
    <x v="22"/>
    <s v="Standard semisystetický kanabinoid"/>
    <s v="LC-MS, GC-MS"/>
    <s v="ne"/>
    <m/>
    <x v="47"/>
    <s v="05/2024"/>
    <m/>
    <n v="10904.1"/>
    <x v="42"/>
    <s v="Maier, 2674"/>
    <s v="poptávka"/>
    <s v="objednáno"/>
    <s v="Chromservis; č.nabídky NA/2024/3510"/>
  </r>
  <r>
    <x v="0"/>
    <x v="5"/>
    <x v="51"/>
    <x v="5"/>
    <s v="82-04"/>
    <s v="FNOL"/>
    <s v="ne - standardní dodržování ZZVZ a interních pravidel"/>
    <x v="57"/>
    <x v="57"/>
    <x v="22"/>
    <s v="Standard semisystetický kanabinoid"/>
    <s v="LC-MS, GC-MS"/>
    <s v="ne"/>
    <m/>
    <x v="47"/>
    <s v="05/2024"/>
    <m/>
    <n v="10904.1"/>
    <x v="42"/>
    <s v="Maier, 2674"/>
    <s v="poptávka"/>
    <s v="objednáno"/>
    <s v="Chromservis; č.nabídky NA/2024/3510"/>
  </r>
  <r>
    <x v="0"/>
    <x v="5"/>
    <x v="46"/>
    <x v="5"/>
    <s v="82-04"/>
    <s v="FNOL"/>
    <s v="ne - standardní dodržování ZZVZ a interních pravidel"/>
    <x v="58"/>
    <x v="58"/>
    <x v="22"/>
    <s v="Standard semisystetický kanabinoid"/>
    <s v="LC-MS, GC-MS"/>
    <s v="ne"/>
    <m/>
    <x v="49"/>
    <s v="05/2024"/>
    <m/>
    <n v="10873.7"/>
    <x v="44"/>
    <s v="Maier, 2674"/>
    <s v="poptávka"/>
    <s v="objednáno"/>
    <s v="Chromservis; č.nabídky NA/2024/3510"/>
  </r>
  <r>
    <x v="0"/>
    <x v="5"/>
    <x v="46"/>
    <x v="5"/>
    <s v="82-04"/>
    <s v="FNOL"/>
    <s v="ne - standardní dodržování ZZVZ a interních pravidel"/>
    <x v="59"/>
    <x v="59"/>
    <x v="22"/>
    <s v="Standard semisystetický kanabinoid"/>
    <s v="LC-MS, GC-MS"/>
    <s v="ne"/>
    <m/>
    <x v="47"/>
    <s v="05/2024"/>
    <m/>
    <n v="10904.1"/>
    <x v="42"/>
    <s v="Maier, 2674"/>
    <s v="poptávka"/>
    <s v="objednáno"/>
    <s v="Chromservis; č.nabídky NA/2024/3510"/>
  </r>
  <r>
    <x v="0"/>
    <x v="5"/>
    <x v="49"/>
    <x v="5"/>
    <s v="82-04"/>
    <s v="FNOL"/>
    <s v="ne - standardní dodržování ZZVZ a interních pravidel"/>
    <x v="60"/>
    <x v="60"/>
    <x v="22"/>
    <s v="Standard semisystetický kanabinoid"/>
    <s v="LC-MS, GC-MS"/>
    <s v="ne"/>
    <m/>
    <x v="50"/>
    <s v="05/2024"/>
    <m/>
    <n v="7239"/>
    <x v="45"/>
    <s v="Maier, 2674"/>
    <s v="poptávka"/>
    <s v="objednáno"/>
    <s v="Chromservis; č.nabídky NA/2024/3510"/>
  </r>
  <r>
    <x v="0"/>
    <x v="5"/>
    <x v="52"/>
    <x v="5"/>
    <s v="82-04"/>
    <s v="FNOL"/>
    <s v="ne - standardní dodržování ZZVZ a interních pravidel"/>
    <x v="61"/>
    <x v="61"/>
    <x v="19"/>
    <s v="Chemikálie pro extrakci semisyntetických kanabinoidů"/>
    <s v="LC-MS, GC-MS"/>
    <s v="ne"/>
    <m/>
    <x v="51"/>
    <s v="09/2024"/>
    <m/>
    <n v="2980"/>
    <x v="46"/>
    <s v="Maier, 2674"/>
    <s v="nákup"/>
    <m/>
    <m/>
  </r>
  <r>
    <x v="0"/>
    <x v="5"/>
    <x v="53"/>
    <x v="5"/>
    <s v="82-04"/>
    <s v="FNOL"/>
    <s v="ne - standardní dodržování ZZVZ a interních pravidel"/>
    <x v="62"/>
    <x v="62"/>
    <x v="19"/>
    <s v="Chemikálie pro extrakci semisyntetických kanabinoidů"/>
    <s v="LC-MS, GC-MS"/>
    <s v="ne"/>
    <m/>
    <x v="52"/>
    <s v="09/2024"/>
    <m/>
    <n v="954"/>
    <x v="47"/>
    <s v="Maier, 2674"/>
    <s v="nákup"/>
    <m/>
    <m/>
  </r>
  <r>
    <x v="1"/>
    <x v="5"/>
    <x v="54"/>
    <x v="5"/>
    <s v="82-04"/>
    <s v="FNOL"/>
    <s v="ne - standardní dodržování ZZVZ a interních pravidel"/>
    <x v="63"/>
    <x v="63"/>
    <x v="23"/>
    <s v="Vialky pro extrakci semisyntetických kanabinoidů"/>
    <s v="LC-MS, GC-MS"/>
    <s v="ne"/>
    <m/>
    <x v="53"/>
    <s v="09/2024"/>
    <m/>
    <n v="12000"/>
    <x v="48"/>
    <s v="Maier, 2674"/>
    <m/>
    <m/>
    <m/>
  </r>
  <r>
    <x v="0"/>
    <x v="5"/>
    <x v="55"/>
    <x v="5"/>
    <s v="82-04"/>
    <s v="FNOL"/>
    <s v="ne - standardní dodržování ZZVZ a interních pravidel"/>
    <x v="64"/>
    <x v="64"/>
    <x v="24"/>
    <s v="Chemikálie pro extrakci semisyntetických kanabinoidů"/>
    <s v="LC-MS, GC-MS"/>
    <s v="ne"/>
    <m/>
    <x v="54"/>
    <s v="01/2025"/>
    <m/>
    <n v="15000"/>
    <x v="49"/>
    <s v="Maier, 2674"/>
    <s v="nákup"/>
    <m/>
    <m/>
  </r>
  <r>
    <x v="0"/>
    <x v="5"/>
    <x v="56"/>
    <x v="5"/>
    <s v="82-04"/>
    <s v="FNOL"/>
    <s v="ne - standardní dodržování ZZVZ a interních pravidel"/>
    <x v="65"/>
    <x v="65"/>
    <x v="19"/>
    <s v="Chemikálie pro metabolické studie semisyntetické kanabinodiy"/>
    <s v="LC-MS, GC-MS"/>
    <s v="ne"/>
    <m/>
    <x v="55"/>
    <s v="01/2025"/>
    <m/>
    <n v="3610"/>
    <x v="50"/>
    <s v="Maier, 2674"/>
    <s v="nákup"/>
    <m/>
    <m/>
  </r>
  <r>
    <x v="0"/>
    <x v="5"/>
    <x v="57"/>
    <x v="5"/>
    <s v="82-04"/>
    <s v="FNOL"/>
    <s v="ne - standardní dodržování ZZVZ a interních pravidel"/>
    <x v="66"/>
    <x v="66"/>
    <x v="19"/>
    <s v="Chemikálie pro metabolické studie semisyntetické kanabinodiy"/>
    <s v="LC-MS, GC-MS"/>
    <s v="ne"/>
    <m/>
    <x v="56"/>
    <s v="01/2025"/>
    <m/>
    <n v="2550"/>
    <x v="51"/>
    <s v="Maier, 2674"/>
    <s v="nákup"/>
    <m/>
    <m/>
  </r>
  <r>
    <x v="0"/>
    <x v="5"/>
    <x v="58"/>
    <x v="5"/>
    <s v="82-04"/>
    <s v="FNOL"/>
    <s v="ne - standardní dodržování ZZVZ a interních pravidel"/>
    <x v="67"/>
    <x v="67"/>
    <x v="19"/>
    <s v="Chemikálie pro metabolické studie semisyntetické kanabinodiy"/>
    <s v="LC-MS, GC-MS"/>
    <s v="ne"/>
    <m/>
    <x v="57"/>
    <s v="01/2025"/>
    <m/>
    <n v="663"/>
    <x v="52"/>
    <s v="Maier, 2674"/>
    <s v="nákup"/>
    <m/>
    <m/>
  </r>
  <r>
    <x v="0"/>
    <x v="5"/>
    <x v="59"/>
    <x v="5"/>
    <s v="82-04"/>
    <s v="FNOL"/>
    <s v="ne - standardní dodržování ZZVZ a interních pravidel"/>
    <x v="68"/>
    <x v="68"/>
    <x v="19"/>
    <s v="Chemikálie pro derivatizaci semisyntetických kanabinoidů"/>
    <s v="GC-MS"/>
    <s v="ne"/>
    <m/>
    <x v="58"/>
    <s v="01/2025"/>
    <m/>
    <n v="8470"/>
    <x v="53"/>
    <s v="Maier, 2674"/>
    <s v="nákup"/>
    <m/>
    <m/>
  </r>
  <r>
    <x v="0"/>
    <x v="5"/>
    <x v="60"/>
    <x v="5"/>
    <s v="82-04"/>
    <s v="FNOL"/>
    <s v="ne - standardní dodržování ZZVZ a interních pravidel"/>
    <x v="69"/>
    <x v="69"/>
    <x v="19"/>
    <s v="Chemikálie pro derivatizaci semisyntetických kanabinoidů"/>
    <s v="GC-MS"/>
    <s v="ne"/>
    <m/>
    <x v="59"/>
    <s v="01/2025"/>
    <m/>
    <n v="5590"/>
    <x v="54"/>
    <s v="Maier, 2674"/>
    <s v="nákup"/>
    <m/>
    <m/>
  </r>
  <r>
    <x v="0"/>
    <x v="5"/>
    <x v="61"/>
    <x v="5"/>
    <s v="82-04"/>
    <s v="FNOL"/>
    <s v="ne - standardní dodržování ZZVZ a interních pravidel"/>
    <x v="70"/>
    <x v="70"/>
    <x v="25"/>
    <s v="Mikrosomy pro metabolické studie semisyntetických kanabinoidů"/>
    <s v="LC-MS, GC-MS"/>
    <s v="ne"/>
    <m/>
    <x v="60"/>
    <s v="01/2025"/>
    <m/>
    <n v="33380"/>
    <x v="55"/>
    <s v="Maier, 2674"/>
    <s v="poptávka"/>
    <s v="Thermo Fisher Scientific - nabídka č. 300674 SQ"/>
    <s v="10 ks"/>
  </r>
  <r>
    <x v="0"/>
    <x v="5"/>
    <x v="62"/>
    <x v="5"/>
    <s v="82-04"/>
    <s v="FNOL"/>
    <s v="ne - standardní dodržování ZZVZ a interních pravidel"/>
    <x v="71"/>
    <x v="71"/>
    <x v="25"/>
    <s v="Mikrosomy pro metabolické studie semisyntetických kanabinoidů"/>
    <s v="LC-MS, GC-MS"/>
    <s v="ne"/>
    <m/>
    <x v="61"/>
    <s v="01/2025"/>
    <m/>
    <n v="16720"/>
    <x v="56"/>
    <s v="Maier, 2674"/>
    <s v="poptávka"/>
    <s v="Thermo Fisher Scientific - nabídka č. 300674 SQ"/>
    <s v="10 ks"/>
  </r>
  <r>
    <x v="1"/>
    <x v="5"/>
    <x v="63"/>
    <x v="5"/>
    <s v="82-04"/>
    <s v="FNOL"/>
    <s v="ne - standardní dodržování ZZVZ a interních pravidel"/>
    <x v="72"/>
    <x v="72"/>
    <x v="26"/>
    <s v="Mikrostříkačka Hamilton pro dávkování vzorků"/>
    <s v="GC-MS"/>
    <s v="ne"/>
    <m/>
    <x v="62"/>
    <s v="01/2025"/>
    <m/>
    <n v="3948"/>
    <x v="57"/>
    <s v="Maier, 2674"/>
    <m/>
    <m/>
    <s v="2 ks"/>
  </r>
  <r>
    <x v="1"/>
    <x v="5"/>
    <x v="64"/>
    <x v="5"/>
    <s v="82-04"/>
    <s v="FNOL"/>
    <s v="ne - standardní dodržování ZZVZ a interních pravidel"/>
    <x v="73"/>
    <x v="73"/>
    <x v="22"/>
    <s v="Spotřební materiál pro LC-MS"/>
    <s v="LC-MS"/>
    <s v="ne"/>
    <m/>
    <x v="53"/>
    <s v="01/2025"/>
    <m/>
    <n v="12000"/>
    <x v="48"/>
    <s v="Maier, 2674"/>
    <m/>
    <m/>
    <m/>
  </r>
  <r>
    <x v="1"/>
    <x v="5"/>
    <x v="65"/>
    <x v="5"/>
    <s v="82-04"/>
    <s v="FNOL"/>
    <s v="ne - standardní dodržování ZZVZ a interních pravidel"/>
    <x v="74"/>
    <x v="74"/>
    <x v="25"/>
    <s v="Spotřební materiál pro LC-MS"/>
    <s v="LC-MS"/>
    <s v="ne"/>
    <m/>
    <x v="45"/>
    <s v="01/2025"/>
    <m/>
    <n v="30000"/>
    <x v="40"/>
    <s v="Maier, 2674"/>
    <m/>
    <m/>
    <m/>
  </r>
  <r>
    <x v="1"/>
    <x v="5"/>
    <x v="66"/>
    <x v="5"/>
    <s v="82-04"/>
    <s v="FNOL"/>
    <s v="ne - standardní dodržování ZZVZ a interních pravidel"/>
    <x v="75"/>
    <x v="75"/>
    <x v="27"/>
    <s v="Spotřební materiál pro LC-MS"/>
    <s v="LC-MS"/>
    <s v="ne"/>
    <m/>
    <x v="63"/>
    <s v="01/2025"/>
    <m/>
    <n v="34000"/>
    <x v="58"/>
    <s v="Maier, 2674"/>
    <m/>
    <m/>
    <m/>
  </r>
  <r>
    <x v="1"/>
    <x v="5"/>
    <x v="31"/>
    <x v="5"/>
    <s v="82-04"/>
    <s v="FNOL"/>
    <s v="ne - standardní dodržování ZZVZ a interních pravidel"/>
    <x v="76"/>
    <x v="76"/>
    <x v="20"/>
    <s v="Laboratorní spotřební materiál"/>
    <s v="LC-MS, GC-MS"/>
    <s v="ne"/>
    <m/>
    <x v="64"/>
    <s v="01/2025"/>
    <m/>
    <n v="4412"/>
    <x v="59"/>
    <s v="Maier, 2674"/>
    <m/>
    <m/>
    <m/>
  </r>
  <r>
    <x v="2"/>
    <x v="5"/>
    <x v="67"/>
    <x v="5"/>
    <s v="82-04"/>
    <s v="FNOL"/>
    <s v="ne - standardní dodržování ZZVZ a interních pravidel"/>
    <x v="77"/>
    <x v="77"/>
    <x v="20"/>
    <s v="Laboratorní přístroj "/>
    <m/>
    <s v="ne"/>
    <m/>
    <x v="65"/>
    <s v="01/2025"/>
    <m/>
    <n v="32142"/>
    <x v="60"/>
    <s v="Maier, 2674"/>
    <m/>
    <m/>
    <m/>
  </r>
  <r>
    <x v="1"/>
    <x v="5"/>
    <x v="68"/>
    <x v="5"/>
    <s v="82-04"/>
    <s v="FNOL"/>
    <s v="ne - standardní dodržování ZZVZ a interních pravidel"/>
    <x v="78"/>
    <x v="78"/>
    <x v="26"/>
    <s v="Mikrostříkačka Hamilton pro dávkování kalibrantu do LC-MS"/>
    <s v="LC-MS"/>
    <s v="ne"/>
    <m/>
    <x v="66"/>
    <s v="01/2026"/>
    <m/>
    <n v="4440"/>
    <x v="61"/>
    <s v="Maier, 2674"/>
    <m/>
    <m/>
    <s v="2 ks"/>
  </r>
  <r>
    <x v="1"/>
    <x v="5"/>
    <x v="44"/>
    <x v="5"/>
    <s v="82-04"/>
    <s v="FNOL"/>
    <s v="ne - standardní dodržování ZZVZ a interních pravidel"/>
    <x v="48"/>
    <x v="48"/>
    <x v="28"/>
    <s v="Předkolonky pro LC-MS"/>
    <s v="LC-MS"/>
    <s v="ne"/>
    <m/>
    <x v="45"/>
    <s v="01/2026"/>
    <m/>
    <n v="30000"/>
    <x v="40"/>
    <s v="Maier, 2674"/>
    <m/>
    <m/>
    <m/>
  </r>
  <r>
    <x v="1"/>
    <x v="5"/>
    <x v="65"/>
    <x v="5"/>
    <s v="82-04"/>
    <s v="FNOL"/>
    <s v="ne - standardní dodržování ZZVZ a interních pravidel"/>
    <x v="74"/>
    <x v="74"/>
    <x v="25"/>
    <s v="Spotřební materiál pro LC-MS"/>
    <s v="LC-MS"/>
    <s v="ne"/>
    <m/>
    <x v="67"/>
    <s v="01/2026"/>
    <m/>
    <n v="24417.34"/>
    <x v="62"/>
    <s v="Maier, 2674"/>
    <m/>
    <m/>
    <m/>
  </r>
  <r>
    <x v="1"/>
    <x v="5"/>
    <x v="66"/>
    <x v="5"/>
    <s v="82-04"/>
    <s v="FNOL"/>
    <s v="ne - standardní dodržování ZZVZ a interních pravidel"/>
    <x v="79"/>
    <x v="79"/>
    <x v="27"/>
    <s v="Spotřební materiál pro LC-MS"/>
    <s v="LC-MS"/>
    <s v="ne"/>
    <m/>
    <x v="68"/>
    <s v="01/2026"/>
    <m/>
    <n v="35000"/>
    <x v="63"/>
    <s v="Maier, 2674"/>
    <m/>
    <m/>
    <m/>
  </r>
  <r>
    <x v="1"/>
    <x v="5"/>
    <x v="69"/>
    <x v="5"/>
    <s v="82-04"/>
    <s v="FNOL"/>
    <s v="ne - standardní dodržování ZZVZ a interních pravidel"/>
    <x v="80"/>
    <x v="80"/>
    <x v="26"/>
    <s v="Spotřební materiál pro LC-MS"/>
    <s v="LC-MS"/>
    <s v="ne"/>
    <m/>
    <x v="69"/>
    <s v="01/2026"/>
    <m/>
    <n v="17282.16"/>
    <x v="64"/>
    <s v="Maier, 2674"/>
    <m/>
    <m/>
    <m/>
  </r>
  <r>
    <x v="0"/>
    <x v="5"/>
    <x v="70"/>
    <x v="5"/>
    <s v="82-04"/>
    <s v="FNOL"/>
    <s v="ne - standardní dodržování ZZVZ a interních pravidel"/>
    <x v="81"/>
    <x v="81"/>
    <x v="20"/>
    <s v="Chemikálie pro derivatizaci semisyntetických kanabinoidů"/>
    <s v="GC-MS"/>
    <s v="ne"/>
    <m/>
    <x v="70"/>
    <s v="01/2026"/>
    <m/>
    <n v="1767"/>
    <x v="65"/>
    <s v="Maier, 2674"/>
    <s v="nákup"/>
    <m/>
    <m/>
  </r>
  <r>
    <x v="0"/>
    <x v="5"/>
    <x v="71"/>
    <x v="5"/>
    <s v="82-04"/>
    <s v="FNOL"/>
    <s v="ne - standardní dodržování ZZVZ a interních pravidel"/>
    <x v="82"/>
    <x v="82"/>
    <x v="19"/>
    <s v="Chemikálie pro derivatizaci semisyntetických kanabinoidů"/>
    <s v="GC-MS"/>
    <s v="ne"/>
    <m/>
    <x v="71"/>
    <s v="01/2026"/>
    <m/>
    <n v="7430"/>
    <x v="66"/>
    <s v="Maier, 2674"/>
    <s v="nákup"/>
    <m/>
    <m/>
  </r>
  <r>
    <x v="2"/>
    <x v="5"/>
    <x v="72"/>
    <x v="5"/>
    <s v="82-04"/>
    <s v="FNOL"/>
    <s v="ne - standardní dodržování ZZVZ a interních pravidel"/>
    <x v="83"/>
    <x v="83"/>
    <x v="29"/>
    <s v="Laboratorní přístroj "/>
    <m/>
    <s v="ne"/>
    <m/>
    <x v="72"/>
    <s v="01/2026"/>
    <m/>
    <n v="12250"/>
    <x v="67"/>
    <s v="Maier, 2674"/>
    <m/>
    <m/>
    <m/>
  </r>
  <r>
    <x v="1"/>
    <x v="5"/>
    <x v="73"/>
    <x v="5"/>
    <s v="82-04"/>
    <s v="FNOL"/>
    <s v="ne - standardní dodržování ZZVZ a interních pravidel"/>
    <x v="84"/>
    <x v="84"/>
    <x v="30"/>
    <s v="Spotřební materiál pro LC-MS"/>
    <s v="LC-MS"/>
    <s v="ne"/>
    <m/>
    <x v="73"/>
    <s v="01/2026"/>
    <m/>
    <n v="4626.72"/>
    <x v="68"/>
    <s v="Maier, 2674"/>
    <m/>
    <m/>
    <m/>
  </r>
  <r>
    <x v="1"/>
    <x v="5"/>
    <x v="74"/>
    <x v="5"/>
    <s v="82-04"/>
    <s v="FNOL"/>
    <s v="ne - standardní dodržování ZZVZ a interních pravidel"/>
    <x v="85"/>
    <x v="85"/>
    <x v="20"/>
    <s v="Spotřební materiál"/>
    <m/>
    <s v="ne"/>
    <m/>
    <x v="74"/>
    <s v="01/2026"/>
    <m/>
    <n v="23325"/>
    <x v="69"/>
    <s v="Maier, 2674"/>
    <m/>
    <m/>
    <m/>
  </r>
  <r>
    <x v="0"/>
    <x v="6"/>
    <x v="75"/>
    <x v="6"/>
    <s v="82-05"/>
    <s v="FNOL"/>
    <s v="ne - standardní dodržování ZZVZ a interních pravidel"/>
    <x v="86"/>
    <x v="86"/>
    <x v="31"/>
    <s v="CRP POCT"/>
    <s v="CRP"/>
    <s v="Quick read Go CRP (Aidan)"/>
    <s v="D134172-000"/>
    <x v="75"/>
    <m/>
    <m/>
    <n v="100000"/>
    <x v="70"/>
    <s v="Mišuth Vladimír, MUDr. &lt;Vladimir.Misuth@fnol.cz&gt;; veronika.kucerova@fnol.cz"/>
    <s v="poptávka"/>
    <s v="MEDIPOS"/>
    <s v="zboží DA258 výrobce AIDIAN; vázáno na POCT přístroje QuikRead go ve FNOL - sml. Dodavatel JK-Trading"/>
  </r>
  <r>
    <x v="0"/>
    <x v="7"/>
    <x v="76"/>
    <x v="7"/>
    <s v="85-86"/>
    <s v="AZV ČR"/>
    <s v="ne - standardní dodržování ZZVZ a interních pravidel"/>
    <x v="87"/>
    <x v="87"/>
    <x v="32"/>
    <s v="nikroskopie"/>
    <m/>
    <s v="Ventana"/>
    <m/>
    <x v="76"/>
    <d v="2024-09-01T00:00:00"/>
    <m/>
    <n v="9600"/>
    <x v="71"/>
    <s v="Leona.raskova@upol.cz"/>
    <s v="nákup"/>
    <m/>
    <s v="DC559"/>
  </r>
  <r>
    <x v="0"/>
    <x v="7"/>
    <x v="77"/>
    <x v="7"/>
    <s v="85-86"/>
    <s v="AZV ČR"/>
    <s v="ne - standardní dodržování ZZVZ a interních pravidel"/>
    <x v="88"/>
    <x v="88"/>
    <x v="33"/>
    <s v="nikroskopie"/>
    <m/>
    <s v="Ventana"/>
    <m/>
    <x v="77"/>
    <m/>
    <m/>
    <n v="10000"/>
    <x v="72"/>
    <m/>
    <s v="VZ-2022-000707"/>
    <m/>
    <s v="DB376"/>
  </r>
  <r>
    <x v="3"/>
    <x v="7"/>
    <x v="78"/>
    <x v="7"/>
    <s v="85-86"/>
    <s v="AZV ČR"/>
    <s v="ne - standardní dodržování ZZVZ a interních pravidel"/>
    <x v="89"/>
    <x v="89"/>
    <x v="34"/>
    <s v="nikroskopie"/>
    <m/>
    <m/>
    <m/>
    <x v="78"/>
    <m/>
    <m/>
    <n v="3000"/>
    <x v="73"/>
    <m/>
    <s v="nákup"/>
    <m/>
    <s v="VE710"/>
  </r>
  <r>
    <x v="0"/>
    <x v="7"/>
    <x v="79"/>
    <x v="7"/>
    <s v="85-86"/>
    <s v="AZV ČR"/>
    <s v="ne - standardní dodržování ZZVZ a interních pravidel"/>
    <x v="90"/>
    <x v="90"/>
    <x v="35"/>
    <s v="mikroskopie"/>
    <m/>
    <s v="mikroskop UPOL"/>
    <m/>
    <x v="53"/>
    <m/>
    <m/>
    <n v="12000"/>
    <x v="48"/>
    <m/>
    <s v="nákup"/>
    <m/>
    <s v="DD888"/>
  </r>
  <r>
    <x v="0"/>
    <x v="7"/>
    <x v="80"/>
    <x v="7"/>
    <s v="85-86"/>
    <s v="AZV ČR"/>
    <s v="ne - standardní dodržování ZZVZ a interních pravidel"/>
    <x v="91"/>
    <x v="91"/>
    <x v="36"/>
    <s v="mikroskopie"/>
    <m/>
    <s v="mikroskop UPOL"/>
    <m/>
    <x v="79"/>
    <m/>
    <m/>
    <n v="34000"/>
    <x v="58"/>
    <m/>
    <s v="nákup"/>
    <m/>
    <s v="DD127"/>
  </r>
  <r>
    <x v="0"/>
    <x v="7"/>
    <x v="81"/>
    <x v="7"/>
    <s v="85-86"/>
    <s v="AZV ČR"/>
    <s v="ne - standardní dodržování ZZVZ a interních pravidel"/>
    <x v="92"/>
    <x v="92"/>
    <x v="35"/>
    <s v="mikroskopie"/>
    <m/>
    <s v="mikroskop UPOL"/>
    <m/>
    <x v="80"/>
    <m/>
    <m/>
    <n v="17500"/>
    <x v="74"/>
    <m/>
    <s v="nákup"/>
    <m/>
    <s v="DD030"/>
  </r>
  <r>
    <x v="0"/>
    <x v="7"/>
    <x v="82"/>
    <x v="7"/>
    <s v="85-86"/>
    <s v="AZV ČR"/>
    <s v="ne - standardní dodržování ZZVZ a interních pravidel"/>
    <x v="93"/>
    <x v="93"/>
    <x v="35"/>
    <s v="mikroskopie"/>
    <m/>
    <s v="mikroskop UPOL"/>
    <m/>
    <x v="54"/>
    <m/>
    <m/>
    <n v="15000"/>
    <x v="49"/>
    <m/>
    <s v="nákup"/>
    <m/>
    <s v="DD043"/>
  </r>
  <r>
    <x v="0"/>
    <x v="7"/>
    <x v="83"/>
    <x v="7"/>
    <s v="85-86"/>
    <s v="AZV ČR"/>
    <s v="ne - standardní dodržování ZZVZ a interních pravidel"/>
    <x v="94"/>
    <x v="94"/>
    <x v="35"/>
    <s v="mikroskopie"/>
    <m/>
    <s v="mikroskop UPOL"/>
    <m/>
    <x v="53"/>
    <m/>
    <m/>
    <n v="12000"/>
    <x v="48"/>
    <m/>
    <s v="nákup"/>
    <m/>
    <s v="dd049"/>
  </r>
  <r>
    <x v="0"/>
    <x v="7"/>
    <x v="84"/>
    <x v="7"/>
    <s v="85-86"/>
    <s v="AZV ČR"/>
    <s v="ne - standardní dodržování ZZVZ a interních pravidel"/>
    <x v="95"/>
    <x v="95"/>
    <x v="37"/>
    <s v="mikroskopie"/>
    <m/>
    <s v="mikroskop UPOL"/>
    <m/>
    <x v="81"/>
    <m/>
    <m/>
    <n v="9000"/>
    <x v="75"/>
    <m/>
    <s v="nákup"/>
    <m/>
    <s v="DF066"/>
  </r>
  <r>
    <x v="0"/>
    <x v="7"/>
    <x v="79"/>
    <x v="7"/>
    <s v="85-86"/>
    <s v="AZV ČR"/>
    <s v="ne - standardní dodržování ZZVZ a interních pravidel"/>
    <x v="96"/>
    <x v="96"/>
    <x v="35"/>
    <s v="mikroskopie"/>
    <m/>
    <s v="mikroskop UPOL"/>
    <m/>
    <x v="82"/>
    <m/>
    <m/>
    <n v="18000"/>
    <x v="76"/>
    <m/>
    <s v="nákup"/>
    <m/>
    <s v="DE485"/>
  </r>
  <r>
    <x v="0"/>
    <x v="7"/>
    <x v="85"/>
    <x v="7"/>
    <s v="85-86"/>
    <s v="AZV ČR"/>
    <s v="ne - standardní dodržování ZZVZ a interních pravidel"/>
    <x v="97"/>
    <x v="97"/>
    <x v="38"/>
    <s v="mikroskopie"/>
    <m/>
    <s v="mikroskop UPOL"/>
    <m/>
    <x v="83"/>
    <m/>
    <m/>
    <n v="84400"/>
    <x v="77"/>
    <m/>
    <s v="poptávka"/>
    <s v="BioTech sleva - č.nab. BCZ-NB-24_07307"/>
    <s v="DD551, 5ks do konce září"/>
  </r>
  <r>
    <x v="0"/>
    <x v="7"/>
    <x v="86"/>
    <x v="7"/>
    <s v="85-86"/>
    <s v="AZV ČR"/>
    <s v="ne - standardní dodržování ZZVZ a interních pravidel"/>
    <x v="98"/>
    <x v="98"/>
    <x v="39"/>
    <s v="mikroskopie"/>
    <m/>
    <s v="mikroskop UPOL"/>
    <m/>
    <x v="84"/>
    <m/>
    <m/>
    <n v="21000"/>
    <x v="78"/>
    <m/>
    <s v="nákup"/>
    <m/>
    <s v="DI294"/>
  </r>
  <r>
    <x v="0"/>
    <x v="7"/>
    <x v="87"/>
    <x v="7"/>
    <s v="85-86"/>
    <s v="AZV ČR"/>
    <s v="ne - standardní dodržování ZZVZ a interních pravidel"/>
    <x v="99"/>
    <x v="99"/>
    <x v="40"/>
    <s v="mikroskopie"/>
    <m/>
    <s v="mikroskop UPOL"/>
    <m/>
    <x v="81"/>
    <m/>
    <m/>
    <n v="9000"/>
    <x v="75"/>
    <m/>
    <s v="nákup"/>
    <m/>
    <s v="DB415"/>
  </r>
  <r>
    <x v="0"/>
    <x v="7"/>
    <x v="79"/>
    <x v="7"/>
    <s v="85-86"/>
    <s v="AZV ČR"/>
    <s v="ne - standardní dodržování ZZVZ a interních pravidel"/>
    <x v="90"/>
    <x v="100"/>
    <x v="35"/>
    <s v="mikroskopie"/>
    <m/>
    <s v="mikroskop UPOL"/>
    <m/>
    <x v="85"/>
    <m/>
    <m/>
    <n v="13000"/>
    <x v="79"/>
    <m/>
    <s v="nákup"/>
    <m/>
    <s v="DD891"/>
  </r>
  <r>
    <x v="0"/>
    <x v="7"/>
    <x v="88"/>
    <x v="7"/>
    <s v="85-86"/>
    <s v="AZV ČR"/>
    <s v="ne - standardní dodržování ZZVZ a interních pravidel"/>
    <x v="94"/>
    <x v="101"/>
    <x v="35"/>
    <s v="mikroskopie"/>
    <m/>
    <s v="mikroskop UPOL"/>
    <m/>
    <x v="86"/>
    <m/>
    <m/>
    <n v="7500"/>
    <x v="80"/>
    <m/>
    <s v="nákup"/>
    <m/>
    <s v="DD865"/>
  </r>
  <r>
    <x v="0"/>
    <x v="7"/>
    <x v="89"/>
    <x v="7"/>
    <s v="85-86"/>
    <s v="AZV ČR"/>
    <s v="ne - standardní dodržování ZZVZ a interních pravidel"/>
    <x v="100"/>
    <x v="102"/>
    <x v="35"/>
    <s v="mikroskopie"/>
    <m/>
    <s v="mikroskop UPOL"/>
    <m/>
    <x v="85"/>
    <m/>
    <m/>
    <n v="13000"/>
    <x v="79"/>
    <m/>
    <s v="nákup"/>
    <m/>
    <s v="DD466"/>
  </r>
  <r>
    <x v="0"/>
    <x v="7"/>
    <x v="90"/>
    <x v="7"/>
    <s v="85-86"/>
    <s v="AZV ČR"/>
    <s v="ne - standardní dodržování ZZVZ a interních pravidel"/>
    <x v="101"/>
    <x v="103"/>
    <x v="38"/>
    <s v="mikroskopie"/>
    <m/>
    <s v="mikroskop UPOL"/>
    <m/>
    <x v="85"/>
    <m/>
    <m/>
    <n v="26000"/>
    <x v="12"/>
    <m/>
    <s v="nákup"/>
    <m/>
    <m/>
  </r>
  <r>
    <x v="0"/>
    <x v="7"/>
    <x v="90"/>
    <x v="7"/>
    <s v="85-86"/>
    <s v="AZV ČR"/>
    <s v="ne - standardní dodržování ZZVZ a interních pravidel"/>
    <x v="102"/>
    <x v="104"/>
    <x v="38"/>
    <m/>
    <m/>
    <m/>
    <m/>
    <x v="85"/>
    <m/>
    <m/>
    <n v="26000"/>
    <x v="12"/>
    <m/>
    <s v="nákup"/>
    <m/>
    <m/>
  </r>
  <r>
    <x v="0"/>
    <x v="7"/>
    <x v="90"/>
    <x v="7"/>
    <s v="85-86"/>
    <s v="AZV ČR"/>
    <s v="ne - standardní dodržování ZZVZ a interních pravidel"/>
    <x v="103"/>
    <x v="105"/>
    <x v="38"/>
    <m/>
    <m/>
    <m/>
    <m/>
    <x v="85"/>
    <m/>
    <m/>
    <n v="26000"/>
    <x v="12"/>
    <m/>
    <s v="nákup"/>
    <m/>
    <m/>
  </r>
  <r>
    <x v="0"/>
    <x v="7"/>
    <x v="90"/>
    <x v="7"/>
    <s v="85-86"/>
    <s v="AZV ČR"/>
    <s v="ne - standardní dodržování ZZVZ a interních pravidel"/>
    <x v="104"/>
    <x v="106"/>
    <x v="38"/>
    <m/>
    <m/>
    <m/>
    <m/>
    <x v="85"/>
    <m/>
    <m/>
    <n v="26000"/>
    <x v="12"/>
    <m/>
    <s v="nákup"/>
    <m/>
    <m/>
  </r>
  <r>
    <x v="0"/>
    <x v="7"/>
    <x v="90"/>
    <x v="7"/>
    <s v="85-86"/>
    <s v="AZV ČR"/>
    <s v="ne - standardní dodržování ZZVZ a interních pravidel"/>
    <x v="105"/>
    <x v="107"/>
    <x v="38"/>
    <m/>
    <m/>
    <m/>
    <m/>
    <x v="85"/>
    <m/>
    <m/>
    <n v="26000"/>
    <x v="12"/>
    <m/>
    <s v="nákup"/>
    <m/>
    <m/>
  </r>
  <r>
    <x v="0"/>
    <x v="7"/>
    <x v="90"/>
    <x v="7"/>
    <s v="85-86"/>
    <s v="AZV ČR"/>
    <s v="ne - standardní dodržování ZZVZ a interních pravidel"/>
    <x v="106"/>
    <x v="108"/>
    <x v="38"/>
    <m/>
    <m/>
    <m/>
    <m/>
    <x v="85"/>
    <m/>
    <m/>
    <n v="26000"/>
    <x v="12"/>
    <m/>
    <s v="nákup"/>
    <m/>
    <m/>
  </r>
  <r>
    <x v="0"/>
    <x v="7"/>
    <x v="91"/>
    <x v="7"/>
    <s v="85-86"/>
    <s v="AZV ČR"/>
    <s v="ne - standardní dodržování ZZVZ a interních pravidel"/>
    <x v="107"/>
    <x v="109"/>
    <x v="40"/>
    <m/>
    <m/>
    <m/>
    <m/>
    <x v="87"/>
    <m/>
    <m/>
    <n v="5000"/>
    <x v="81"/>
    <m/>
    <s v="nákup"/>
    <m/>
    <m/>
  </r>
  <r>
    <x v="0"/>
    <x v="7"/>
    <x v="92"/>
    <x v="7"/>
    <s v="85-86"/>
    <s v="AZV ČR"/>
    <s v="ne - standardní dodržování ZZVZ a interních pravidel"/>
    <x v="108"/>
    <x v="110"/>
    <x v="41"/>
    <m/>
    <m/>
    <m/>
    <m/>
    <x v="78"/>
    <m/>
    <m/>
    <n v="3000"/>
    <x v="73"/>
    <m/>
    <s v="nákup"/>
    <m/>
    <m/>
  </r>
  <r>
    <x v="0"/>
    <x v="8"/>
    <x v="93"/>
    <x v="8"/>
    <s v="85-35"/>
    <s v="AZV ČR"/>
    <s v="ne - standardní dodržování ZZVZ a interních pravidel"/>
    <x v="109"/>
    <x v="111"/>
    <x v="33"/>
    <m/>
    <s v="nepřímá imunohistochemie"/>
    <s v="Benchmark Ultra Stainer (=IHC a ISH automat) "/>
    <s v=" C0031619, C0031620, C0031621"/>
    <x v="88"/>
    <n v="2024"/>
    <m/>
    <n v="6477"/>
    <x v="82"/>
    <m/>
    <s v="VZ-2022-000707"/>
    <m/>
    <m/>
  </r>
  <r>
    <x v="0"/>
    <x v="8"/>
    <x v="94"/>
    <x v="8"/>
    <s v="85-35"/>
    <s v="AZV ČR"/>
    <s v="ne - standardní dodržování ZZVZ a interních pravidel"/>
    <x v="110"/>
    <x v="112"/>
    <x v="33"/>
    <m/>
    <s v="nepřímá imunohistochemie"/>
    <s v="Benchmark Ultra Stainer (=IHC a ISH automat) "/>
    <s v=" C0031619, C0031620, C0031621"/>
    <x v="89"/>
    <n v="2024"/>
    <m/>
    <n v="3987"/>
    <x v="83"/>
    <m/>
    <s v="VZ-2022-000707"/>
    <m/>
    <m/>
  </r>
  <r>
    <x v="0"/>
    <x v="8"/>
    <x v="95"/>
    <x v="8"/>
    <s v="85-35"/>
    <s v="AZV ČR"/>
    <s v="ne - standardní dodržování ZZVZ a interních pravidel"/>
    <x v="111"/>
    <x v="113"/>
    <x v="33"/>
    <m/>
    <s v="nepřímá imunohistochemie"/>
    <s v="Benchmark Ultra Stainer (=IHC a ISH automat) "/>
    <s v=" C0031619, C0031620, C0031621"/>
    <x v="90"/>
    <n v="2024"/>
    <m/>
    <n v="26600"/>
    <x v="84"/>
    <m/>
    <s v="VZ-2022-000708"/>
    <m/>
    <m/>
  </r>
  <r>
    <x v="0"/>
    <x v="8"/>
    <x v="96"/>
    <x v="8"/>
    <s v="85-35"/>
    <s v="AZV ČR"/>
    <s v="ne - standardní dodržování ZZVZ a interních pravidel"/>
    <x v="112"/>
    <x v="114"/>
    <x v="33"/>
    <m/>
    <s v="nepřímá imunohistochemie"/>
    <s v="Benchmark Ultra Stainer (=IHC a ISH automat) "/>
    <s v=" C0031619, C0031620, C0031621"/>
    <x v="91"/>
    <n v="2024"/>
    <m/>
    <n v="19101.599999999999"/>
    <x v="85"/>
    <m/>
    <s v="VZ-2022-000707"/>
    <m/>
    <m/>
  </r>
  <r>
    <x v="0"/>
    <x v="8"/>
    <x v="97"/>
    <x v="8"/>
    <s v="85-35"/>
    <s v="AZV ČR"/>
    <s v="ne - standardní dodržování ZZVZ a interních pravidel"/>
    <x v="113"/>
    <x v="115"/>
    <x v="33"/>
    <m/>
    <s v="nepřímá imunohistochemie"/>
    <s v="Benchmark Ultra Stainer (=IHC a ISH automat) "/>
    <s v=" C0031619, C0031620, C0031621"/>
    <x v="92"/>
    <n v="2024"/>
    <m/>
    <n v="4205"/>
    <x v="86"/>
    <m/>
    <s v="VZ-2022-000707"/>
    <m/>
    <m/>
  </r>
  <r>
    <x v="0"/>
    <x v="8"/>
    <x v="98"/>
    <x v="8"/>
    <s v="85-35"/>
    <s v="AZV ČR"/>
    <s v="ne - standardní dodržování ZZVZ a interních pravidel"/>
    <x v="114"/>
    <x v="116"/>
    <x v="33"/>
    <m/>
    <s v="nepřímá imunohistochemie"/>
    <s v="Benchmark Ultra Stainer (=IHC a ISH automat) "/>
    <s v=" C0031619, C0031620, C0031621"/>
    <x v="93"/>
    <n v="2024"/>
    <m/>
    <n v="3203"/>
    <x v="87"/>
    <m/>
    <s v="VZ-2022-000707"/>
    <m/>
    <m/>
  </r>
  <r>
    <x v="0"/>
    <x v="8"/>
    <x v="55"/>
    <x v="8"/>
    <s v="85-35"/>
    <s v="AZV ČR"/>
    <s v="ne - standardní dodržování ZZVZ a interních pravidel"/>
    <x v="115"/>
    <x v="117"/>
    <x v="33"/>
    <m/>
    <s v="nepřímá imunohistochemie"/>
    <s v="Benchmark Ultra Stainer (=IHC a ISH automat) "/>
    <s v=" C0031619, C0031620, C0031621"/>
    <x v="94"/>
    <n v="2024"/>
    <m/>
    <n v="7818.6"/>
    <x v="88"/>
    <m/>
    <s v="VZ-2022-000707"/>
    <m/>
    <m/>
  </r>
  <r>
    <x v="0"/>
    <x v="8"/>
    <x v="55"/>
    <x v="8"/>
    <s v="85-35"/>
    <s v="AZV ČR"/>
    <s v="ne - standardní dodržování ZZVZ a interních pravidel"/>
    <x v="116"/>
    <x v="118"/>
    <x v="33"/>
    <m/>
    <s v="nepřímá imunohistochemie"/>
    <s v="Benchmark Ultra Stainer (=IHC a ISH automat) "/>
    <s v=" C0031619, C0031620, C0031621"/>
    <x v="95"/>
    <n v="2024"/>
    <m/>
    <n v="1550.1"/>
    <x v="89"/>
    <m/>
    <s v="VZ-2022-000707"/>
    <m/>
    <m/>
  </r>
  <r>
    <x v="0"/>
    <x v="8"/>
    <x v="77"/>
    <x v="8"/>
    <s v="85-35"/>
    <s v="AZV ČR"/>
    <s v="ne - standardní dodržování ZZVZ a interních pravidel"/>
    <x v="88"/>
    <x v="119"/>
    <x v="33"/>
    <m/>
    <s v="nepřímá imunohistochemie"/>
    <s v="Benchmark Ultra Stainer (=IHC a ISH automat) "/>
    <s v=" C0031619, C0031620, C0031621"/>
    <x v="96"/>
    <n v="2024"/>
    <m/>
    <n v="9697.7999999999993"/>
    <x v="90"/>
    <m/>
    <s v="VZ-2022-000707"/>
    <m/>
    <m/>
  </r>
  <r>
    <x v="1"/>
    <x v="8"/>
    <x v="99"/>
    <x v="8"/>
    <s v="85-35"/>
    <s v="AZV ČR"/>
    <s v="ne - standardní dodržování ZZVZ a interních pravidel"/>
    <x v="117"/>
    <x v="120"/>
    <x v="42"/>
    <s v="krájení řezů"/>
    <m/>
    <m/>
    <m/>
    <x v="97"/>
    <n v="2024"/>
    <m/>
    <n v="28822.2"/>
    <x v="91"/>
    <m/>
    <m/>
    <m/>
    <s v="ZB558, cena s DPH"/>
  </r>
  <r>
    <x v="0"/>
    <x v="8"/>
    <x v="100"/>
    <x v="8"/>
    <s v="85-35"/>
    <s v="AZV ČR"/>
    <s v="ne - standardní dodržování ZZVZ a interních pravidel"/>
    <x v="118"/>
    <x v="121"/>
    <x v="26"/>
    <s v="ředění protilátek"/>
    <m/>
    <m/>
    <m/>
    <x v="98"/>
    <n v="2024"/>
    <m/>
    <n v="5668.32"/>
    <x v="92"/>
    <m/>
    <s v="nákup"/>
    <m/>
    <s v="cena s DPH"/>
  </r>
  <r>
    <x v="0"/>
    <x v="8"/>
    <x v="101"/>
    <x v="8"/>
    <s v="85-35"/>
    <s v="AZV ČR"/>
    <s v="ne - standardní dodržování ZZVZ a interních pravidel"/>
    <x v="119"/>
    <x v="122"/>
    <x v="33"/>
    <s v="podložní skla"/>
    <m/>
    <m/>
    <m/>
    <x v="99"/>
    <n v="2024"/>
    <m/>
    <n v="3320.8"/>
    <x v="93"/>
    <m/>
    <s v="VZ-2022-000707"/>
    <m/>
    <m/>
  </r>
  <r>
    <x v="3"/>
    <x v="8"/>
    <x v="102"/>
    <x v="8"/>
    <s v="85-35"/>
    <s v="AZV ČR"/>
    <s v="ne - standardní dodržování ZZVZ a interních pravidel"/>
    <x v="120"/>
    <x v="123"/>
    <x v="33"/>
    <s v="štítky"/>
    <m/>
    <m/>
    <m/>
    <x v="100"/>
    <n v="2024"/>
    <m/>
    <n v="3596.5"/>
    <x v="94"/>
    <m/>
    <s v="VZ-2022-000707"/>
    <m/>
    <s v="kód QI VC702"/>
  </r>
  <r>
    <x v="0"/>
    <x v="1"/>
    <x v="103"/>
    <x v="9"/>
    <s v="82-01"/>
    <s v="FNOL"/>
    <s v="ne - standardní dodržování ZZVZ a interních pravidel"/>
    <x v="121"/>
    <x v="124"/>
    <x v="43"/>
    <s v="testování protilátek"/>
    <s v="LUMINEX"/>
    <s v="LabSCAN3D"/>
    <s v="C010559-000"/>
    <x v="101"/>
    <s v="09/2024, 2025, 2026"/>
    <m/>
    <n v="85740"/>
    <x v="95"/>
    <s v="veronika.sidova@fnol.cz"/>
    <s v="poptávka"/>
    <s v="APR"/>
    <m/>
  </r>
  <r>
    <x v="0"/>
    <x v="1"/>
    <x v="104"/>
    <x v="9"/>
    <s v="82-01"/>
    <s v="FNOL"/>
    <s v="ne - standardní dodržování ZZVZ a interních pravidel"/>
    <x v="122"/>
    <x v="125"/>
    <x v="44"/>
    <s v="testování protilátek"/>
    <s v="ELISA"/>
    <s v="ELISA reader"/>
    <s v="I023049-000"/>
    <x v="102"/>
    <s v="09/2024, 2025, 2026"/>
    <m/>
    <n v="47496"/>
    <x v="96"/>
    <s v="veronika.sidova@fnol.cz"/>
    <s v="poptávka"/>
    <s v="Biomedica - PT240918OL"/>
    <m/>
  </r>
  <r>
    <x v="0"/>
    <x v="1"/>
    <x v="104"/>
    <x v="9"/>
    <s v="82-01"/>
    <s v="FNOL"/>
    <s v="ne - standardní dodržování ZZVZ a interních pravidel"/>
    <x v="123"/>
    <x v="126"/>
    <x v="44"/>
    <s v="testování protilátek"/>
    <s v="ELISA"/>
    <s v="ELISA reader"/>
    <s v="I023049-001"/>
    <x v="103"/>
    <s v="09/2024, 2025, 2026"/>
    <m/>
    <n v="48983"/>
    <x v="97"/>
    <s v="veronika.sidova@fnol.cz"/>
    <s v="poptávka"/>
    <s v="Biomedica - PT240918OL"/>
    <m/>
  </r>
  <r>
    <x v="0"/>
    <x v="1"/>
    <x v="2"/>
    <x v="9"/>
    <s v="82-01"/>
    <s v="FNOL"/>
    <s v="ne - standardní dodržování ZZVZ a interních pravidel"/>
    <x v="124"/>
    <x v="127"/>
    <x v="45"/>
    <s v="testování protilátek"/>
    <s v="FCXM"/>
    <s v="plán investic"/>
    <s v="není"/>
    <x v="104"/>
    <s v="04/2026"/>
    <m/>
    <n v="6783.4710743801652"/>
    <x v="98"/>
    <s v="veronika.sidova@fnol.cz"/>
    <s v="nákup"/>
    <m/>
    <m/>
  </r>
  <r>
    <x v="0"/>
    <x v="1"/>
    <x v="2"/>
    <x v="9"/>
    <s v="82-01"/>
    <s v="FNOL"/>
    <s v="ne - standardní dodržování ZZVZ a interních pravidel"/>
    <x v="125"/>
    <x v="128"/>
    <x v="45"/>
    <s v="testování protilátek"/>
    <s v="FCXM"/>
    <s v="plán investic"/>
    <s v="není"/>
    <x v="105"/>
    <s v="04/2026"/>
    <m/>
    <n v="9234.7107438016537"/>
    <x v="99"/>
    <s v="veronika.sidova@fnol.cz"/>
    <s v="nákup"/>
    <m/>
    <m/>
  </r>
  <r>
    <x v="0"/>
    <x v="1"/>
    <x v="105"/>
    <x v="9"/>
    <s v="82-01"/>
    <s v="FNOL"/>
    <s v="ne - standardní dodržování ZZVZ a interních pravidel"/>
    <x v="126"/>
    <x v="129"/>
    <x v="46"/>
    <s v="testování protilátek"/>
    <s v="FCXM"/>
    <s v="plán investic"/>
    <s v="není"/>
    <x v="106"/>
    <s v="04/2026"/>
    <m/>
    <n v="16275.206611570249"/>
    <x v="100"/>
    <s v="veronika.sidova@fnol.cz"/>
    <s v="nákup"/>
    <m/>
    <m/>
  </r>
  <r>
    <x v="0"/>
    <x v="1"/>
    <x v="105"/>
    <x v="9"/>
    <s v="82-01"/>
    <s v="FNOL"/>
    <s v="ne - standardní dodržování ZZVZ a interních pravidel"/>
    <x v="127"/>
    <x v="130"/>
    <x v="46"/>
    <s v="testování protilátek"/>
    <s v="FCXM"/>
    <s v="plán investic"/>
    <s v="není"/>
    <x v="107"/>
    <s v="04/2026"/>
    <m/>
    <n v="8303.3057851239664"/>
    <x v="101"/>
    <s v="veronika.sidova@fnol.cz"/>
    <s v="nákup"/>
    <m/>
    <m/>
  </r>
  <r>
    <x v="0"/>
    <x v="1"/>
    <x v="106"/>
    <x v="9"/>
    <s v="82-01"/>
    <s v="FNOL"/>
    <s v="ne - standardní dodržování ZZVZ a interních pravidel"/>
    <x v="128"/>
    <x v="131"/>
    <x v="47"/>
    <s v="testování protilátek"/>
    <s v="FCXM"/>
    <s v="plán investic"/>
    <s v="není"/>
    <x v="108"/>
    <s v="04/2026"/>
    <m/>
    <n v="11200"/>
    <x v="102"/>
    <s v="veronika.sidova@fnol.cz"/>
    <s v="nákup"/>
    <m/>
    <m/>
  </r>
  <r>
    <x v="0"/>
    <x v="1"/>
    <x v="2"/>
    <x v="9"/>
    <s v="82-01"/>
    <s v="FNOL"/>
    <s v="ne - standardní dodržování ZZVZ a interních pravidel"/>
    <x v="129"/>
    <x v="132"/>
    <x v="48"/>
    <n v="11616"/>
    <s v="průtoková cytometrie"/>
    <s v="průtokový cytometr"/>
    <s v="UPOL"/>
    <x v="109"/>
    <s v="09/2024, 2026"/>
    <m/>
    <n v="11616"/>
    <x v="103"/>
    <s v="leona.raskova@fnol.cz+L22:LL22:L47"/>
    <s v="nákup"/>
    <m/>
    <m/>
  </r>
  <r>
    <x v="0"/>
    <x v="1"/>
    <x v="107"/>
    <x v="9"/>
    <s v="82-01"/>
    <s v="FNOL"/>
    <s v="ne - standardní dodržování ZZVZ a interních pravidel"/>
    <x v="130"/>
    <x v="133"/>
    <x v="48"/>
    <n v="8518"/>
    <m/>
    <m/>
    <m/>
    <x v="110"/>
    <m/>
    <m/>
    <n v="8518"/>
    <x v="104"/>
    <m/>
    <s v="nákup"/>
    <m/>
    <m/>
  </r>
  <r>
    <x v="0"/>
    <x v="1"/>
    <x v="107"/>
    <x v="9"/>
    <s v="82-01"/>
    <s v="FNOL"/>
    <s v="ne - standardní dodržování ZZVZ a interních pravidel"/>
    <x v="131"/>
    <x v="134"/>
    <x v="48"/>
    <n v="8518"/>
    <m/>
    <m/>
    <m/>
    <x v="110"/>
    <m/>
    <m/>
    <n v="8518"/>
    <x v="104"/>
    <m/>
    <s v="nákup"/>
    <m/>
    <m/>
  </r>
  <r>
    <x v="0"/>
    <x v="1"/>
    <x v="108"/>
    <x v="9"/>
    <s v="82-01"/>
    <s v="FNOL"/>
    <s v="ne - standardní dodržování ZZVZ a interních pravidel"/>
    <x v="132"/>
    <x v="135"/>
    <x v="49"/>
    <n v="13700"/>
    <m/>
    <m/>
    <m/>
    <x v="111"/>
    <m/>
    <m/>
    <n v="13700"/>
    <x v="105"/>
    <m/>
    <s v="nákup"/>
    <m/>
    <m/>
  </r>
  <r>
    <x v="0"/>
    <x v="1"/>
    <x v="109"/>
    <x v="9"/>
    <s v="82-01"/>
    <s v="FNOL"/>
    <s v="ne - standardní dodržování ZZVZ a interních pravidel"/>
    <x v="133"/>
    <x v="136"/>
    <x v="50"/>
    <n v="7307"/>
    <m/>
    <m/>
    <m/>
    <x v="112"/>
    <m/>
    <m/>
    <n v="7307"/>
    <x v="106"/>
    <m/>
    <s v="nákup"/>
    <m/>
    <m/>
  </r>
  <r>
    <x v="0"/>
    <x v="1"/>
    <x v="110"/>
    <x v="9"/>
    <s v="82-01"/>
    <s v="FNOL"/>
    <s v="ne - standardní dodržování ZZVZ a interních pravidel"/>
    <x v="134"/>
    <x v="137"/>
    <x v="50"/>
    <n v="9146"/>
    <m/>
    <m/>
    <m/>
    <x v="113"/>
    <m/>
    <m/>
    <n v="9146"/>
    <x v="107"/>
    <m/>
    <s v="nákup"/>
    <m/>
    <m/>
  </r>
  <r>
    <x v="0"/>
    <x v="1"/>
    <x v="111"/>
    <x v="9"/>
    <s v="82-01"/>
    <s v="FNOL"/>
    <s v="ne - standardní dodržování ZZVZ a interních pravidel"/>
    <x v="135"/>
    <x v="138"/>
    <x v="51"/>
    <n v="9914"/>
    <m/>
    <m/>
    <m/>
    <x v="114"/>
    <m/>
    <m/>
    <n v="9914"/>
    <x v="108"/>
    <m/>
    <s v="poptávka"/>
    <s v="I.T.A.-Intertact"/>
    <m/>
  </r>
  <r>
    <x v="0"/>
    <x v="1"/>
    <x v="112"/>
    <x v="9"/>
    <s v="82-01"/>
    <s v="FNOL"/>
    <s v="ne - standardní dodržování ZZVZ a interních pravidel"/>
    <x v="136"/>
    <x v="139"/>
    <x v="51"/>
    <n v="9914"/>
    <m/>
    <m/>
    <m/>
    <x v="114"/>
    <m/>
    <m/>
    <n v="9914"/>
    <x v="108"/>
    <m/>
    <s v="poptávka"/>
    <s v="I.T.A.-Intertact"/>
    <m/>
  </r>
  <r>
    <x v="0"/>
    <x v="1"/>
    <x v="111"/>
    <x v="9"/>
    <s v="82-01"/>
    <s v="FNOL"/>
    <s v="ne - standardní dodržování ZZVZ a interních pravidel"/>
    <x v="137"/>
    <x v="140"/>
    <x v="51"/>
    <n v="9393"/>
    <m/>
    <m/>
    <m/>
    <x v="115"/>
    <m/>
    <m/>
    <n v="9393"/>
    <x v="109"/>
    <m/>
    <s v="poptávka"/>
    <s v="I.T.A.-Intertact"/>
    <m/>
  </r>
  <r>
    <x v="0"/>
    <x v="1"/>
    <x v="113"/>
    <x v="9"/>
    <s v="82-01"/>
    <s v="FNOL"/>
    <s v="ne - standardní dodržování ZZVZ a interních pravidel"/>
    <x v="138"/>
    <x v="141"/>
    <x v="51"/>
    <n v="9331"/>
    <m/>
    <m/>
    <m/>
    <x v="116"/>
    <m/>
    <m/>
    <n v="9331"/>
    <x v="110"/>
    <m/>
    <s v="poptávka"/>
    <s v="I.T.A.-Intertact"/>
    <m/>
  </r>
  <r>
    <x v="0"/>
    <x v="1"/>
    <x v="111"/>
    <x v="9"/>
    <s v="82-01"/>
    <s v="FNOL"/>
    <s v="ne - standardní dodržování ZZVZ a interních pravidel"/>
    <x v="139"/>
    <x v="142"/>
    <x v="51"/>
    <n v="9914"/>
    <m/>
    <m/>
    <m/>
    <x v="114"/>
    <m/>
    <m/>
    <n v="9914"/>
    <x v="108"/>
    <m/>
    <s v="poptávka"/>
    <s v="I.T.A.-Intertact"/>
    <m/>
  </r>
  <r>
    <x v="0"/>
    <x v="1"/>
    <x v="114"/>
    <x v="9"/>
    <s v="82-01"/>
    <s v="FNOL"/>
    <s v="ne - standardní dodržování ZZVZ a interních pravidel"/>
    <x v="140"/>
    <x v="143"/>
    <x v="51"/>
    <n v="7906"/>
    <m/>
    <m/>
    <m/>
    <x v="117"/>
    <m/>
    <m/>
    <n v="7906"/>
    <x v="111"/>
    <m/>
    <s v="poptávka"/>
    <s v="I.T.A.-Intertact"/>
    <m/>
  </r>
  <r>
    <x v="0"/>
    <x v="1"/>
    <x v="115"/>
    <x v="9"/>
    <s v="82-01"/>
    <s v="FNOL"/>
    <s v="ne - standardní dodržování ZZVZ a interních pravidel"/>
    <x v="141"/>
    <x v="144"/>
    <x v="51"/>
    <n v="7906"/>
    <m/>
    <m/>
    <m/>
    <x v="117"/>
    <m/>
    <m/>
    <n v="7906"/>
    <x v="111"/>
    <m/>
    <s v="poptávka"/>
    <s v="I.T.A.-Intertact"/>
    <m/>
  </r>
  <r>
    <x v="0"/>
    <x v="1"/>
    <x v="116"/>
    <x v="9"/>
    <s v="82-01"/>
    <s v="FNOL"/>
    <s v="ne - standardní dodržování ZZVZ a interních pravidel"/>
    <x v="142"/>
    <x v="145"/>
    <x v="51"/>
    <n v="5797"/>
    <m/>
    <m/>
    <m/>
    <x v="118"/>
    <m/>
    <m/>
    <n v="5797"/>
    <x v="112"/>
    <m/>
    <s v="poptávka"/>
    <s v="I.T.A.-Intertact"/>
    <m/>
  </r>
  <r>
    <x v="0"/>
    <x v="1"/>
    <x v="112"/>
    <x v="9"/>
    <s v="82-01"/>
    <s v="FNOL"/>
    <s v="ne - standardní dodržování ZZVZ a interních pravidel"/>
    <x v="143"/>
    <x v="146"/>
    <x v="51"/>
    <n v="9655"/>
    <m/>
    <m/>
    <m/>
    <x v="119"/>
    <m/>
    <m/>
    <n v="9655"/>
    <x v="10"/>
    <m/>
    <s v="poptávka"/>
    <s v="I.T.A.-Intertact"/>
    <m/>
  </r>
  <r>
    <x v="0"/>
    <x v="1"/>
    <x v="117"/>
    <x v="9"/>
    <s v="82-01"/>
    <s v="FNOL"/>
    <s v="ne - standardní dodržování ZZVZ a interních pravidel"/>
    <x v="144"/>
    <x v="147"/>
    <x v="51"/>
    <n v="1490"/>
    <m/>
    <m/>
    <m/>
    <x v="120"/>
    <m/>
    <m/>
    <n v="1490"/>
    <x v="46"/>
    <m/>
    <s v="poptávka"/>
    <s v="I.T.A.-Intertact"/>
    <m/>
  </r>
  <r>
    <x v="0"/>
    <x v="1"/>
    <x v="111"/>
    <x v="9"/>
    <s v="82-01"/>
    <s v="FNOL"/>
    <s v="ne - standardní dodržování ZZVZ a interních pravidel"/>
    <x v="145"/>
    <x v="148"/>
    <x v="51"/>
    <n v="3013"/>
    <m/>
    <m/>
    <m/>
    <x v="121"/>
    <m/>
    <m/>
    <n v="3013"/>
    <x v="113"/>
    <m/>
    <s v="poptávka"/>
    <s v="I.T.A.-Intertact"/>
    <m/>
  </r>
  <r>
    <x v="0"/>
    <x v="1"/>
    <x v="118"/>
    <x v="9"/>
    <s v="82-01"/>
    <s v="FNOL"/>
    <s v="ne - standardní dodržování ZZVZ a interních pravidel"/>
    <x v="146"/>
    <x v="149"/>
    <x v="50"/>
    <n v="12240"/>
    <m/>
    <m/>
    <m/>
    <x v="122"/>
    <m/>
    <m/>
    <n v="12240"/>
    <x v="114"/>
    <m/>
    <s v="nákup"/>
    <m/>
    <m/>
  </r>
  <r>
    <x v="0"/>
    <x v="1"/>
    <x v="119"/>
    <x v="9"/>
    <s v="82-01"/>
    <s v="FNOL"/>
    <s v="ne - standardní dodržování ZZVZ a interních pravidel"/>
    <x v="147"/>
    <x v="150"/>
    <x v="50"/>
    <n v="6700"/>
    <m/>
    <m/>
    <m/>
    <x v="123"/>
    <m/>
    <m/>
    <n v="6700"/>
    <x v="115"/>
    <m/>
    <s v="nákup"/>
    <m/>
    <m/>
  </r>
  <r>
    <x v="0"/>
    <x v="1"/>
    <x v="120"/>
    <x v="9"/>
    <s v="82-01"/>
    <s v="FNOL"/>
    <s v="ne - standardní dodržování ZZVZ a interních pravidel"/>
    <x v="148"/>
    <x v="151"/>
    <x v="51"/>
    <n v="10100"/>
    <m/>
    <m/>
    <m/>
    <x v="124"/>
    <m/>
    <m/>
    <n v="10100"/>
    <x v="116"/>
    <m/>
    <s v="poptávka"/>
    <s v="I.T.A.-Intertact"/>
    <m/>
  </r>
  <r>
    <x v="0"/>
    <x v="1"/>
    <x v="120"/>
    <x v="9"/>
    <s v="82-01"/>
    <s v="FNOL"/>
    <s v="ne - standardní dodržování ZZVZ a interních pravidel"/>
    <x v="149"/>
    <x v="152"/>
    <x v="51"/>
    <n v="9137"/>
    <m/>
    <m/>
    <m/>
    <x v="125"/>
    <m/>
    <m/>
    <n v="9137"/>
    <x v="117"/>
    <m/>
    <s v="poptávka"/>
    <s v="I.T.A.-Intertact"/>
    <m/>
  </r>
  <r>
    <x v="0"/>
    <x v="1"/>
    <x v="120"/>
    <x v="9"/>
    <s v="82-01"/>
    <s v="FNOL"/>
    <s v="ne - standardní dodržování ZZVZ a interních pravidel"/>
    <x v="150"/>
    <x v="153"/>
    <x v="51"/>
    <n v="9914"/>
    <m/>
    <m/>
    <m/>
    <x v="114"/>
    <m/>
    <m/>
    <n v="9914"/>
    <x v="108"/>
    <m/>
    <s v="poptávka"/>
    <s v="I.T.A.-Intertact"/>
    <m/>
  </r>
  <r>
    <x v="0"/>
    <x v="1"/>
    <x v="120"/>
    <x v="9"/>
    <s v="82-01"/>
    <s v="FNOL"/>
    <s v="ne - standardní dodržování ZZVZ a interních pravidel"/>
    <x v="151"/>
    <x v="154"/>
    <x v="52"/>
    <n v="10000"/>
    <m/>
    <m/>
    <m/>
    <x v="77"/>
    <m/>
    <m/>
    <n v="10000"/>
    <x v="118"/>
    <m/>
    <s v="nákup"/>
    <m/>
    <m/>
  </r>
  <r>
    <x v="0"/>
    <x v="1"/>
    <x v="120"/>
    <x v="9"/>
    <s v="82-01"/>
    <s v="FNOL"/>
    <s v="ne - standardní dodržování ZZVZ a interních pravidel"/>
    <x v="151"/>
    <x v="155"/>
    <x v="52"/>
    <n v="10000"/>
    <m/>
    <m/>
    <m/>
    <x v="77"/>
    <m/>
    <m/>
    <n v="10000"/>
    <x v="118"/>
    <m/>
    <s v="nákup"/>
    <m/>
    <m/>
  </r>
  <r>
    <x v="0"/>
    <x v="1"/>
    <x v="120"/>
    <x v="9"/>
    <s v="82-01"/>
    <s v="FNOL"/>
    <s v="ne - standardní dodržování ZZVZ a interních pravidel"/>
    <x v="152"/>
    <x v="156"/>
    <x v="53"/>
    <n v="10000"/>
    <m/>
    <m/>
    <m/>
    <x v="77"/>
    <m/>
    <m/>
    <n v="10000"/>
    <x v="118"/>
    <m/>
    <s v="nákup"/>
    <m/>
    <m/>
  </r>
  <r>
    <x v="0"/>
    <x v="1"/>
    <x v="120"/>
    <x v="9"/>
    <s v="82-01"/>
    <s v="FNOL"/>
    <s v="ne - standardní dodržování ZZVZ a interních pravidel"/>
    <x v="153"/>
    <x v="157"/>
    <x v="53"/>
    <n v="10000"/>
    <m/>
    <m/>
    <m/>
    <x v="77"/>
    <m/>
    <m/>
    <n v="10000"/>
    <x v="118"/>
    <m/>
    <s v="nákup"/>
    <m/>
    <m/>
  </r>
  <r>
    <x v="0"/>
    <x v="1"/>
    <x v="90"/>
    <x v="9"/>
    <s v="82-01"/>
    <s v="FNOL"/>
    <s v="ne - standardní dodržování ZZVZ a interních pravidel"/>
    <x v="154"/>
    <x v="158"/>
    <x v="54"/>
    <n v="10000"/>
    <m/>
    <m/>
    <m/>
    <x v="77"/>
    <m/>
    <m/>
    <n v="10000"/>
    <x v="118"/>
    <m/>
    <s v="poptávka"/>
    <s v="I.T.A.-Intertact"/>
    <m/>
  </r>
  <r>
    <x v="0"/>
    <x v="1"/>
    <x v="2"/>
    <x v="10"/>
    <s v="RIV 87-63"/>
    <s v="MZ ČR"/>
    <s v="ne - standardní dodržování ZZVZ a interních pravidel"/>
    <x v="155"/>
    <x v="159"/>
    <x v="55"/>
    <s v="Analýza buněk"/>
    <s v="FACS"/>
    <s v="SONY SP6800 spectral analyzer"/>
    <m/>
    <x v="86"/>
    <s v="09-2024"/>
    <m/>
    <n v="15000"/>
    <x v="119"/>
    <s v="milan.raska@fnol.cz, katerina.zachova@fnol.cz"/>
    <s v="poptávka"/>
    <s v="I.T.A.-Intertact "/>
    <s v="sleva 10%"/>
  </r>
  <r>
    <x v="0"/>
    <x v="1"/>
    <x v="2"/>
    <x v="10"/>
    <s v="RIV 87-63"/>
    <s v="MZ ČR"/>
    <s v="ne - standardní dodržování ZZVZ a interních pravidel"/>
    <x v="156"/>
    <x v="160"/>
    <x v="55"/>
    <s v="Analýza buněk"/>
    <s v="FACS"/>
    <s v="SONY SP6800 spectral analyzer"/>
    <m/>
    <x v="86"/>
    <s v="09-2024"/>
    <m/>
    <n v="15000"/>
    <x v="119"/>
    <s v="milan.raska@fnol.cz, katerina.zachova@fnol.cz"/>
    <s v="poptávka"/>
    <s v="I.T.A.-Intertact "/>
    <s v="sleva 10%"/>
  </r>
  <r>
    <x v="0"/>
    <x v="1"/>
    <x v="111"/>
    <x v="10"/>
    <s v="RIV 87-63"/>
    <s v="MZ ČR"/>
    <s v="ne - standardní dodržování ZZVZ a interních pravidel"/>
    <x v="157"/>
    <x v="161"/>
    <x v="55"/>
    <s v="Analýza buněk"/>
    <s v="FACS"/>
    <s v="SONY SP6800 spectral analyzer"/>
    <m/>
    <x v="126"/>
    <s v="09-2024"/>
    <m/>
    <n v="14000"/>
    <x v="120"/>
    <s v="milan.raska@fnol.cz, katerina.zachova@fnol.cz"/>
    <s v="poptávka"/>
    <s v="I.T.A.-Intertact "/>
    <s v="sleva 10%"/>
  </r>
  <r>
    <x v="0"/>
    <x v="1"/>
    <x v="2"/>
    <x v="10"/>
    <s v="RIV 87-63"/>
    <s v="MZ ČR"/>
    <s v="ne - standardní dodržování ZZVZ a interních pravidel"/>
    <x v="158"/>
    <x v="162"/>
    <x v="52"/>
    <s v="Analýza buněk"/>
    <s v="FACS"/>
    <s v="SONY SP6800 spectral analyzer"/>
    <m/>
    <x v="126"/>
    <s v="09-2024"/>
    <m/>
    <n v="14000"/>
    <x v="120"/>
    <s v="milan.raska@fnol.cz, katerina.zachova@fnol.cz"/>
    <s v="poptávka"/>
    <s v="BD Biosciences - 24BDB594"/>
    <m/>
  </r>
  <r>
    <x v="0"/>
    <x v="1"/>
    <x v="10"/>
    <x v="10"/>
    <s v="RIV 87-63"/>
    <s v="MZ ČR"/>
    <s v="ne - standardní dodržování ZZVZ a interních pravidel"/>
    <x v="159"/>
    <x v="163"/>
    <x v="56"/>
    <s v="Stimulace buněk"/>
    <s v="ELISA"/>
    <m/>
    <m/>
    <x v="78"/>
    <s v="09-2024"/>
    <m/>
    <n v="12000"/>
    <x v="121"/>
    <s v="milan.raska@fnol.cz, katerina.zachova@fnol.cz"/>
    <s v="nákup"/>
    <m/>
    <m/>
  </r>
  <r>
    <x v="0"/>
    <x v="1"/>
    <x v="10"/>
    <x v="10"/>
    <s v="RIV 87-63"/>
    <s v="MZ ČR"/>
    <s v="ne - standardní dodržování ZZVZ a interních pravidel"/>
    <x v="160"/>
    <x v="164"/>
    <x v="57"/>
    <s v="Stimulace buněk"/>
    <s v="ELISA"/>
    <m/>
    <m/>
    <x v="127"/>
    <s v="09-2024"/>
    <m/>
    <n v="7959"/>
    <x v="122"/>
    <s v="milan.raska@fnol.cz, katerina.zachova@fnol.cz"/>
    <s v="nákup"/>
    <m/>
    <m/>
  </r>
  <r>
    <x v="0"/>
    <x v="1"/>
    <x v="111"/>
    <x v="10"/>
    <s v="RIV 87-63"/>
    <s v="MZ ČR"/>
    <s v="ne - standardní dodržování ZZVZ a interních pravidel"/>
    <x v="161"/>
    <x v="165"/>
    <x v="55"/>
    <s v="Analýza buněk"/>
    <s v="FACS"/>
    <s v="SONY SP6800 spectral analyzer"/>
    <m/>
    <x v="128"/>
    <s v="09-2024"/>
    <m/>
    <n v="12086"/>
    <x v="123"/>
    <s v="milan.raska@fnol.cz, katerina.zachova@fnol.cz"/>
    <s v="poptávka"/>
    <s v="I.T.A.-Intertact "/>
    <s v="sleva 10%"/>
  </r>
  <r>
    <x v="0"/>
    <x v="1"/>
    <x v="2"/>
    <x v="10"/>
    <s v="RIV 87-63"/>
    <s v="MZ ČR"/>
    <s v="ne - standardní dodržování ZZVZ a interních pravidel"/>
    <x v="162"/>
    <x v="166"/>
    <x v="55"/>
    <s v="Analýza buněk"/>
    <s v="FACS"/>
    <s v="SONY SP6800 spectral analyzer"/>
    <m/>
    <x v="125"/>
    <s v="09-2024"/>
    <m/>
    <n v="9137"/>
    <x v="124"/>
    <s v="milan.raska@fnol.cz, katerina.zachova@fnol.cz"/>
    <s v="poptávka"/>
    <s v="I.T.A.-Intertact "/>
    <s v="sleva 10%"/>
  </r>
  <r>
    <x v="0"/>
    <x v="1"/>
    <x v="2"/>
    <x v="10"/>
    <s v="RIV 87-63"/>
    <s v="MZ ČR"/>
    <s v="ne - standardní dodržování ZZVZ a interních pravidel"/>
    <x v="163"/>
    <x v="167"/>
    <x v="55"/>
    <s v="Analýza buněk"/>
    <s v="FACS"/>
    <s v="SONY SP6800 spectral analyzer"/>
    <m/>
    <x v="119"/>
    <s v="09-2024"/>
    <m/>
    <n v="9655"/>
    <x v="125"/>
    <s v="milan.raska@fnol.cz, katerina.zachova@fnol.cz"/>
    <s v="poptávka"/>
    <s v="I.T.A.-Intertact "/>
    <s v="sleva 10%"/>
  </r>
  <r>
    <x v="0"/>
    <x v="1"/>
    <x v="2"/>
    <x v="10"/>
    <s v="RIV 87-63"/>
    <s v="MZ ČR"/>
    <s v="ne - standardní dodržování ZZVZ a interních pravidel"/>
    <x v="164"/>
    <x v="168"/>
    <x v="55"/>
    <s v="Analýza buněk"/>
    <s v="FACS"/>
    <s v="SONY SP6800 spectral analyzer"/>
    <m/>
    <x v="129"/>
    <s v="09-2024"/>
    <m/>
    <n v="10206"/>
    <x v="126"/>
    <s v="milan.raska@fnol.cz, katerina.zachova@fnol.cz"/>
    <s v="poptávka"/>
    <s v="I.T.A.-Intertact "/>
    <s v="sleva 10%"/>
  </r>
  <r>
    <x v="0"/>
    <x v="1"/>
    <x v="2"/>
    <x v="10"/>
    <s v="RIV 87-63"/>
    <s v="MZ ČR"/>
    <s v="ne - standardní dodržování ZZVZ a interních pravidel"/>
    <x v="165"/>
    <x v="169"/>
    <x v="55"/>
    <s v="Analýza buněk"/>
    <s v="FACS"/>
    <s v="SONY SP6800 spectral analyzer"/>
    <m/>
    <x v="130"/>
    <s v="09-2024"/>
    <m/>
    <n v="16988"/>
    <x v="127"/>
    <s v="milan.raska@fnol.cz, katerina.zachova@fnol.cz"/>
    <s v="poptávka"/>
    <s v="I.T.A.-Intertact "/>
    <s v="sleva 10%"/>
  </r>
  <r>
    <x v="0"/>
    <x v="1"/>
    <x v="117"/>
    <x v="10"/>
    <s v="RIV 87-63"/>
    <s v="MZ ČR"/>
    <s v="ne - standardní dodržování ZZVZ a interních pravidel"/>
    <x v="166"/>
    <x v="170"/>
    <x v="55"/>
    <s v="Analýza buněk"/>
    <s v="FACS"/>
    <s v="SONY SP6800 spectral analyzer"/>
    <m/>
    <x v="131"/>
    <s v="09-2024"/>
    <m/>
    <n v="8000"/>
    <x v="121"/>
    <s v="milan.raska@fnol.cz, katerina.zachova@fnol.cz"/>
    <s v="poptávka"/>
    <s v="I.T.A.-Intertact "/>
    <s v="sleva 10%"/>
  </r>
  <r>
    <x v="0"/>
    <x v="8"/>
    <x v="76"/>
    <x v="11"/>
    <s v="85-83"/>
    <s v="AZV ČR"/>
    <s v="ne - standardní dodržování ZZVZ a interních pravidel"/>
    <x v="167"/>
    <x v="171"/>
    <x v="26"/>
    <m/>
    <s v="nepřímá imunohistochemie"/>
    <s v="PT LINK"/>
    <s v="I0032039-000"/>
    <x v="132"/>
    <n v="2024"/>
    <m/>
    <n v="58947.57"/>
    <x v="128"/>
    <m/>
    <s v="DG755"/>
    <s v="nákup"/>
    <s v="cena s DPH"/>
  </r>
  <r>
    <x v="0"/>
    <x v="8"/>
    <x v="121"/>
    <x v="11"/>
    <s v="85-83"/>
    <s v="AZV ČR"/>
    <s v="ne - standardní dodržování ZZVZ a interních pravidel"/>
    <x v="168"/>
    <x v="172"/>
    <x v="26"/>
    <s v="detekce DNA"/>
    <s v=" automatizovaná elektroforéza"/>
    <s v="TapeStation"/>
    <s v="C0032752-000"/>
    <x v="133"/>
    <n v="2024"/>
    <m/>
    <n v="8295.67"/>
    <x v="129"/>
    <m/>
    <s v="DA877"/>
    <s v="nákup"/>
    <s v="cena s DPH"/>
  </r>
  <r>
    <x v="0"/>
    <x v="8"/>
    <x v="122"/>
    <x v="11"/>
    <s v="85-83"/>
    <s v="AZV ČR"/>
    <s v="ne - standardní dodržování ZZVZ a interních pravidel"/>
    <x v="169"/>
    <x v="173"/>
    <x v="26"/>
    <s v="detekce DNA"/>
    <s v=" automatizovaná elektroforéza"/>
    <s v="TapeStation"/>
    <s v="C0032752-000"/>
    <x v="134"/>
    <n v="2024"/>
    <m/>
    <n v="3538.73"/>
    <x v="130"/>
    <m/>
    <s v="DD471"/>
    <s v="nákup"/>
    <s v="cena s DPH"/>
  </r>
  <r>
    <x v="0"/>
    <x v="8"/>
    <x v="123"/>
    <x v="11"/>
    <s v="85-83"/>
    <s v="AZV ČR"/>
    <s v="ne - standardní dodržování ZZVZ a interních pravidel"/>
    <x v="170"/>
    <x v="174"/>
    <x v="26"/>
    <s v="detekce DNA"/>
    <s v=" automatizovaná elektroforéza"/>
    <s v="TapeStation"/>
    <s v="C0032752-000"/>
    <x v="135"/>
    <n v="2024"/>
    <m/>
    <n v="1809.89"/>
    <x v="131"/>
    <m/>
    <s v="DD476"/>
    <s v="nákup"/>
    <s v="cena s DPH"/>
  </r>
  <r>
    <x v="0"/>
    <x v="8"/>
    <x v="76"/>
    <x v="11"/>
    <s v="85-83"/>
    <s v="AZV ČR"/>
    <s v="ne - standardní dodržování ZZVZ a interních pravidel"/>
    <x v="87"/>
    <x v="175"/>
    <x v="26"/>
    <m/>
    <s v="nepřímá imunohistochemie"/>
    <s v="PT LINK"/>
    <s v="I0032039-000"/>
    <x v="136"/>
    <n v="2024"/>
    <m/>
    <n v="6824.16"/>
    <x v="132"/>
    <m/>
    <s v="DC559"/>
    <s v="nákup"/>
    <s v="cena s DPH"/>
  </r>
  <r>
    <x v="0"/>
    <x v="8"/>
    <x v="124"/>
    <x v="11"/>
    <s v="85-83"/>
    <s v="AZV ČR"/>
    <s v="ne - standardní dodržování ZZVZ a interních pravidel"/>
    <x v="171"/>
    <x v="176"/>
    <x v="28"/>
    <s v="chemikálie"/>
    <m/>
    <m/>
    <m/>
    <x v="137"/>
    <n v="2024"/>
    <m/>
    <n v="635.25"/>
    <x v="133"/>
    <m/>
    <s v="DC342"/>
    <s v="nákup"/>
    <s v="cena s DPH"/>
  </r>
  <r>
    <x v="0"/>
    <x v="8"/>
    <x v="125"/>
    <x v="11"/>
    <s v="85-83"/>
    <s v="AZV ČR"/>
    <s v="ne - standardní dodržování ZZVZ a interních pravidel"/>
    <x v="172"/>
    <x v="177"/>
    <x v="28"/>
    <s v="chemikálie"/>
    <m/>
    <m/>
    <m/>
    <x v="138"/>
    <n v="2024"/>
    <m/>
    <n v="2872.8"/>
    <x v="134"/>
    <m/>
    <s v="DC166"/>
    <s v="nákup"/>
    <s v="cena s DPH"/>
  </r>
  <r>
    <x v="0"/>
    <x v="8"/>
    <x v="126"/>
    <x v="11"/>
    <s v="85-83"/>
    <s v="AZV ČR"/>
    <s v="ne - standardní dodržování ZZVZ a interních pravidel"/>
    <x v="173"/>
    <x v="178"/>
    <x v="28"/>
    <s v="chemikálie"/>
    <m/>
    <m/>
    <m/>
    <x v="139"/>
    <n v="2024"/>
    <m/>
    <n v="925.65"/>
    <x v="135"/>
    <m/>
    <s v="DD276"/>
    <s v="nákup"/>
    <s v="cena s DPH"/>
  </r>
  <r>
    <x v="1"/>
    <x v="8"/>
    <x v="40"/>
    <x v="11"/>
    <s v="85-83"/>
    <s v="AZV ČR"/>
    <s v="ne - standardní dodržování ZZVZ a interních pravidel"/>
    <x v="174"/>
    <x v="179"/>
    <x v="58"/>
    <s v="špičky"/>
    <m/>
    <m/>
    <m/>
    <x v="140"/>
    <n v="2024"/>
    <m/>
    <n v="2419.9699999999998"/>
    <x v="136"/>
    <m/>
    <s v="ZI457"/>
    <m/>
    <s v="cena s DPH"/>
  </r>
  <r>
    <x v="1"/>
    <x v="8"/>
    <x v="127"/>
    <x v="11"/>
    <s v="85-83"/>
    <s v="AZV ČR"/>
    <s v="ne - standardní dodržování ZZVZ a interních pravidel"/>
    <x v="175"/>
    <x v="180"/>
    <x v="59"/>
    <s v="PCR destičky"/>
    <m/>
    <m/>
    <m/>
    <x v="141"/>
    <n v="2024"/>
    <m/>
    <n v="4942.8500000000004"/>
    <x v="137"/>
    <m/>
    <s v="ZR711"/>
    <m/>
    <s v="cena s DPH"/>
  </r>
  <r>
    <x v="1"/>
    <x v="8"/>
    <x v="128"/>
    <x v="11"/>
    <s v="85-83"/>
    <s v="AZV ČR"/>
    <s v="ne - standardní dodržování ZZVZ a interních pravidel"/>
    <x v="176"/>
    <x v="181"/>
    <x v="60"/>
    <s v="stripy"/>
    <m/>
    <m/>
    <m/>
    <x v="142"/>
    <n v="2024"/>
    <m/>
    <n v="4046.23"/>
    <x v="138"/>
    <m/>
    <s v="ZS334"/>
    <m/>
    <s v="cena s DPH"/>
  </r>
  <r>
    <x v="1"/>
    <x v="8"/>
    <x v="128"/>
    <x v="11"/>
    <s v="85-83"/>
    <s v="AZV ČR"/>
    <s v="ne - standardní dodržování ZZVZ a interních pravidel"/>
    <x v="177"/>
    <x v="182"/>
    <x v="60"/>
    <s v="stripy"/>
    <m/>
    <m/>
    <m/>
    <x v="143"/>
    <n v="2024"/>
    <m/>
    <n v="4191.45"/>
    <x v="139"/>
    <m/>
    <s v="ZS335"/>
    <m/>
    <s v="cena s DPH"/>
  </r>
  <r>
    <x v="1"/>
    <x v="8"/>
    <x v="129"/>
    <x v="11"/>
    <s v="85-83"/>
    <s v="AZV ČR"/>
    <s v="ne - standardní dodržování ZZVZ a interních pravidel"/>
    <x v="73"/>
    <x v="183"/>
    <x v="28"/>
    <m/>
    <s v="12x"/>
    <m/>
    <m/>
    <x v="144"/>
    <m/>
    <m/>
    <m/>
    <x v="140"/>
    <m/>
    <s v="ZE 719"/>
    <m/>
    <s v="cena s DPH"/>
  </r>
  <r>
    <x v="1"/>
    <x v="8"/>
    <x v="130"/>
    <x v="11"/>
    <s v="85-83"/>
    <s v="AZV ČR"/>
    <s v="ne - standardní dodržování ZZVZ a interních pravidel"/>
    <x v="73"/>
    <x v="184"/>
    <x v="28"/>
    <m/>
    <s v="700 ks"/>
    <m/>
    <m/>
    <x v="144"/>
    <m/>
    <m/>
    <m/>
    <x v="140"/>
    <m/>
    <s v="ZN 041"/>
    <m/>
    <s v="cena s DPH"/>
  </r>
  <r>
    <x v="1"/>
    <x v="8"/>
    <x v="130"/>
    <x v="11"/>
    <s v="85-83"/>
    <s v="AZV ČR"/>
    <s v="ne - standardní dodržování ZZVZ a interních pravidel"/>
    <x v="73"/>
    <x v="185"/>
    <x v="28"/>
    <m/>
    <s v="1 000 ks"/>
    <m/>
    <m/>
    <x v="144"/>
    <m/>
    <m/>
    <m/>
    <x v="140"/>
    <m/>
    <s v="ZN 126"/>
    <m/>
    <s v="cena s DPH"/>
  </r>
  <r>
    <x v="1"/>
    <x v="8"/>
    <x v="130"/>
    <x v="11"/>
    <s v="85-83"/>
    <s v="AZV ČR"/>
    <s v="ne - standardní dodržování ZZVZ a interních pravidel"/>
    <x v="73"/>
    <x v="186"/>
    <x v="28"/>
    <m/>
    <s v="500 ks"/>
    <m/>
    <m/>
    <x v="144"/>
    <m/>
    <m/>
    <m/>
    <x v="140"/>
    <m/>
    <s v="ZN 125"/>
    <m/>
    <s v="cena s DPH"/>
  </r>
  <r>
    <x v="1"/>
    <x v="8"/>
    <x v="31"/>
    <x v="11"/>
    <s v="85-83"/>
    <s v="AZV ČR"/>
    <s v="ne - standardní dodržování ZZVZ a interních pravidel"/>
    <x v="73"/>
    <x v="187"/>
    <x v="28"/>
    <m/>
    <s v="5 x balení"/>
    <m/>
    <m/>
    <x v="144"/>
    <m/>
    <m/>
    <m/>
    <x v="140"/>
    <m/>
    <s v="ZQ 459"/>
    <m/>
    <s v="cena s DPH"/>
  </r>
  <r>
    <x v="1"/>
    <x v="8"/>
    <x v="131"/>
    <x v="11"/>
    <s v="85-83"/>
    <s v="AZV ČR"/>
    <s v="ne - standardní dodržování ZZVZ a interních pravidel"/>
    <x v="73"/>
    <x v="188"/>
    <x v="28"/>
    <m/>
    <s v="1 x balení"/>
    <m/>
    <m/>
    <x v="144"/>
    <m/>
    <m/>
    <m/>
    <x v="140"/>
    <m/>
    <s v="ZC 321"/>
    <m/>
    <s v="cena s DPH"/>
  </r>
  <r>
    <x v="1"/>
    <x v="8"/>
    <x v="27"/>
    <x v="11"/>
    <s v="85-83"/>
    <s v="AZV ČR"/>
    <s v="ne - standardní dodržování ZZVZ a interních pravidel"/>
    <x v="73"/>
    <x v="189"/>
    <x v="28"/>
    <m/>
    <s v="2 x balení"/>
    <m/>
    <m/>
    <x v="144"/>
    <m/>
    <m/>
    <m/>
    <x v="140"/>
    <m/>
    <s v="ZA 816"/>
    <m/>
    <s v="cena s DPH"/>
  </r>
  <r>
    <x v="1"/>
    <x v="8"/>
    <x v="132"/>
    <x v="11"/>
    <s v="85-83"/>
    <s v="AZV ČR"/>
    <s v="ne - standardní dodržování ZZVZ a interních pravidel"/>
    <x v="73"/>
    <x v="190"/>
    <x v="28"/>
    <m/>
    <s v="7 x balení"/>
    <m/>
    <m/>
    <x v="144"/>
    <m/>
    <m/>
    <m/>
    <x v="140"/>
    <m/>
    <s v="ZM 867"/>
    <m/>
    <s v="cena s DPH"/>
  </r>
  <r>
    <x v="0"/>
    <x v="8"/>
    <x v="133"/>
    <x v="11"/>
    <s v="85-83"/>
    <s v="AZV ČR"/>
    <s v="ne - standardní dodržování ZZVZ a interních pravidel"/>
    <x v="73"/>
    <x v="191"/>
    <x v="28"/>
    <m/>
    <s v="2 kg"/>
    <m/>
    <m/>
    <x v="144"/>
    <m/>
    <m/>
    <m/>
    <x v="140"/>
    <m/>
    <s v="DG 225"/>
    <m/>
    <s v="cena s DPH"/>
  </r>
  <r>
    <x v="3"/>
    <x v="8"/>
    <x v="134"/>
    <x v="11"/>
    <s v="85-83"/>
    <s v="AZV ČR"/>
    <s v="ne - standardní dodržování ZZVZ a interních pravidel"/>
    <x v="73"/>
    <x v="192"/>
    <x v="28"/>
    <m/>
    <s v="10 x balení"/>
    <m/>
    <m/>
    <x v="144"/>
    <m/>
    <m/>
    <m/>
    <x v="140"/>
    <m/>
    <s v="VG 320"/>
    <m/>
    <s v="cena s DPH"/>
  </r>
  <r>
    <x v="0"/>
    <x v="9"/>
    <x v="135"/>
    <x v="12"/>
    <s v="85-84"/>
    <s v="AZV ČR"/>
    <s v="ne - standardní dodržování ZZVZ a interních pravidel"/>
    <x v="178"/>
    <x v="193"/>
    <x v="61"/>
    <m/>
    <s v="PCR/fragmentační analýza"/>
    <s v="SeqStudio"/>
    <s v="I0031231-000"/>
    <x v="145"/>
    <n v="2024"/>
    <m/>
    <n v="16985.650000000001"/>
    <x v="141"/>
    <m/>
    <s v="DA996"/>
    <s v="nákup"/>
    <m/>
  </r>
  <r>
    <x v="0"/>
    <x v="9"/>
    <x v="136"/>
    <x v="12"/>
    <s v="85-84"/>
    <s v="AZV ČR"/>
    <s v="ne - standardní dodržování ZZVZ a interních pravidel"/>
    <x v="179"/>
    <x v="194"/>
    <x v="28"/>
    <m/>
    <s v="PCR/fragmentační analýza"/>
    <m/>
    <m/>
    <x v="146"/>
    <n v="2024"/>
    <m/>
    <n v="24772.65"/>
    <x v="142"/>
    <m/>
    <s v="DI590"/>
    <s v="nákup"/>
    <m/>
  </r>
  <r>
    <x v="0"/>
    <x v="9"/>
    <x v="137"/>
    <x v="12"/>
    <s v="85-84"/>
    <s v="AZV ČR"/>
    <s v="ne - standardní dodržování ZZVZ a interních pravidel"/>
    <x v="180"/>
    <x v="195"/>
    <x v="61"/>
    <m/>
    <s v="PCR/fragmentační analýza"/>
    <s v="SeqStudio"/>
    <s v="I0031231-000"/>
    <x v="147"/>
    <n v="2024"/>
    <m/>
    <n v="63313.25"/>
    <x v="143"/>
    <m/>
    <s v="DB187"/>
    <s v="VZ-2022-000148"/>
    <m/>
  </r>
  <r>
    <x v="0"/>
    <x v="9"/>
    <x v="138"/>
    <x v="12"/>
    <s v="85-84"/>
    <s v="AZV ČR"/>
    <s v="ne - standardní dodržování ZZVZ a interních pravidel"/>
    <x v="181"/>
    <x v="196"/>
    <x v="62"/>
    <m/>
    <s v="PCR"/>
    <m/>
    <m/>
    <x v="148"/>
    <m/>
    <m/>
    <n v="4356"/>
    <x v="144"/>
    <m/>
    <s v="DF020"/>
    <s v="nákup"/>
    <m/>
  </r>
  <r>
    <x v="1"/>
    <x v="9"/>
    <x v="129"/>
    <x v="12"/>
    <s v="85-84"/>
    <s v="AZV ČR"/>
    <s v="ne - standardní dodržování ZZVZ a interních pravidel"/>
    <x v="73"/>
    <x v="197"/>
    <x v="28"/>
    <s v="20 x balení"/>
    <m/>
    <m/>
    <m/>
    <x v="144"/>
    <m/>
    <m/>
    <m/>
    <x v="140"/>
    <m/>
    <s v="ZF 037"/>
    <m/>
    <m/>
  </r>
  <r>
    <x v="1"/>
    <x v="9"/>
    <x v="129"/>
    <x v="12"/>
    <s v="85-84"/>
    <s v="AZV ČR"/>
    <s v="ne - standardní dodržování ZZVZ a interních pravidel"/>
    <x v="73"/>
    <x v="198"/>
    <x v="28"/>
    <s v="12 x balení"/>
    <m/>
    <m/>
    <m/>
    <x v="144"/>
    <m/>
    <m/>
    <m/>
    <x v="140"/>
    <m/>
    <s v="ZE 821"/>
    <m/>
    <m/>
  </r>
  <r>
    <x v="1"/>
    <x v="9"/>
    <x v="129"/>
    <x v="12"/>
    <s v="85-84"/>
    <s v="AZV ČR"/>
    <s v="ne - standardní dodržování ZZVZ a interních pravidel"/>
    <x v="73"/>
    <x v="199"/>
    <x v="28"/>
    <s v="5 x balení"/>
    <m/>
    <m/>
    <m/>
    <x v="144"/>
    <m/>
    <m/>
    <m/>
    <x v="140"/>
    <m/>
    <s v="ZE 198"/>
    <m/>
    <m/>
  </r>
  <r>
    <x v="1"/>
    <x v="9"/>
    <x v="130"/>
    <x v="12"/>
    <s v="85-84"/>
    <s v="AZV ČR"/>
    <s v="ne - standardní dodržování ZZVZ a interních pravidel"/>
    <x v="73"/>
    <x v="184"/>
    <x v="28"/>
    <s v="800 ks"/>
    <m/>
    <m/>
    <m/>
    <x v="144"/>
    <m/>
    <m/>
    <m/>
    <x v="140"/>
    <m/>
    <s v="ZN 130"/>
    <m/>
    <m/>
  </r>
  <r>
    <x v="1"/>
    <x v="9"/>
    <x v="130"/>
    <x v="12"/>
    <s v="85-84"/>
    <s v="AZV ČR"/>
    <s v="ne - standardní dodržování ZZVZ a interních pravidel"/>
    <x v="73"/>
    <x v="200"/>
    <x v="28"/>
    <s v="1 500 ks"/>
    <m/>
    <m/>
    <m/>
    <x v="144"/>
    <m/>
    <m/>
    <m/>
    <x v="140"/>
    <m/>
    <s v="ZS 793"/>
    <m/>
    <m/>
  </r>
  <r>
    <x v="1"/>
    <x v="9"/>
    <x v="130"/>
    <x v="12"/>
    <s v="85-84"/>
    <s v="AZV ČR"/>
    <s v="ne - standardní dodržování ZZVZ a interních pravidel"/>
    <x v="73"/>
    <x v="201"/>
    <x v="28"/>
    <s v="1 000 ks"/>
    <m/>
    <m/>
    <m/>
    <x v="144"/>
    <m/>
    <m/>
    <m/>
    <x v="140"/>
    <m/>
    <s v="ZS 792"/>
    <m/>
    <m/>
  </r>
  <r>
    <x v="1"/>
    <x v="9"/>
    <x v="130"/>
    <x v="12"/>
    <s v="85-84"/>
    <s v="AZV ČR"/>
    <s v="ne - standardní dodržování ZZVZ a interních pravidel"/>
    <x v="73"/>
    <x v="202"/>
    <x v="28"/>
    <s v="300 ks"/>
    <m/>
    <m/>
    <m/>
    <x v="144"/>
    <m/>
    <m/>
    <m/>
    <x v="140"/>
    <m/>
    <s v="ZS 791"/>
    <m/>
    <m/>
  </r>
  <r>
    <x v="1"/>
    <x v="9"/>
    <x v="31"/>
    <x v="12"/>
    <s v="85-84"/>
    <s v="AZV ČR"/>
    <s v="ne - standardní dodržování ZZVZ a interních pravidel"/>
    <x v="73"/>
    <x v="203"/>
    <x v="28"/>
    <s v="8 x balení"/>
    <m/>
    <m/>
    <m/>
    <x v="144"/>
    <m/>
    <m/>
    <m/>
    <x v="140"/>
    <m/>
    <s v="ZG 203"/>
    <m/>
    <m/>
  </r>
  <r>
    <x v="1"/>
    <x v="9"/>
    <x v="139"/>
    <x v="12"/>
    <s v="85-84"/>
    <s v="AZV ČR"/>
    <s v="ne - standardní dodržování ZZVZ a interních pravidel"/>
    <x v="73"/>
    <x v="204"/>
    <x v="28"/>
    <s v="6 x balení"/>
    <m/>
    <m/>
    <m/>
    <x v="144"/>
    <m/>
    <m/>
    <m/>
    <x v="140"/>
    <m/>
    <s v="ZT 174"/>
    <m/>
    <m/>
  </r>
  <r>
    <x v="1"/>
    <x v="9"/>
    <x v="131"/>
    <x v="12"/>
    <s v="85-84"/>
    <s v="AZV ČR"/>
    <s v="ne - standardní dodržování ZZVZ a interních pravidel"/>
    <x v="73"/>
    <x v="205"/>
    <x v="28"/>
    <s v="1 x balení"/>
    <m/>
    <m/>
    <m/>
    <x v="144"/>
    <m/>
    <m/>
    <m/>
    <x v="140"/>
    <m/>
    <s v="ZB 368"/>
    <m/>
    <m/>
  </r>
  <r>
    <x v="1"/>
    <x v="9"/>
    <x v="27"/>
    <x v="12"/>
    <s v="85-84"/>
    <s v="AZV ČR"/>
    <s v="ne - standardní dodržování ZZVZ a interních pravidel"/>
    <x v="73"/>
    <x v="206"/>
    <x v="28"/>
    <s v="1 x balení"/>
    <m/>
    <m/>
    <m/>
    <x v="144"/>
    <m/>
    <m/>
    <m/>
    <x v="140"/>
    <m/>
    <s v="ZA 817"/>
    <m/>
    <m/>
  </r>
  <r>
    <x v="1"/>
    <x v="9"/>
    <x v="132"/>
    <x v="12"/>
    <s v="85-84"/>
    <s v="AZV ČR"/>
    <s v="ne - standardní dodržování ZZVZ a interních pravidel"/>
    <x v="73"/>
    <x v="207"/>
    <x v="28"/>
    <s v="12 x balení"/>
    <m/>
    <m/>
    <m/>
    <x v="144"/>
    <m/>
    <m/>
    <m/>
    <x v="140"/>
    <m/>
    <s v="ZB 862"/>
    <m/>
    <m/>
  </r>
  <r>
    <x v="1"/>
    <x v="9"/>
    <x v="140"/>
    <x v="12"/>
    <s v="85-84"/>
    <s v="AZV ČR"/>
    <s v="ne - standardní dodržování ZZVZ a interních pravidel"/>
    <x v="73"/>
    <x v="208"/>
    <x v="28"/>
    <s v="200 ks"/>
    <m/>
    <m/>
    <m/>
    <x v="144"/>
    <m/>
    <m/>
    <m/>
    <x v="140"/>
    <m/>
    <s v="TA 093"/>
    <m/>
    <m/>
  </r>
  <r>
    <x v="1"/>
    <x v="9"/>
    <x v="141"/>
    <x v="12"/>
    <s v="85-84"/>
    <s v="AZV ČR"/>
    <s v="ne - standardní dodržování ZZVZ a interních pravidel"/>
    <x v="73"/>
    <x v="209"/>
    <x v="28"/>
    <s v="1 x balení"/>
    <m/>
    <m/>
    <m/>
    <x v="144"/>
    <m/>
    <m/>
    <m/>
    <x v="140"/>
    <m/>
    <s v="ZG891"/>
    <m/>
    <m/>
  </r>
  <r>
    <x v="1"/>
    <x v="9"/>
    <x v="99"/>
    <x v="12"/>
    <s v="85-84"/>
    <s v="AZV ČR"/>
    <s v="ne - standardní dodržování ZZVZ a interních pravidel"/>
    <x v="117"/>
    <x v="120"/>
    <x v="42"/>
    <s v="krájení řezů"/>
    <m/>
    <m/>
    <m/>
    <x v="97"/>
    <n v="2024"/>
    <m/>
    <n v="28822.2"/>
    <x v="91"/>
    <m/>
    <s v="ZB558"/>
    <m/>
    <m/>
  </r>
  <r>
    <x v="0"/>
    <x v="9"/>
    <x v="100"/>
    <x v="12"/>
    <s v="85-84"/>
    <s v="AZV ČR"/>
    <s v="ne - standardní dodržování ZZVZ a interních pravidel"/>
    <x v="118"/>
    <x v="121"/>
    <x v="26"/>
    <s v="ředění protilátek"/>
    <m/>
    <m/>
    <m/>
    <x v="98"/>
    <n v="2024"/>
    <m/>
    <n v="5668.32"/>
    <x v="92"/>
    <m/>
    <s v="DC982"/>
    <s v="nákup"/>
    <m/>
  </r>
  <r>
    <x v="1"/>
    <x v="9"/>
    <x v="101"/>
    <x v="12"/>
    <s v="85-84"/>
    <s v="AZV ČR"/>
    <s v="ne - standardní dodržování ZZVZ a interních pravidel"/>
    <x v="119"/>
    <x v="122"/>
    <x v="33"/>
    <s v="podložní skla"/>
    <m/>
    <m/>
    <m/>
    <x v="149"/>
    <n v="2024"/>
    <m/>
    <n v="4020"/>
    <x v="145"/>
    <m/>
    <s v="ZO110"/>
    <s v="VZ-2022-000707"/>
    <m/>
  </r>
  <r>
    <x v="3"/>
    <x v="9"/>
    <x v="102"/>
    <x v="12"/>
    <s v="85-84"/>
    <s v="AZV ČR"/>
    <s v="ne - standardní dodržování ZZVZ a interních pravidel"/>
    <x v="120"/>
    <x v="123"/>
    <x v="33"/>
    <s v="štítky"/>
    <m/>
    <m/>
    <m/>
    <x v="150"/>
    <n v="2024"/>
    <m/>
    <n v="4351.75"/>
    <x v="146"/>
    <m/>
    <s v="VC702"/>
    <s v="VZ-2022-000707"/>
    <m/>
  </r>
  <r>
    <x v="0"/>
    <x v="9"/>
    <x v="96"/>
    <x v="12"/>
    <s v="85-84"/>
    <s v="AZV ČR"/>
    <s v="ne - standardní dodržování ZZVZ a interních pravidel"/>
    <x v="112"/>
    <x v="114"/>
    <x v="33"/>
    <m/>
    <s v="nepřímá imunohistochemie"/>
    <s v="Benchmark Ultra Stainer (=IHC a ISH automat) "/>
    <s v=" C0031619, C0031620, C0031621"/>
    <x v="151"/>
    <n v="2024"/>
    <m/>
    <n v="23112.94"/>
    <x v="147"/>
    <m/>
    <s v="DA827"/>
    <s v="VZ-2022-00070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4CEFB9-B26C-4C80-A9E6-AFA1F4CCE68C}"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D29" firstHeaderRow="0" firstDataRow="1" firstDataCol="2"/>
  <pivotFields count="23">
    <pivotField compact="0" outline="0" showAll="0"/>
    <pivotField compact="0" showAll="0" sortType="descending">
      <items count="17">
        <item sd="0" x="8"/>
        <item sd="0" x="5"/>
        <item sd="0" x="2"/>
        <item sd="0" x="4"/>
        <item sd="0" x="6"/>
        <item sd="0" x="9"/>
        <item sd="0" x="0"/>
        <item sd="0" x="3"/>
        <item sd="0" x="1"/>
        <item sd="0" x="7"/>
        <item sd="0" x="10"/>
        <item sd="0" x="11"/>
        <item sd="0" x="12"/>
        <item sd="0" x="13"/>
        <item sd="0" x="14"/>
        <item m="1" x="15"/>
        <item t="default"/>
      </items>
      <autoSortScope>
        <pivotArea dataOnly="0" outline="0" fieldPosition="0">
          <references count="1">
            <reference field="4294967294" count="1" selected="0">
              <x v="0"/>
            </reference>
          </references>
        </pivotArea>
      </autoSortScope>
    </pivotField>
    <pivotField compact="0" outline="0" showAll="0"/>
    <pivotField axis="axisRow" compact="0" showAll="0" sortType="descending">
      <items count="25">
        <item x="4"/>
        <item x="12"/>
        <item x="2"/>
        <item x="1"/>
        <item x="10"/>
        <item x="9"/>
        <item x="5"/>
        <item m="1" x="21"/>
        <item x="0"/>
        <item x="6"/>
        <item x="8"/>
        <item m="1" x="23"/>
        <item x="11"/>
        <item x="7"/>
        <item m="1" x="22"/>
        <item x="13"/>
        <item x="14"/>
        <item x="15"/>
        <item x="16"/>
        <item x="17"/>
        <item x="18"/>
        <item x="19"/>
        <item x="3"/>
        <item x="20"/>
        <item t="default"/>
      </items>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compact="0" showAll="0" sortType="descending">
      <items count="336">
        <item x="128"/>
        <item x="74"/>
        <item x="72"/>
        <item x="64"/>
        <item x="86"/>
        <item x="153"/>
        <item x="0"/>
        <item x="126"/>
        <item x="127"/>
        <item x="152"/>
        <item x="32"/>
        <item x="158"/>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autoSortScope>
        <pivotArea dataOnly="0" outline="0" fieldPosition="0">
          <references count="1">
            <reference field="4294967294" count="1" selected="0">
              <x v="0"/>
            </reference>
          </references>
        </pivotArea>
      </autoSortScope>
    </pivotField>
    <pivotField compact="0" outline="0" showAll="0" defaultSubtotal="0">
      <items count="384">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x="168"/>
        <item x="167"/>
        <item x="2"/>
        <item x="162"/>
        <item x="128"/>
        <item x="127"/>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pivotField>
    <pivotField compact="0" showAll="0" sortType="descending">
      <items count="12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Row" compact="0" outline="0" showAll="0" sortType="descending">
      <items count="29">
        <item sd="0" x="3"/>
        <item sd="0" x="8"/>
        <item sd="0" m="1" x="26"/>
        <item sd="0" x="12"/>
        <item sd="0" x="14"/>
        <item sd="0" x="2"/>
        <item sd="0" x="7"/>
        <item sd="0" x="6"/>
        <item sd="0" x="4"/>
        <item sd="0" x="13"/>
        <item sd="0" x="11"/>
        <item sd="0" m="1" x="27"/>
        <item sd="0" m="1" x="25"/>
        <item sd="0" x="15"/>
        <item sd="0" x="16"/>
        <item sd="0" x="18"/>
        <item sd="0" x="0"/>
        <item sd="0" x="9"/>
        <item sd="0" x="5"/>
        <item sd="0" x="20"/>
        <item sd="0" x="17"/>
        <item sd="0" x="19"/>
        <item sd="0" x="23"/>
        <item sd="0" x="21"/>
        <item sd="0" x="24"/>
        <item sd="0" x="22"/>
        <item sd="0" x="10"/>
        <item sd="0" x="1"/>
        <item t="default" sd="0"/>
      </items>
      <autoSortScope>
        <pivotArea dataOnly="0" outline="0" fieldPosition="0">
          <references count="1">
            <reference field="4294967294" count="1" selected="0">
              <x v="1"/>
            </reference>
          </references>
        </pivotArea>
      </autoSortScope>
    </pivotField>
    <pivotField compact="0" outline="0" showAll="0"/>
    <pivotField compact="0" outline="0" showAll="0" defaultSubtotal="0">
      <items count="306">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compact="0" outline="0" showAll="0"/>
    <pivotField compact="0" outline="0" showAll="0"/>
    <pivotField dataField="1" compact="0" outline="0" showAll="0"/>
    <pivotField dataField="1" compact="0" outline="0" showAll="0">
      <items count="306">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compact="0" outline="0" showAll="0"/>
    <pivotField compact="0" outline="0" showAll="0"/>
    <pivotField compact="0" outline="0" showAll="0"/>
    <pivotField compact="0" outline="0" showAll="0"/>
  </pivotFields>
  <rowFields count="2">
    <field x="12"/>
    <field x="3"/>
  </rowFields>
  <rowItems count="26">
    <i>
      <x v="27"/>
    </i>
    <i>
      <x/>
    </i>
    <i>
      <x v="16"/>
    </i>
    <i>
      <x v="20"/>
    </i>
    <i>
      <x v="10"/>
    </i>
    <i>
      <x v="4"/>
    </i>
    <i>
      <x v="9"/>
    </i>
    <i>
      <x v="17"/>
    </i>
    <i>
      <x v="3"/>
    </i>
    <i>
      <x v="22"/>
    </i>
    <i>
      <x v="19"/>
    </i>
    <i>
      <x v="15"/>
    </i>
    <i>
      <x v="18"/>
    </i>
    <i>
      <x v="13"/>
    </i>
    <i>
      <x v="23"/>
    </i>
    <i>
      <x v="7"/>
    </i>
    <i>
      <x v="6"/>
    </i>
    <i>
      <x v="14"/>
    </i>
    <i>
      <x v="8"/>
    </i>
    <i>
      <x v="25"/>
    </i>
    <i>
      <x v="26"/>
    </i>
    <i>
      <x v="24"/>
    </i>
    <i>
      <x v="21"/>
    </i>
    <i>
      <x v="1"/>
    </i>
    <i>
      <x v="5"/>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0">
    <format dxfId="2149">
      <pivotArea dataOnly="0" labelOnly="1" outline="0" axis="axisValues" fieldPosition="0"/>
    </format>
    <format dxfId="2148">
      <pivotArea outline="0" fieldPosition="0">
        <references count="1">
          <reference field="4294967294" count="1">
            <x v="0"/>
          </reference>
        </references>
      </pivotArea>
    </format>
    <format dxfId="2147">
      <pivotArea field="18" type="button" dataOnly="0" labelOnly="1" outline="0"/>
    </format>
    <format dxfId="2146">
      <pivotArea outline="0" fieldPosition="0">
        <references count="1">
          <reference field="4294967294" count="1">
            <x v="1"/>
          </reference>
        </references>
      </pivotArea>
    </format>
    <format dxfId="2145">
      <pivotArea field="7" type="button" dataOnly="0" labelOnly="1" outline="0"/>
    </format>
    <format dxfId="2144">
      <pivotArea field="9" type="button" dataOnly="0" labelOnly="1" outline="0"/>
    </format>
    <format dxfId="2143">
      <pivotArea field="1" type="button" dataOnly="0" labelOnly="1" outline="0"/>
    </format>
    <format dxfId="2142">
      <pivotArea field="8" type="button" dataOnly="0" labelOnly="1" outline="0"/>
    </format>
    <format dxfId="2141">
      <pivotArea field="14" type="button" dataOnly="0" labelOnly="1" outline="0"/>
    </format>
    <format dxfId="2140">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4467C7D-55E0-4959-9A3B-FDBDC27B1BD6}" name="Kontingenční tabulka1" cacheId="1"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F574" firstHeaderRow="0" firstDataRow="1" firstDataCol="4"/>
  <pivotFields count="23">
    <pivotField compact="0" showAll="0">
      <items count="5">
        <item x="0"/>
        <item x="3"/>
        <item x="1"/>
        <item x="2"/>
        <item t="default"/>
      </items>
    </pivotField>
    <pivotField compact="0" showAll="0" sortType="descending">
      <items count="12">
        <item sd="0" x="8"/>
        <item sd="0" x="5"/>
        <item sd="0" x="2"/>
        <item sd="0" x="4"/>
        <item sd="0" x="6"/>
        <item sd="0" m="1" x="10"/>
        <item sd="0" x="9"/>
        <item sd="0" x="0"/>
        <item sd="0" x="3"/>
        <item sd="0" x="1"/>
        <item sd="0" x="7"/>
        <item t="default"/>
      </items>
      <autoSortScope>
        <pivotArea dataOnly="0" outline="0" fieldPosition="0">
          <references count="1">
            <reference field="4294967294" count="1" selected="0">
              <x v="0"/>
            </reference>
          </references>
        </pivotArea>
      </autoSortScope>
    </pivotField>
    <pivotField axis="axisRow" compact="0" showAll="0" sortType="descending">
      <items count="268">
        <item x="86"/>
        <item m="1" x="198"/>
        <item m="1" x="204"/>
        <item m="1" x="164"/>
        <item m="1" x="264"/>
        <item m="1" x="244"/>
        <item m="1" x="216"/>
        <item m="1" x="248"/>
        <item m="1" x="193"/>
        <item m="1" x="219"/>
        <item m="1" x="243"/>
        <item m="1" x="195"/>
        <item m="1" x="182"/>
        <item m="1" x="163"/>
        <item m="1" x="157"/>
        <item m="1" x="196"/>
        <item m="1" x="167"/>
        <item m="1" x="158"/>
        <item m="1" x="245"/>
        <item m="1" x="200"/>
        <item m="1" x="147"/>
        <item m="1" x="205"/>
        <item m="1" x="150"/>
        <item m="1" x="251"/>
        <item m="1" x="226"/>
        <item m="1" x="168"/>
        <item x="4"/>
        <item m="1" x="240"/>
        <item m="1" x="233"/>
        <item m="1" x="161"/>
        <item m="1" x="149"/>
        <item m="1" x="231"/>
        <item m="1" x="192"/>
        <item m="1" x="172"/>
        <item m="1" x="189"/>
        <item m="1" x="260"/>
        <item m="1" x="257"/>
        <item m="1" x="201"/>
        <item m="1" x="232"/>
        <item m="1" x="229"/>
        <item m="1" x="211"/>
        <item m="1" x="236"/>
        <item m="1" x="206"/>
        <item m="1" x="190"/>
        <item m="1" x="159"/>
        <item m="1" x="169"/>
        <item m="1" x="263"/>
        <item m="1" x="252"/>
        <item m="1" x="194"/>
        <item m="1" x="247"/>
        <item m="1" x="253"/>
        <item m="1" x="234"/>
        <item m="1" x="187"/>
        <item m="1" x="142"/>
        <item m="1" x="183"/>
        <item m="1" x="254"/>
        <item m="1" x="173"/>
        <item m="1" x="185"/>
        <item m="1" x="186"/>
        <item m="1" x="184"/>
        <item x="7"/>
        <item x="6"/>
        <item m="1" x="174"/>
        <item m="1" x="237"/>
        <item m="1" x="151"/>
        <item m="1" x="178"/>
        <item m="1" x="188"/>
        <item m="1" x="207"/>
        <item m="1" x="221"/>
        <item m="1" x="165"/>
        <item m="1" x="249"/>
        <item m="1" x="246"/>
        <item m="1" x="153"/>
        <item m="1" x="241"/>
        <item m="1" x="217"/>
        <item m="1" x="222"/>
        <item m="1" x="261"/>
        <item m="1" x="162"/>
        <item m="1" x="214"/>
        <item m="1" x="218"/>
        <item m="1" x="235"/>
        <item m="1" x="255"/>
        <item m="1" x="223"/>
        <item m="1" x="143"/>
        <item m="1" x="175"/>
        <item m="1" x="230"/>
        <item m="1" x="145"/>
        <item m="1" x="199"/>
        <item m="1" x="224"/>
        <item m="1" x="227"/>
        <item m="1" x="256"/>
        <item m="1" x="154"/>
        <item m="1" x="191"/>
        <item m="1" x="262"/>
        <item m="1" x="212"/>
        <item m="1" x="213"/>
        <item m="1" x="250"/>
        <item m="1" x="180"/>
        <item m="1" x="202"/>
        <item m="1" x="148"/>
        <item x="5"/>
        <item m="1" x="265"/>
        <item m="1" x="228"/>
        <item m="1" x="242"/>
        <item m="1" x="197"/>
        <item m="1" x="208"/>
        <item m="1" x="170"/>
        <item m="1" x="258"/>
        <item m="1" x="266"/>
        <item m="1" x="203"/>
        <item m="1" x="146"/>
        <item m="1" x="160"/>
        <item m="1" x="238"/>
        <item m="1" x="209"/>
        <item m="1" x="215"/>
        <item m="1" x="144"/>
        <item x="141"/>
        <item m="1" x="177"/>
        <item m="1" x="179"/>
        <item m="1" x="239"/>
        <item m="1" x="171"/>
        <item x="133"/>
        <item m="1" x="181"/>
        <item m="1" x="166"/>
        <item m="1" x="152"/>
        <item m="1" x="225"/>
        <item m="1" x="259"/>
        <item m="1" x="155"/>
        <item m="1" x="176"/>
        <item m="1" x="156"/>
        <item m="1" x="210"/>
        <item m="1" x="220"/>
        <item x="0"/>
        <item x="1"/>
        <item x="2"/>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4"/>
        <item x="135"/>
        <item x="136"/>
        <item x="137"/>
        <item x="138"/>
        <item x="139"/>
        <item x="140"/>
        <item t="default"/>
      </items>
      <autoSortScope>
        <pivotArea dataOnly="0" outline="0" fieldPosition="0">
          <references count="1">
            <reference field="4294967294" count="1" selected="0">
              <x v="0"/>
            </reference>
          </references>
        </pivotArea>
      </autoSortScope>
    </pivotField>
    <pivotField axis="axisRow" compact="0" showAll="0" sortType="descending">
      <items count="16">
        <item x="4"/>
        <item x="12"/>
        <item x="2"/>
        <item x="1"/>
        <item x="10"/>
        <item x="9"/>
        <item x="5"/>
        <item m="1" x="13"/>
        <item x="0"/>
        <item x="6"/>
        <item x="8"/>
        <item m="1" x="14"/>
        <item x="11"/>
        <item x="7"/>
        <item x="3"/>
        <item t="default"/>
      </items>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compact="0" showAll="0" sortType="descending">
      <items count="186">
        <item x="128"/>
        <item x="74"/>
        <item x="72"/>
        <item x="64"/>
        <item x="86"/>
        <item x="153"/>
        <item x="0"/>
        <item m="1" x="184"/>
        <item x="126"/>
        <item x="127"/>
        <item x="152"/>
        <item x="32"/>
        <item x="158"/>
        <item m="1" x="182"/>
        <item m="1" x="183"/>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t="default"/>
      </items>
      <autoSortScope>
        <pivotArea dataOnly="0" outline="0" fieldPosition="0">
          <references count="1">
            <reference field="4294967294" count="1" selected="0">
              <x v="0"/>
            </reference>
          </references>
        </pivotArea>
      </autoSortScope>
    </pivotField>
    <pivotField axis="axisRow" compact="0" outline="0" showAll="0" defaultSubtotal="0">
      <items count="213">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m="1" x="211"/>
        <item m="1" x="210"/>
        <item x="168"/>
        <item x="167"/>
        <item x="2"/>
        <item x="162"/>
        <item x="128"/>
        <item x="127"/>
        <item m="1" x="212"/>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s>
    </pivotField>
    <pivotField axis="axisRow" compact="0" showAll="0" sortType="descending">
      <items count="6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t="default"/>
      </items>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compact="0" outline="0" showAll="0"/>
    <pivotField compact="0" outline="0" showAll="0" defaultSubtotal="0">
      <items count="152">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s>
    </pivotField>
    <pivotField compact="0" outline="0" showAll="0"/>
    <pivotField compact="0" outline="0" showAll="0"/>
    <pivotField dataField="1" compact="0" outline="0" showAll="0"/>
    <pivotField dataField="1" compact="0" outline="0" showAll="0">
      <items count="150">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m="1" x="148"/>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t="default"/>
      </items>
    </pivotField>
    <pivotField compact="0" outline="0" showAll="0"/>
    <pivotField compact="0" outline="0" showAll="0"/>
    <pivotField compact="0" outline="0" showAll="0"/>
    <pivotField compact="0" outline="0" showAll="0"/>
  </pivotFields>
  <rowFields count="4">
    <field x="2"/>
    <field x="8"/>
    <field x="9"/>
    <field x="3"/>
  </rowFields>
  <rowItems count="571">
    <i>
      <x v="217"/>
    </i>
    <i r="1">
      <x v="36"/>
      <x v="1"/>
    </i>
    <i r="3">
      <x v="13"/>
    </i>
    <i r="1">
      <x v="37"/>
      <x v="1"/>
    </i>
    <i r="3">
      <x v="13"/>
    </i>
    <i r="1">
      <x v="38"/>
      <x v="28"/>
    </i>
    <i r="3">
      <x v="5"/>
    </i>
    <i r="1">
      <x v="39"/>
      <x v="1"/>
    </i>
    <i r="3">
      <x v="13"/>
    </i>
    <i r="1">
      <x v="40"/>
      <x v="1"/>
    </i>
    <i r="3">
      <x v="13"/>
    </i>
    <i r="1">
      <x v="41"/>
      <x v="1"/>
    </i>
    <i r="3">
      <x v="13"/>
    </i>
    <i r="1">
      <x v="42"/>
      <x v="1"/>
    </i>
    <i r="3">
      <x v="13"/>
    </i>
    <i>
      <x v="134"/>
    </i>
    <i r="1">
      <x v="58"/>
      <x v="21"/>
    </i>
    <i r="3">
      <x v="5"/>
    </i>
    <i r="1">
      <x v="59"/>
      <x v="51"/>
    </i>
    <i r="3">
      <x v="4"/>
    </i>
    <i r="1">
      <x v="60"/>
      <x v="51"/>
    </i>
    <i r="3">
      <x v="4"/>
    </i>
    <i r="1">
      <x v="63"/>
      <x v="51"/>
    </i>
    <i r="3">
      <x v="4"/>
    </i>
    <i r="1">
      <x v="64"/>
      <x v="51"/>
    </i>
    <i r="3">
      <x v="4"/>
    </i>
    <i r="1">
      <x v="65"/>
      <x v="49"/>
    </i>
    <i r="3">
      <x v="3"/>
    </i>
    <i r="1">
      <x v="66"/>
      <x v="7"/>
    </i>
    <i r="3">
      <x v="4"/>
    </i>
    <i r="1">
      <x v="67"/>
      <x v="30"/>
    </i>
    <i r="3">
      <x v="5"/>
    </i>
    <i r="1">
      <x v="68"/>
      <x v="30"/>
    </i>
    <i r="3">
      <x v="5"/>
    </i>
    <i r="1">
      <x v="70"/>
      <x v="51"/>
    </i>
    <i r="3">
      <x v="4"/>
    </i>
    <i r="1">
      <x v="71"/>
      <x v="51"/>
    </i>
    <i r="3">
      <x v="4"/>
    </i>
    <i>
      <x v="132"/>
    </i>
    <i r="1">
      <x v="177"/>
      <x v="4"/>
    </i>
    <i r="3">
      <x v="8"/>
    </i>
    <i>
      <x v="203"/>
    </i>
    <i r="1">
      <x v="126"/>
      <x v="36"/>
    </i>
    <i r="3">
      <x v="9"/>
    </i>
    <i>
      <x v="231"/>
    </i>
    <i r="1">
      <x v="98"/>
      <x v="55"/>
    </i>
    <i r="3">
      <x v="5"/>
    </i>
    <i r="1">
      <x v="99"/>
      <x v="55"/>
    </i>
    <i r="3">
      <x v="5"/>
    </i>
    <i>
      <x v="230"/>
    </i>
    <i r="1">
      <x v="7"/>
      <x v="61"/>
    </i>
    <i r="3">
      <x v="5"/>
    </i>
    <i>
      <x v="213"/>
    </i>
    <i r="1">
      <x/>
      <x v="1"/>
    </i>
    <i r="3">
      <x v="13"/>
    </i>
    <i>
      <x v="204"/>
    </i>
    <i r="1">
      <x v="100"/>
      <x v="2"/>
    </i>
    <i r="3">
      <x v="12"/>
    </i>
    <i r="1">
      <x v="101"/>
      <x v="24"/>
    </i>
    <i r="3">
      <x v="13"/>
    </i>
    <i r="1">
      <x v="102"/>
      <x v="2"/>
    </i>
    <i r="3">
      <x v="12"/>
    </i>
    <i>
      <x v="247"/>
    </i>
    <i r="1">
      <x v="47"/>
      <x v="27"/>
    </i>
    <i r="3">
      <x v="5"/>
    </i>
    <i r="1">
      <x v="48"/>
      <x v="7"/>
    </i>
    <i r="3">
      <x v="5"/>
    </i>
    <i r="1">
      <x v="49"/>
      <x v="9"/>
    </i>
    <i r="3">
      <x v="5"/>
    </i>
    <i r="1">
      <x v="50"/>
      <x v="9"/>
    </i>
    <i r="3">
      <x v="5"/>
    </i>
    <i r="1">
      <x v="51"/>
      <x v="27"/>
    </i>
    <i r="3">
      <x v="5"/>
    </i>
    <i r="1">
      <x v="52"/>
      <x v="7"/>
    </i>
    <i r="3">
      <x v="5"/>
    </i>
    <i r="1">
      <x v="53"/>
      <x v="27"/>
    </i>
    <i r="3">
      <x v="5"/>
    </i>
    <i>
      <x v="194"/>
    </i>
    <i r="1">
      <x v="82"/>
      <x v="17"/>
    </i>
    <i r="3">
      <x v="6"/>
    </i>
    <i r="1">
      <x v="83"/>
      <x v="17"/>
    </i>
    <i r="3">
      <x v="6"/>
    </i>
    <i>
      <x v="263"/>
    </i>
    <i r="1">
      <x v="171"/>
      <x v="34"/>
    </i>
    <i r="3">
      <x v="1"/>
    </i>
    <i>
      <x v="172"/>
    </i>
    <i r="1">
      <x v="202"/>
      <x v="62"/>
    </i>
    <i r="3">
      <x v="6"/>
    </i>
    <i r="2">
      <x v="60"/>
    </i>
    <i r="3">
      <x v="6"/>
    </i>
    <i>
      <x v="238"/>
    </i>
    <i r="1">
      <x v="78"/>
      <x v="27"/>
    </i>
    <i r="3">
      <x v="5"/>
    </i>
    <i r="1">
      <x v="79"/>
      <x v="27"/>
    </i>
    <i r="3">
      <x v="5"/>
    </i>
    <i r="1">
      <x v="80"/>
      <x v="27"/>
    </i>
    <i r="3">
      <x v="5"/>
    </i>
    <i r="1">
      <x v="81"/>
      <x v="27"/>
    </i>
    <i r="3">
      <x v="5"/>
    </i>
    <i r="1">
      <x v="210"/>
      <x v="51"/>
    </i>
    <i r="3">
      <x v="4"/>
    </i>
    <i r="1">
      <x v="211"/>
      <x v="51"/>
    </i>
    <i r="3">
      <x v="4"/>
    </i>
    <i>
      <x v="226"/>
    </i>
    <i r="1">
      <x v="208"/>
      <x v="5"/>
    </i>
    <i r="3">
      <x v="10"/>
    </i>
    <i r="3">
      <x v="1"/>
    </i>
    <i>
      <x v="138"/>
    </i>
    <i r="1">
      <x v="159"/>
      <x v="50"/>
    </i>
    <i r="3">
      <x v="2"/>
    </i>
    <i r="1">
      <x v="160"/>
      <x v="40"/>
    </i>
    <i r="3">
      <x v="4"/>
    </i>
    <i r="1">
      <x v="161"/>
      <x v="15"/>
    </i>
    <i r="3">
      <x v="4"/>
    </i>
    <i>
      <x v="193"/>
    </i>
    <i r="1">
      <x v="31"/>
      <x v="58"/>
    </i>
    <i r="3">
      <x v="6"/>
    </i>
    <i>
      <x v="137"/>
    </i>
    <i r="1">
      <x v="105"/>
      <x v="20"/>
    </i>
    <i r="3">
      <x v="14"/>
    </i>
    <i r="1">
      <x v="106"/>
      <x v="20"/>
    </i>
    <i r="3">
      <x v="14"/>
    </i>
    <i>
      <x v="174"/>
    </i>
    <i r="1">
      <x v="24"/>
      <x v="25"/>
    </i>
    <i r="3">
      <x v="6"/>
    </i>
    <i r="1">
      <x v="25"/>
      <x v="25"/>
    </i>
    <i r="3">
      <x v="6"/>
    </i>
    <i r="1">
      <x v="26"/>
      <x v="25"/>
    </i>
    <i r="3">
      <x v="6"/>
    </i>
    <i r="1">
      <x v="28"/>
      <x v="25"/>
    </i>
    <i r="3">
      <x v="6"/>
    </i>
    <i>
      <x v="207"/>
    </i>
    <i r="1">
      <x v="11"/>
      <x v="39"/>
    </i>
    <i r="3">
      <x v="13"/>
    </i>
    <i r="1">
      <x v="12"/>
      <x v="39"/>
    </i>
    <i r="3">
      <x v="13"/>
    </i>
    <i r="1">
      <x v="13"/>
      <x v="39"/>
    </i>
    <i r="3">
      <x v="13"/>
    </i>
    <i>
      <x v="223"/>
    </i>
    <i r="1">
      <x v="198"/>
      <x v="44"/>
    </i>
    <i r="3">
      <x v="1"/>
    </i>
    <i r="3">
      <x v="10"/>
    </i>
    <i>
      <x v="141"/>
    </i>
    <i r="1">
      <x v="141"/>
      <x v="35"/>
    </i>
    <i r="3">
      <x v="2"/>
    </i>
    <i r="1">
      <x v="142"/>
      <x v="35"/>
    </i>
    <i r="3">
      <x v="2"/>
    </i>
    <i>
      <x v="136"/>
    </i>
    <i r="1">
      <x v="73"/>
      <x v="20"/>
    </i>
    <i r="3">
      <x v="14"/>
    </i>
    <i r="1">
      <x v="74"/>
      <x v="20"/>
    </i>
    <i r="3">
      <x v="14"/>
    </i>
    <i>
      <x v="153"/>
    </i>
    <i r="1">
      <x v="75"/>
      <x/>
    </i>
    <i r="3">
      <x/>
    </i>
    <i>
      <x v="208"/>
    </i>
    <i r="1">
      <x v="10"/>
      <x v="13"/>
    </i>
    <i r="3">
      <x v="13"/>
    </i>
    <i>
      <x v="189"/>
    </i>
    <i r="1">
      <x v="121"/>
      <x v="58"/>
    </i>
    <i r="3">
      <x v="6"/>
    </i>
    <i>
      <x v="195"/>
    </i>
    <i r="1">
      <x v="151"/>
      <x v="22"/>
    </i>
    <i r="3">
      <x v="6"/>
    </i>
    <i>
      <x v="147"/>
    </i>
    <i r="1">
      <x v="87"/>
      <x v="59"/>
    </i>
    <i r="3">
      <x/>
    </i>
    <i>
      <x v="222"/>
    </i>
    <i r="1">
      <x v="107"/>
      <x v="44"/>
    </i>
    <i r="3">
      <x v="10"/>
    </i>
    <i>
      <x v="145"/>
    </i>
    <i r="1">
      <x v="43"/>
      <x v="45"/>
    </i>
    <i r="3">
      <x v="2"/>
    </i>
    <i>
      <x v="100"/>
    </i>
    <i r="1">
      <x v="157"/>
      <x v="16"/>
    </i>
    <i r="3">
      <x v="2"/>
    </i>
    <i>
      <x v="262"/>
    </i>
    <i r="1">
      <x v="46"/>
      <x v="62"/>
    </i>
    <i r="3">
      <x v="1"/>
    </i>
    <i>
      <x v="232"/>
    </i>
    <i r="1">
      <x v="54"/>
      <x v="12"/>
    </i>
    <i r="3">
      <x v="5"/>
    </i>
    <i r="1">
      <x v="55"/>
      <x v="12"/>
    </i>
    <i r="3">
      <x v="5"/>
    </i>
    <i>
      <x v="183"/>
    </i>
    <i r="1">
      <x v="194"/>
      <x v="43"/>
    </i>
    <i r="3">
      <x v="6"/>
    </i>
    <i r="1">
      <x v="195"/>
      <x v="44"/>
    </i>
    <i r="3">
      <x v="10"/>
    </i>
    <i r="1">
      <x v="196"/>
      <x v="44"/>
    </i>
    <i r="3">
      <x v="10"/>
    </i>
    <i>
      <x v="146"/>
    </i>
    <i r="1">
      <x v="155"/>
      <x v="10"/>
    </i>
    <i r="3">
      <x v="2"/>
    </i>
    <i>
      <x v="202"/>
    </i>
    <i r="1">
      <x v="128"/>
      <x v="22"/>
    </i>
    <i r="3">
      <x v="6"/>
    </i>
    <i>
      <x/>
    </i>
    <i r="1">
      <x v="209"/>
      <x v="18"/>
    </i>
    <i r="3">
      <x v="13"/>
    </i>
    <i>
      <x v="152"/>
    </i>
    <i r="1">
      <x v="123"/>
      <x v="29"/>
    </i>
    <i r="3">
      <x/>
    </i>
    <i>
      <x v="205"/>
    </i>
    <i r="1">
      <x v="147"/>
      <x v="44"/>
    </i>
    <i r="3">
      <x v="13"/>
    </i>
    <i r="1">
      <x v="148"/>
      <x v="44"/>
    </i>
    <i r="3">
      <x v="10"/>
    </i>
    <i>
      <x v="239"/>
    </i>
    <i r="1">
      <x v="1"/>
      <x v="27"/>
    </i>
    <i r="3">
      <x v="5"/>
    </i>
    <i r="1">
      <x v="2"/>
      <x v="27"/>
    </i>
    <i r="3">
      <x v="5"/>
    </i>
    <i>
      <x v="143"/>
    </i>
    <i r="1">
      <x v="140"/>
      <x v="14"/>
    </i>
    <i r="3">
      <x v="2"/>
    </i>
    <i>
      <x v="209"/>
    </i>
    <i r="1">
      <x v="15"/>
      <x v="39"/>
    </i>
    <i r="3">
      <x v="13"/>
    </i>
    <i>
      <x v="197"/>
    </i>
    <i r="1">
      <x v="97"/>
      <x v="2"/>
    </i>
    <i r="3">
      <x v="6"/>
    </i>
    <i>
      <x v="234"/>
    </i>
    <i r="1">
      <x v="56"/>
      <x v="21"/>
    </i>
    <i r="3">
      <x v="5"/>
    </i>
    <i r="1">
      <x v="57"/>
      <x v="21"/>
    </i>
    <i r="3">
      <x v="5"/>
    </i>
    <i>
      <x v="261"/>
    </i>
    <i r="1">
      <x v="116"/>
      <x v="34"/>
    </i>
    <i r="3">
      <x v="1"/>
    </i>
    <i>
      <x v="190"/>
    </i>
    <i r="1">
      <x v="139"/>
      <x v="58"/>
    </i>
    <i r="3">
      <x v="6"/>
    </i>
    <i>
      <x v="177"/>
    </i>
    <i r="1">
      <x v="91"/>
      <x v="25"/>
    </i>
    <i r="3">
      <x v="6"/>
    </i>
    <i r="1">
      <x v="92"/>
      <x v="25"/>
    </i>
    <i r="3">
      <x v="6"/>
    </i>
    <i r="1">
      <x v="93"/>
      <x v="25"/>
    </i>
    <i r="3">
      <x v="6"/>
    </i>
    <i>
      <x v="210"/>
    </i>
    <i r="1">
      <x v="16"/>
      <x v="39"/>
    </i>
    <i r="3">
      <x v="13"/>
    </i>
    <i>
      <x v="154"/>
    </i>
    <i r="1">
      <x v="134"/>
      <x v="23"/>
    </i>
    <i r="3">
      <x/>
    </i>
    <i>
      <x v="235"/>
    </i>
    <i r="1">
      <x v="118"/>
      <x v="57"/>
    </i>
    <i r="3">
      <x v="5"/>
    </i>
    <i>
      <x v="216"/>
    </i>
    <i r="1">
      <x v="18"/>
      <x v="39"/>
    </i>
    <i r="3">
      <x v="13"/>
    </i>
    <i>
      <x v="142"/>
    </i>
    <i r="1">
      <x v="72"/>
      <x v="35"/>
    </i>
    <i r="3">
      <x v="2"/>
    </i>
    <i>
      <x v="26"/>
    </i>
    <i r="1">
      <x v="34"/>
      <x v="16"/>
    </i>
    <i r="3">
      <x v="2"/>
    </i>
    <i>
      <x v="61"/>
    </i>
    <i r="1">
      <x v="111"/>
      <x v="16"/>
    </i>
    <i r="3">
      <x v="2"/>
    </i>
    <i>
      <x v="200"/>
    </i>
    <i r="1">
      <x v="129"/>
      <x v="42"/>
    </i>
    <i r="3">
      <x v="6"/>
    </i>
    <i>
      <x v="245"/>
    </i>
    <i r="1">
      <x v="162"/>
      <x v="56"/>
    </i>
    <i r="3">
      <x v="5"/>
    </i>
    <i>
      <x v="192"/>
    </i>
    <i r="1">
      <x v="150"/>
      <x v="25"/>
    </i>
    <i r="3">
      <x v="6"/>
    </i>
    <i>
      <x v="211"/>
    </i>
    <i r="1">
      <x v="17"/>
      <x v="39"/>
    </i>
    <i r="3">
      <x v="13"/>
    </i>
    <i>
      <x v="182"/>
    </i>
    <i r="1">
      <x v="125"/>
      <x v="8"/>
    </i>
    <i r="3">
      <x v="6"/>
    </i>
    <i>
      <x v="227"/>
    </i>
    <i r="1">
      <x v="122"/>
      <x v="2"/>
    </i>
    <i r="3">
      <x v="10"/>
    </i>
    <i r="3">
      <x v="1"/>
    </i>
    <i>
      <x v="233"/>
    </i>
    <i r="1">
      <x v="96"/>
      <x v="54"/>
    </i>
    <i r="3">
      <x v="5"/>
    </i>
    <i>
      <x v="175"/>
    </i>
    <i r="1">
      <x v="27"/>
      <x v="25"/>
    </i>
    <i r="3">
      <x v="6"/>
    </i>
    <i>
      <x v="178"/>
    </i>
    <i r="1">
      <x v="20"/>
      <x v="25"/>
    </i>
    <i r="3">
      <x v="6"/>
    </i>
    <i>
      <x v="179"/>
    </i>
    <i r="1">
      <x v="29"/>
      <x v="25"/>
    </i>
    <i r="3">
      <x v="6"/>
    </i>
    <i>
      <x v="176"/>
    </i>
    <i r="1">
      <x v="30"/>
      <x v="25"/>
    </i>
    <i r="3">
      <x v="6"/>
    </i>
    <i>
      <x v="171"/>
    </i>
    <i r="1">
      <x v="191"/>
      <x v="22"/>
    </i>
    <i r="3">
      <x v="6"/>
    </i>
    <i>
      <x v="157"/>
    </i>
    <i r="1">
      <x v="85"/>
      <x v="11"/>
    </i>
    <i r="3">
      <x/>
    </i>
    <i>
      <x v="60"/>
    </i>
    <i r="1">
      <x v="110"/>
      <x v="16"/>
    </i>
    <i r="3">
      <x v="2"/>
    </i>
    <i>
      <x v="140"/>
    </i>
    <i r="1">
      <x v="22"/>
      <x v="35"/>
    </i>
    <i r="3">
      <x v="2"/>
    </i>
    <i>
      <x v="244"/>
    </i>
    <i r="1">
      <x v="112"/>
      <x v="27"/>
    </i>
    <i r="3">
      <x v="5"/>
    </i>
    <i r="1">
      <x v="212"/>
      <x v="51"/>
    </i>
    <i r="3">
      <x v="4"/>
    </i>
    <i>
      <x v="240"/>
    </i>
    <i r="1">
      <x v="6"/>
      <x v="27"/>
    </i>
    <i r="3">
      <x v="5"/>
    </i>
    <i>
      <x v="237"/>
    </i>
    <i r="1">
      <x v="120"/>
      <x v="56"/>
    </i>
    <i r="3">
      <x v="5"/>
    </i>
    <i>
      <x v="214"/>
    </i>
    <i r="1">
      <x v="19"/>
      <x v="26"/>
    </i>
    <i r="3">
      <x v="13"/>
    </i>
    <i>
      <x v="212"/>
    </i>
    <i r="1">
      <x v="9"/>
      <x v="46"/>
    </i>
    <i r="3">
      <x v="13"/>
    </i>
    <i>
      <x v="163"/>
    </i>
    <i r="1">
      <x v="44"/>
      <x v="38"/>
    </i>
    <i r="3">
      <x v="6"/>
    </i>
    <i r="1">
      <x v="45"/>
      <x v="38"/>
    </i>
    <i r="3">
      <x v="6"/>
    </i>
    <i>
      <x v="187"/>
    </i>
    <i r="1">
      <x v="144"/>
      <x v="38"/>
    </i>
    <i r="3">
      <x v="6"/>
    </i>
    <i>
      <x v="248"/>
    </i>
    <i r="1">
      <x v="170"/>
      <x v="2"/>
    </i>
    <i r="3">
      <x v="12"/>
    </i>
    <i>
      <x v="255"/>
    </i>
    <i r="1">
      <x v="181"/>
      <x v="32"/>
    </i>
    <i r="3">
      <x v="12"/>
    </i>
    <i r="1">
      <x v="182"/>
      <x v="32"/>
    </i>
    <i r="3">
      <x v="12"/>
    </i>
    <i>
      <x v="229"/>
    </i>
    <i r="1">
      <x v="169"/>
      <x v="44"/>
    </i>
    <i r="3">
      <x v="1"/>
    </i>
    <i r="3">
      <x v="10"/>
    </i>
    <i>
      <x v="241"/>
    </i>
    <i r="1">
      <x v="5"/>
      <x v="27"/>
    </i>
    <i r="3">
      <x v="5"/>
    </i>
    <i>
      <x v="242"/>
    </i>
    <i r="1">
      <x v="3"/>
      <x v="27"/>
    </i>
    <i r="3">
      <x v="5"/>
    </i>
    <i>
      <x v="151"/>
    </i>
    <i r="1">
      <x v="154"/>
      <x v="59"/>
    </i>
    <i r="3">
      <x/>
    </i>
    <i>
      <x v="156"/>
    </i>
    <i r="1">
      <x v="153"/>
      <x v="19"/>
    </i>
    <i r="3">
      <x/>
    </i>
    <i>
      <x v="215"/>
    </i>
    <i r="1">
      <x v="14"/>
      <x v="39"/>
    </i>
    <i r="3">
      <x v="13"/>
    </i>
    <i>
      <x v="199"/>
    </i>
    <i r="1">
      <x v="146"/>
      <x v="38"/>
    </i>
    <i r="3">
      <x v="6"/>
    </i>
    <i>
      <x v="228"/>
    </i>
    <i r="1">
      <x v="175"/>
      <x v="44"/>
    </i>
    <i r="3">
      <x v="1"/>
    </i>
    <i r="3">
      <x v="10"/>
    </i>
    <i>
      <x v="236"/>
    </i>
    <i r="1">
      <x v="119"/>
      <x v="56"/>
    </i>
    <i r="3">
      <x v="5"/>
    </i>
    <i>
      <x v="168"/>
    </i>
    <i r="1">
      <x v="184"/>
      <x v="22"/>
    </i>
    <i r="3">
      <x v="6"/>
    </i>
    <i r="1">
      <x v="185"/>
      <x v="31"/>
    </i>
    <i r="3">
      <x v="12"/>
    </i>
    <i>
      <x v="170"/>
    </i>
    <i r="1">
      <x v="201"/>
      <x v="22"/>
    </i>
    <i r="3">
      <x v="6"/>
    </i>
    <i>
      <x v="246"/>
    </i>
    <i r="1">
      <x v="84"/>
      <x v="56"/>
    </i>
    <i r="3">
      <x v="5"/>
    </i>
    <i>
      <x v="220"/>
    </i>
    <i r="1">
      <x v="197"/>
      <x v="44"/>
    </i>
    <i r="3">
      <x v="10"/>
    </i>
    <i>
      <x v="135"/>
    </i>
    <i r="1">
      <x v="35"/>
      <x v="53"/>
    </i>
    <i r="3">
      <x v="3"/>
    </i>
    <i>
      <x v="173"/>
    </i>
    <i r="1">
      <x v="190"/>
      <x v="25"/>
    </i>
    <i r="3">
      <x v="6"/>
    </i>
    <i>
      <x v="243"/>
    </i>
    <i r="1">
      <x v="4"/>
      <x v="27"/>
    </i>
    <i r="3">
      <x v="5"/>
    </i>
    <i>
      <x v="164"/>
    </i>
    <i r="1">
      <x v="114"/>
      <x v="38"/>
    </i>
    <i r="3">
      <x v="6"/>
    </i>
    <i>
      <x v="188"/>
    </i>
    <i r="1">
      <x v="174"/>
      <x v="38"/>
    </i>
    <i r="3">
      <x v="6"/>
    </i>
    <i>
      <x v="159"/>
    </i>
    <i r="1">
      <x v="135"/>
      <x v="48"/>
    </i>
    <i r="3">
      <x/>
    </i>
    <i r="1">
      <x v="136"/>
      <x v="22"/>
    </i>
    <i r="3">
      <x v="6"/>
    </i>
    <i r="1">
      <x v="137"/>
      <x v="62"/>
    </i>
    <i r="3">
      <x v="12"/>
    </i>
    <i r="1">
      <x v="138"/>
      <x v="62"/>
    </i>
    <i r="3">
      <x v="1"/>
    </i>
    <i>
      <x v="155"/>
    </i>
    <i r="1">
      <x v="205"/>
      <x v="59"/>
    </i>
    <i r="3">
      <x/>
    </i>
    <i r="1">
      <x v="206"/>
      <x v="62"/>
    </i>
    <i r="3">
      <x v="1"/>
    </i>
    <i r="1">
      <x v="207"/>
      <x v="62"/>
    </i>
    <i r="3">
      <x v="12"/>
    </i>
    <i>
      <x v="218"/>
    </i>
    <i r="1">
      <x v="156"/>
      <x v="26"/>
    </i>
    <i r="3">
      <x v="13"/>
    </i>
    <i>
      <x v="148"/>
    </i>
    <i r="1">
      <x v="86"/>
      <x v="59"/>
    </i>
    <i r="3">
      <x/>
    </i>
    <i>
      <x v="162"/>
    </i>
    <i r="1">
      <x v="152"/>
      <x v="41"/>
    </i>
    <i r="3">
      <x v="6"/>
    </i>
    <i>
      <x v="133"/>
    </i>
    <i r="1">
      <x v="130"/>
      <x v="37"/>
    </i>
    <i r="3">
      <x v="3"/>
    </i>
    <i>
      <x v="254"/>
    </i>
    <i r="1">
      <x v="94"/>
      <x v="47"/>
    </i>
    <i r="3">
      <x v="12"/>
    </i>
    <i>
      <x v="161"/>
    </i>
    <i r="1">
      <x v="179"/>
      <x v="41"/>
    </i>
    <i r="3">
      <x v="6"/>
    </i>
    <i>
      <x v="201"/>
    </i>
    <i r="1">
      <x v="193"/>
      <x v="3"/>
    </i>
    <i r="3">
      <x v="6"/>
    </i>
    <i>
      <x v="139"/>
    </i>
    <i r="1">
      <x v="95"/>
      <x v="50"/>
    </i>
    <i r="3">
      <x v="2"/>
    </i>
    <i>
      <x v="196"/>
    </i>
    <i r="1">
      <x v="21"/>
      <x v="2"/>
    </i>
    <i r="3">
      <x v="6"/>
    </i>
    <i>
      <x v="264"/>
    </i>
    <i r="1">
      <x v="115"/>
      <x v="33"/>
    </i>
    <i r="3">
      <x v="1"/>
    </i>
    <i>
      <x v="165"/>
    </i>
    <i r="1">
      <x v="88"/>
      <x v="38"/>
    </i>
    <i r="3">
      <x v="6"/>
    </i>
    <i>
      <x v="224"/>
    </i>
    <i r="1">
      <x v="117"/>
      <x v="44"/>
    </i>
    <i r="3">
      <x v="10"/>
    </i>
    <i>
      <x v="144"/>
    </i>
    <i r="1">
      <x v="77"/>
      <x v="50"/>
    </i>
    <i r="3">
      <x v="2"/>
    </i>
    <i>
      <x v="221"/>
    </i>
    <i r="1">
      <x v="158"/>
      <x v="44"/>
    </i>
    <i r="3">
      <x v="10"/>
    </i>
    <i>
      <x v="191"/>
    </i>
    <i r="1">
      <x v="23"/>
      <x v="2"/>
    </i>
    <i r="3">
      <x v="6"/>
    </i>
    <i>
      <x v="160"/>
    </i>
    <i r="1">
      <x v="178"/>
      <x v="41"/>
    </i>
    <i r="3">
      <x v="6"/>
    </i>
    <i>
      <x v="166"/>
    </i>
    <i r="1">
      <x v="104"/>
      <x v="38"/>
    </i>
    <i r="3">
      <x v="6"/>
    </i>
    <i>
      <x v="184"/>
    </i>
    <i r="1">
      <x v="145"/>
      <x v="38"/>
    </i>
    <i r="3">
      <x v="6"/>
    </i>
    <i>
      <x v="249"/>
    </i>
    <i r="1">
      <x v="90"/>
      <x v="2"/>
    </i>
    <i r="3">
      <x v="12"/>
    </i>
    <i>
      <x v="169"/>
    </i>
    <i r="1">
      <x v="200"/>
      <x v="22"/>
    </i>
    <i r="3">
      <x v="6"/>
    </i>
    <i>
      <x v="225"/>
    </i>
    <i r="1">
      <x v="76"/>
      <x v="44"/>
    </i>
    <i r="3">
      <x v="10"/>
    </i>
    <i>
      <x v="219"/>
    </i>
    <i r="1">
      <x v="180"/>
      <x v="52"/>
    </i>
    <i r="3">
      <x v="13"/>
    </i>
    <i>
      <x v="206"/>
    </i>
    <i r="1">
      <x v="113"/>
      <x v="6"/>
    </i>
    <i r="3">
      <x v="13"/>
    </i>
    <i>
      <x v="180"/>
    </i>
    <i r="1">
      <x v="133"/>
      <x v="38"/>
    </i>
    <i r="3">
      <x v="6"/>
    </i>
    <i>
      <x v="252"/>
    </i>
    <i r="1">
      <x v="103"/>
      <x v="62"/>
    </i>
    <i r="3">
      <x v="12"/>
    </i>
    <i>
      <x v="185"/>
    </i>
    <i r="1">
      <x v="199"/>
      <x v="38"/>
    </i>
    <i r="3">
      <x v="6"/>
    </i>
    <i>
      <x v="150"/>
    </i>
    <i r="1">
      <x v="143"/>
      <x v="59"/>
    </i>
    <i r="3">
      <x/>
    </i>
    <i>
      <x v="149"/>
    </i>
    <i r="1">
      <x v="124"/>
      <x v="59"/>
    </i>
    <i r="3">
      <x/>
    </i>
    <i>
      <x v="167"/>
    </i>
    <i r="1">
      <x v="32"/>
      <x v="38"/>
    </i>
    <i r="3">
      <x v="6"/>
    </i>
    <i>
      <x v="158"/>
    </i>
    <i r="1">
      <x v="127"/>
      <x v="48"/>
    </i>
    <i r="3">
      <x/>
    </i>
    <i>
      <x v="250"/>
    </i>
    <i r="1">
      <x v="89"/>
      <x v="2"/>
    </i>
    <i r="3">
      <x v="12"/>
    </i>
    <i>
      <x v="198"/>
    </i>
    <i r="1">
      <x v="8"/>
      <x v="22"/>
    </i>
    <i r="3">
      <x v="6"/>
    </i>
    <i>
      <x v="181"/>
    </i>
    <i r="1">
      <x v="176"/>
      <x v="38"/>
    </i>
    <i r="3">
      <x v="6"/>
    </i>
    <i>
      <x v="253"/>
    </i>
    <i r="1">
      <x v="203"/>
      <x v="62"/>
    </i>
    <i r="3">
      <x v="12"/>
    </i>
    <i>
      <x v="186"/>
    </i>
    <i r="1">
      <x v="132"/>
      <x v="38"/>
    </i>
    <i r="3">
      <x v="6"/>
    </i>
    <i>
      <x v="251"/>
    </i>
    <i r="1">
      <x v="33"/>
      <x v="62"/>
    </i>
    <i r="3">
      <x v="12"/>
    </i>
    <i>
      <x v="266"/>
    </i>
    <i r="1">
      <x v="131"/>
      <x v="62"/>
    </i>
    <i r="3">
      <x v="1"/>
    </i>
    <i>
      <x v="260"/>
    </i>
    <i r="1">
      <x v="149"/>
      <x v="62"/>
    </i>
    <i r="3">
      <x v="12"/>
    </i>
    <i>
      <x v="256"/>
    </i>
    <i r="1">
      <x v="186"/>
      <x v="62"/>
    </i>
    <i r="3">
      <x v="12"/>
    </i>
    <i r="1">
      <x v="187"/>
      <x v="62"/>
    </i>
    <i r="3">
      <x v="1"/>
    </i>
    <i r="1">
      <x v="188"/>
      <x v="62"/>
    </i>
    <i r="3">
      <x v="1"/>
    </i>
    <i r="1">
      <x v="189"/>
      <x v="62"/>
    </i>
    <i r="3">
      <x v="1"/>
    </i>
    <i>
      <x v="257"/>
    </i>
    <i r="1">
      <x v="163"/>
      <x v="62"/>
    </i>
    <i r="3">
      <x v="12"/>
    </i>
    <i r="1">
      <x v="164"/>
      <x v="62"/>
    </i>
    <i r="3">
      <x v="12"/>
    </i>
    <i r="1">
      <x v="165"/>
      <x v="62"/>
    </i>
    <i r="3">
      <x v="12"/>
    </i>
    <i r="3">
      <x v="1"/>
    </i>
    <i r="1">
      <x v="166"/>
      <x v="62"/>
    </i>
    <i r="3">
      <x v="1"/>
    </i>
    <i r="1">
      <x v="167"/>
      <x v="62"/>
    </i>
    <i r="3">
      <x v="1"/>
    </i>
    <i r="1">
      <x v="168"/>
      <x v="62"/>
    </i>
    <i r="3">
      <x v="1"/>
    </i>
    <i>
      <x v="265"/>
    </i>
    <i r="1">
      <x v="204"/>
      <x v="62"/>
    </i>
    <i r="3">
      <x v="1"/>
    </i>
    <i>
      <x v="116"/>
    </i>
    <i r="1">
      <x v="183"/>
      <x v="62"/>
    </i>
    <i r="3">
      <x v="1"/>
    </i>
    <i>
      <x v="259"/>
    </i>
    <i r="1">
      <x v="172"/>
      <x v="62"/>
    </i>
    <i r="3">
      <x v="1"/>
    </i>
    <i r="1">
      <x v="173"/>
      <x v="62"/>
    </i>
    <i r="3">
      <x v="12"/>
    </i>
    <i>
      <x v="258"/>
    </i>
    <i r="1">
      <x v="108"/>
      <x v="62"/>
    </i>
    <i r="3">
      <x v="12"/>
    </i>
    <i r="1">
      <x v="109"/>
      <x v="62"/>
    </i>
    <i r="3">
      <x v="1"/>
    </i>
    <i>
      <x v="121"/>
    </i>
    <i r="1">
      <x v="192"/>
      <x v="62"/>
    </i>
    <i r="3">
      <x v="12"/>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8">
    <format dxfId="2139">
      <pivotArea dataOnly="0" labelOnly="1" outline="0" axis="axisValues" fieldPosition="0"/>
    </format>
    <format dxfId="2138">
      <pivotArea outline="0" fieldPosition="0">
        <references count="1">
          <reference field="4294967294" count="1">
            <x v="0"/>
          </reference>
        </references>
      </pivotArea>
    </format>
    <format dxfId="2137">
      <pivotArea field="18" type="button" dataOnly="0" labelOnly="1" outline="0"/>
    </format>
    <format dxfId="2136">
      <pivotArea outline="0" fieldPosition="0">
        <references count="1">
          <reference field="9" count="1" selected="0" defaultSubtotal="1">
            <x v="39"/>
          </reference>
        </references>
      </pivotArea>
    </format>
    <format dxfId="2135">
      <pivotArea outline="0" fieldPosition="0">
        <references count="1">
          <reference field="9" count="1" selected="0" defaultSubtotal="1">
            <x v="36"/>
          </reference>
        </references>
      </pivotArea>
    </format>
    <format dxfId="2134">
      <pivotArea outline="0" fieldPosition="0">
        <references count="1">
          <reference field="9" count="1" selected="0" defaultSubtotal="1">
            <x v="27"/>
          </reference>
        </references>
      </pivotArea>
    </format>
    <format dxfId="2133">
      <pivotArea outline="0" fieldPosition="0">
        <references count="1">
          <reference field="9" count="1" selected="0" defaultSubtotal="1">
            <x v="1"/>
          </reference>
        </references>
      </pivotArea>
    </format>
    <format dxfId="2132">
      <pivotArea outline="0" fieldPosition="0">
        <references count="1">
          <reference field="9" count="1" selected="0" defaultSubtotal="1">
            <x v="4"/>
          </reference>
        </references>
      </pivotArea>
    </format>
    <format dxfId="2131">
      <pivotArea outline="0" fieldPosition="0">
        <references count="1">
          <reference field="9" count="1" selected="0" defaultSubtotal="1">
            <x v="25"/>
          </reference>
        </references>
      </pivotArea>
    </format>
    <format dxfId="2130">
      <pivotArea outline="0" fieldPosition="0">
        <references count="1">
          <reference field="9" count="1" selected="0" defaultSubtotal="1">
            <x v="44"/>
          </reference>
        </references>
      </pivotArea>
    </format>
    <format dxfId="2129">
      <pivotArea outline="0" fieldPosition="0">
        <references count="1">
          <reference field="4294967294" count="1">
            <x v="1"/>
          </reference>
        </references>
      </pivotArea>
    </format>
    <format dxfId="2128">
      <pivotArea field="7" type="button" dataOnly="0" labelOnly="1" outline="0"/>
    </format>
    <format dxfId="2127">
      <pivotArea field="14" type="button" dataOnly="0" labelOnly="1" outline="0"/>
    </format>
    <format dxfId="2126">
      <pivotArea field="0" type="button" dataOnly="0" labelOnly="1" outline="0"/>
    </format>
    <format dxfId="2125">
      <pivotArea field="1" type="button" dataOnly="0" labelOnly="1" outline="0"/>
    </format>
    <format dxfId="2124">
      <pivotArea field="9" type="button" dataOnly="0" labelOnly="1" outline="0" axis="axisRow" fieldPosition="2"/>
    </format>
    <format dxfId="2123">
      <pivotArea field="8" type="button" dataOnly="0" labelOnly="1" outline="0" axis="axisRow" fieldPosition="1"/>
    </format>
    <format dxfId="2122">
      <pivotArea dataOnly="0" labelOnly="1" outline="0" fieldPosition="0">
        <references count="1">
          <reference field="4294967294" count="2">
            <x v="0"/>
            <x v="1"/>
          </reference>
        </references>
      </pivotArea>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6DF5BBB-4E94-4910-8198-6E1705411D30}"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F41" firstHeaderRow="0" firstDataRow="1" firstDataCol="4"/>
  <pivotFields count="23">
    <pivotField axis="axisRow" compact="0" showAll="0">
      <items count="6">
        <item x="0"/>
        <item x="3"/>
        <item x="1"/>
        <item x="2"/>
        <item x="4"/>
        <item t="default"/>
      </items>
    </pivotField>
    <pivotField axis="axisRow" compact="0" showAll="0" sortType="descending">
      <items count="17">
        <item sd="0" x="8"/>
        <item sd="0" x="5"/>
        <item sd="0" x="2"/>
        <item sd="0" x="4"/>
        <item sd="0" x="6"/>
        <item sd="0" x="9"/>
        <item sd="0" x="0"/>
        <item sd="0" x="3"/>
        <item sd="0" x="1"/>
        <item sd="0" x="7"/>
        <item sd="0" x="10"/>
        <item sd="0" x="11"/>
        <item sd="0" x="12"/>
        <item sd="0" m="1" x="15"/>
        <item sd="0" x="13"/>
        <item sd="0" x="14"/>
        <item t="default"/>
      </items>
      <autoSortScope>
        <pivotArea dataOnly="0" outline="0" fieldPosition="0">
          <references count="1">
            <reference field="4294967294" count="1" selected="0">
              <x v="0"/>
            </reference>
          </references>
        </pivotArea>
      </autoSortScope>
    </pivotField>
    <pivotField compact="0" outline="0" showAll="0"/>
    <pivotField compact="0" showAll="0" sortType="descending">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compact="0" showAll="0" sortType="descending">
      <items count="336">
        <item x="128"/>
        <item x="74"/>
        <item x="72"/>
        <item x="64"/>
        <item x="86"/>
        <item x="153"/>
        <item x="0"/>
        <item x="126"/>
        <item x="127"/>
        <item x="152"/>
        <item x="32"/>
        <item x="158"/>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autoSortScope>
        <pivotArea dataOnly="0" outline="0" fieldPosition="0">
          <references count="1">
            <reference field="4294967294" count="1" selected="0">
              <x v="0"/>
            </reference>
          </references>
        </pivotArea>
      </autoSortScope>
    </pivotField>
    <pivotField axis="axisRow" compact="0" outline="0" showAll="0" defaultSubtotal="0">
      <items count="384">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x="168"/>
        <item x="167"/>
        <item x="2"/>
        <item x="162"/>
        <item x="128"/>
        <item x="127"/>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pivotField>
    <pivotField axis="axisRow" compact="0" showAll="0" sortType="descending">
      <items count="12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defaultSubtotal="0">
      <items count="306">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compact="0" outline="0" showAll="0"/>
    <pivotField compact="0" outline="0" showAll="0"/>
    <pivotField dataField="1" compact="0" outline="0" showAll="0"/>
    <pivotField dataField="1" compact="0" outline="0" showAll="0">
      <items count="306">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compact="0" outline="0" showAll="0"/>
    <pivotField compact="0" outline="0" showAll="0"/>
    <pivotField compact="0" outline="0" showAll="0"/>
    <pivotField compact="0" outline="0" showAll="0"/>
  </pivotFields>
  <rowFields count="4">
    <field x="0"/>
    <field x="1"/>
    <field x="9"/>
    <field x="8"/>
  </rowFields>
  <rowItems count="38">
    <i>
      <x/>
    </i>
    <i r="1">
      <x v="8"/>
    </i>
    <i r="1">
      <x v="14"/>
    </i>
    <i r="1">
      <x v="9"/>
    </i>
    <i r="1">
      <x v="1"/>
    </i>
    <i r="1">
      <x v="11"/>
    </i>
    <i r="1">
      <x v="10"/>
    </i>
    <i r="1">
      <x/>
    </i>
    <i r="1">
      <x v="7"/>
    </i>
    <i r="1">
      <x v="5"/>
    </i>
    <i r="1">
      <x v="6"/>
    </i>
    <i r="1">
      <x v="3"/>
    </i>
    <i r="1">
      <x v="4"/>
    </i>
    <i r="1">
      <x v="2"/>
    </i>
    <i r="1">
      <x v="12"/>
    </i>
    <i r="1">
      <x v="15"/>
    </i>
    <i>
      <x v="1"/>
    </i>
    <i r="1">
      <x v="11"/>
    </i>
    <i r="1">
      <x v="14"/>
    </i>
    <i r="1">
      <x v="8"/>
    </i>
    <i r="1">
      <x v="12"/>
    </i>
    <i r="1">
      <x v="5"/>
    </i>
    <i r="1">
      <x/>
    </i>
    <i r="1">
      <x v="9"/>
    </i>
    <i>
      <x v="2"/>
    </i>
    <i r="1">
      <x v="1"/>
    </i>
    <i r="1">
      <x v="8"/>
    </i>
    <i r="1">
      <x v="10"/>
    </i>
    <i r="1">
      <x/>
    </i>
    <i r="1">
      <x v="5"/>
    </i>
    <i r="1">
      <x v="3"/>
    </i>
    <i r="1">
      <x v="11"/>
    </i>
    <i r="1">
      <x v="7"/>
    </i>
    <i>
      <x v="3"/>
    </i>
    <i r="1">
      <x v="1"/>
    </i>
    <i>
      <x v="4"/>
    </i>
    <i r="1">
      <x v="8"/>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8">
    <format dxfId="2121">
      <pivotArea dataOnly="0" labelOnly="1" outline="0" axis="axisValues" fieldPosition="0"/>
    </format>
    <format dxfId="2120">
      <pivotArea outline="0" fieldPosition="0">
        <references count="1">
          <reference field="4294967294" count="1">
            <x v="0"/>
          </reference>
        </references>
      </pivotArea>
    </format>
    <format dxfId="2119">
      <pivotArea field="18" type="button" dataOnly="0" labelOnly="1" outline="0"/>
    </format>
    <format dxfId="2118">
      <pivotArea outline="0" fieldPosition="0">
        <references count="1">
          <reference field="9" count="1" selected="0" defaultSubtotal="1">
            <x v="39"/>
          </reference>
        </references>
      </pivotArea>
    </format>
    <format dxfId="2117">
      <pivotArea outline="0" fieldPosition="0">
        <references count="1">
          <reference field="9" count="1" selected="0" defaultSubtotal="1">
            <x v="36"/>
          </reference>
        </references>
      </pivotArea>
    </format>
    <format dxfId="2116">
      <pivotArea outline="0" fieldPosition="0">
        <references count="1">
          <reference field="9" count="1" selected="0" defaultSubtotal="1">
            <x v="27"/>
          </reference>
        </references>
      </pivotArea>
    </format>
    <format dxfId="2115">
      <pivotArea outline="0" fieldPosition="0">
        <references count="1">
          <reference field="9" count="1" selected="0" defaultSubtotal="1">
            <x v="1"/>
          </reference>
        </references>
      </pivotArea>
    </format>
    <format dxfId="2114">
      <pivotArea outline="0" fieldPosition="0">
        <references count="1">
          <reference field="9" count="1" selected="0" defaultSubtotal="1">
            <x v="4"/>
          </reference>
        </references>
      </pivotArea>
    </format>
    <format dxfId="2113">
      <pivotArea outline="0" fieldPosition="0">
        <references count="1">
          <reference field="9" count="1" selected="0" defaultSubtotal="1">
            <x v="25"/>
          </reference>
        </references>
      </pivotArea>
    </format>
    <format dxfId="2112">
      <pivotArea outline="0" fieldPosition="0">
        <references count="1">
          <reference field="9" count="1" selected="0" defaultSubtotal="1">
            <x v="44"/>
          </reference>
        </references>
      </pivotArea>
    </format>
    <format dxfId="2111">
      <pivotArea outline="0" fieldPosition="0">
        <references count="1">
          <reference field="4294967294" count="1">
            <x v="1"/>
          </reference>
        </references>
      </pivotArea>
    </format>
    <format dxfId="2110">
      <pivotArea field="7" type="button" dataOnly="0" labelOnly="1" outline="0"/>
    </format>
    <format dxfId="2109">
      <pivotArea field="14" type="button" dataOnly="0" labelOnly="1" outline="0"/>
    </format>
    <format dxfId="2108">
      <pivotArea field="0" type="button" dataOnly="0" labelOnly="1" outline="0" axis="axisRow" fieldPosition="0"/>
    </format>
    <format dxfId="2107">
      <pivotArea field="1" type="button" dataOnly="0" labelOnly="1" outline="0" axis="axisRow" fieldPosition="1"/>
    </format>
    <format dxfId="2106">
      <pivotArea field="9" type="button" dataOnly="0" labelOnly="1" outline="0" axis="axisRow" fieldPosition="2"/>
    </format>
    <format dxfId="2105">
      <pivotArea field="8" type="button" dataOnly="0" labelOnly="1" outline="0" axis="axisRow" fieldPosition="3"/>
    </format>
    <format dxfId="2104">
      <pivotArea dataOnly="0" labelOnly="1" outline="0" fieldPosition="0">
        <references count="1">
          <reference field="4294967294" count="2">
            <x v="0"/>
            <x v="1"/>
          </reference>
        </references>
      </pivotArea>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309BC0-E9DB-4E06-98F6-C76A3D06CE03}"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117" firstHeaderRow="0" firstDataRow="1" firstDataCol="5" rowPageCount="1" colPageCount="1"/>
  <pivotFields count="23">
    <pivotField compact="0" outline="0" showAll="0"/>
    <pivotField compact="0" showAll="0" sortType="descending">
      <items count="17">
        <item sd="0" x="8"/>
        <item sd="0" x="5"/>
        <item sd="0" x="2"/>
        <item sd="0" x="4"/>
        <item sd="0" x="6"/>
        <item sd="0" x="9"/>
        <item sd="0" x="0"/>
        <item sd="0" x="3"/>
        <item x="1"/>
        <item sd="0" x="7"/>
        <item sd="0" x="10"/>
        <item sd="0" x="11"/>
        <item sd="0" x="12"/>
        <item sd="0" x="13"/>
        <item sd="0" x="14"/>
        <item m="1" x="15"/>
        <item t="default"/>
      </items>
      <autoSortScope>
        <pivotArea dataOnly="0" outline="0" fieldPosition="0">
          <references count="1">
            <reference field="4294967294" count="1" selected="0">
              <x v="0"/>
            </reference>
          </references>
        </pivotArea>
      </autoSortScope>
    </pivotField>
    <pivotField axis="axisRow" compact="0" showAll="0" sortType="descending">
      <items count="256">
        <item x="86"/>
        <item x="85"/>
        <item x="112"/>
        <item x="115"/>
        <item x="116"/>
        <item x="114"/>
        <item x="113"/>
        <item x="103"/>
        <item x="70"/>
        <item x="84"/>
        <item x="80"/>
        <item x="79"/>
        <item x="88"/>
        <item x="81"/>
        <item x="82"/>
        <item x="83"/>
        <item x="89"/>
        <item x="87"/>
        <item x="50"/>
        <item x="222"/>
        <item x="68"/>
        <item x="208"/>
        <item x="146"/>
        <item x="153"/>
        <item x="218"/>
        <item x="223"/>
        <item x="12"/>
        <item x="63"/>
        <item x="209"/>
        <item x="47"/>
        <item x="46"/>
        <item x="48"/>
        <item x="51"/>
        <item x="219"/>
        <item x="65"/>
        <item x="39"/>
        <item x="124"/>
        <item x="187"/>
        <item x="189"/>
        <item x="4"/>
        <item x="3"/>
        <item x="241"/>
        <item x="90"/>
        <item x="17"/>
        <item x="35"/>
        <item x="136"/>
        <item x="214"/>
        <item x="120"/>
        <item x="105"/>
        <item x="107"/>
        <item x="2"/>
        <item x="14"/>
        <item x="196"/>
        <item x="194"/>
        <item x="190"/>
        <item x="8"/>
        <item x="154"/>
        <item x="188"/>
        <item x="25"/>
        <item x="98"/>
        <item x="244"/>
        <item x="16"/>
        <item x="111"/>
        <item x="183"/>
        <item x="184"/>
        <item x="66"/>
        <item x="151"/>
        <item x="119"/>
        <item x="29"/>
        <item x="142"/>
        <item x="20"/>
        <item x="19"/>
        <item x="37"/>
        <item x="123"/>
        <item x="122"/>
        <item x="49"/>
        <item x="127"/>
        <item x="226"/>
        <item x="206"/>
        <item x="229"/>
        <item x="11"/>
        <item x="106"/>
        <item x="69"/>
        <item x="104"/>
        <item x="169"/>
        <item x="215"/>
        <item x="76"/>
        <item x="156"/>
        <item x="125"/>
        <item x="38"/>
        <item x="200"/>
        <item x="9"/>
        <item x="95"/>
        <item x="216"/>
        <item x="150"/>
        <item x="131"/>
        <item x="7"/>
        <item x="6"/>
        <item x="155"/>
        <item x="144"/>
        <item x="199"/>
        <item x="117"/>
        <item x="185"/>
        <item x="195"/>
        <item x="78"/>
        <item x="247"/>
        <item x="250"/>
        <item x="152"/>
        <item x="36"/>
        <item x="225"/>
        <item x="138"/>
        <item x="135"/>
        <item x="97"/>
        <item x="158"/>
        <item x="108"/>
        <item x="109"/>
        <item x="110"/>
        <item x="61"/>
        <item x="179"/>
        <item x="100"/>
        <item x="239"/>
        <item x="159"/>
        <item x="201"/>
        <item x="24"/>
        <item x="21"/>
        <item x="233"/>
        <item x="235"/>
        <item x="54"/>
        <item x="75"/>
        <item x="30"/>
        <item x="74"/>
        <item x="162"/>
        <item x="163"/>
        <item x="243"/>
        <item x="72"/>
        <item x="254"/>
        <item x="237"/>
        <item x="1"/>
        <item x="140"/>
        <item x="211"/>
        <item x="210"/>
        <item x="212"/>
        <item x="58"/>
        <item x="52"/>
        <item x="197"/>
        <item x="26"/>
        <item x="31"/>
        <item x="251"/>
        <item x="166"/>
        <item x="62"/>
        <item x="15"/>
        <item x="13"/>
        <item x="22"/>
        <item x="59"/>
        <item x="238"/>
        <item x="56"/>
        <item x="177"/>
        <item x="71"/>
        <item x="249"/>
        <item x="161"/>
        <item x="172"/>
        <item x="220"/>
        <item x="77"/>
        <item x="178"/>
        <item x="248"/>
        <item x="134"/>
        <item x="145"/>
        <item x="173"/>
        <item x="186"/>
        <item x="193"/>
        <item x="64"/>
        <item x="170"/>
        <item x="176"/>
        <item x="192"/>
        <item x="246"/>
        <item x="221"/>
        <item x="149"/>
        <item x="67"/>
        <item x="34"/>
        <item x="174"/>
        <item x="167"/>
        <item x="228"/>
        <item x="245"/>
        <item x="147"/>
        <item x="28"/>
        <item x="191"/>
        <item x="204"/>
        <item x="23"/>
        <item x="18"/>
        <item x="175"/>
        <item x="205"/>
        <item x="91"/>
        <item x="5"/>
        <item x="94"/>
        <item x="10"/>
        <item x="118"/>
        <item x="130"/>
        <item x="227"/>
        <item x="102"/>
        <item x="121"/>
        <item x="143"/>
        <item x="137"/>
        <item x="132"/>
        <item x="60"/>
        <item x="198"/>
        <item x="101"/>
        <item x="53"/>
        <item x="164"/>
        <item x="202"/>
        <item x="0"/>
        <item x="232"/>
        <item x="33"/>
        <item x="32"/>
        <item x="92"/>
        <item x="128"/>
        <item x="141"/>
        <item x="234"/>
        <item x="230"/>
        <item x="160"/>
        <item x="231"/>
        <item x="40"/>
        <item x="129"/>
        <item x="181"/>
        <item x="253"/>
        <item x="252"/>
        <item x="45"/>
        <item x="43"/>
        <item x="148"/>
        <item x="157"/>
        <item x="133"/>
        <item x="240"/>
        <item x="180"/>
        <item x="73"/>
        <item x="242"/>
        <item x="55"/>
        <item x="93"/>
        <item x="96"/>
        <item x="57"/>
        <item x="182"/>
        <item x="41"/>
        <item x="165"/>
        <item x="236"/>
        <item x="224"/>
        <item x="42"/>
        <item x="171"/>
        <item x="168"/>
        <item x="217"/>
        <item x="44"/>
        <item x="126"/>
        <item x="139"/>
        <item x="27"/>
        <item x="207"/>
        <item x="203"/>
        <item x="213"/>
        <item x="99"/>
        <item t="default"/>
      </items>
      <autoSortScope>
        <pivotArea dataOnly="0" outline="0" fieldPosition="0">
          <references count="1">
            <reference field="4294967294" count="1" selected="0">
              <x v="0"/>
            </reference>
          </references>
        </pivotArea>
      </autoSortScope>
    </pivotField>
    <pivotField axis="axisPage" compact="0" showAll="0" sortType="descending">
      <items count="25">
        <item sd="0" x="4"/>
        <item sd="0" x="12"/>
        <item sd="0" x="2"/>
        <item sd="0" x="1"/>
        <item sd="0" x="10"/>
        <item sd="0" x="9"/>
        <item sd="0" x="5"/>
        <item sd="0" m="1" x="21"/>
        <item sd="0" x="0"/>
        <item sd="0" x="6"/>
        <item sd="0" x="8"/>
        <item sd="0" m="1" x="23"/>
        <item sd="0" x="11"/>
        <item sd="0" x="7"/>
        <item sd="0" m="1" x="22"/>
        <item sd="0" x="13"/>
        <item sd="0" x="14"/>
        <item sd="0" x="15"/>
        <item sd="0" x="16"/>
        <item sd="0" x="17"/>
        <item sd="0" x="18"/>
        <item sd="0" x="19"/>
        <item x="3"/>
        <item sd="0" x="20"/>
        <item t="default" sd="0"/>
      </items>
      <autoSortScope>
        <pivotArea dataOnly="0" outline="0" fieldPosition="0">
          <references count="1">
            <reference field="4294967294" count="1" selected="0">
              <x v="0"/>
            </reference>
          </references>
        </pivotArea>
      </autoSortScope>
    </pivotField>
    <pivotField axis="axisRow" compact="0" showAll="0" sortType="descending">
      <items count="46">
        <item m="1" x="44"/>
        <item x="12"/>
        <item x="8"/>
        <item x="9"/>
        <item x="3"/>
        <item x="16"/>
        <item x="7"/>
        <item x="20"/>
        <item x="11"/>
        <item x="13"/>
        <item x="14"/>
        <item x="10"/>
        <item x="40"/>
        <item x="41"/>
        <item x="0"/>
        <item x="42"/>
        <item x="1"/>
        <item x="43"/>
        <item x="15"/>
        <item x="2"/>
        <item x="4"/>
        <item x="5"/>
        <item x="6"/>
        <item x="17"/>
        <item x="18"/>
        <item x="19"/>
        <item x="21"/>
        <item x="22"/>
        <item x="23"/>
        <item x="24"/>
        <item x="25"/>
        <item x="26"/>
        <item x="27"/>
        <item x="28"/>
        <item x="29"/>
        <item x="30"/>
        <item x="31"/>
        <item x="32"/>
        <item x="33"/>
        <item x="34"/>
        <item x="35"/>
        <item x="36"/>
        <item x="37"/>
        <item x="38"/>
        <item x="39"/>
        <item t="default"/>
      </items>
      <autoSortScope>
        <pivotArea dataOnly="0" outline="0" fieldPosition="0">
          <references count="1">
            <reference field="4294967294" count="1" selected="0">
              <x v="0"/>
            </reference>
          </references>
        </pivotArea>
      </autoSortScope>
    </pivotField>
    <pivotField axis="axisRow" compact="0" outline="0" showAll="0" defaultSubtotal="0">
      <items count="4">
        <item x="2"/>
        <item x="3"/>
        <item x="1"/>
        <item x="0"/>
      </items>
    </pivotField>
    <pivotField compact="0" outline="0" showAll="0"/>
    <pivotField compact="0" showAll="0" sortType="descending">
      <items count="336">
        <item x="128"/>
        <item x="74"/>
        <item x="72"/>
        <item x="64"/>
        <item x="86"/>
        <item x="153"/>
        <item x="0"/>
        <item x="126"/>
        <item x="127"/>
        <item x="152"/>
        <item x="32"/>
        <item x="158"/>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autoSortScope>
        <pivotArea dataOnly="0" outline="0" fieldPosition="0">
          <references count="1">
            <reference field="4294967294" count="1" selected="0">
              <x v="0"/>
            </reference>
          </references>
        </pivotArea>
      </autoSortScope>
    </pivotField>
    <pivotField axis="axisRow" compact="0" outline="0" showAll="0" defaultSubtotal="0">
      <items count="384">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x="168"/>
        <item x="167"/>
        <item x="2"/>
        <item x="162"/>
        <item x="128"/>
        <item x="127"/>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pivotField>
    <pivotField axis="axisRow" compact="0" showAll="0" sortType="descending">
      <items count="124">
        <item sd="0" x="13"/>
        <item sd="0" x="38"/>
        <item sd="0" x="26"/>
        <item sd="0" x="30"/>
        <item sd="0" x="0"/>
        <item sd="0" x="42"/>
        <item sd="0" x="34"/>
        <item sd="0" x="52"/>
        <item sd="0" x="23"/>
        <item sd="0" x="53"/>
        <item sd="0" x="10"/>
        <item sd="0" x="16"/>
        <item sd="0" x="46"/>
        <item sd="0" x="36"/>
        <item sd="0" x="8"/>
        <item sd="0" x="57"/>
        <item sd="0" x="4"/>
        <item sd="0" x="27"/>
        <item sd="0" x="39"/>
        <item sd="0" x="15"/>
        <item sd="0" x="5"/>
        <item sd="0" x="48"/>
        <item sd="0" x="20"/>
        <item sd="0" x="14"/>
        <item sd="0" x="32"/>
        <item sd="0" x="22"/>
        <item sd="0" x="40"/>
        <item sd="0" x="51"/>
        <item sd="0" x="54"/>
        <item sd="0" x="12"/>
        <item sd="0" x="45"/>
        <item sd="0" x="58"/>
        <item sd="0" x="60"/>
        <item sd="0" x="62"/>
        <item sd="0" x="61"/>
        <item sd="0" x="7"/>
        <item sd="0" x="31"/>
        <item sd="0" x="1"/>
        <item sd="0" x="19"/>
        <item sd="0" x="35"/>
        <item sd="0" x="56"/>
        <item sd="0" x="18"/>
        <item sd="0" x="29"/>
        <item sd="0" x="24"/>
        <item sd="0" x="33"/>
        <item sd="0" x="9"/>
        <item sd="0" x="37"/>
        <item sd="0" x="59"/>
        <item sd="0" x="17"/>
        <item sd="0" x="2"/>
        <item sd="0" x="6"/>
        <item sd="0" x="55"/>
        <item sd="0" x="41"/>
        <item sd="0" x="3"/>
        <item sd="0" x="47"/>
        <item sd="0" x="44"/>
        <item sd="0" x="50"/>
        <item sd="0" x="49"/>
        <item sd="0" x="25"/>
        <item sd="0" x="11"/>
        <item sd="0" x="21"/>
        <item sd="0" x="43"/>
        <item sd="0" x="28"/>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t="default" sd="0"/>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defaultSubtotal="0">
      <items count="306">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compact="0" outline="0" showAll="0"/>
    <pivotField compact="0" outline="0" showAll="0"/>
    <pivotField dataField="1" compact="0" outline="0" showAll="0"/>
    <pivotField dataField="1" compact="0" outline="0" showAll="0">
      <items count="306">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compact="0" outline="0" showAll="0"/>
    <pivotField compact="0" outline="0" showAll="0"/>
    <pivotField compact="0" outline="0" showAll="0"/>
    <pivotField compact="0" outline="0" showAll="0"/>
  </pivotFields>
  <rowFields count="5">
    <field x="4"/>
    <field x="5"/>
    <field x="2"/>
    <field x="9"/>
    <field x="8"/>
  </rowFields>
  <rowItems count="114">
    <i>
      <x v="4"/>
    </i>
    <i r="1">
      <x v="2"/>
      <x v="46"/>
    </i>
    <i r="3">
      <x v="95"/>
    </i>
    <i r="2">
      <x v="220"/>
    </i>
    <i r="3">
      <x v="102"/>
    </i>
    <i r="2">
      <x v="85"/>
    </i>
    <i r="3">
      <x v="96"/>
    </i>
    <i r="2">
      <x v="180"/>
    </i>
    <i r="3">
      <x v="97"/>
    </i>
    <i r="2">
      <x v="55"/>
    </i>
    <i r="3">
      <x v="20"/>
    </i>
    <i r="2">
      <x v="93"/>
    </i>
    <i r="3">
      <x v="97"/>
    </i>
    <i r="2">
      <x v="246"/>
    </i>
    <i r="3">
      <x v="42"/>
    </i>
    <i r="2">
      <x v="41"/>
    </i>
    <i r="3">
      <x v="42"/>
    </i>
    <i r="2">
      <x v="24"/>
    </i>
    <i r="3">
      <x v="42"/>
    </i>
    <i r="2">
      <x v="250"/>
    </i>
    <i r="3">
      <x v="80"/>
    </i>
    <i r="3">
      <x v="109"/>
    </i>
    <i r="3">
      <x v="113"/>
    </i>
    <i r="3">
      <x v="64"/>
    </i>
    <i r="2">
      <x v="50"/>
    </i>
    <i r="3">
      <x v="99"/>
    </i>
    <i r="2">
      <x v="186"/>
    </i>
    <i r="3">
      <x v="100"/>
    </i>
    <i r="2">
      <x v="69"/>
    </i>
    <i r="3">
      <x v="80"/>
    </i>
    <i r="2">
      <x v="33"/>
    </i>
    <i r="3">
      <x v="98"/>
    </i>
    <i r="2">
      <x v="161"/>
    </i>
    <i r="3">
      <x v="99"/>
    </i>
    <i r="2">
      <x v="196"/>
    </i>
    <i r="3">
      <x v="103"/>
    </i>
    <i r="2">
      <x v="238"/>
    </i>
    <i r="3">
      <x v="42"/>
    </i>
    <i r="2">
      <x v="221"/>
    </i>
    <i r="3">
      <x v="95"/>
    </i>
    <i r="2">
      <x v="136"/>
    </i>
    <i r="3">
      <x v="42"/>
    </i>
    <i r="2">
      <x v="120"/>
    </i>
    <i r="3">
      <x v="99"/>
    </i>
    <i r="2">
      <x v="230"/>
    </i>
    <i r="3">
      <x v="80"/>
    </i>
    <i r="2">
      <x v="19"/>
    </i>
    <i r="3">
      <x v="101"/>
    </i>
    <i r="2">
      <x v="224"/>
    </i>
    <i r="3">
      <x v="121"/>
    </i>
    <i r="2">
      <x v="217"/>
    </i>
    <i r="3">
      <x v="110"/>
    </i>
    <i r="2">
      <x v="77"/>
    </i>
    <i r="3">
      <x v="106"/>
    </i>
    <i r="2">
      <x v="60"/>
    </i>
    <i r="3">
      <x v="64"/>
    </i>
    <i r="2">
      <x v="210"/>
    </i>
    <i r="3">
      <x v="112"/>
    </i>
    <i r="2">
      <x v="175"/>
    </i>
    <i r="3">
      <x v="99"/>
    </i>
    <i r="2">
      <x v="233"/>
    </i>
    <i r="3">
      <x v="99"/>
    </i>
    <i r="2">
      <x v="106"/>
    </i>
    <i r="3">
      <x v="62"/>
    </i>
    <i r="2">
      <x v="241"/>
    </i>
    <i r="3">
      <x v="78"/>
    </i>
    <i r="2">
      <x v="197"/>
    </i>
    <i r="3">
      <x v="107"/>
    </i>
    <i r="2">
      <x v="182"/>
    </i>
    <i r="3">
      <x v="116"/>
    </i>
    <i r="2">
      <x v="25"/>
    </i>
    <i r="3">
      <x v="101"/>
    </i>
    <i r="2">
      <x v="164"/>
    </i>
    <i r="3">
      <x v="118"/>
    </i>
    <i r="2">
      <x v="216"/>
    </i>
    <i r="3">
      <x v="114"/>
    </i>
    <i r="2">
      <x v="126"/>
    </i>
    <i r="3">
      <x v="78"/>
    </i>
    <i r="2">
      <x v="242"/>
    </i>
    <i r="3">
      <x v="104"/>
    </i>
    <i r="2">
      <x v="79"/>
    </i>
    <i r="3">
      <x v="109"/>
    </i>
    <i r="2">
      <x v="174"/>
    </i>
    <i r="3">
      <x v="117"/>
    </i>
    <i r="2">
      <x v="181"/>
    </i>
    <i r="3">
      <x v="108"/>
    </i>
    <i r="2">
      <x v="125"/>
    </i>
    <i r="3">
      <x v="109"/>
    </i>
    <i r="2">
      <x v="109"/>
    </i>
    <i r="3">
      <x v="105"/>
    </i>
    <i r="2">
      <x v="133"/>
    </i>
    <i r="3">
      <x v="106"/>
    </i>
    <i r="2">
      <x v="147"/>
    </i>
    <i r="3">
      <x v="120"/>
    </i>
    <i r="2">
      <x v="105"/>
    </i>
    <i r="3">
      <x v="117"/>
    </i>
    <i r="2">
      <x v="158"/>
    </i>
    <i r="3">
      <x v="119"/>
    </i>
    <i r="2">
      <x v="154"/>
    </i>
    <i r="3">
      <x v="115"/>
    </i>
    <i r="2">
      <x v="219"/>
    </i>
    <i r="3">
      <x v="111"/>
    </i>
    <i r="2">
      <x v="244"/>
    </i>
    <i r="3">
      <x v="116"/>
    </i>
    <i>
      <x v="21"/>
    </i>
    <i r="1">
      <x v="2"/>
      <x v="91"/>
    </i>
    <i r="3">
      <x v="20"/>
    </i>
    <i>
      <x v="22"/>
    </i>
    <i r="1">
      <x v="2"/>
      <x v="91"/>
    </i>
    <i r="3">
      <x v="20"/>
    </i>
    <i>
      <x v="20"/>
    </i>
    <i r="1">
      <x v="2"/>
      <x v="55"/>
    </i>
    <i r="3">
      <x v="20"/>
    </i>
    <i t="grand">
      <x/>
    </i>
  </rowItems>
  <colFields count="1">
    <field x="-2"/>
  </colFields>
  <colItems count="2">
    <i>
      <x/>
    </i>
    <i i="1">
      <x v="1"/>
    </i>
  </colItems>
  <pageFields count="1">
    <pageField fld="3" item="22" hier="-1"/>
  </pageField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7">
    <format dxfId="2103">
      <pivotArea dataOnly="0" labelOnly="1" outline="0" axis="axisValues" fieldPosition="0"/>
    </format>
    <format dxfId="2102">
      <pivotArea outline="0" fieldPosition="0">
        <references count="1">
          <reference field="4294967294" count="1">
            <x v="0"/>
          </reference>
        </references>
      </pivotArea>
    </format>
    <format dxfId="2101">
      <pivotArea field="18" type="button" dataOnly="0" labelOnly="1" outline="0"/>
    </format>
    <format dxfId="2100">
      <pivotArea outline="0" fieldPosition="0">
        <references count="1">
          <reference field="9" count="1" selected="0" defaultSubtotal="1">
            <x v="39"/>
          </reference>
        </references>
      </pivotArea>
    </format>
    <format dxfId="2099">
      <pivotArea outline="0" fieldPosition="0">
        <references count="1">
          <reference field="9" count="1" selected="0" defaultSubtotal="1">
            <x v="36"/>
          </reference>
        </references>
      </pivotArea>
    </format>
    <format dxfId="2098">
      <pivotArea outline="0" fieldPosition="0">
        <references count="1">
          <reference field="9" count="1" selected="0" defaultSubtotal="1">
            <x v="27"/>
          </reference>
        </references>
      </pivotArea>
    </format>
    <format dxfId="2097">
      <pivotArea outline="0" fieldPosition="0">
        <references count="1">
          <reference field="9" count="1" selected="0" defaultSubtotal="1">
            <x v="1"/>
          </reference>
        </references>
      </pivotArea>
    </format>
    <format dxfId="2096">
      <pivotArea outline="0" fieldPosition="0">
        <references count="1">
          <reference field="9" count="1" selected="0" defaultSubtotal="1">
            <x v="4"/>
          </reference>
        </references>
      </pivotArea>
    </format>
    <format dxfId="2095">
      <pivotArea outline="0" fieldPosition="0">
        <references count="1">
          <reference field="9" count="1" selected="0" defaultSubtotal="1">
            <x v="25"/>
          </reference>
        </references>
      </pivotArea>
    </format>
    <format dxfId="2094">
      <pivotArea outline="0" fieldPosition="0">
        <references count="1">
          <reference field="9" count="1" selected="0" defaultSubtotal="1">
            <x v="44"/>
          </reference>
        </references>
      </pivotArea>
    </format>
    <format dxfId="2093">
      <pivotArea outline="0" fieldPosition="0">
        <references count="1">
          <reference field="4294967294" count="1">
            <x v="1"/>
          </reference>
        </references>
      </pivotArea>
    </format>
    <format dxfId="2092">
      <pivotArea field="7" type="button" dataOnly="0" labelOnly="1" outline="0"/>
    </format>
    <format dxfId="2091">
      <pivotArea field="9" type="button" dataOnly="0" labelOnly="1" outline="0" axis="axisRow" fieldPosition="3"/>
    </format>
    <format dxfId="2090">
      <pivotArea field="1" type="button" dataOnly="0" labelOnly="1" outline="0"/>
    </format>
    <format dxfId="2089">
      <pivotArea field="8" type="button" dataOnly="0" labelOnly="1" outline="0" axis="axisRow" fieldPosition="4"/>
    </format>
    <format dxfId="2088">
      <pivotArea field="14" type="button" dataOnly="0" labelOnly="1" outline="0"/>
    </format>
    <format dxfId="2087">
      <pivotArea dataOnly="0" labelOnly="1" outline="0" fieldPosition="0">
        <references count="1">
          <reference field="4294967294" count="2">
            <x v="0"/>
            <x v="1"/>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E24DC1D-8176-4569-8CCC-6AC956DD315B}"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H206" firstHeaderRow="0" firstDataRow="1" firstDataCol="6"/>
  <pivotFields count="23">
    <pivotField compact="0" outline="0" showAll="0"/>
    <pivotField compact="0" showAll="0" sortType="descending">
      <items count="17">
        <item sd="0" x="8"/>
        <item sd="0" x="5"/>
        <item sd="0" x="2"/>
        <item sd="0" x="4"/>
        <item sd="0" x="6"/>
        <item sd="0" x="9"/>
        <item sd="0" x="0"/>
        <item sd="0" x="3"/>
        <item x="1"/>
        <item sd="0" x="7"/>
        <item sd="0" x="10"/>
        <item sd="0" x="11"/>
        <item sd="0" x="12"/>
        <item sd="0" x="13"/>
        <item sd="0" x="14"/>
        <item m="1" x="15"/>
        <item t="default"/>
      </items>
      <autoSortScope>
        <pivotArea dataOnly="0" outline="0" fieldPosition="0">
          <references count="1">
            <reference field="4294967294" count="1" selected="0">
              <x v="0"/>
            </reference>
          </references>
        </pivotArea>
      </autoSortScope>
    </pivotField>
    <pivotField axis="axisRow" compact="0" showAll="0" sortType="descending">
      <items count="256">
        <item x="86"/>
        <item x="85"/>
        <item x="112"/>
        <item x="115"/>
        <item x="116"/>
        <item x="114"/>
        <item x="113"/>
        <item x="103"/>
        <item x="70"/>
        <item x="84"/>
        <item x="80"/>
        <item x="79"/>
        <item x="88"/>
        <item x="81"/>
        <item x="82"/>
        <item x="83"/>
        <item x="89"/>
        <item x="87"/>
        <item x="50"/>
        <item x="222"/>
        <item x="68"/>
        <item x="208"/>
        <item x="146"/>
        <item x="153"/>
        <item x="218"/>
        <item x="223"/>
        <item x="12"/>
        <item x="63"/>
        <item x="209"/>
        <item x="47"/>
        <item x="46"/>
        <item x="48"/>
        <item x="51"/>
        <item x="219"/>
        <item x="65"/>
        <item x="39"/>
        <item x="124"/>
        <item x="187"/>
        <item x="189"/>
        <item x="4"/>
        <item x="3"/>
        <item x="241"/>
        <item x="90"/>
        <item x="17"/>
        <item x="35"/>
        <item x="136"/>
        <item x="214"/>
        <item x="120"/>
        <item x="105"/>
        <item x="107"/>
        <item x="2"/>
        <item x="14"/>
        <item x="196"/>
        <item x="194"/>
        <item x="190"/>
        <item x="8"/>
        <item x="154"/>
        <item x="188"/>
        <item x="25"/>
        <item x="98"/>
        <item x="244"/>
        <item x="16"/>
        <item x="111"/>
        <item x="183"/>
        <item x="184"/>
        <item x="66"/>
        <item x="151"/>
        <item x="119"/>
        <item x="29"/>
        <item x="142"/>
        <item x="20"/>
        <item x="19"/>
        <item x="37"/>
        <item x="123"/>
        <item x="122"/>
        <item x="49"/>
        <item x="127"/>
        <item x="226"/>
        <item x="206"/>
        <item x="229"/>
        <item x="11"/>
        <item x="106"/>
        <item x="69"/>
        <item x="104"/>
        <item x="169"/>
        <item x="215"/>
        <item x="76"/>
        <item x="156"/>
        <item x="125"/>
        <item x="38"/>
        <item x="200"/>
        <item x="9"/>
        <item x="95"/>
        <item x="216"/>
        <item x="150"/>
        <item x="131"/>
        <item x="7"/>
        <item x="6"/>
        <item x="155"/>
        <item x="144"/>
        <item x="199"/>
        <item x="117"/>
        <item x="185"/>
        <item x="195"/>
        <item x="78"/>
        <item x="247"/>
        <item x="250"/>
        <item x="152"/>
        <item x="36"/>
        <item x="225"/>
        <item x="138"/>
        <item x="135"/>
        <item x="97"/>
        <item x="158"/>
        <item x="108"/>
        <item x="109"/>
        <item x="110"/>
        <item x="61"/>
        <item x="179"/>
        <item x="100"/>
        <item x="239"/>
        <item x="159"/>
        <item x="201"/>
        <item x="24"/>
        <item x="21"/>
        <item x="233"/>
        <item x="235"/>
        <item x="54"/>
        <item x="75"/>
        <item x="30"/>
        <item x="74"/>
        <item x="162"/>
        <item x="163"/>
        <item x="243"/>
        <item x="72"/>
        <item x="254"/>
        <item x="237"/>
        <item x="1"/>
        <item x="140"/>
        <item x="211"/>
        <item x="210"/>
        <item x="212"/>
        <item x="58"/>
        <item x="52"/>
        <item x="197"/>
        <item x="26"/>
        <item x="31"/>
        <item x="251"/>
        <item x="166"/>
        <item x="62"/>
        <item x="15"/>
        <item x="13"/>
        <item x="22"/>
        <item x="59"/>
        <item x="238"/>
        <item x="56"/>
        <item x="177"/>
        <item x="71"/>
        <item x="249"/>
        <item x="161"/>
        <item x="172"/>
        <item x="220"/>
        <item x="77"/>
        <item x="178"/>
        <item x="248"/>
        <item x="134"/>
        <item x="145"/>
        <item x="173"/>
        <item x="186"/>
        <item x="193"/>
        <item x="64"/>
        <item x="170"/>
        <item x="176"/>
        <item x="192"/>
        <item x="246"/>
        <item x="221"/>
        <item x="149"/>
        <item x="67"/>
        <item x="34"/>
        <item x="174"/>
        <item x="167"/>
        <item x="228"/>
        <item x="245"/>
        <item x="147"/>
        <item x="28"/>
        <item x="191"/>
        <item x="204"/>
        <item x="23"/>
        <item x="18"/>
        <item x="175"/>
        <item x="205"/>
        <item x="91"/>
        <item x="5"/>
        <item x="94"/>
        <item x="10"/>
        <item x="118"/>
        <item x="130"/>
        <item x="227"/>
        <item x="102"/>
        <item x="121"/>
        <item x="143"/>
        <item x="137"/>
        <item x="132"/>
        <item x="60"/>
        <item x="198"/>
        <item x="101"/>
        <item x="53"/>
        <item x="164"/>
        <item x="202"/>
        <item x="0"/>
        <item x="232"/>
        <item x="33"/>
        <item x="32"/>
        <item x="92"/>
        <item x="128"/>
        <item x="141"/>
        <item x="234"/>
        <item x="230"/>
        <item x="160"/>
        <item x="231"/>
        <item x="40"/>
        <item x="129"/>
        <item x="181"/>
        <item x="253"/>
        <item x="252"/>
        <item x="45"/>
        <item x="43"/>
        <item x="148"/>
        <item x="157"/>
        <item x="133"/>
        <item x="240"/>
        <item x="180"/>
        <item x="73"/>
        <item x="242"/>
        <item x="55"/>
        <item x="93"/>
        <item x="96"/>
        <item x="57"/>
        <item x="182"/>
        <item x="41"/>
        <item x="165"/>
        <item x="236"/>
        <item x="224"/>
        <item x="42"/>
        <item x="171"/>
        <item x="168"/>
        <item x="217"/>
        <item x="44"/>
        <item x="126"/>
        <item x="139"/>
        <item x="27"/>
        <item x="207"/>
        <item x="203"/>
        <item x="213"/>
        <item x="99"/>
        <item t="default"/>
      </items>
      <autoSortScope>
        <pivotArea dataOnly="0" outline="0" fieldPosition="0">
          <references count="1">
            <reference field="4294967294" count="1" selected="0">
              <x v="0"/>
            </reference>
          </references>
        </pivotArea>
      </autoSortScope>
    </pivotField>
    <pivotField axis="axisRow" compact="0" showAll="0" sortType="descending">
      <items count="25">
        <item sd="0" x="4"/>
        <item sd="0" x="12"/>
        <item sd="0" x="2"/>
        <item sd="0" x="1"/>
        <item sd="0" x="10"/>
        <item sd="0" x="9"/>
        <item sd="0" x="5"/>
        <item sd="0" m="1" x="21"/>
        <item sd="0" x="0"/>
        <item sd="0" x="6"/>
        <item sd="0" x="8"/>
        <item sd="0" m="1" x="23"/>
        <item sd="0" x="11"/>
        <item sd="0" x="7"/>
        <item sd="0" m="1" x="22"/>
        <item sd="0" x="13"/>
        <item sd="0" x="14"/>
        <item sd="0" x="15"/>
        <item sd="0" x="16"/>
        <item sd="0" x="17"/>
        <item sd="0" x="18"/>
        <item sd="0" x="19"/>
        <item x="3"/>
        <item sd="0" x="20"/>
        <item t="default" sd="0"/>
      </items>
      <autoSortScope>
        <pivotArea dataOnly="0" outline="0" fieldPosition="0">
          <references count="1">
            <reference field="4294967294" count="1" selected="0">
              <x v="0"/>
            </reference>
          </references>
        </pivotArea>
      </autoSortScope>
    </pivotField>
    <pivotField axis="axisRow" compact="0" showAll="0" sortType="descending">
      <items count="46">
        <item m="1" x="44"/>
        <item x="12"/>
        <item x="8"/>
        <item x="9"/>
        <item x="3"/>
        <item x="16"/>
        <item x="7"/>
        <item x="20"/>
        <item x="11"/>
        <item x="13"/>
        <item x="14"/>
        <item x="10"/>
        <item x="40"/>
        <item x="41"/>
        <item x="0"/>
        <item x="42"/>
        <item x="1"/>
        <item x="43"/>
        <item x="15"/>
        <item x="2"/>
        <item x="4"/>
        <item x="5"/>
        <item x="6"/>
        <item x="17"/>
        <item x="18"/>
        <item x="19"/>
        <item x="21"/>
        <item x="22"/>
        <item x="23"/>
        <item x="24"/>
        <item x="25"/>
        <item x="26"/>
        <item x="27"/>
        <item x="28"/>
        <item x="29"/>
        <item x="30"/>
        <item x="31"/>
        <item x="32"/>
        <item x="33"/>
        <item x="34"/>
        <item x="35"/>
        <item x="36"/>
        <item x="37"/>
        <item x="38"/>
        <item x="39"/>
        <item t="default"/>
      </items>
      <autoSortScope>
        <pivotArea dataOnly="0" outline="0" fieldPosition="0">
          <references count="1">
            <reference field="4294967294" count="1" selected="0">
              <x v="0"/>
            </reference>
          </references>
        </pivotArea>
      </autoSortScope>
    </pivotField>
    <pivotField axis="axisRow" compact="0" outline="0" showAll="0" defaultSubtotal="0">
      <items count="4">
        <item x="2"/>
        <item x="3"/>
        <item x="1"/>
        <item x="0"/>
      </items>
    </pivotField>
    <pivotField compact="0" outline="0" showAll="0"/>
    <pivotField compact="0" showAll="0" sortType="descending">
      <items count="336">
        <item x="128"/>
        <item x="74"/>
        <item x="72"/>
        <item x="64"/>
        <item x="86"/>
        <item x="153"/>
        <item x="0"/>
        <item x="126"/>
        <item x="127"/>
        <item x="152"/>
        <item x="32"/>
        <item x="158"/>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autoSortScope>
        <pivotArea dataOnly="0" outline="0" fieldPosition="0">
          <references count="1">
            <reference field="4294967294" count="1" selected="0">
              <x v="0"/>
            </reference>
          </references>
        </pivotArea>
      </autoSortScope>
    </pivotField>
    <pivotField axis="axisRow" compact="0" outline="0" showAll="0" defaultSubtotal="0">
      <items count="384">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x="168"/>
        <item x="167"/>
        <item x="2"/>
        <item x="162"/>
        <item x="128"/>
        <item x="127"/>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pivotField>
    <pivotField axis="axisRow" compact="0" showAll="0" sortType="descending">
      <items count="124">
        <item sd="0" x="13"/>
        <item sd="0" x="38"/>
        <item sd="0" x="26"/>
        <item sd="0" x="30"/>
        <item sd="0" x="0"/>
        <item sd="0" x="42"/>
        <item sd="0" x="34"/>
        <item sd="0" x="52"/>
        <item sd="0" x="23"/>
        <item sd="0" x="53"/>
        <item sd="0" x="10"/>
        <item sd="0" x="16"/>
        <item sd="0" x="46"/>
        <item sd="0" x="36"/>
        <item sd="0" x="8"/>
        <item sd="0" x="57"/>
        <item sd="0" x="4"/>
        <item sd="0" x="27"/>
        <item sd="0" x="39"/>
        <item sd="0" x="15"/>
        <item sd="0" x="5"/>
        <item sd="0" x="48"/>
        <item sd="0" x="20"/>
        <item sd="0" x="14"/>
        <item sd="0" x="32"/>
        <item sd="0" x="22"/>
        <item sd="0" x="40"/>
        <item sd="0" x="51"/>
        <item sd="0" x="54"/>
        <item sd="0" x="12"/>
        <item sd="0" x="45"/>
        <item sd="0" x="58"/>
        <item sd="0" x="60"/>
        <item sd="0" x="62"/>
        <item sd="0" x="61"/>
        <item sd="0" x="7"/>
        <item sd="0" x="31"/>
        <item sd="0" x="1"/>
        <item sd="0" x="19"/>
        <item sd="0" x="35"/>
        <item sd="0" x="56"/>
        <item sd="0" x="18"/>
        <item sd="0" x="29"/>
        <item sd="0" x="24"/>
        <item sd="0" x="33"/>
        <item sd="0" x="9"/>
        <item sd="0" x="37"/>
        <item sd="0" x="59"/>
        <item sd="0" x="17"/>
        <item sd="0" x="2"/>
        <item sd="0" x="6"/>
        <item sd="0" x="55"/>
        <item sd="0" x="41"/>
        <item sd="0" x="3"/>
        <item sd="0" x="47"/>
        <item sd="0" x="44"/>
        <item sd="0" x="50"/>
        <item sd="0" x="49"/>
        <item sd="0" x="25"/>
        <item sd="0" x="11"/>
        <item sd="0" x="21"/>
        <item sd="0" x="43"/>
        <item sd="0" x="28"/>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t="default" sd="0"/>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defaultSubtotal="0">
      <items count="306">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compact="0" outline="0" showAll="0"/>
    <pivotField compact="0" outline="0" showAll="0"/>
    <pivotField dataField="1" compact="0" outline="0" showAll="0"/>
    <pivotField dataField="1" compact="0" outline="0" showAll="0">
      <items count="306">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compact="0" outline="0" showAll="0"/>
    <pivotField compact="0" outline="0" showAll="0"/>
    <pivotField compact="0" outline="0" showAll="0"/>
    <pivotField compact="0" outline="0" showAll="0"/>
  </pivotFields>
  <rowFields count="6">
    <field x="4"/>
    <field x="5"/>
    <field x="3"/>
    <field x="2"/>
    <field x="9"/>
    <field x="8"/>
  </rowFields>
  <rowItems count="203">
    <i>
      <x v="19"/>
    </i>
    <i r="1">
      <x v="3"/>
      <x v="2"/>
    </i>
    <i>
      <x v="2"/>
    </i>
    <i r="1">
      <x v="1"/>
      <x v="6"/>
    </i>
    <i>
      <x v="1"/>
    </i>
    <i r="1">
      <x v="1"/>
      <x v="5"/>
    </i>
    <i>
      <x v="11"/>
    </i>
    <i r="1">
      <x/>
      <x v="13"/>
    </i>
    <i>
      <x v="4"/>
    </i>
    <i r="1">
      <x v="2"/>
      <x v="22"/>
    </i>
    <i r="3">
      <x v="46"/>
    </i>
    <i r="4">
      <x v="95"/>
    </i>
    <i r="3">
      <x v="220"/>
    </i>
    <i r="4">
      <x v="102"/>
    </i>
    <i r="3">
      <x v="85"/>
    </i>
    <i r="4">
      <x v="96"/>
    </i>
    <i r="3">
      <x v="180"/>
    </i>
    <i r="4">
      <x v="97"/>
    </i>
    <i r="3">
      <x v="55"/>
    </i>
    <i r="4">
      <x v="20"/>
    </i>
    <i r="3">
      <x v="93"/>
    </i>
    <i r="4">
      <x v="97"/>
    </i>
    <i r="3">
      <x v="246"/>
    </i>
    <i r="4">
      <x v="42"/>
    </i>
    <i r="3">
      <x v="41"/>
    </i>
    <i r="4">
      <x v="42"/>
    </i>
    <i r="3">
      <x v="24"/>
    </i>
    <i r="4">
      <x v="42"/>
    </i>
    <i r="3">
      <x v="250"/>
    </i>
    <i r="4">
      <x v="80"/>
    </i>
    <i r="4">
      <x v="109"/>
    </i>
    <i r="4">
      <x v="113"/>
    </i>
    <i r="4">
      <x v="64"/>
    </i>
    <i r="3">
      <x v="50"/>
    </i>
    <i r="4">
      <x v="99"/>
    </i>
    <i r="3">
      <x v="186"/>
    </i>
    <i r="4">
      <x v="100"/>
    </i>
    <i r="3">
      <x v="69"/>
    </i>
    <i r="4">
      <x v="80"/>
    </i>
    <i r="3">
      <x v="33"/>
    </i>
    <i r="4">
      <x v="98"/>
    </i>
    <i r="3">
      <x v="161"/>
    </i>
    <i r="4">
      <x v="99"/>
    </i>
    <i r="3">
      <x v="196"/>
    </i>
    <i r="4">
      <x v="103"/>
    </i>
    <i r="3">
      <x v="238"/>
    </i>
    <i r="4">
      <x v="42"/>
    </i>
    <i r="3">
      <x v="221"/>
    </i>
    <i r="4">
      <x v="95"/>
    </i>
    <i r="3">
      <x v="136"/>
    </i>
    <i r="4">
      <x v="42"/>
    </i>
    <i r="3">
      <x v="120"/>
    </i>
    <i r="4">
      <x v="99"/>
    </i>
    <i r="3">
      <x v="230"/>
    </i>
    <i r="4">
      <x v="80"/>
    </i>
    <i r="3">
      <x v="19"/>
    </i>
    <i r="4">
      <x v="101"/>
    </i>
    <i r="3">
      <x v="224"/>
    </i>
    <i r="4">
      <x v="121"/>
    </i>
    <i r="3">
      <x v="217"/>
    </i>
    <i r="4">
      <x v="110"/>
    </i>
    <i r="3">
      <x v="77"/>
    </i>
    <i r="4">
      <x v="106"/>
    </i>
    <i r="3">
      <x v="60"/>
    </i>
    <i r="4">
      <x v="64"/>
    </i>
    <i r="3">
      <x v="210"/>
    </i>
    <i r="4">
      <x v="112"/>
    </i>
    <i r="3">
      <x v="175"/>
    </i>
    <i r="4">
      <x v="99"/>
    </i>
    <i r="3">
      <x v="233"/>
    </i>
    <i r="4">
      <x v="99"/>
    </i>
    <i r="3">
      <x v="106"/>
    </i>
    <i r="4">
      <x v="62"/>
    </i>
    <i r="3">
      <x v="241"/>
    </i>
    <i r="4">
      <x v="78"/>
    </i>
    <i r="3">
      <x v="197"/>
    </i>
    <i r="4">
      <x v="107"/>
    </i>
    <i r="3">
      <x v="182"/>
    </i>
    <i r="4">
      <x v="116"/>
    </i>
    <i r="3">
      <x v="25"/>
    </i>
    <i r="4">
      <x v="101"/>
    </i>
    <i r="3">
      <x v="164"/>
    </i>
    <i r="4">
      <x v="118"/>
    </i>
    <i r="3">
      <x v="216"/>
    </i>
    <i r="4">
      <x v="114"/>
    </i>
    <i r="3">
      <x v="126"/>
    </i>
    <i r="4">
      <x v="78"/>
    </i>
    <i r="3">
      <x v="242"/>
    </i>
    <i r="4">
      <x v="104"/>
    </i>
    <i r="3">
      <x v="79"/>
    </i>
    <i r="4">
      <x v="109"/>
    </i>
    <i r="3">
      <x v="174"/>
    </i>
    <i r="4">
      <x v="117"/>
    </i>
    <i r="3">
      <x v="181"/>
    </i>
    <i r="4">
      <x v="108"/>
    </i>
    <i r="3">
      <x v="125"/>
    </i>
    <i r="4">
      <x v="109"/>
    </i>
    <i r="3">
      <x v="109"/>
    </i>
    <i r="4">
      <x v="105"/>
    </i>
    <i r="3">
      <x v="133"/>
    </i>
    <i r="4">
      <x v="106"/>
    </i>
    <i r="3">
      <x v="147"/>
    </i>
    <i r="4">
      <x v="120"/>
    </i>
    <i r="3">
      <x v="105"/>
    </i>
    <i r="4">
      <x v="117"/>
    </i>
    <i r="3">
      <x v="158"/>
    </i>
    <i r="4">
      <x v="119"/>
    </i>
    <i r="3">
      <x v="154"/>
    </i>
    <i r="4">
      <x v="115"/>
    </i>
    <i r="3">
      <x v="219"/>
    </i>
    <i r="4">
      <x v="111"/>
    </i>
    <i r="3">
      <x v="244"/>
    </i>
    <i r="4">
      <x v="116"/>
    </i>
    <i>
      <x v="18"/>
    </i>
    <i r="1">
      <x v="3"/>
      <x v="15"/>
    </i>
    <i>
      <x v="10"/>
    </i>
    <i r="1">
      <x/>
      <x v="1"/>
    </i>
    <i>
      <x v="16"/>
    </i>
    <i r="1">
      <x v="3"/>
      <x v="4"/>
    </i>
    <i r="2">
      <x v="3"/>
    </i>
    <i>
      <x v="13"/>
    </i>
    <i r="1">
      <x v="3"/>
      <x v="19"/>
    </i>
    <i>
      <x v="6"/>
    </i>
    <i r="1">
      <x/>
      <x/>
    </i>
    <i r="2">
      <x v="17"/>
    </i>
    <i>
      <x v="14"/>
    </i>
    <i r="1">
      <x v="3"/>
      <x v="8"/>
    </i>
    <i>
      <x v="8"/>
    </i>
    <i r="1">
      <x/>
      <x v="10"/>
    </i>
    <i r="2">
      <x v="17"/>
    </i>
    <i>
      <x v="3"/>
    </i>
    <i r="1">
      <x v="1"/>
      <x v="9"/>
    </i>
    <i>
      <x v="9"/>
    </i>
    <i r="1">
      <x/>
      <x v="12"/>
    </i>
    <i>
      <x v="15"/>
    </i>
    <i r="1">
      <x v="3"/>
      <x v="20"/>
    </i>
    <i>
      <x v="12"/>
    </i>
    <i r="1">
      <x/>
      <x v="18"/>
    </i>
    <i>
      <x v="7"/>
    </i>
    <i r="1">
      <x/>
      <x v="21"/>
    </i>
    <i r="2">
      <x v="17"/>
    </i>
    <i>
      <x v="42"/>
    </i>
    <i r="1">
      <x/>
      <x v="17"/>
    </i>
    <i>
      <x v="44"/>
    </i>
    <i r="1">
      <x/>
      <x v="17"/>
    </i>
    <i>
      <x v="36"/>
    </i>
    <i r="1">
      <x/>
      <x v="17"/>
    </i>
    <i>
      <x v="21"/>
    </i>
    <i r="1">
      <x v="2"/>
      <x v="22"/>
    </i>
    <i r="3">
      <x v="91"/>
    </i>
    <i r="4">
      <x v="20"/>
    </i>
    <i>
      <x v="22"/>
    </i>
    <i r="1">
      <x v="2"/>
      <x v="22"/>
    </i>
    <i r="3">
      <x v="91"/>
    </i>
    <i r="4">
      <x v="20"/>
    </i>
    <i>
      <x v="39"/>
    </i>
    <i r="1">
      <x/>
      <x v="17"/>
    </i>
    <i>
      <x v="17"/>
    </i>
    <i r="1">
      <x v="3"/>
      <x v="23"/>
    </i>
    <i>
      <x v="38"/>
    </i>
    <i r="1">
      <x/>
      <x v="17"/>
    </i>
    <i>
      <x v="20"/>
    </i>
    <i r="1">
      <x v="2"/>
      <x v="22"/>
    </i>
    <i r="3">
      <x v="55"/>
    </i>
    <i r="4">
      <x v="20"/>
    </i>
    <i>
      <x v="43"/>
    </i>
    <i r="1">
      <x/>
      <x v="17"/>
    </i>
    <i>
      <x v="41"/>
    </i>
    <i r="1">
      <x/>
      <x v="17"/>
    </i>
    <i>
      <x v="37"/>
    </i>
    <i r="1">
      <x/>
      <x v="17"/>
    </i>
    <i>
      <x v="35"/>
    </i>
    <i r="1">
      <x/>
      <x v="17"/>
    </i>
    <i>
      <x v="40"/>
    </i>
    <i r="1">
      <x/>
      <x v="17"/>
    </i>
    <i>
      <x v="5"/>
    </i>
    <i r="1">
      <x/>
      <x v="16"/>
    </i>
    <i r="2">
      <x v="17"/>
    </i>
    <i>
      <x v="28"/>
    </i>
    <i r="1">
      <x/>
      <x v="17"/>
    </i>
    <i>
      <x v="27"/>
    </i>
    <i r="1">
      <x/>
      <x v="17"/>
    </i>
    <i>
      <x v="33"/>
    </i>
    <i r="1">
      <x/>
      <x v="17"/>
    </i>
    <i>
      <x v="26"/>
    </i>
    <i r="1">
      <x/>
      <x v="17"/>
    </i>
    <i>
      <x v="32"/>
    </i>
    <i r="1">
      <x/>
      <x v="17"/>
    </i>
    <i>
      <x v="30"/>
    </i>
    <i r="1">
      <x/>
      <x v="17"/>
    </i>
    <i>
      <x v="29"/>
    </i>
    <i r="1">
      <x/>
      <x v="17"/>
    </i>
    <i>
      <x v="31"/>
    </i>
    <i r="1">
      <x/>
      <x v="17"/>
    </i>
    <i>
      <x v="25"/>
    </i>
    <i r="1">
      <x/>
      <x v="17"/>
    </i>
    <i>
      <x v="24"/>
    </i>
    <i r="1">
      <x/>
      <x v="17"/>
    </i>
    <i>
      <x v="34"/>
    </i>
    <i r="1">
      <x/>
      <x v="17"/>
    </i>
    <i>
      <x v="23"/>
    </i>
    <i r="1">
      <x/>
      <x v="17"/>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7">
    <format dxfId="2086">
      <pivotArea dataOnly="0" labelOnly="1" outline="0" axis="axisValues" fieldPosition="0"/>
    </format>
    <format dxfId="2085">
      <pivotArea outline="0" fieldPosition="0">
        <references count="1">
          <reference field="4294967294" count="1">
            <x v="0"/>
          </reference>
        </references>
      </pivotArea>
    </format>
    <format dxfId="2084">
      <pivotArea field="18" type="button" dataOnly="0" labelOnly="1" outline="0"/>
    </format>
    <format dxfId="2083">
      <pivotArea outline="0" fieldPosition="0">
        <references count="1">
          <reference field="9" count="1" selected="0" defaultSubtotal="1">
            <x v="39"/>
          </reference>
        </references>
      </pivotArea>
    </format>
    <format dxfId="2082">
      <pivotArea outline="0" fieldPosition="0">
        <references count="1">
          <reference field="9" count="1" selected="0" defaultSubtotal="1">
            <x v="36"/>
          </reference>
        </references>
      </pivotArea>
    </format>
    <format dxfId="2081">
      <pivotArea outline="0" fieldPosition="0">
        <references count="1">
          <reference field="9" count="1" selected="0" defaultSubtotal="1">
            <x v="27"/>
          </reference>
        </references>
      </pivotArea>
    </format>
    <format dxfId="2080">
      <pivotArea outline="0" fieldPosition="0">
        <references count="1">
          <reference field="9" count="1" selected="0" defaultSubtotal="1">
            <x v="1"/>
          </reference>
        </references>
      </pivotArea>
    </format>
    <format dxfId="2079">
      <pivotArea outline="0" fieldPosition="0">
        <references count="1">
          <reference field="9" count="1" selected="0" defaultSubtotal="1">
            <x v="4"/>
          </reference>
        </references>
      </pivotArea>
    </format>
    <format dxfId="2078">
      <pivotArea outline="0" fieldPosition="0">
        <references count="1">
          <reference field="9" count="1" selected="0" defaultSubtotal="1">
            <x v="25"/>
          </reference>
        </references>
      </pivotArea>
    </format>
    <format dxfId="2077">
      <pivotArea outline="0" fieldPosition="0">
        <references count="1">
          <reference field="9" count="1" selected="0" defaultSubtotal="1">
            <x v="44"/>
          </reference>
        </references>
      </pivotArea>
    </format>
    <format dxfId="2076">
      <pivotArea outline="0" fieldPosition="0">
        <references count="1">
          <reference field="4294967294" count="1">
            <x v="1"/>
          </reference>
        </references>
      </pivotArea>
    </format>
    <format dxfId="2075">
      <pivotArea field="7" type="button" dataOnly="0" labelOnly="1" outline="0"/>
    </format>
    <format dxfId="2074">
      <pivotArea field="9" type="button" dataOnly="0" labelOnly="1" outline="0" axis="axisRow" fieldPosition="4"/>
    </format>
    <format dxfId="2073">
      <pivotArea field="1" type="button" dataOnly="0" labelOnly="1" outline="0"/>
    </format>
    <format dxfId="2072">
      <pivotArea field="8" type="button" dataOnly="0" labelOnly="1" outline="0" axis="axisRow" fieldPosition="5"/>
    </format>
    <format dxfId="2071">
      <pivotArea field="14" type="button" dataOnly="0" labelOnly="1" outline="0"/>
    </format>
    <format dxfId="2070">
      <pivotArea dataOnly="0" labelOnly="1" outline="0" fieldPosition="0">
        <references count="1">
          <reference field="4294967294" count="2">
            <x v="0"/>
            <x v="1"/>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F2329EC-40B0-496C-81DD-992BDA0BA99C}"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19" firstHeaderRow="0" firstDataRow="1" firstDataCol="5"/>
  <pivotFields count="23">
    <pivotField compact="0" outline="0" showAll="0"/>
    <pivotField axis="axisRow" compact="0" showAll="0" sortType="descending">
      <items count="17">
        <item sd="0" x="8"/>
        <item sd="0" x="5"/>
        <item sd="0" x="2"/>
        <item sd="0" x="4"/>
        <item sd="0" x="6"/>
        <item sd="0" x="9"/>
        <item sd="0" x="0"/>
        <item sd="0" x="3"/>
        <item sd="0" x="1"/>
        <item sd="0" x="7"/>
        <item sd="0" x="10"/>
        <item sd="0" x="11"/>
        <item sd="0" x="12"/>
        <item sd="0" x="13"/>
        <item sd="0" x="14"/>
        <item m="1" x="15"/>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axis="axisRow" compact="0" showAll="0" sortType="descending">
      <items count="336">
        <item x="128"/>
        <item x="74"/>
        <item x="72"/>
        <item x="64"/>
        <item x="86"/>
        <item x="153"/>
        <item x="0"/>
        <item x="126"/>
        <item x="127"/>
        <item x="152"/>
        <item x="32"/>
        <item x="158"/>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autoSortScope>
        <pivotArea dataOnly="0" outline="0" fieldPosition="0">
          <references count="1">
            <reference field="4294967294" count="1" selected="0">
              <x v="0"/>
            </reference>
          </references>
        </pivotArea>
      </autoSortScope>
    </pivotField>
    <pivotField axis="axisRow" compact="0" outline="0" showAll="0" defaultSubtotal="0">
      <items count="384">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x="168"/>
        <item x="167"/>
        <item x="2"/>
        <item x="162"/>
        <item x="128"/>
        <item x="127"/>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s>
    </pivotField>
    <pivotField axis="axisRow" compact="0" showAll="0" sortType="descending">
      <items count="12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defaultSubtotal="0">
      <items count="306">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compact="0" outline="0" showAll="0"/>
    <pivotField compact="0" outline="0" showAll="0"/>
    <pivotField dataField="1" compact="0" outline="0" showAll="0"/>
    <pivotField dataField="1" compact="0" outline="0" showAll="0">
      <items count="306">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compact="0" outline="0" showAll="0"/>
    <pivotField compact="0" outline="0" showAll="0"/>
    <pivotField compact="0" outline="0" showAll="0"/>
    <pivotField compact="0" outline="0" showAll="0"/>
  </pivotFields>
  <rowFields count="5">
    <field x="1"/>
    <field x="7"/>
    <field x="9"/>
    <field x="8"/>
    <field x="14"/>
  </rowFields>
  <rowItems count="16">
    <i>
      <x v="8"/>
    </i>
    <i>
      <x v="1"/>
    </i>
    <i>
      <x v="13"/>
    </i>
    <i>
      <x v="9"/>
    </i>
    <i>
      <x v="10"/>
    </i>
    <i>
      <x v="11"/>
    </i>
    <i>
      <x/>
    </i>
    <i>
      <x v="5"/>
    </i>
    <i>
      <x v="7"/>
    </i>
    <i>
      <x v="3"/>
    </i>
    <i>
      <x v="6"/>
    </i>
    <i>
      <x v="4"/>
    </i>
    <i>
      <x v="12"/>
    </i>
    <i>
      <x v="2"/>
    </i>
    <i>
      <x v="14"/>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18">
    <format dxfId="2069">
      <pivotArea dataOnly="0" labelOnly="1" outline="0" axis="axisValues" fieldPosition="0"/>
    </format>
    <format dxfId="2068">
      <pivotArea outline="0" fieldPosition="0">
        <references count="1">
          <reference field="4294967294" count="1">
            <x v="0"/>
          </reference>
        </references>
      </pivotArea>
    </format>
    <format dxfId="2067">
      <pivotArea field="18" type="button" dataOnly="0" labelOnly="1" outline="0"/>
    </format>
    <format dxfId="2066">
      <pivotArea dataOnly="0" labelOnly="1" outline="0" fieldPosition="0">
        <references count="1">
          <reference field="14" count="0"/>
        </references>
      </pivotArea>
    </format>
    <format dxfId="2065">
      <pivotArea outline="0" fieldPosition="0">
        <references count="1">
          <reference field="9" count="1" selected="0" defaultSubtotal="1">
            <x v="39"/>
          </reference>
        </references>
      </pivotArea>
    </format>
    <format dxfId="2064">
      <pivotArea outline="0" fieldPosition="0">
        <references count="1">
          <reference field="9" count="1" selected="0" defaultSubtotal="1">
            <x v="36"/>
          </reference>
        </references>
      </pivotArea>
    </format>
    <format dxfId="2063">
      <pivotArea outline="0" fieldPosition="0">
        <references count="1">
          <reference field="9" count="1" selected="0" defaultSubtotal="1">
            <x v="27"/>
          </reference>
        </references>
      </pivotArea>
    </format>
    <format dxfId="2062">
      <pivotArea outline="0" fieldPosition="0">
        <references count="1">
          <reference field="9" count="1" selected="0" defaultSubtotal="1">
            <x v="1"/>
          </reference>
        </references>
      </pivotArea>
    </format>
    <format dxfId="2061">
      <pivotArea outline="0" fieldPosition="0">
        <references count="1">
          <reference field="9" count="1" selected="0" defaultSubtotal="1">
            <x v="4"/>
          </reference>
        </references>
      </pivotArea>
    </format>
    <format dxfId="2060">
      <pivotArea outline="0" fieldPosition="0">
        <references count="1">
          <reference field="9" count="1" selected="0" defaultSubtotal="1">
            <x v="25"/>
          </reference>
        </references>
      </pivotArea>
    </format>
    <format dxfId="2059">
      <pivotArea outline="0" fieldPosition="0">
        <references count="1">
          <reference field="9" count="1" selected="0" defaultSubtotal="1">
            <x v="44"/>
          </reference>
        </references>
      </pivotArea>
    </format>
    <format dxfId="2058">
      <pivotArea outline="0" fieldPosition="0">
        <references count="1">
          <reference field="4294967294" count="1">
            <x v="1"/>
          </reference>
        </references>
      </pivotArea>
    </format>
    <format dxfId="2057">
      <pivotArea field="7" type="button" dataOnly="0" labelOnly="1" outline="0" axis="axisRow" fieldPosition="1"/>
    </format>
    <format dxfId="2056">
      <pivotArea field="9" type="button" dataOnly="0" labelOnly="1" outline="0" axis="axisRow" fieldPosition="2"/>
    </format>
    <format dxfId="2055">
      <pivotArea field="1" type="button" dataOnly="0" labelOnly="1" outline="0" axis="axisRow" fieldPosition="0"/>
    </format>
    <format dxfId="2054">
      <pivotArea field="8" type="button" dataOnly="0" labelOnly="1" outline="0" axis="axisRow" fieldPosition="3"/>
    </format>
    <format dxfId="2053">
      <pivotArea field="14" type="button" dataOnly="0" labelOnly="1" outline="0" axis="axisRow" fieldPosition="4"/>
    </format>
    <format dxfId="205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A8220ED-265A-442C-B375-C21D92B52A41}" name="Kontingenční tabulka1" cacheId="1"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589" firstHeaderRow="0" firstDataRow="1" firstDataCol="5"/>
  <pivotFields count="23">
    <pivotField compact="0" outline="0" showAll="0"/>
    <pivotField axis="axisRow" compact="0" outline="0" showAll="0" defaultSubtotal="0">
      <items count="11">
        <item x="8"/>
        <item x="5"/>
        <item x="2"/>
        <item x="4"/>
        <item x="6"/>
        <item m="1" x="10"/>
        <item x="9"/>
        <item x="0"/>
        <item x="3"/>
        <item x="1"/>
        <item x="7"/>
      </items>
    </pivotField>
    <pivotField compact="0" outline="0" showAll="0"/>
    <pivotField compact="0" outline="0" showAll="0"/>
    <pivotField compact="0" outline="0" showAll="0"/>
    <pivotField compact="0" outline="0" showAll="0"/>
    <pivotField compact="0" outline="0" showAll="0"/>
    <pivotField axis="axisRow" compact="0" showAll="0" sortType="descending">
      <items count="186">
        <item x="128"/>
        <item x="74"/>
        <item x="72"/>
        <item x="64"/>
        <item x="86"/>
        <item x="153"/>
        <item x="0"/>
        <item m="1" x="184"/>
        <item x="126"/>
        <item x="127"/>
        <item x="152"/>
        <item x="32"/>
        <item x="158"/>
        <item m="1" x="182"/>
        <item m="1" x="183"/>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 t="default"/>
      </items>
      <autoSortScope>
        <pivotArea dataOnly="0" outline="0" fieldPosition="0">
          <references count="1">
            <reference field="4294967294" count="1" selected="0">
              <x v="1"/>
            </reference>
          </references>
        </pivotArea>
      </autoSortScope>
    </pivotField>
    <pivotField axis="axisRow" compact="0" outline="0" showAll="0" defaultSubtotal="0">
      <items count="213">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m="1" x="211"/>
        <item m="1" x="210"/>
        <item x="168"/>
        <item x="167"/>
        <item x="2"/>
        <item x="162"/>
        <item x="128"/>
        <item x="127"/>
        <item m="1" x="212"/>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s>
    </pivotField>
    <pivotField axis="axisRow" compact="0" showAll="0" sortType="descending">
      <items count="6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sortType="descending" defaultSubtotal="0">
      <items count="152">
        <item n="." x="144"/>
        <item x="101"/>
        <item x="147"/>
        <item x="132"/>
        <item x="103"/>
        <item x="102"/>
        <item x="68"/>
        <item x="63"/>
        <item x="65"/>
        <item x="45"/>
        <item x="146"/>
        <item x="67"/>
        <item x="74"/>
        <item x="84"/>
        <item x="15"/>
        <item x="2"/>
        <item x="82"/>
        <item x="13"/>
        <item x="80"/>
        <item x="69"/>
        <item x="79"/>
        <item x="145"/>
        <item x="83"/>
        <item x="106"/>
        <item x="54"/>
        <item x="111"/>
        <item x="85"/>
        <item x="5"/>
        <item x="14"/>
        <item x="0"/>
        <item x="4"/>
        <item x="72"/>
        <item x="122"/>
        <item x="53"/>
        <item x="109"/>
        <item x="10"/>
        <item x="151"/>
        <item x="108"/>
        <item x="47"/>
        <item x="49"/>
        <item x="44"/>
        <item x="6"/>
        <item x="129"/>
        <item x="12"/>
        <item x="124"/>
        <item x="77"/>
        <item x="114"/>
        <item x="96"/>
        <item x="119"/>
        <item x="91"/>
        <item x="115"/>
        <item x="116"/>
        <item x="105"/>
        <item x="113"/>
        <item x="125"/>
        <item x="81"/>
        <item x="7"/>
        <item x="110"/>
        <item x="130"/>
        <item x="58"/>
        <item x="107"/>
        <item x="133"/>
        <item x="8"/>
        <item x="127"/>
        <item x="117"/>
        <item x="9"/>
        <item x="86"/>
        <item x="71"/>
        <item x="112"/>
        <item x="50"/>
        <item x="126"/>
        <item x="136"/>
        <item x="104"/>
        <item x="123"/>
        <item x="17"/>
        <item x="3"/>
        <item x="46"/>
        <item x="18"/>
        <item x="128"/>
        <item x="118"/>
        <item x="37"/>
        <item x="25"/>
        <item x="98"/>
        <item x="59"/>
        <item x="36"/>
        <item x="87"/>
        <item x="34"/>
        <item x="1"/>
        <item x="141"/>
        <item x="76"/>
        <item x="33"/>
        <item x="48"/>
        <item x="73"/>
        <item x="11"/>
        <item x="64"/>
        <item x="148"/>
        <item x="38"/>
        <item x="143"/>
        <item x="16"/>
        <item x="149"/>
        <item x="131"/>
        <item x="32"/>
        <item x="39"/>
        <item x="55"/>
        <item x="134"/>
        <item x="60"/>
        <item x="35"/>
        <item x="99"/>
        <item x="75"/>
        <item x="121"/>
        <item x="78"/>
        <item x="51"/>
        <item x="97"/>
        <item x="29"/>
        <item x="90"/>
        <item x="94"/>
        <item x="56"/>
        <item x="140"/>
        <item x="40"/>
        <item x="66"/>
        <item x="142"/>
        <item x="135"/>
        <item x="70"/>
        <item x="61"/>
        <item x="95"/>
        <item x="120"/>
        <item x="43"/>
        <item x="62"/>
        <item x="138"/>
        <item x="52"/>
        <item x="150"/>
        <item x="100"/>
        <item x="57"/>
        <item x="88"/>
        <item x="41"/>
        <item x="42"/>
        <item x="92"/>
        <item x="89"/>
        <item x="93"/>
        <item x="139"/>
        <item x="24"/>
        <item x="137"/>
        <item x="20"/>
        <item x="27"/>
        <item x="19"/>
        <item x="22"/>
        <item x="21"/>
        <item x="26"/>
        <item x="23"/>
        <item x="28"/>
        <item x="30"/>
        <item x="31"/>
      </items>
    </pivotField>
    <pivotField compact="0" outline="0" showAll="0"/>
    <pivotField compact="0" outline="0" showAll="0"/>
    <pivotField dataField="1" compact="0" outline="0" showAll="0"/>
    <pivotField dataField="1" compact="0" outline="0" showAll="0">
      <items count="150">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m="1" x="148"/>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t="default"/>
      </items>
    </pivotField>
    <pivotField compact="0" outline="0" showAll="0"/>
    <pivotField compact="0" outline="0" showAll="0"/>
    <pivotField compact="0" outline="0" showAll="0"/>
    <pivotField compact="0" outline="0" showAll="0"/>
  </pivotFields>
  <rowFields count="5">
    <field x="7"/>
    <field x="9"/>
    <field x="1"/>
    <field x="8"/>
    <field x="14"/>
  </rowFields>
  <rowItems count="586">
    <i>
      <x v="6"/>
    </i>
    <i r="1">
      <x v="4"/>
    </i>
    <i r="2">
      <x v="7"/>
      <x v="177"/>
      <x v="29"/>
    </i>
    <i>
      <x v="59"/>
    </i>
    <i r="1">
      <x v="61"/>
    </i>
    <i r="2">
      <x v="9"/>
      <x v="7"/>
      <x v="1"/>
    </i>
    <i>
      <x v="4"/>
    </i>
    <i r="1">
      <x v="36"/>
    </i>
    <i r="2">
      <x v="4"/>
      <x v="126"/>
      <x v="108"/>
    </i>
    <i>
      <x v="181"/>
    </i>
    <i r="1">
      <x v="55"/>
    </i>
    <i r="2">
      <x v="9"/>
      <x v="98"/>
      <x v="4"/>
    </i>
    <i>
      <x v="180"/>
    </i>
    <i r="1">
      <x v="55"/>
    </i>
    <i r="2">
      <x v="9"/>
      <x v="99"/>
      <x v="5"/>
    </i>
    <i>
      <x v="61"/>
    </i>
    <i r="1">
      <x v="1"/>
    </i>
    <i r="2">
      <x v="10"/>
      <x/>
      <x v="22"/>
    </i>
    <i>
      <x v="125"/>
    </i>
    <i r="1">
      <x v="20"/>
    </i>
    <i r="2">
      <x v="9"/>
      <x v="105"/>
      <x v="62"/>
    </i>
    <i>
      <x v="126"/>
    </i>
    <i r="1">
      <x v="20"/>
    </i>
    <i r="2">
      <x v="9"/>
      <x v="106"/>
      <x v="65"/>
    </i>
    <i>
      <x v="91"/>
    </i>
    <i r="1">
      <x v="34"/>
    </i>
    <i r="2">
      <x v="6"/>
      <x v="171"/>
      <x v="2"/>
    </i>
    <i>
      <x v="31"/>
    </i>
    <i r="1">
      <x v="62"/>
    </i>
    <i r="2">
      <x v="1"/>
      <x v="202"/>
      <x v="9"/>
    </i>
    <i r="1">
      <x v="60"/>
    </i>
    <i r="2">
      <x v="1"/>
      <x v="202"/>
      <x v="9"/>
    </i>
    <i>
      <x v="134"/>
    </i>
    <i r="1">
      <x v="2"/>
    </i>
    <i r="2">
      <x/>
      <x v="102"/>
      <x v="3"/>
    </i>
    <i>
      <x v="132"/>
    </i>
    <i r="1">
      <x v="5"/>
    </i>
    <i r="2">
      <x/>
      <x v="208"/>
      <x v="112"/>
    </i>
    <i r="2">
      <x v="6"/>
      <x v="208"/>
      <x v="112"/>
    </i>
    <i>
      <x v="1"/>
    </i>
    <i r="1">
      <x v="58"/>
    </i>
    <i r="2">
      <x v="1"/>
      <x v="31"/>
      <x v="9"/>
    </i>
    <i r="4">
      <x v="11"/>
    </i>
    <i>
      <x v="127"/>
    </i>
    <i r="1">
      <x v="20"/>
    </i>
    <i r="2">
      <x v="9"/>
      <x v="73"/>
      <x v="56"/>
    </i>
    <i>
      <x v="128"/>
    </i>
    <i r="1">
      <x v="20"/>
    </i>
    <i r="2">
      <x v="9"/>
      <x v="74"/>
      <x v="56"/>
    </i>
    <i>
      <x v="20"/>
    </i>
    <i r="1">
      <x v="51"/>
    </i>
    <i r="2">
      <x v="9"/>
      <x v="71"/>
      <x v="58"/>
    </i>
    <i>
      <x v="17"/>
    </i>
    <i r="1">
      <x v="51"/>
    </i>
    <i r="2">
      <x v="9"/>
      <x v="60"/>
      <x v="66"/>
    </i>
    <i>
      <x v="16"/>
    </i>
    <i r="1">
      <x v="51"/>
    </i>
    <i r="2">
      <x v="9"/>
      <x v="59"/>
      <x v="66"/>
    </i>
    <i>
      <x v="34"/>
    </i>
    <i r="1">
      <x v="44"/>
    </i>
    <i r="2">
      <x/>
      <x v="198"/>
      <x v="49"/>
    </i>
    <i r="2">
      <x v="6"/>
      <x v="198"/>
      <x v="36"/>
    </i>
    <i>
      <x v="182"/>
    </i>
    <i r="1">
      <x v="51"/>
    </i>
    <i r="2">
      <x v="9"/>
      <x v="210"/>
      <x v="70"/>
    </i>
    <i>
      <x v="12"/>
    </i>
    <i r="1">
      <x v="7"/>
    </i>
    <i r="2">
      <x v="9"/>
      <x v="66"/>
      <x v="70"/>
    </i>
    <i>
      <x v="15"/>
    </i>
    <i r="1">
      <x v="7"/>
    </i>
    <i r="2">
      <x v="9"/>
      <x v="48"/>
      <x v="45"/>
    </i>
    <i r="3">
      <x v="52"/>
      <x v="45"/>
    </i>
    <i>
      <x v="183"/>
    </i>
    <i r="1">
      <x v="51"/>
    </i>
    <i r="2">
      <x v="9"/>
      <x v="211"/>
      <x v="78"/>
    </i>
    <i>
      <x v="29"/>
    </i>
    <i r="1">
      <x v="17"/>
    </i>
    <i r="2">
      <x v="1"/>
      <x v="83"/>
      <x v="6"/>
    </i>
    <i>
      <x v="174"/>
    </i>
    <i r="1">
      <x v="50"/>
    </i>
    <i r="2">
      <x v="8"/>
      <x v="159"/>
      <x v="35"/>
    </i>
    <i>
      <x v="155"/>
    </i>
    <i r="1">
      <x v="13"/>
    </i>
    <i r="2">
      <x v="10"/>
      <x v="10"/>
      <x v="20"/>
    </i>
    <i>
      <x v="30"/>
    </i>
    <i r="1">
      <x v="17"/>
    </i>
    <i r="2">
      <x v="1"/>
      <x v="82"/>
      <x v="7"/>
    </i>
    <i>
      <x v="131"/>
    </i>
    <i r="1">
      <x v="58"/>
    </i>
    <i r="2">
      <x v="1"/>
      <x v="121"/>
      <x v="105"/>
    </i>
    <i>
      <x v="81"/>
    </i>
    <i r="1">
      <x v="22"/>
    </i>
    <i r="2">
      <x v="1"/>
      <x v="151"/>
      <x v="8"/>
    </i>
    <i>
      <x v="19"/>
    </i>
    <i r="1">
      <x v="51"/>
    </i>
    <i r="2">
      <x v="9"/>
      <x v="63"/>
      <x v="42"/>
    </i>
    <i>
      <x v="25"/>
    </i>
    <i r="1">
      <x v="51"/>
    </i>
    <i r="2">
      <x v="9"/>
      <x v="64"/>
      <x v="48"/>
    </i>
    <i>
      <x v="24"/>
    </i>
    <i r="1">
      <x v="51"/>
    </i>
    <i r="2">
      <x v="9"/>
      <x v="70"/>
      <x v="54"/>
    </i>
    <i>
      <x v="118"/>
    </i>
    <i r="1">
      <x v="57"/>
    </i>
    <i r="2">
      <x v="9"/>
      <x v="118"/>
      <x v="25"/>
    </i>
    <i>
      <x v="90"/>
    </i>
    <i r="1">
      <x v="44"/>
    </i>
    <i r="2">
      <x/>
      <x v="107"/>
      <x v="114"/>
    </i>
    <i>
      <x v="92"/>
    </i>
    <i r="1">
      <x v="1"/>
    </i>
    <i r="2">
      <x v="10"/>
      <x v="37"/>
      <x v="26"/>
    </i>
    <i>
      <x v="97"/>
    </i>
    <i r="1">
      <x v="1"/>
    </i>
    <i r="2">
      <x v="10"/>
      <x v="39"/>
      <x v="26"/>
    </i>
    <i>
      <x v="42"/>
    </i>
    <i r="1">
      <x v="1"/>
    </i>
    <i r="2">
      <x v="10"/>
      <x v="40"/>
      <x v="26"/>
    </i>
    <i>
      <x v="172"/>
    </i>
    <i r="1">
      <x v="45"/>
    </i>
    <i r="2">
      <x v="8"/>
      <x v="43"/>
      <x v="74"/>
    </i>
    <i>
      <x v="94"/>
    </i>
    <i r="1">
      <x v="1"/>
    </i>
    <i r="2">
      <x v="10"/>
      <x v="41"/>
      <x v="26"/>
    </i>
    <i>
      <x v="96"/>
    </i>
    <i r="1">
      <x v="1"/>
    </i>
    <i r="2">
      <x v="10"/>
      <x v="36"/>
      <x v="26"/>
    </i>
    <i>
      <x v="93"/>
    </i>
    <i r="1">
      <x v="1"/>
    </i>
    <i r="2">
      <x v="10"/>
      <x v="42"/>
      <x v="26"/>
    </i>
    <i>
      <x v="116"/>
    </i>
    <i r="1">
      <x v="39"/>
    </i>
    <i r="2">
      <x v="10"/>
      <x v="11"/>
      <x v="33"/>
    </i>
    <i r="3">
      <x v="12"/>
      <x v="26"/>
    </i>
    <i>
      <x v="149"/>
    </i>
    <i r="1">
      <x v="62"/>
    </i>
    <i r="2">
      <x v="6"/>
      <x v="46"/>
      <x v="10"/>
    </i>
    <i>
      <x v="48"/>
    </i>
    <i r="1">
      <x v="56"/>
    </i>
    <i r="2">
      <x v="9"/>
      <x v="162"/>
      <x v="32"/>
    </i>
    <i>
      <x v="102"/>
    </i>
    <i r="1">
      <x v="10"/>
    </i>
    <i r="2">
      <x v="8"/>
      <x v="155"/>
      <x v="77"/>
    </i>
    <i>
      <x v="184"/>
    </i>
    <i r="1">
      <x v="51"/>
    </i>
    <i r="2">
      <x v="9"/>
      <x v="212"/>
      <x v="100"/>
    </i>
    <i>
      <x v="62"/>
    </i>
    <i r="1">
      <x v="40"/>
    </i>
    <i r="2">
      <x v="9"/>
      <x v="160"/>
      <x v="110"/>
    </i>
    <i>
      <x v="54"/>
    </i>
    <i r="1">
      <x v="15"/>
    </i>
    <i r="2">
      <x v="9"/>
      <x v="161"/>
      <x v="63"/>
    </i>
    <i>
      <x v="83"/>
    </i>
    <i r="1">
      <x v="22"/>
    </i>
    <i r="2">
      <x v="1"/>
      <x v="128"/>
      <x v="12"/>
    </i>
    <i>
      <x v="175"/>
    </i>
    <i r="1">
      <x v="21"/>
    </i>
    <i r="2">
      <x v="9"/>
      <x v="58"/>
      <x v="34"/>
    </i>
    <i>
      <x v="55"/>
    </i>
    <i r="1">
      <x v="18"/>
    </i>
    <i r="2">
      <x v="10"/>
      <x v="209"/>
      <x v="13"/>
    </i>
    <i>
      <x v="18"/>
    </i>
    <i r="1">
      <x v="27"/>
    </i>
    <i r="2">
      <x v="9"/>
      <x v="53"/>
      <x v="44"/>
    </i>
    <i>
      <x v="23"/>
    </i>
    <i r="1">
      <x v="28"/>
    </i>
    <i r="2">
      <x v="9"/>
      <x v="38"/>
      <x v="45"/>
    </i>
    <i>
      <x v="10"/>
    </i>
    <i r="1">
      <x v="9"/>
    </i>
    <i r="2">
      <x v="9"/>
      <x v="49"/>
      <x v="45"/>
    </i>
    <i>
      <x v="5"/>
    </i>
    <i r="1">
      <x v="9"/>
    </i>
    <i r="2">
      <x v="9"/>
      <x v="50"/>
      <x v="45"/>
    </i>
    <i>
      <x v="168"/>
    </i>
    <i r="1">
      <x v="27"/>
    </i>
    <i r="2">
      <x v="9"/>
      <x v="2"/>
      <x v="46"/>
    </i>
    <i>
      <x v="161"/>
    </i>
    <i r="1">
      <x v="27"/>
    </i>
    <i r="2">
      <x v="9"/>
      <x v="80"/>
      <x v="46"/>
    </i>
    <i>
      <x v="170"/>
    </i>
    <i r="1">
      <x v="27"/>
    </i>
    <i r="2">
      <x v="9"/>
      <x v="81"/>
      <x v="46"/>
    </i>
    <i>
      <x v="22"/>
    </i>
    <i r="1">
      <x v="27"/>
    </i>
    <i r="2">
      <x v="9"/>
      <x v="47"/>
      <x v="46"/>
    </i>
    <i>
      <x v="40"/>
    </i>
    <i r="1">
      <x v="44"/>
    </i>
    <i r="2">
      <x/>
      <x v="148"/>
      <x v="47"/>
    </i>
    <i r="2">
      <x v="10"/>
      <x v="147"/>
      <x v="45"/>
    </i>
    <i>
      <x v="117"/>
    </i>
    <i r="1">
      <x v="39"/>
    </i>
    <i r="2">
      <x v="10"/>
      <x v="14"/>
      <x v="66"/>
    </i>
    <i r="3">
      <x v="17"/>
      <x v="33"/>
    </i>
    <i>
      <x v="163"/>
    </i>
    <i r="1">
      <x v="27"/>
    </i>
    <i r="2">
      <x v="9"/>
      <x v="1"/>
      <x v="48"/>
    </i>
    <i>
      <x v="95"/>
    </i>
    <i r="1">
      <x v="14"/>
    </i>
    <i r="2">
      <x v="8"/>
      <x v="140"/>
      <x v="14"/>
    </i>
    <i>
      <x v="162"/>
    </i>
    <i r="1">
      <x v="27"/>
    </i>
    <i r="2">
      <x v="9"/>
      <x v="78"/>
      <x v="50"/>
    </i>
    <i>
      <x v="166"/>
    </i>
    <i r="1">
      <x v="27"/>
    </i>
    <i r="2">
      <x v="9"/>
      <x v="6"/>
      <x v="51"/>
    </i>
    <i>
      <x v="67"/>
    </i>
    <i r="1">
      <x v="56"/>
    </i>
    <i r="2">
      <x v="9"/>
      <x v="120"/>
      <x v="53"/>
    </i>
    <i>
      <x v="21"/>
    </i>
    <i r="1">
      <x v="27"/>
    </i>
    <i r="2">
      <x v="9"/>
      <x v="51"/>
      <x v="54"/>
    </i>
    <i>
      <x v="120"/>
    </i>
    <i r="1">
      <x v="39"/>
    </i>
    <i r="2">
      <x v="10"/>
      <x v="13"/>
      <x v="16"/>
    </i>
    <i>
      <x v="136"/>
    </i>
    <i r="1">
      <x v="35"/>
    </i>
    <i r="2">
      <x v="8"/>
      <x v="141"/>
      <x v="17"/>
    </i>
    <i>
      <x v="137"/>
    </i>
    <i r="1">
      <x v="35"/>
    </i>
    <i r="2">
      <x v="8"/>
      <x v="142"/>
      <x v="17"/>
    </i>
    <i>
      <x v="138"/>
    </i>
    <i r="1">
      <x v="39"/>
    </i>
    <i r="2">
      <x v="10"/>
      <x v="15"/>
      <x v="18"/>
    </i>
    <i>
      <x v="73"/>
    </i>
    <i r="1">
      <x v="2"/>
    </i>
    <i r="2">
      <x v="1"/>
      <x v="97"/>
      <x v="19"/>
    </i>
    <i>
      <x v="63"/>
    </i>
    <i r="1">
      <x/>
    </i>
    <i r="2">
      <x v="3"/>
      <x v="75"/>
      <x v="81"/>
    </i>
    <i>
      <x v="154"/>
    </i>
    <i r="1">
      <x v="21"/>
    </i>
    <i r="2">
      <x v="9"/>
      <x v="57"/>
      <x v="57"/>
    </i>
    <i>
      <x v="52"/>
    </i>
    <i r="1">
      <x v="21"/>
    </i>
    <i r="2">
      <x v="9"/>
      <x v="56"/>
      <x v="57"/>
    </i>
    <i>
      <x v="26"/>
    </i>
    <i r="1">
      <x v="34"/>
    </i>
    <i r="2">
      <x v="6"/>
      <x v="116"/>
      <x v="21"/>
    </i>
    <i>
      <x v="148"/>
    </i>
    <i r="1">
      <x v="58"/>
    </i>
    <i r="2">
      <x v="1"/>
      <x v="139"/>
      <x v="123"/>
    </i>
    <i>
      <x v="135"/>
    </i>
    <i r="1">
      <x v="24"/>
    </i>
    <i r="2">
      <x v="10"/>
      <x v="101"/>
      <x v="89"/>
    </i>
    <i r="1">
      <x v="2"/>
    </i>
    <i r="2">
      <x/>
      <x v="100"/>
      <x v="71"/>
    </i>
    <i>
      <x v="8"/>
    </i>
    <i r="1">
      <x v="12"/>
    </i>
    <i r="2">
      <x v="9"/>
      <x v="55"/>
      <x v="23"/>
    </i>
    <i>
      <x v="167"/>
    </i>
    <i r="1">
      <x v="27"/>
    </i>
    <i r="2">
      <x v="9"/>
      <x v="3"/>
      <x v="64"/>
    </i>
    <i>
      <x v="171"/>
    </i>
    <i r="1">
      <x v="27"/>
    </i>
    <i r="2">
      <x v="9"/>
      <x v="5"/>
      <x v="64"/>
    </i>
    <i>
      <x v="3"/>
    </i>
    <i r="1">
      <x v="43"/>
    </i>
    <i r="2">
      <x v="1"/>
      <x v="194"/>
      <x v="24"/>
    </i>
    <i>
      <x v="150"/>
    </i>
    <i r="1">
      <x v="39"/>
    </i>
    <i r="2">
      <x v="10"/>
      <x v="16"/>
      <x v="24"/>
    </i>
    <i>
      <x v="51"/>
    </i>
    <i r="1">
      <x v="56"/>
    </i>
    <i r="2">
      <x v="9"/>
      <x v="119"/>
      <x v="68"/>
    </i>
    <i>
      <x v="142"/>
    </i>
    <i r="1">
      <x v="56"/>
    </i>
    <i r="2">
      <x v="9"/>
      <x v="84"/>
      <x v="73"/>
    </i>
    <i>
      <x v="151"/>
    </i>
    <i r="1">
      <x v="39"/>
    </i>
    <i r="2">
      <x v="10"/>
      <x v="18"/>
      <x v="26"/>
    </i>
    <i>
      <x v="153"/>
    </i>
    <i r="1">
      <x v="35"/>
    </i>
    <i r="2">
      <x v="8"/>
      <x v="72"/>
      <x v="28"/>
    </i>
    <i>
      <x v="140"/>
    </i>
    <i r="1">
      <x v="42"/>
    </i>
    <i r="2">
      <x v="1"/>
      <x v="129"/>
      <x v="31"/>
    </i>
    <i>
      <x v="179"/>
    </i>
    <i r="1">
      <x v="25"/>
    </i>
    <i r="2">
      <x v="1"/>
      <x v="150"/>
      <x v="33"/>
    </i>
    <i r="1">
      <x v="62"/>
    </i>
    <i r="2">
      <x/>
      <x v="108"/>
      <x/>
    </i>
    <i r="3">
      <x v="137"/>
      <x/>
    </i>
    <i r="3">
      <x v="149"/>
      <x/>
    </i>
    <i r="3">
      <x v="163"/>
      <x/>
    </i>
    <i r="3">
      <x v="164"/>
      <x/>
    </i>
    <i r="3">
      <x v="165"/>
      <x/>
    </i>
    <i r="3">
      <x v="173"/>
      <x/>
    </i>
    <i r="3">
      <x v="186"/>
      <x/>
    </i>
    <i r="3">
      <x v="192"/>
      <x/>
    </i>
    <i r="3">
      <x v="207"/>
      <x/>
    </i>
    <i r="2">
      <x v="6"/>
      <x v="109"/>
      <x/>
    </i>
    <i r="3">
      <x v="131"/>
      <x/>
    </i>
    <i r="3">
      <x v="138"/>
      <x/>
    </i>
    <i r="3">
      <x v="165"/>
      <x/>
    </i>
    <i r="3">
      <x v="166"/>
      <x/>
    </i>
    <i r="3">
      <x v="167"/>
      <x/>
    </i>
    <i r="3">
      <x v="168"/>
      <x/>
    </i>
    <i r="3">
      <x v="172"/>
      <x/>
    </i>
    <i r="3">
      <x v="183"/>
      <x/>
    </i>
    <i r="3">
      <x v="187"/>
      <x/>
    </i>
    <i r="3">
      <x v="188"/>
      <x/>
    </i>
    <i r="3">
      <x v="189"/>
      <x/>
    </i>
    <i r="3">
      <x v="204"/>
      <x/>
    </i>
    <i r="3">
      <x v="206"/>
      <x/>
    </i>
    <i>
      <x v="74"/>
    </i>
    <i r="1">
      <x v="8"/>
    </i>
    <i r="2">
      <x v="1"/>
      <x v="125"/>
      <x v="33"/>
    </i>
    <i>
      <x v="165"/>
    </i>
    <i r="1">
      <x v="27"/>
    </i>
    <i r="2">
      <x v="9"/>
      <x v="4"/>
      <x v="79"/>
    </i>
    <i>
      <x v="173"/>
    </i>
    <i r="1">
      <x v="2"/>
    </i>
    <i r="2">
      <x/>
      <x v="122"/>
      <x v="82"/>
    </i>
    <i r="2">
      <x v="6"/>
      <x v="122"/>
      <x v="82"/>
    </i>
    <i>
      <x/>
    </i>
    <i r="1">
      <x v="54"/>
    </i>
    <i r="2">
      <x v="9"/>
      <x v="96"/>
      <x v="37"/>
    </i>
    <i>
      <x v="109"/>
    </i>
    <i r="1">
      <x v="25"/>
    </i>
    <i r="2">
      <x v="1"/>
      <x v="27"/>
      <x v="38"/>
    </i>
    <i>
      <x v="111"/>
    </i>
    <i r="1">
      <x v="25"/>
    </i>
    <i r="2">
      <x v="1"/>
      <x v="20"/>
      <x v="38"/>
    </i>
    <i>
      <x v="112"/>
    </i>
    <i r="1">
      <x v="25"/>
    </i>
    <i r="2">
      <x v="1"/>
      <x v="24"/>
      <x v="38"/>
    </i>
    <i>
      <x v="108"/>
    </i>
    <i r="1">
      <x v="25"/>
    </i>
    <i r="2">
      <x v="1"/>
      <x v="25"/>
      <x v="38"/>
    </i>
    <i>
      <x v="110"/>
    </i>
    <i r="1">
      <x v="25"/>
    </i>
    <i r="2">
      <x v="1"/>
      <x v="30"/>
      <x v="38"/>
    </i>
    <i>
      <x v="113"/>
    </i>
    <i r="1">
      <x v="25"/>
    </i>
    <i r="2">
      <x v="1"/>
      <x v="29"/>
      <x v="38"/>
    </i>
    <i>
      <x v="114"/>
    </i>
    <i r="1">
      <x v="25"/>
    </i>
    <i r="2">
      <x v="1"/>
      <x v="26"/>
      <x v="38"/>
    </i>
    <i>
      <x v="115"/>
    </i>
    <i r="1">
      <x v="25"/>
    </i>
    <i r="2">
      <x v="1"/>
      <x v="28"/>
      <x v="39"/>
    </i>
    <i>
      <x v="60"/>
    </i>
    <i r="1">
      <x v="22"/>
    </i>
    <i r="2">
      <x v="1"/>
      <x v="191"/>
      <x v="40"/>
    </i>
    <i>
      <x v="152"/>
    </i>
    <i r="1">
      <x v="35"/>
    </i>
    <i r="2">
      <x v="8"/>
      <x v="22"/>
      <x v="43"/>
    </i>
    <i>
      <x v="47"/>
    </i>
    <i r="1">
      <x v="30"/>
    </i>
    <i r="2">
      <x v="9"/>
      <x v="67"/>
      <x v="52"/>
    </i>
    <i>
      <x v="99"/>
    </i>
    <i r="1">
      <x v="26"/>
    </i>
    <i r="2">
      <x v="10"/>
      <x v="19"/>
      <x v="55"/>
    </i>
    <i>
      <x v="176"/>
    </i>
    <i r="1">
      <x v="46"/>
    </i>
    <i r="2">
      <x v="10"/>
      <x v="9"/>
      <x v="55"/>
    </i>
    <i>
      <x v="50"/>
    </i>
    <i r="1">
      <x v="38"/>
    </i>
    <i r="2">
      <x v="1"/>
      <x v="144"/>
      <x v="59"/>
    </i>
    <i>
      <x v="9"/>
    </i>
    <i r="1">
      <x v="12"/>
    </i>
    <i r="2">
      <x v="9"/>
      <x v="54"/>
      <x v="60"/>
    </i>
    <i>
      <x v="70"/>
    </i>
    <i r="1">
      <x v="2"/>
    </i>
    <i r="2">
      <x/>
      <x v="170"/>
      <x v="61"/>
    </i>
    <i>
      <x v="143"/>
    </i>
    <i r="1">
      <x v="59"/>
    </i>
    <i r="2">
      <x v="3"/>
      <x v="87"/>
      <x v="144"/>
    </i>
    <i>
      <x v="32"/>
    </i>
    <i r="1">
      <x v="44"/>
    </i>
    <i r="2">
      <x/>
      <x v="169"/>
      <x v="131"/>
    </i>
    <i r="2">
      <x v="6"/>
      <x v="169"/>
      <x v="130"/>
    </i>
    <i>
      <x v="39"/>
    </i>
    <i r="1">
      <x v="44"/>
    </i>
    <i r="2">
      <x/>
      <x v="195"/>
      <x v="115"/>
    </i>
    <i>
      <x v="76"/>
    </i>
    <i r="1">
      <x v="38"/>
    </i>
    <i r="2">
      <x v="1"/>
      <x v="146"/>
      <x v="67"/>
    </i>
    <i>
      <x v="28"/>
    </i>
    <i r="1">
      <x v="44"/>
    </i>
    <i r="2">
      <x/>
      <x v="175"/>
      <x v="107"/>
    </i>
    <i r="2">
      <x v="6"/>
      <x v="175"/>
      <x v="99"/>
    </i>
    <i>
      <x v="107"/>
    </i>
    <i r="1">
      <x v="25"/>
    </i>
    <i r="2">
      <x v="1"/>
      <x v="91"/>
      <x v="69"/>
    </i>
    <i>
      <x v="46"/>
    </i>
    <i r="1">
      <x v="30"/>
    </i>
    <i r="2">
      <x v="9"/>
      <x v="68"/>
      <x v="72"/>
    </i>
    <i>
      <x v="56"/>
    </i>
    <i r="1">
      <x v="22"/>
    </i>
    <i r="2">
      <x v="1"/>
      <x v="201"/>
      <x v="126"/>
    </i>
    <i>
      <x v="156"/>
    </i>
    <i r="1">
      <x v="29"/>
    </i>
    <i r="2">
      <x v="3"/>
      <x v="123"/>
      <x v="140"/>
    </i>
    <i>
      <x v="37"/>
    </i>
    <i r="1">
      <x v="44"/>
    </i>
    <i r="2">
      <x/>
      <x v="197"/>
      <x v="133"/>
    </i>
    <i>
      <x v="106"/>
    </i>
    <i r="1">
      <x v="25"/>
    </i>
    <i r="2">
      <x v="1"/>
      <x v="190"/>
      <x v="76"/>
    </i>
    <i>
      <x v="169"/>
    </i>
    <i r="1">
      <x v="27"/>
    </i>
    <i r="2">
      <x v="9"/>
      <x v="79"/>
      <x v="109"/>
    </i>
    <i>
      <x v="43"/>
    </i>
    <i r="1">
      <x v="38"/>
    </i>
    <i r="2">
      <x v="1"/>
      <x v="114"/>
      <x v="80"/>
    </i>
    <i>
      <x v="85"/>
    </i>
    <i r="1">
      <x v="38"/>
    </i>
    <i r="2">
      <x v="1"/>
      <x v="174"/>
      <x v="83"/>
    </i>
    <i>
      <x v="82"/>
    </i>
    <i r="1">
      <x v="38"/>
    </i>
    <i r="2">
      <x v="1"/>
      <x v="44"/>
      <x v="84"/>
    </i>
    <i>
      <x v="49"/>
    </i>
    <i r="1">
      <x v="26"/>
    </i>
    <i r="2">
      <x v="10"/>
      <x v="156"/>
      <x v="85"/>
    </i>
    <i>
      <x v="89"/>
    </i>
    <i r="1">
      <x v="41"/>
    </i>
    <i r="2">
      <x v="1"/>
      <x v="152"/>
      <x v="86"/>
    </i>
    <i>
      <x v="79"/>
    </i>
    <i r="1">
      <x v="47"/>
    </i>
    <i r="2">
      <x/>
      <x v="94"/>
      <x v="88"/>
    </i>
    <i>
      <x v="57"/>
    </i>
    <i r="1">
      <x v="22"/>
    </i>
    <i r="2">
      <x v="1"/>
      <x v="184"/>
      <x v="134"/>
    </i>
    <i>
      <x v="88"/>
    </i>
    <i r="1">
      <x v="41"/>
    </i>
    <i r="2">
      <x v="1"/>
      <x v="179"/>
      <x v="90"/>
    </i>
    <i>
      <x v="104"/>
    </i>
    <i r="1">
      <x v="25"/>
    </i>
    <i r="2">
      <x v="1"/>
      <x v="92"/>
      <x v="91"/>
    </i>
    <i>
      <x v="105"/>
    </i>
    <i r="1">
      <x v="25"/>
    </i>
    <i r="2">
      <x v="1"/>
      <x v="93"/>
      <x v="91"/>
    </i>
    <i>
      <x v="98"/>
    </i>
    <i r="1">
      <x v="3"/>
    </i>
    <i r="2">
      <x v="1"/>
      <x v="193"/>
      <x v="92"/>
    </i>
    <i>
      <x v="121"/>
    </i>
    <i r="1">
      <x v="50"/>
    </i>
    <i r="2">
      <x v="8"/>
      <x v="95"/>
      <x v="93"/>
    </i>
    <i>
      <x v="130"/>
    </i>
    <i r="1">
      <x v="2"/>
    </i>
    <i r="2">
      <x v="1"/>
      <x v="21"/>
      <x v="119"/>
    </i>
    <i>
      <x v="53"/>
    </i>
    <i r="1">
      <x v="22"/>
    </i>
    <i r="2">
      <x v="1"/>
      <x v="136"/>
      <x v="94"/>
    </i>
    <i>
      <x v="100"/>
    </i>
    <i r="1">
      <x v="33"/>
    </i>
    <i r="2">
      <x v="6"/>
      <x v="115"/>
      <x v="95"/>
    </i>
    <i>
      <x v="64"/>
    </i>
    <i r="1">
      <x v="38"/>
    </i>
    <i r="2">
      <x v="1"/>
      <x v="88"/>
      <x v="96"/>
    </i>
    <i>
      <x v="35"/>
    </i>
    <i r="1">
      <x v="44"/>
    </i>
    <i r="2">
      <x/>
      <x v="117"/>
      <x v="136"/>
    </i>
    <i>
      <x v="133"/>
    </i>
    <i r="1">
      <x v="32"/>
    </i>
    <i r="2">
      <x/>
      <x v="181"/>
      <x v="97"/>
    </i>
    <i>
      <x v="101"/>
    </i>
    <i r="1">
      <x v="50"/>
    </i>
    <i r="2">
      <x v="8"/>
      <x v="77"/>
      <x v="98"/>
    </i>
    <i>
      <x v="103"/>
    </i>
    <i r="1">
      <x v="32"/>
    </i>
    <i r="2">
      <x/>
      <x v="182"/>
      <x v="120"/>
    </i>
    <i>
      <x v="36"/>
    </i>
    <i r="1">
      <x v="44"/>
    </i>
    <i r="2">
      <x/>
      <x v="158"/>
      <x v="137"/>
    </i>
    <i>
      <x v="87"/>
    </i>
    <i r="1">
      <x v="41"/>
    </i>
    <i r="2">
      <x v="1"/>
      <x v="178"/>
      <x v="101"/>
    </i>
    <i>
      <x v="65"/>
    </i>
    <i r="1">
      <x v="38"/>
    </i>
    <i r="2">
      <x v="1"/>
      <x v="104"/>
      <x v="102"/>
    </i>
    <i>
      <x v="68"/>
    </i>
    <i r="1">
      <x v="38"/>
    </i>
    <i r="2">
      <x v="1"/>
      <x v="145"/>
      <x v="103"/>
    </i>
    <i>
      <x v="71"/>
    </i>
    <i r="1">
      <x v="2"/>
    </i>
    <i r="2">
      <x/>
      <x v="90"/>
      <x v="104"/>
    </i>
    <i>
      <x v="58"/>
    </i>
    <i r="1">
      <x v="22"/>
    </i>
    <i r="2">
      <x v="1"/>
      <x v="200"/>
      <x v="135"/>
    </i>
    <i>
      <x v="77"/>
    </i>
    <i r="1">
      <x v="38"/>
    </i>
    <i r="2">
      <x v="1"/>
      <x v="45"/>
      <x v="106"/>
    </i>
    <i>
      <x v="33"/>
    </i>
    <i r="1">
      <x v="44"/>
    </i>
    <i r="2">
      <x/>
      <x v="76"/>
      <x v="138"/>
    </i>
    <i>
      <x v="129"/>
    </i>
    <i r="1">
      <x v="6"/>
    </i>
    <i r="2">
      <x v="10"/>
      <x v="113"/>
      <x v="110"/>
    </i>
    <i>
      <x v="78"/>
    </i>
    <i r="1">
      <x v="52"/>
    </i>
    <i r="2">
      <x v="10"/>
      <x v="180"/>
      <x v="110"/>
    </i>
    <i>
      <x v="75"/>
    </i>
    <i r="1">
      <x v="38"/>
    </i>
    <i r="2">
      <x v="1"/>
      <x v="133"/>
      <x v="111"/>
    </i>
    <i>
      <x v="164"/>
    </i>
    <i r="1">
      <x v="27"/>
    </i>
    <i r="2">
      <x v="9"/>
      <x v="112"/>
      <x v="125"/>
    </i>
    <i>
      <x v="122"/>
    </i>
    <i r="1">
      <x v="62"/>
    </i>
    <i r="2">
      <x/>
      <x v="103"/>
      <x v="128"/>
    </i>
    <i>
      <x v="178"/>
    </i>
    <i r="1">
      <x v="23"/>
    </i>
    <i r="2">
      <x v="3"/>
      <x v="134"/>
      <x v="147"/>
    </i>
    <i>
      <x v="11"/>
    </i>
    <i r="1">
      <x v="11"/>
    </i>
    <i r="2">
      <x v="3"/>
      <x v="85"/>
      <x v="113"/>
    </i>
    <i>
      <x v="2"/>
    </i>
    <i r="1">
      <x v="2"/>
    </i>
    <i r="2">
      <x v="1"/>
      <x v="23"/>
      <x v="127"/>
    </i>
    <i>
      <x v="177"/>
    </i>
    <i r="1">
      <x v="38"/>
    </i>
    <i r="2">
      <x v="1"/>
      <x v="199"/>
      <x v="116"/>
    </i>
    <i>
      <x v="141"/>
    </i>
    <i r="1">
      <x v="19"/>
    </i>
    <i r="2">
      <x v="3"/>
      <x v="153"/>
      <x v="149"/>
    </i>
    <i>
      <x v="27"/>
    </i>
    <i r="1">
      <x v="31"/>
    </i>
    <i r="2">
      <x/>
      <x v="185"/>
      <x v="117"/>
    </i>
    <i>
      <x v="69"/>
    </i>
    <i r="1">
      <x v="38"/>
    </i>
    <i r="2">
      <x v="1"/>
      <x v="32"/>
      <x v="118"/>
    </i>
    <i>
      <x v="145"/>
    </i>
    <i r="1">
      <x v="59"/>
    </i>
    <i r="2">
      <x v="3"/>
      <x v="86"/>
      <x v="142"/>
    </i>
    <i>
      <x v="72"/>
    </i>
    <i r="1">
      <x v="2"/>
    </i>
    <i r="2">
      <x/>
      <x v="89"/>
      <x v="121"/>
    </i>
    <i>
      <x v="66"/>
    </i>
    <i r="1">
      <x v="22"/>
    </i>
    <i r="2">
      <x v="1"/>
      <x v="8"/>
      <x v="122"/>
    </i>
    <i>
      <x v="38"/>
    </i>
    <i r="1">
      <x v="44"/>
    </i>
    <i r="2">
      <x/>
      <x v="196"/>
      <x v="124"/>
    </i>
    <i>
      <x v="119"/>
    </i>
    <i r="1">
      <x v="59"/>
    </i>
    <i r="2">
      <x v="3"/>
      <x v="205"/>
      <x v="143"/>
    </i>
    <i>
      <x v="146"/>
    </i>
    <i r="1">
      <x v="59"/>
    </i>
    <i r="2">
      <x v="3"/>
      <x v="124"/>
      <x v="146"/>
    </i>
    <i>
      <x v="84"/>
    </i>
    <i r="1">
      <x v="38"/>
    </i>
    <i r="2">
      <x v="1"/>
      <x v="176"/>
      <x v="129"/>
    </i>
    <i>
      <x v="124"/>
    </i>
    <i r="1">
      <x v="62"/>
    </i>
    <i r="2">
      <x/>
      <x v="203"/>
      <x v="139"/>
    </i>
    <i>
      <x v="80"/>
    </i>
    <i r="1">
      <x v="48"/>
    </i>
    <i r="2">
      <x v="3"/>
      <x v="135"/>
      <x v="151"/>
    </i>
    <i>
      <x v="86"/>
    </i>
    <i r="1">
      <x v="48"/>
    </i>
    <i r="2">
      <x v="3"/>
      <x v="127"/>
      <x v="150"/>
    </i>
    <i>
      <x v="41"/>
    </i>
    <i r="1">
      <x v="38"/>
    </i>
    <i r="2">
      <x v="1"/>
      <x v="132"/>
      <x v="132"/>
    </i>
    <i>
      <x v="123"/>
    </i>
    <i r="1">
      <x v="62"/>
    </i>
    <i r="2">
      <x/>
      <x v="33"/>
      <x v="141"/>
    </i>
    <i>
      <x v="144"/>
    </i>
    <i r="1">
      <x v="59"/>
    </i>
    <i r="2">
      <x v="3"/>
      <x v="143"/>
      <x v="145"/>
    </i>
    <i>
      <x v="147"/>
    </i>
    <i r="1">
      <x v="59"/>
    </i>
    <i r="2">
      <x v="3"/>
      <x v="154"/>
      <x v="148"/>
    </i>
    <i>
      <x v="158"/>
    </i>
    <i r="1">
      <x v="16"/>
    </i>
    <i r="2">
      <x v="2"/>
      <x v="34"/>
      <x v="30"/>
    </i>
    <i>
      <x v="45"/>
    </i>
    <i r="1">
      <x v="53"/>
    </i>
    <i r="2">
      <x v="9"/>
      <x v="35"/>
      <x v="75"/>
    </i>
    <i>
      <x v="159"/>
    </i>
    <i r="1">
      <x v="16"/>
    </i>
    <i r="2">
      <x v="2"/>
      <x v="110"/>
      <x v="41"/>
    </i>
    <i>
      <x v="44"/>
    </i>
    <i r="1">
      <x v="49"/>
    </i>
    <i r="2">
      <x v="9"/>
      <x v="65"/>
      <x v="15"/>
    </i>
    <i>
      <x v="157"/>
    </i>
    <i r="1">
      <x v="16"/>
    </i>
    <i r="2">
      <x v="2"/>
      <x v="157"/>
      <x v="27"/>
    </i>
    <i>
      <x v="160"/>
    </i>
    <i r="1">
      <x v="16"/>
    </i>
    <i r="2">
      <x v="2"/>
      <x v="111"/>
      <x v="30"/>
    </i>
    <i>
      <x v="139"/>
    </i>
    <i r="1">
      <x v="37"/>
    </i>
    <i r="2">
      <x v="9"/>
      <x v="130"/>
      <x v="87"/>
    </i>
    <i t="grand">
      <x/>
    </i>
  </rowItems>
  <colFields count="1">
    <field x="-2"/>
  </colFields>
  <colItems count="2">
    <i>
      <x/>
    </i>
    <i i="1">
      <x v="1"/>
    </i>
  </colItems>
  <dataFields count="2">
    <dataField name="Součet z očekávaný finanční objem v jednom roce " fld="17" baseField="13" baseItem="61" numFmtId="44"/>
    <dataField name="Součet z očekávaný finanční objem za celou dobu řešení grantu/projektu bez DPH" fld="18" baseField="13" baseItem="101" numFmtId="44"/>
  </dataFields>
  <formats count="68">
    <format dxfId="2051">
      <pivotArea dataOnly="0" labelOnly="1" outline="0" axis="axisValues" fieldPosition="0"/>
    </format>
    <format dxfId="2050">
      <pivotArea outline="0" fieldPosition="0">
        <references count="1">
          <reference field="4294967294" count="1">
            <x v="0"/>
          </reference>
        </references>
      </pivotArea>
    </format>
    <format dxfId="2049">
      <pivotArea field="18" type="button" dataOnly="0" labelOnly="1" outline="0"/>
    </format>
    <format dxfId="2048">
      <pivotArea dataOnly="0" labelOnly="1" outline="0" fieldPosition="0">
        <references count="1">
          <reference field="14" count="0"/>
        </references>
      </pivotArea>
    </format>
    <format dxfId="2047">
      <pivotArea outline="0" fieldPosition="0">
        <references count="1">
          <reference field="9" count="1" selected="0" defaultSubtotal="1">
            <x v="39"/>
          </reference>
        </references>
      </pivotArea>
    </format>
    <format dxfId="2046">
      <pivotArea outline="0" fieldPosition="0">
        <references count="1">
          <reference field="9" count="1" selected="0" defaultSubtotal="1">
            <x v="36"/>
          </reference>
        </references>
      </pivotArea>
    </format>
    <format dxfId="2045">
      <pivotArea outline="0" fieldPosition="0">
        <references count="1">
          <reference field="9" count="1" selected="0" defaultSubtotal="1">
            <x v="27"/>
          </reference>
        </references>
      </pivotArea>
    </format>
    <format dxfId="2044">
      <pivotArea outline="0" fieldPosition="0">
        <references count="1">
          <reference field="9" count="1" selected="0" defaultSubtotal="1">
            <x v="1"/>
          </reference>
        </references>
      </pivotArea>
    </format>
    <format dxfId="2043">
      <pivotArea outline="0" fieldPosition="0">
        <references count="1">
          <reference field="9" count="1" selected="0" defaultSubtotal="1">
            <x v="4"/>
          </reference>
        </references>
      </pivotArea>
    </format>
    <format dxfId="2042">
      <pivotArea outline="0" fieldPosition="0">
        <references count="1">
          <reference field="9" count="1" selected="0" defaultSubtotal="1">
            <x v="25"/>
          </reference>
        </references>
      </pivotArea>
    </format>
    <format dxfId="2041">
      <pivotArea outline="0" fieldPosition="0">
        <references count="1">
          <reference field="9" count="1" selected="0" defaultSubtotal="1">
            <x v="44"/>
          </reference>
        </references>
      </pivotArea>
    </format>
    <format dxfId="2040">
      <pivotArea outline="0" fieldPosition="0">
        <references count="1">
          <reference field="4294967294" count="1">
            <x v="1"/>
          </reference>
        </references>
      </pivotArea>
    </format>
    <format dxfId="2039">
      <pivotArea field="7" type="button" dataOnly="0" labelOnly="1" outline="0" axis="axisRow" fieldPosition="0"/>
    </format>
    <format dxfId="2038">
      <pivotArea field="9" type="button" dataOnly="0" labelOnly="1" outline="0" axis="axisRow" fieldPosition="1"/>
    </format>
    <format dxfId="2037">
      <pivotArea field="1" type="button" dataOnly="0" labelOnly="1" outline="0" axis="axisRow" fieldPosition="2"/>
    </format>
    <format dxfId="2036">
      <pivotArea field="8" type="button" dataOnly="0" labelOnly="1" outline="0" axis="axisRow" fieldPosition="3"/>
    </format>
    <format dxfId="2035">
      <pivotArea field="14" type="button" dataOnly="0" labelOnly="1" outline="0" axis="axisRow" fieldPosition="4"/>
    </format>
    <format dxfId="2034">
      <pivotArea dataOnly="0" labelOnly="1" outline="0" fieldPosition="0">
        <references count="1">
          <reference field="4294967294" count="2">
            <x v="0"/>
            <x v="1"/>
          </reference>
        </references>
      </pivotArea>
    </format>
    <format dxfId="2033">
      <pivotArea fieldPosition="0">
        <references count="1">
          <reference field="7" count="1">
            <x v="6"/>
          </reference>
        </references>
      </pivotArea>
    </format>
    <format dxfId="2032">
      <pivotArea fieldPosition="0">
        <references count="2">
          <reference field="7" count="1" selected="0">
            <x v="6"/>
          </reference>
          <reference field="9" count="1">
            <x v="4"/>
          </reference>
        </references>
      </pivotArea>
    </format>
    <format dxfId="2031">
      <pivotArea fieldPosition="0">
        <references count="5">
          <reference field="1" count="1" selected="0">
            <x v="7"/>
          </reference>
          <reference field="7" count="1" selected="0">
            <x v="6"/>
          </reference>
          <reference field="8" count="1" selected="0">
            <x v="177"/>
          </reference>
          <reference field="9" count="1" selected="0">
            <x v="4"/>
          </reference>
          <reference field="14" count="1">
            <x v="29"/>
          </reference>
        </references>
      </pivotArea>
    </format>
    <format dxfId="2030">
      <pivotArea fieldPosition="0">
        <references count="1">
          <reference field="7" count="1">
            <x v="59"/>
          </reference>
        </references>
      </pivotArea>
    </format>
    <format dxfId="2029">
      <pivotArea fieldPosition="0">
        <references count="2">
          <reference field="7" count="1" selected="0">
            <x v="59"/>
          </reference>
          <reference field="9" count="1">
            <x v="61"/>
          </reference>
        </references>
      </pivotArea>
    </format>
    <format dxfId="2028">
      <pivotArea fieldPosition="0">
        <references count="5">
          <reference field="1" count="1" selected="0">
            <x v="9"/>
          </reference>
          <reference field="7" count="1" selected="0">
            <x v="59"/>
          </reference>
          <reference field="8" count="1" selected="0">
            <x v="7"/>
          </reference>
          <reference field="9" count="1" selected="0">
            <x v="61"/>
          </reference>
          <reference field="14" count="1">
            <x v="1"/>
          </reference>
        </references>
      </pivotArea>
    </format>
    <format dxfId="2027">
      <pivotArea fieldPosition="0">
        <references count="1">
          <reference field="7" count="1">
            <x v="4"/>
          </reference>
        </references>
      </pivotArea>
    </format>
    <format dxfId="2026">
      <pivotArea fieldPosition="0">
        <references count="2">
          <reference field="7" count="1" selected="0">
            <x v="4"/>
          </reference>
          <reference field="9" count="1">
            <x v="36"/>
          </reference>
        </references>
      </pivotArea>
    </format>
    <format dxfId="2025">
      <pivotArea fieldPosition="0">
        <references count="5">
          <reference field="1" count="1" selected="0">
            <x v="4"/>
          </reference>
          <reference field="7" count="1" selected="0">
            <x v="4"/>
          </reference>
          <reference field="8" count="1" selected="0">
            <x v="126"/>
          </reference>
          <reference field="9" count="1" selected="0">
            <x v="36"/>
          </reference>
          <reference field="14" count="1">
            <x v="108"/>
          </reference>
        </references>
      </pivotArea>
    </format>
    <format dxfId="2024">
      <pivotArea fieldPosition="0">
        <references count="1">
          <reference field="7" count="1">
            <x v="181"/>
          </reference>
        </references>
      </pivotArea>
    </format>
    <format dxfId="2023">
      <pivotArea fieldPosition="0">
        <references count="2">
          <reference field="7" count="1" selected="0">
            <x v="181"/>
          </reference>
          <reference field="9" count="1">
            <x v="55"/>
          </reference>
        </references>
      </pivotArea>
    </format>
    <format dxfId="2022">
      <pivotArea fieldPosition="0">
        <references count="5">
          <reference field="1" count="1" selected="0">
            <x v="9"/>
          </reference>
          <reference field="7" count="1" selected="0">
            <x v="181"/>
          </reference>
          <reference field="8" count="1" selected="0">
            <x v="98"/>
          </reference>
          <reference field="9" count="1" selected="0">
            <x v="55"/>
          </reference>
          <reference field="14" count="1">
            <x v="4"/>
          </reference>
        </references>
      </pivotArea>
    </format>
    <format dxfId="2021">
      <pivotArea fieldPosition="0">
        <references count="1">
          <reference field="7" count="1">
            <x v="180"/>
          </reference>
        </references>
      </pivotArea>
    </format>
    <format dxfId="2020">
      <pivotArea fieldPosition="0">
        <references count="2">
          <reference field="7" count="1" selected="0">
            <x v="180"/>
          </reference>
          <reference field="9" count="1">
            <x v="55"/>
          </reference>
        </references>
      </pivotArea>
    </format>
    <format dxfId="2019">
      <pivotArea fieldPosition="0">
        <references count="5">
          <reference field="1" count="1" selected="0">
            <x v="9"/>
          </reference>
          <reference field="7" count="1" selected="0">
            <x v="180"/>
          </reference>
          <reference field="8" count="1" selected="0">
            <x v="99"/>
          </reference>
          <reference field="9" count="1" selected="0">
            <x v="55"/>
          </reference>
          <reference field="14" count="1">
            <x v="5"/>
          </reference>
        </references>
      </pivotArea>
    </format>
    <format dxfId="2018">
      <pivotArea fieldPosition="0">
        <references count="1">
          <reference field="7" count="1">
            <x v="61"/>
          </reference>
        </references>
      </pivotArea>
    </format>
    <format dxfId="2017">
      <pivotArea dataOnly="0" labelOnly="1" outline="0" offset="B256:IV256" fieldPosition="0">
        <references count="1">
          <reference field="7" count="1">
            <x v="6"/>
          </reference>
        </references>
      </pivotArea>
    </format>
    <format dxfId="2016">
      <pivotArea dataOnly="0" labelOnly="1" outline="0" offset="B256:IV256" fieldPosition="0">
        <references count="1">
          <reference field="7" count="1">
            <x v="59"/>
          </reference>
        </references>
      </pivotArea>
    </format>
    <format dxfId="2015">
      <pivotArea dataOnly="0" labelOnly="1" outline="0" offset="B256:IV256" fieldPosition="0">
        <references count="1">
          <reference field="7" count="1">
            <x v="4"/>
          </reference>
        </references>
      </pivotArea>
    </format>
    <format dxfId="2014">
      <pivotArea dataOnly="0" labelOnly="1" outline="0" offset="B256:IV256" fieldPosition="0">
        <references count="1">
          <reference field="7" count="1">
            <x v="181"/>
          </reference>
        </references>
      </pivotArea>
    </format>
    <format dxfId="2013">
      <pivotArea dataOnly="0" labelOnly="1" outline="0" offset="B256:IV256" fieldPosition="0">
        <references count="1">
          <reference field="7" count="1">
            <x v="180"/>
          </reference>
        </references>
      </pivotArea>
    </format>
    <format dxfId="2012">
      <pivotArea dataOnly="0" labelOnly="1" outline="0" offset="B256:IV256" fieldPosition="0">
        <references count="1">
          <reference field="7" count="1">
            <x v="61"/>
          </reference>
        </references>
      </pivotArea>
    </format>
    <format dxfId="2011">
      <pivotArea dataOnly="0" labelOnly="1" outline="0" fieldPosition="0">
        <references count="2">
          <reference field="7" count="1" selected="0">
            <x v="6"/>
          </reference>
          <reference field="9" count="1">
            <x v="4"/>
          </reference>
        </references>
      </pivotArea>
    </format>
    <format dxfId="2010">
      <pivotArea dataOnly="0" labelOnly="1" outline="0" fieldPosition="0">
        <references count="2">
          <reference field="7" count="1" selected="0">
            <x v="59"/>
          </reference>
          <reference field="9" count="1">
            <x v="61"/>
          </reference>
        </references>
      </pivotArea>
    </format>
    <format dxfId="2009">
      <pivotArea dataOnly="0" labelOnly="1" outline="0" fieldPosition="0">
        <references count="2">
          <reference field="7" count="1" selected="0">
            <x v="4"/>
          </reference>
          <reference field="9" count="1">
            <x v="36"/>
          </reference>
        </references>
      </pivotArea>
    </format>
    <format dxfId="2008">
      <pivotArea dataOnly="0" labelOnly="1" outline="0" fieldPosition="0">
        <references count="2">
          <reference field="7" count="1" selected="0">
            <x v="181"/>
          </reference>
          <reference field="9" count="1">
            <x v="55"/>
          </reference>
        </references>
      </pivotArea>
    </format>
    <format dxfId="2007">
      <pivotArea dataOnly="0" labelOnly="1" outline="0" fieldPosition="0">
        <references count="2">
          <reference field="7" count="1" selected="0">
            <x v="180"/>
          </reference>
          <reference field="9" count="1">
            <x v="55"/>
          </reference>
        </references>
      </pivotArea>
    </format>
    <format dxfId="2006">
      <pivotArea dataOnly="0" labelOnly="1" outline="0" fieldPosition="0">
        <references count="3">
          <reference field="1" count="1">
            <x v="7"/>
          </reference>
          <reference field="7" count="1" selected="0">
            <x v="6"/>
          </reference>
          <reference field="9" count="1" selected="0">
            <x v="4"/>
          </reference>
        </references>
      </pivotArea>
    </format>
    <format dxfId="2005">
      <pivotArea dataOnly="0" labelOnly="1" outline="0" fieldPosition="0">
        <references count="3">
          <reference field="1" count="1">
            <x v="9"/>
          </reference>
          <reference field="7" count="1" selected="0">
            <x v="59"/>
          </reference>
          <reference field="9" count="1" selected="0">
            <x v="61"/>
          </reference>
        </references>
      </pivotArea>
    </format>
    <format dxfId="2004">
      <pivotArea dataOnly="0" labelOnly="1" outline="0" fieldPosition="0">
        <references count="3">
          <reference field="1" count="1">
            <x v="4"/>
          </reference>
          <reference field="7" count="1" selected="0">
            <x v="4"/>
          </reference>
          <reference field="9" count="1" selected="0">
            <x v="36"/>
          </reference>
        </references>
      </pivotArea>
    </format>
    <format dxfId="2003">
      <pivotArea dataOnly="0" labelOnly="1" outline="0" fieldPosition="0">
        <references count="3">
          <reference field="1" count="1">
            <x v="9"/>
          </reference>
          <reference field="7" count="1" selected="0">
            <x v="181"/>
          </reference>
          <reference field="9" count="1" selected="0">
            <x v="55"/>
          </reference>
        </references>
      </pivotArea>
    </format>
    <format dxfId="2002">
      <pivotArea dataOnly="0" labelOnly="1" outline="0" fieldPosition="0">
        <references count="3">
          <reference field="1" count="1">
            <x v="9"/>
          </reference>
          <reference field="7" count="1" selected="0">
            <x v="180"/>
          </reference>
          <reference field="9" count="1" selected="0">
            <x v="55"/>
          </reference>
        </references>
      </pivotArea>
    </format>
    <format dxfId="2001">
      <pivotArea dataOnly="0" labelOnly="1" outline="0" fieldPosition="0">
        <references count="4">
          <reference field="1" count="1" selected="0">
            <x v="7"/>
          </reference>
          <reference field="7" count="1" selected="0">
            <x v="6"/>
          </reference>
          <reference field="8" count="1">
            <x v="177"/>
          </reference>
          <reference field="9" count="1" selected="0">
            <x v="4"/>
          </reference>
        </references>
      </pivotArea>
    </format>
    <format dxfId="2000">
      <pivotArea dataOnly="0" labelOnly="1" outline="0" fieldPosition="0">
        <references count="4">
          <reference field="1" count="1" selected="0">
            <x v="9"/>
          </reference>
          <reference field="7" count="1" selected="0">
            <x v="59"/>
          </reference>
          <reference field="8" count="1">
            <x v="7"/>
          </reference>
          <reference field="9" count="1" selected="0">
            <x v="61"/>
          </reference>
        </references>
      </pivotArea>
    </format>
    <format dxfId="1999">
      <pivotArea dataOnly="0" labelOnly="1" outline="0" fieldPosition="0">
        <references count="4">
          <reference field="1" count="1" selected="0">
            <x v="4"/>
          </reference>
          <reference field="7" count="1" selected="0">
            <x v="4"/>
          </reference>
          <reference field="8" count="1">
            <x v="126"/>
          </reference>
          <reference field="9" count="1" selected="0">
            <x v="36"/>
          </reference>
        </references>
      </pivotArea>
    </format>
    <format dxfId="1998">
      <pivotArea dataOnly="0" labelOnly="1" outline="0" fieldPosition="0">
        <references count="4">
          <reference field="1" count="1" selected="0">
            <x v="9"/>
          </reference>
          <reference field="7" count="1" selected="0">
            <x v="181"/>
          </reference>
          <reference field="8" count="1">
            <x v="98"/>
          </reference>
          <reference field="9" count="1" selected="0">
            <x v="55"/>
          </reference>
        </references>
      </pivotArea>
    </format>
    <format dxfId="1997">
      <pivotArea dataOnly="0" labelOnly="1" outline="0" fieldPosition="0">
        <references count="4">
          <reference field="1" count="1" selected="0">
            <x v="9"/>
          </reference>
          <reference field="7" count="1" selected="0">
            <x v="180"/>
          </reference>
          <reference field="8" count="1">
            <x v="99"/>
          </reference>
          <reference field="9" count="1" selected="0">
            <x v="55"/>
          </reference>
        </references>
      </pivotArea>
    </format>
    <format dxfId="1996">
      <pivotArea dataOnly="0" labelOnly="1" outline="0" fieldPosition="0">
        <references count="5">
          <reference field="1" count="1" selected="0">
            <x v="7"/>
          </reference>
          <reference field="7" count="1" selected="0">
            <x v="6"/>
          </reference>
          <reference field="8" count="1" selected="0">
            <x v="177"/>
          </reference>
          <reference field="9" count="1" selected="0">
            <x v="4"/>
          </reference>
          <reference field="14" count="1">
            <x v="29"/>
          </reference>
        </references>
      </pivotArea>
    </format>
    <format dxfId="1995">
      <pivotArea dataOnly="0" labelOnly="1" outline="0" fieldPosition="0">
        <references count="5">
          <reference field="1" count="1" selected="0">
            <x v="9"/>
          </reference>
          <reference field="7" count="1" selected="0">
            <x v="59"/>
          </reference>
          <reference field="8" count="1" selected="0">
            <x v="7"/>
          </reference>
          <reference field="9" count="1" selected="0">
            <x v="61"/>
          </reference>
          <reference field="14" count="1">
            <x v="1"/>
          </reference>
        </references>
      </pivotArea>
    </format>
    <format dxfId="1994">
      <pivotArea dataOnly="0" labelOnly="1" outline="0" fieldPosition="0">
        <references count="5">
          <reference field="1" count="1" selected="0">
            <x v="4"/>
          </reference>
          <reference field="7" count="1" selected="0">
            <x v="4"/>
          </reference>
          <reference field="8" count="1" selected="0">
            <x v="126"/>
          </reference>
          <reference field="9" count="1" selected="0">
            <x v="36"/>
          </reference>
          <reference field="14" count="1">
            <x v="108"/>
          </reference>
        </references>
      </pivotArea>
    </format>
    <format dxfId="1993">
      <pivotArea dataOnly="0" labelOnly="1" outline="0" fieldPosition="0">
        <references count="5">
          <reference field="1" count="1" selected="0">
            <x v="9"/>
          </reference>
          <reference field="7" count="1" selected="0">
            <x v="181"/>
          </reference>
          <reference field="8" count="1" selected="0">
            <x v="98"/>
          </reference>
          <reference field="9" count="1" selected="0">
            <x v="55"/>
          </reference>
          <reference field="14" count="1">
            <x v="4"/>
          </reference>
        </references>
      </pivotArea>
    </format>
    <format dxfId="1992">
      <pivotArea dataOnly="0" labelOnly="1" outline="0" fieldPosition="0">
        <references count="5">
          <reference field="1" count="1" selected="0">
            <x v="9"/>
          </reference>
          <reference field="7" count="1" selected="0">
            <x v="180"/>
          </reference>
          <reference field="8" count="1" selected="0">
            <x v="99"/>
          </reference>
          <reference field="9" count="1" selected="0">
            <x v="55"/>
          </reference>
          <reference field="14" count="1">
            <x v="5"/>
          </reference>
        </references>
      </pivotArea>
    </format>
    <format dxfId="1991">
      <pivotArea fieldPosition="0">
        <references count="1">
          <reference field="7" count="1">
            <x v="2"/>
          </reference>
        </references>
      </pivotArea>
    </format>
    <format dxfId="1990">
      <pivotArea fieldPosition="0">
        <references count="2">
          <reference field="7" count="1" selected="0">
            <x v="2"/>
          </reference>
          <reference field="9" count="1">
            <x v="2"/>
          </reference>
        </references>
      </pivotArea>
    </format>
    <format dxfId="1989">
      <pivotArea fieldPosition="0">
        <references count="5">
          <reference field="1" count="1" selected="0">
            <x v="1"/>
          </reference>
          <reference field="7" count="1" selected="0">
            <x v="2"/>
          </reference>
          <reference field="8" count="1" selected="0">
            <x v="23"/>
          </reference>
          <reference field="9" count="1" selected="0">
            <x v="2"/>
          </reference>
          <reference field="14" count="1">
            <x v="127"/>
          </reference>
        </references>
      </pivotArea>
    </format>
    <format dxfId="1988">
      <pivotArea dataOnly="0" labelOnly="1" outline="0" offset="B256:IV256" fieldPosition="0">
        <references count="1">
          <reference field="7" count="1">
            <x v="2"/>
          </reference>
        </references>
      </pivotArea>
    </format>
    <format dxfId="1987">
      <pivotArea dataOnly="0" labelOnly="1" outline="0" fieldPosition="0">
        <references count="2">
          <reference field="7" count="1" selected="0">
            <x v="2"/>
          </reference>
          <reference field="9" count="1">
            <x v="2"/>
          </reference>
        </references>
      </pivotArea>
    </format>
    <format dxfId="1986">
      <pivotArea dataOnly="0" labelOnly="1" outline="0" fieldPosition="0">
        <references count="3">
          <reference field="1" count="1">
            <x v="1"/>
          </reference>
          <reference field="7" count="1" selected="0">
            <x v="2"/>
          </reference>
          <reference field="9" count="1" selected="0">
            <x v="2"/>
          </reference>
        </references>
      </pivotArea>
    </format>
    <format dxfId="1985">
      <pivotArea dataOnly="0" labelOnly="1" outline="0" fieldPosition="0">
        <references count="4">
          <reference field="1" count="1" selected="0">
            <x v="1"/>
          </reference>
          <reference field="7" count="1" selected="0">
            <x v="2"/>
          </reference>
          <reference field="8" count="1">
            <x v="23"/>
          </reference>
          <reference field="9" count="1" selected="0">
            <x v="2"/>
          </reference>
        </references>
      </pivotArea>
    </format>
    <format dxfId="1984">
      <pivotArea dataOnly="0" labelOnly="1" outline="0" fieldPosition="0">
        <references count="5">
          <reference field="1" count="1" selected="0">
            <x v="1"/>
          </reference>
          <reference field="7" count="1" selected="0">
            <x v="2"/>
          </reference>
          <reference field="8" count="1" selected="0">
            <x v="23"/>
          </reference>
          <reference field="9" count="1" selected="0">
            <x v="2"/>
          </reference>
          <reference field="14" count="1">
            <x v="1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987FA30-3FD3-4B2E-B23B-171661C12B62}" name="Kontingenční tabulka1" cacheId="1"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G285" firstHeaderRow="1" firstDataRow="1" firstDataCol="6"/>
  <pivotFields count="23">
    <pivotField compact="0" outline="0" showAll="0"/>
    <pivotField axis="axisRow" compact="0" outline="0" showAll="0" defaultSubtotal="0">
      <items count="11">
        <item x="8"/>
        <item x="5"/>
        <item x="2"/>
        <item x="4"/>
        <item x="6"/>
        <item m="1" x="10"/>
        <item x="9"/>
        <item x="0"/>
        <item x="3"/>
        <item x="1"/>
        <item x="7"/>
      </items>
    </pivotField>
    <pivotField compact="0" outline="0" showAll="0"/>
    <pivotField compact="0" outline="0" showAll="0"/>
    <pivotField compact="0" outline="0" showAll="0"/>
    <pivotField compact="0" outline="0" showAll="0"/>
    <pivotField compact="0" outline="0" showAll="0"/>
    <pivotField axis="axisRow" compact="0" outline="0" showAll="0" defaultSubtotal="0">
      <items count="185">
        <item x="128"/>
        <item x="74"/>
        <item x="72"/>
        <item x="64"/>
        <item x="86"/>
        <item x="153"/>
        <item x="0"/>
        <item m="1" x="184"/>
        <item x="126"/>
        <item x="127"/>
        <item x="152"/>
        <item x="32"/>
        <item x="158"/>
        <item m="1" x="182"/>
        <item m="1" x="183"/>
        <item x="151"/>
        <item x="155"/>
        <item x="156"/>
        <item x="148"/>
        <item x="164"/>
        <item x="165"/>
        <item x="149"/>
        <item x="150"/>
        <item x="154"/>
        <item x="162"/>
        <item x="163"/>
        <item x="178"/>
        <item x="174"/>
        <item x="119"/>
        <item x="79"/>
        <item x="75"/>
        <item x="48"/>
        <item x="120"/>
        <item x="114"/>
        <item x="112"/>
        <item x="113"/>
        <item x="110"/>
        <item x="109"/>
        <item x="116"/>
        <item x="115"/>
        <item x="88"/>
        <item x="67"/>
        <item x="101"/>
        <item x="40"/>
        <item x="2"/>
        <item x="3"/>
        <item x="124"/>
        <item x="125"/>
        <item x="146"/>
        <item x="107"/>
        <item x="68"/>
        <item x="133"/>
        <item x="130"/>
        <item x="76"/>
        <item x="160"/>
        <item x="98"/>
        <item x="46"/>
        <item x="44"/>
        <item x="45"/>
        <item x="121"/>
        <item x="47"/>
        <item x="97"/>
        <item x="159"/>
        <item x="28"/>
        <item x="41"/>
        <item x="42"/>
        <item x="81"/>
        <item x="134"/>
        <item x="65"/>
        <item x="43"/>
        <item x="168"/>
        <item x="169"/>
        <item x="170"/>
        <item x="80"/>
        <item x="63"/>
        <item x="61"/>
        <item x="82"/>
        <item x="38"/>
        <item x="108"/>
        <item x="175"/>
        <item x="34"/>
        <item x="77"/>
        <item x="39"/>
        <item x="85"/>
        <item x="62"/>
        <item x="69"/>
        <item x="33"/>
        <item x="35"/>
        <item x="36"/>
        <item x="37"/>
        <item x="111"/>
        <item x="180"/>
        <item x="106"/>
        <item x="105"/>
        <item x="102"/>
        <item x="18"/>
        <item x="103"/>
        <item x="104"/>
        <item x="84"/>
        <item x="99"/>
        <item x="181"/>
        <item x="19"/>
        <item x="21"/>
        <item x="176"/>
        <item x="53"/>
        <item x="54"/>
        <item x="49"/>
        <item x="60"/>
        <item x="50"/>
        <item x="51"/>
        <item x="52"/>
        <item x="55"/>
        <item x="56"/>
        <item x="57"/>
        <item x="59"/>
        <item x="58"/>
        <item x="90"/>
        <item x="94"/>
        <item x="132"/>
        <item x="30"/>
        <item x="96"/>
        <item x="13"/>
        <item x="172"/>
        <item x="171"/>
        <item x="173"/>
        <item x="10"/>
        <item x="11"/>
        <item x="9"/>
        <item x="8"/>
        <item x="89"/>
        <item x="78"/>
        <item x="70"/>
        <item x="117"/>
        <item x="177"/>
        <item x="167"/>
        <item x="87"/>
        <item x="15"/>
        <item x="16"/>
        <item x="92"/>
        <item x="1"/>
        <item x="83"/>
        <item x="31"/>
        <item x="147"/>
        <item x="22"/>
        <item x="25"/>
        <item x="23"/>
        <item x="24"/>
        <item x="26"/>
        <item x="71"/>
        <item x="179"/>
        <item x="93"/>
        <item x="100"/>
        <item x="14"/>
        <item x="17"/>
        <item x="131"/>
        <item x="91"/>
        <item x="27"/>
        <item x="5"/>
        <item x="4"/>
        <item x="7"/>
        <item x="6"/>
        <item x="139"/>
        <item x="137"/>
        <item x="143"/>
        <item x="144"/>
        <item x="142"/>
        <item x="138"/>
        <item x="141"/>
        <item x="136"/>
        <item x="145"/>
        <item x="135"/>
        <item x="140"/>
        <item x="20"/>
        <item x="118"/>
        <item x="12"/>
        <item x="129"/>
        <item x="95"/>
        <item x="66"/>
        <item x="29"/>
        <item x="73"/>
        <item x="122"/>
        <item x="123"/>
        <item x="157"/>
        <item x="161"/>
        <item x="166"/>
      </items>
    </pivotField>
    <pivotField axis="axisRow" compact="0" outline="0" showAll="0" defaultSubtotal="0">
      <items count="213">
        <item x="97"/>
        <item x="146"/>
        <item x="139"/>
        <item x="144"/>
        <item x="145"/>
        <item x="143"/>
        <item x="141"/>
        <item x="124"/>
        <item x="81"/>
        <item x="95"/>
        <item x="91"/>
        <item x="90"/>
        <item x="100"/>
        <item x="96"/>
        <item x="101"/>
        <item x="92"/>
        <item x="93"/>
        <item x="94"/>
        <item x="102"/>
        <item x="99"/>
        <item x="55"/>
        <item x="78"/>
        <item x="14"/>
        <item x="72"/>
        <item x="56"/>
        <item x="50"/>
        <item x="59"/>
        <item x="51"/>
        <item x="58"/>
        <item x="57"/>
        <item x="52"/>
        <item x="74"/>
        <item x="43"/>
        <item x="176"/>
        <item x="4"/>
        <item x="3"/>
        <item x="105"/>
        <item x="108"/>
        <item x="158"/>
        <item x="106"/>
        <item x="103"/>
        <item x="104"/>
        <item x="107"/>
        <item x="20"/>
        <item x="39"/>
        <item x="38"/>
        <item x="194"/>
        <item x="153"/>
        <item x="154"/>
        <item x="156"/>
        <item x="157"/>
        <item x="152"/>
        <item x="155"/>
        <item x="151"/>
        <item x="130"/>
        <item x="129"/>
        <item x="133"/>
        <item x="134"/>
        <item x="132"/>
        <item x="159"/>
        <item x="160"/>
        <item m="1" x="211"/>
        <item m="1" x="210"/>
        <item x="168"/>
        <item x="167"/>
        <item x="2"/>
        <item x="162"/>
        <item x="128"/>
        <item x="127"/>
        <item m="1" x="212"/>
        <item x="166"/>
        <item x="169"/>
        <item x="17"/>
        <item x="9"/>
        <item x="8"/>
        <item x="28"/>
        <item x="116"/>
        <item x="19"/>
        <item x="140"/>
        <item x="148"/>
        <item x="142"/>
        <item x="138"/>
        <item x="75"/>
        <item x="79"/>
        <item x="150"/>
        <item x="32"/>
        <item x="23"/>
        <item x="22"/>
        <item x="41"/>
        <item x="174"/>
        <item x="173"/>
        <item x="60"/>
        <item x="53"/>
        <item x="54"/>
        <item x="180"/>
        <item x="13"/>
        <item x="131"/>
        <item x="80"/>
        <item x="126"/>
        <item x="125"/>
        <item x="175"/>
        <item x="87"/>
        <item x="171"/>
        <item x="177"/>
        <item x="42"/>
        <item x="10"/>
        <item x="11"/>
        <item x="113"/>
        <item x="188"/>
        <item x="205"/>
        <item x="7"/>
        <item x="6"/>
        <item x="147"/>
        <item x="89"/>
        <item x="40"/>
        <item x="196"/>
        <item x="193"/>
        <item x="115"/>
        <item x="135"/>
        <item x="136"/>
        <item x="137"/>
        <item x="70"/>
        <item x="121"/>
        <item x="27"/>
        <item x="24"/>
        <item x="63"/>
        <item x="86"/>
        <item x="33"/>
        <item x="85"/>
        <item x="83"/>
        <item x="1"/>
        <item x="208"/>
        <item x="67"/>
        <item x="61"/>
        <item x="29"/>
        <item x="34"/>
        <item x="76"/>
        <item x="187"/>
        <item x="203"/>
        <item x="71"/>
        <item x="18"/>
        <item x="15"/>
        <item x="16"/>
        <item x="25"/>
        <item x="68"/>
        <item x="65"/>
        <item x="82"/>
        <item x="88"/>
        <item x="119"/>
        <item x="192"/>
        <item x="73"/>
        <item x="77"/>
        <item x="37"/>
        <item x="31"/>
        <item x="26"/>
        <item x="21"/>
        <item x="109"/>
        <item x="5"/>
        <item x="112"/>
        <item x="12"/>
        <item x="163"/>
        <item x="164"/>
        <item x="149"/>
        <item x="186"/>
        <item x="185"/>
        <item x="184"/>
        <item x="202"/>
        <item x="201"/>
        <item x="200"/>
        <item x="123"/>
        <item x="172"/>
        <item x="195"/>
        <item x="207"/>
        <item x="190"/>
        <item x="69"/>
        <item x="122"/>
        <item x="62"/>
        <item x="0"/>
        <item x="35"/>
        <item x="36"/>
        <item x="110"/>
        <item x="182"/>
        <item x="181"/>
        <item x="209"/>
        <item x="44"/>
        <item x="179"/>
        <item x="183"/>
        <item x="197"/>
        <item x="199"/>
        <item x="198"/>
        <item x="49"/>
        <item x="47"/>
        <item x="191"/>
        <item x="84"/>
        <item x="64"/>
        <item x="117"/>
        <item x="118"/>
        <item x="111"/>
        <item x="114"/>
        <item x="66"/>
        <item x="45"/>
        <item x="46"/>
        <item x="48"/>
        <item x="178"/>
        <item x="204"/>
        <item x="30"/>
        <item x="206"/>
        <item x="189"/>
        <item x="120"/>
        <item x="98"/>
        <item x="161"/>
        <item x="165"/>
        <item x="170"/>
      </items>
    </pivotField>
    <pivotField axis="axisRow" compact="0" showAll="0" sortType="descending">
      <items count="64">
        <item x="13"/>
        <item x="38"/>
        <item x="26"/>
        <item x="30"/>
        <item x="0"/>
        <item x="42"/>
        <item x="34"/>
        <item x="52"/>
        <item x="23"/>
        <item x="53"/>
        <item x="10"/>
        <item x="16"/>
        <item x="46"/>
        <item x="36"/>
        <item x="8"/>
        <item x="57"/>
        <item x="4"/>
        <item x="27"/>
        <item x="39"/>
        <item x="15"/>
        <item x="5"/>
        <item x="48"/>
        <item x="20"/>
        <item x="14"/>
        <item x="32"/>
        <item x="22"/>
        <item x="40"/>
        <item x="51"/>
        <item x="54"/>
        <item x="12"/>
        <item x="45"/>
        <item x="58"/>
        <item x="60"/>
        <item x="62"/>
        <item x="61"/>
        <item x="7"/>
        <item x="31"/>
        <item x="1"/>
        <item x="19"/>
        <item x="35"/>
        <item x="56"/>
        <item x="18"/>
        <item x="29"/>
        <item x="24"/>
        <item x="33"/>
        <item x="9"/>
        <item x="37"/>
        <item x="59"/>
        <item x="17"/>
        <item x="2"/>
        <item x="6"/>
        <item x="55"/>
        <item x="41"/>
        <item x="3"/>
        <item x="47"/>
        <item x="44"/>
        <item x="50"/>
        <item x="49"/>
        <item x="25"/>
        <item x="11"/>
        <item x="21"/>
        <item x="43"/>
        <item x="28"/>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defaultSubtotal="0">
      <items count="152">
        <item x="31"/>
        <item x="30"/>
        <item x="28"/>
        <item x="23"/>
        <item x="26"/>
        <item x="21"/>
        <item x="22"/>
        <item x="19"/>
        <item x="27"/>
        <item x="20"/>
        <item x="137"/>
        <item x="24"/>
        <item x="139"/>
        <item x="93"/>
        <item x="89"/>
        <item x="92"/>
        <item x="42"/>
        <item x="41"/>
        <item x="88"/>
        <item x="57"/>
        <item x="100"/>
        <item x="150"/>
        <item x="52"/>
        <item x="138"/>
        <item x="62"/>
        <item x="43"/>
        <item x="120"/>
        <item x="95"/>
        <item x="61"/>
        <item x="70"/>
        <item x="135"/>
        <item x="142"/>
        <item x="66"/>
        <item x="40"/>
        <item x="140"/>
        <item x="56"/>
        <item x="94"/>
        <item x="90"/>
        <item x="29"/>
        <item x="97"/>
        <item x="51"/>
        <item x="78"/>
        <item x="121"/>
        <item x="75"/>
        <item x="99"/>
        <item x="35"/>
        <item x="60"/>
        <item x="134"/>
        <item x="55"/>
        <item x="39"/>
        <item x="32"/>
        <item x="131"/>
        <item x="149"/>
        <item x="16"/>
        <item x="143"/>
        <item x="38"/>
        <item x="148"/>
        <item x="64"/>
        <item x="11"/>
        <item x="73"/>
        <item x="48"/>
        <item x="33"/>
        <item x="76"/>
        <item x="141"/>
        <item x="1"/>
        <item x="34"/>
        <item x="87"/>
        <item x="36"/>
        <item x="59"/>
        <item x="98"/>
        <item x="25"/>
        <item x="37"/>
        <item x="118"/>
        <item x="128"/>
        <item x="18"/>
        <item x="46"/>
        <item x="3"/>
        <item x="17"/>
        <item x="123"/>
        <item x="104"/>
        <item x="136"/>
        <item x="126"/>
        <item x="50"/>
        <item x="112"/>
        <item x="71"/>
        <item x="86"/>
        <item x="9"/>
        <item x="117"/>
        <item x="127"/>
        <item x="8"/>
        <item x="133"/>
        <item x="107"/>
        <item x="58"/>
        <item x="130"/>
        <item x="110"/>
        <item x="7"/>
        <item x="81"/>
        <item x="125"/>
        <item x="113"/>
        <item x="105"/>
        <item x="116"/>
        <item x="115"/>
        <item x="91"/>
        <item x="119"/>
        <item x="96"/>
        <item x="114"/>
        <item x="77"/>
        <item x="124"/>
        <item x="12"/>
        <item x="129"/>
        <item x="6"/>
        <item x="44"/>
        <item x="49"/>
        <item x="47"/>
        <item x="108"/>
        <item x="151"/>
        <item x="10"/>
        <item x="109"/>
        <item x="53"/>
        <item x="122"/>
        <item x="72"/>
        <item x="4"/>
        <item x="0"/>
        <item x="14"/>
        <item x="5"/>
        <item x="85"/>
        <item x="111"/>
        <item x="54"/>
        <item x="106"/>
        <item x="83"/>
        <item x="145"/>
        <item x="79"/>
        <item x="69"/>
        <item x="80"/>
        <item x="13"/>
        <item x="82"/>
        <item x="2"/>
        <item x="15"/>
        <item x="84"/>
        <item x="74"/>
        <item x="67"/>
        <item x="146"/>
        <item x="45"/>
        <item x="65"/>
        <item x="63"/>
        <item x="68"/>
        <item x="102"/>
        <item x="103"/>
        <item x="132"/>
        <item x="147"/>
        <item x="101"/>
        <item n="." x="144"/>
      </items>
    </pivotField>
    <pivotField compact="0" outline="0" showAll="0"/>
    <pivotField compact="0" outline="0" showAll="0"/>
    <pivotField dataField="1" compact="0" outline="0" showAll="0"/>
    <pivotField axis="axisRow" compact="0" outline="0" showAll="0">
      <items count="150">
        <item x="18"/>
        <item x="17"/>
        <item x="52"/>
        <item x="25"/>
        <item x="26"/>
        <item x="47"/>
        <item x="16"/>
        <item x="22"/>
        <item x="65"/>
        <item x="15"/>
        <item x="35"/>
        <item x="23"/>
        <item x="51"/>
        <item x="24"/>
        <item x="21"/>
        <item x="46"/>
        <item x="30"/>
        <item x="37"/>
        <item x="50"/>
        <item x="34"/>
        <item x="27"/>
        <item x="11"/>
        <item x="33"/>
        <item x="59"/>
        <item x="61"/>
        <item x="6"/>
        <item x="68"/>
        <item x="43"/>
        <item x="28"/>
        <item x="36"/>
        <item x="29"/>
        <item x="31"/>
        <item x="54"/>
        <item x="32"/>
        <item x="113"/>
        <item x="41"/>
        <item x="19"/>
        <item x="38"/>
        <item x="98"/>
        <item x="45"/>
        <item x="66"/>
        <item x="14"/>
        <item x="101"/>
        <item x="53"/>
        <item x="99"/>
        <item x="7"/>
        <item x="39"/>
        <item x="44"/>
        <item x="42"/>
        <item x="102"/>
        <item x="112"/>
        <item x="48"/>
        <item x="67"/>
        <item x="9"/>
        <item x="115"/>
        <item x="106"/>
        <item x="49"/>
        <item x="111"/>
        <item x="100"/>
        <item x="56"/>
        <item x="104"/>
        <item x="20"/>
        <item x="64"/>
        <item x="8"/>
        <item x="117"/>
        <item x="107"/>
        <item x="110"/>
        <item x="109"/>
        <item x="10"/>
        <item x="108"/>
        <item x="118"/>
        <item x="116"/>
        <item x="103"/>
        <item x="69"/>
        <item x="122"/>
        <item x="121"/>
        <item x="13"/>
        <item x="62"/>
        <item x="114"/>
        <item x="12"/>
        <item x="105"/>
        <item x="124"/>
        <item x="125"/>
        <item x="40"/>
        <item x="126"/>
        <item x="60"/>
        <item x="55"/>
        <item x="58"/>
        <item x="5"/>
        <item x="63"/>
        <item x="123"/>
        <item x="120"/>
        <item x="119"/>
        <item x="127"/>
        <item x="2"/>
        <item x="4"/>
        <item x="3"/>
        <item m="1" x="148"/>
        <item x="96"/>
        <item x="97"/>
        <item x="70"/>
        <item x="95"/>
        <item x="0"/>
        <item x="1"/>
        <item x="71"/>
        <item x="72"/>
        <item x="73"/>
        <item x="74"/>
        <item x="75"/>
        <item x="76"/>
        <item x="77"/>
        <item x="78"/>
        <item x="79"/>
        <item x="80"/>
        <item x="81"/>
        <item x="82"/>
        <item x="83"/>
        <item x="84"/>
        <item x="85"/>
        <item x="86"/>
        <item x="87"/>
        <item x="88"/>
        <item x="89"/>
        <item x="90"/>
        <item x="91"/>
        <item x="92"/>
        <item x="93"/>
        <item x="94"/>
        <item x="128"/>
        <item x="129"/>
        <item x="130"/>
        <item x="131"/>
        <item x="132"/>
        <item x="133"/>
        <item x="134"/>
        <item x="135"/>
        <item x="136"/>
        <item x="137"/>
        <item x="138"/>
        <item x="139"/>
        <item x="140"/>
        <item x="141"/>
        <item x="142"/>
        <item x="143"/>
        <item x="144"/>
        <item x="145"/>
        <item x="146"/>
        <item x="147"/>
        <item x="57"/>
        <item t="default"/>
      </items>
    </pivotField>
    <pivotField compact="0" outline="0" showAll="0"/>
    <pivotField compact="0" outline="0" showAll="0"/>
    <pivotField compact="0" outline="0" showAll="0"/>
    <pivotField compact="0" outline="0" showAll="0"/>
  </pivotFields>
  <rowFields count="6">
    <field x="9"/>
    <field x="1"/>
    <field x="7"/>
    <field x="8"/>
    <field x="14"/>
    <field x="18"/>
  </rowFields>
  <rowItems count="282">
    <i>
      <x v="1"/>
    </i>
    <i r="1">
      <x v="10"/>
      <x v="42"/>
      <x v="40"/>
      <x v="125"/>
      <x v="79"/>
    </i>
    <i r="2">
      <x v="61"/>
      <x/>
      <x v="129"/>
      <x v="110"/>
    </i>
    <i r="2">
      <x v="92"/>
      <x v="37"/>
      <x v="125"/>
      <x v="79"/>
    </i>
    <i r="2">
      <x v="93"/>
      <x v="42"/>
      <x v="125"/>
      <x v="79"/>
    </i>
    <i r="2">
      <x v="94"/>
      <x v="41"/>
      <x v="125"/>
      <x v="79"/>
    </i>
    <i r="2">
      <x v="96"/>
      <x v="36"/>
      <x v="125"/>
      <x v="79"/>
    </i>
    <i r="2">
      <x v="97"/>
      <x v="39"/>
      <x v="125"/>
      <x v="79"/>
    </i>
    <i>
      <x v="44"/>
    </i>
    <i r="1">
      <x/>
      <x v="28"/>
      <x v="175"/>
      <x v="44"/>
      <x v="126"/>
    </i>
    <i r="2">
      <x v="32"/>
      <x v="169"/>
      <x v="20"/>
      <x v="127"/>
    </i>
    <i r="2">
      <x v="33"/>
      <x v="76"/>
      <x v="13"/>
      <x v="120"/>
    </i>
    <i r="2">
      <x v="34"/>
      <x v="198"/>
      <x v="102"/>
      <x v="118"/>
    </i>
    <i r="2">
      <x v="35"/>
      <x v="117"/>
      <x v="15"/>
      <x v="119"/>
    </i>
    <i r="2">
      <x v="36"/>
      <x v="158"/>
      <x v="14"/>
      <x v="116"/>
    </i>
    <i r="2">
      <x v="37"/>
      <x v="197"/>
      <x v="18"/>
      <x v="115"/>
    </i>
    <i r="2">
      <x v="38"/>
      <x v="196"/>
      <x v="27"/>
      <x v="122"/>
    </i>
    <i r="2">
      <x v="39"/>
      <x v="195"/>
      <x v="36"/>
      <x v="121"/>
    </i>
    <i r="2">
      <x v="40"/>
      <x v="148"/>
      <x v="104"/>
      <x v="123"/>
    </i>
    <i r="2">
      <x v="90"/>
      <x v="107"/>
      <x v="37"/>
      <x v="117"/>
    </i>
    <i r="1">
      <x v="6"/>
      <x v="28"/>
      <x v="175"/>
      <x v="52"/>
      <x v="145"/>
    </i>
    <i r="2">
      <x v="32"/>
      <x v="169"/>
      <x v="21"/>
      <x v="146"/>
    </i>
    <i r="2">
      <x v="34"/>
      <x v="198"/>
      <x v="115"/>
      <x v="147"/>
    </i>
    <i r="1">
      <x v="10"/>
      <x v="40"/>
      <x v="147"/>
      <x v="106"/>
      <x v="105"/>
    </i>
    <i>
      <x v="4"/>
    </i>
    <i r="1">
      <x v="7"/>
      <x v="6"/>
      <x v="177"/>
      <x v="122"/>
      <x v="102"/>
    </i>
    <i>
      <x v="25"/>
    </i>
    <i r="1">
      <x v="1"/>
      <x v="104"/>
      <x v="92"/>
      <x v="60"/>
      <x v="27"/>
    </i>
    <i r="2">
      <x v="105"/>
      <x v="93"/>
      <x v="60"/>
      <x v="27"/>
    </i>
    <i r="2">
      <x v="106"/>
      <x v="190"/>
      <x v="75"/>
      <x v="35"/>
    </i>
    <i r="2">
      <x v="107"/>
      <x v="91"/>
      <x v="82"/>
      <x v="39"/>
    </i>
    <i r="2">
      <x v="108"/>
      <x v="25"/>
      <x v="113"/>
      <x v="48"/>
    </i>
    <i r="2">
      <x v="109"/>
      <x v="27"/>
      <x v="113"/>
      <x v="48"/>
    </i>
    <i r="2">
      <x v="110"/>
      <x v="30"/>
      <x v="113"/>
      <x v="48"/>
    </i>
    <i r="2">
      <x v="111"/>
      <x v="20"/>
      <x v="113"/>
      <x v="48"/>
    </i>
    <i r="2">
      <x v="112"/>
      <x v="24"/>
      <x v="113"/>
      <x v="48"/>
    </i>
    <i r="2">
      <x v="113"/>
      <x v="29"/>
      <x v="113"/>
      <x v="48"/>
    </i>
    <i r="2">
      <x v="114"/>
      <x v="26"/>
      <x v="113"/>
      <x v="48"/>
    </i>
    <i r="2">
      <x v="115"/>
      <x v="28"/>
      <x v="112"/>
      <x v="47"/>
    </i>
    <i r="2">
      <x v="179"/>
      <x v="150"/>
      <x v="118"/>
      <x v="51"/>
    </i>
    <i>
      <x v="2"/>
    </i>
    <i r="1">
      <x/>
      <x v="70"/>
      <x v="170"/>
      <x v="90"/>
      <x v="129"/>
    </i>
    <i r="2">
      <x v="71"/>
      <x v="90"/>
      <x v="47"/>
      <x v="130"/>
    </i>
    <i r="2">
      <x v="72"/>
      <x v="89"/>
      <x v="30"/>
      <x v="131"/>
    </i>
    <i r="2">
      <x v="134"/>
      <x v="102"/>
      <x v="148"/>
      <x v="128"/>
    </i>
    <i r="2">
      <x v="135"/>
      <x v="100"/>
      <x v="80"/>
      <x v="132"/>
    </i>
    <i r="2">
      <x v="173"/>
      <x v="122"/>
      <x v="69"/>
      <x v="125"/>
    </i>
    <i r="1">
      <x v="1"/>
      <x v="2"/>
      <x v="23"/>
      <x v="24"/>
      <x v="148"/>
    </i>
    <i r="2">
      <x v="73"/>
      <x v="97"/>
      <x v="132"/>
      <x v="62"/>
    </i>
    <i r="2">
      <x v="130"/>
      <x v="21"/>
      <x v="32"/>
      <x v="24"/>
    </i>
    <i r="1">
      <x v="6"/>
      <x v="173"/>
      <x v="122"/>
      <x v="69"/>
      <x v="125"/>
    </i>
    <i>
      <x v="27"/>
    </i>
    <i r="1">
      <x v="9"/>
      <x v="18"/>
      <x v="53"/>
      <x v="107"/>
      <x v="71"/>
    </i>
    <i r="2">
      <x v="21"/>
      <x v="51"/>
      <x v="97"/>
      <x v="64"/>
    </i>
    <i r="2">
      <x v="22"/>
      <x v="47"/>
      <x v="105"/>
      <x v="69"/>
    </i>
    <i r="2">
      <x v="161"/>
      <x v="80"/>
      <x v="105"/>
      <x v="69"/>
    </i>
    <i r="2">
      <x v="162"/>
      <x v="78"/>
      <x v="101"/>
      <x v="67"/>
    </i>
    <i r="2">
      <x v="163"/>
      <x v="1"/>
      <x v="103"/>
      <x v="68"/>
    </i>
    <i r="2">
      <x v="164"/>
      <x v="112"/>
      <x v="26"/>
      <x v="15"/>
    </i>
    <i r="2">
      <x v="165"/>
      <x v="4"/>
      <x v="72"/>
      <x v="50"/>
    </i>
    <i r="2">
      <x v="166"/>
      <x v="6"/>
      <x v="100"/>
      <x v="66"/>
    </i>
    <i r="2">
      <x v="167"/>
      <x v="3"/>
      <x v="87"/>
      <x v="57"/>
    </i>
    <i r="2">
      <x v="168"/>
      <x v="2"/>
      <x v="105"/>
      <x v="69"/>
    </i>
    <i r="2">
      <x v="169"/>
      <x v="79"/>
      <x v="42"/>
      <x v="34"/>
    </i>
    <i r="2">
      <x v="170"/>
      <x v="81"/>
      <x v="105"/>
      <x v="69"/>
    </i>
    <i r="2">
      <x v="171"/>
      <x v="5"/>
      <x v="87"/>
      <x v="57"/>
    </i>
    <i>
      <x v="51"/>
    </i>
    <i r="1">
      <x v="9"/>
      <x v="16"/>
      <x v="59"/>
      <x v="85"/>
      <x v="92"/>
    </i>
    <i r="2">
      <x v="17"/>
      <x v="60"/>
      <x v="85"/>
      <x v="92"/>
    </i>
    <i r="2">
      <x v="19"/>
      <x v="63"/>
      <x v="109"/>
      <x v="84"/>
    </i>
    <i r="2">
      <x v="20"/>
      <x v="71"/>
      <x v="93"/>
      <x v="93"/>
    </i>
    <i r="2">
      <x v="24"/>
      <x v="70"/>
      <x v="97"/>
      <x v="81"/>
    </i>
    <i r="2">
      <x v="25"/>
      <x v="64"/>
      <x v="103"/>
      <x v="82"/>
    </i>
    <i r="2">
      <x v="182"/>
      <x v="210"/>
      <x v="81"/>
      <x v="91"/>
    </i>
    <i r="2">
      <x v="183"/>
      <x v="211"/>
      <x v="73"/>
      <x v="90"/>
    </i>
    <i r="2">
      <x v="184"/>
      <x v="212"/>
      <x v="51"/>
      <x v="75"/>
    </i>
    <i>
      <x v="39"/>
    </i>
    <i r="1">
      <x v="10"/>
      <x v="116"/>
      <x v="11"/>
      <x v="118"/>
      <x v="51"/>
    </i>
    <i r="3">
      <x v="12"/>
      <x v="125"/>
      <x v="112"/>
    </i>
    <i r="2">
      <x v="117"/>
      <x v="14"/>
      <x v="85"/>
      <x v="113"/>
    </i>
    <i r="3">
      <x v="17"/>
      <x v="118"/>
      <x v="51"/>
    </i>
    <i r="2">
      <x v="120"/>
      <x v="13"/>
      <x v="135"/>
      <x v="109"/>
    </i>
    <i r="2">
      <x v="138"/>
      <x v="15"/>
      <x v="133"/>
      <x v="107"/>
    </i>
    <i r="2">
      <x v="150"/>
      <x v="16"/>
      <x v="127"/>
      <x v="56"/>
    </i>
    <i r="2">
      <x v="151"/>
      <x v="18"/>
      <x v="125"/>
      <x v="112"/>
    </i>
    <i>
      <x v="58"/>
    </i>
    <i r="1">
      <x v="1"/>
      <x v="1"/>
      <x v="31"/>
      <x v="140"/>
      <x v="77"/>
    </i>
    <i r="4">
      <x v="142"/>
      <x v="83"/>
    </i>
    <i r="2">
      <x v="131"/>
      <x v="121"/>
      <x v="46"/>
      <x v="86"/>
    </i>
    <i r="2">
      <x v="148"/>
      <x v="139"/>
      <x v="28"/>
      <x v="59"/>
    </i>
    <i>
      <x v="36"/>
    </i>
    <i r="1">
      <x v="4"/>
      <x v="4"/>
      <x v="126"/>
      <x v="43"/>
      <x v="100"/>
    </i>
    <i>
      <x v="55"/>
    </i>
    <i r="1">
      <x v="9"/>
      <x v="180"/>
      <x v="99"/>
      <x v="146"/>
      <x v="98"/>
    </i>
    <i r="2">
      <x v="181"/>
      <x v="98"/>
      <x v="147"/>
      <x v="99"/>
    </i>
    <i>
      <x v="22"/>
    </i>
    <i r="1">
      <x v="1"/>
      <x v="53"/>
      <x v="136"/>
      <x v="57"/>
      <x v="23"/>
    </i>
    <i r="2">
      <x v="56"/>
      <x v="201"/>
      <x v="25"/>
      <x v="37"/>
    </i>
    <i r="2">
      <x v="57"/>
      <x v="184"/>
      <x v="17"/>
      <x v="29"/>
    </i>
    <i r="2">
      <x v="58"/>
      <x v="200"/>
      <x v="16"/>
      <x v="17"/>
    </i>
    <i r="2">
      <x v="60"/>
      <x v="191"/>
      <x v="111"/>
      <x v="46"/>
    </i>
    <i r="2">
      <x v="66"/>
      <x v="8"/>
      <x v="29"/>
      <x v="8"/>
    </i>
    <i r="2">
      <x v="81"/>
      <x v="151"/>
      <x v="143"/>
      <x v="85"/>
    </i>
    <i r="2">
      <x v="83"/>
      <x v="128"/>
      <x v="139"/>
      <x v="73"/>
    </i>
    <i>
      <x v="61"/>
    </i>
    <i r="1">
      <x v="9"/>
      <x v="59"/>
      <x v="7"/>
      <x v="150"/>
      <x v="101"/>
    </i>
    <i>
      <x v="20"/>
    </i>
    <i r="1">
      <x v="9"/>
      <x v="125"/>
      <x v="105"/>
      <x v="89"/>
      <x v="96"/>
    </i>
    <i r="2">
      <x v="126"/>
      <x v="106"/>
      <x v="86"/>
      <x v="95"/>
    </i>
    <i r="2">
      <x v="127"/>
      <x v="73"/>
      <x v="95"/>
      <x v="94"/>
    </i>
    <i r="2">
      <x v="128"/>
      <x v="74"/>
      <x v="95"/>
      <x v="94"/>
    </i>
    <i>
      <x v="34"/>
    </i>
    <i r="1">
      <x v="6"/>
      <x v="26"/>
      <x v="116"/>
      <x v="130"/>
      <x v="141"/>
    </i>
    <i r="2">
      <x v="91"/>
      <x v="171"/>
      <x v="149"/>
      <x v="143"/>
    </i>
    <i>
      <x v="17"/>
    </i>
    <i r="1">
      <x v="1"/>
      <x v="29"/>
      <x v="83"/>
      <x v="145"/>
      <x v="89"/>
    </i>
    <i r="2">
      <x v="30"/>
      <x v="82"/>
      <x v="144"/>
      <x v="87"/>
    </i>
    <i>
      <x v="16"/>
    </i>
    <i r="1">
      <x v="2"/>
      <x v="157"/>
      <x v="157"/>
      <x v="124"/>
      <x v="103"/>
    </i>
    <i r="2">
      <x v="158"/>
      <x v="34"/>
      <x v="121"/>
      <x v="103"/>
    </i>
    <i r="2">
      <x v="159"/>
      <x v="110"/>
      <x v="110"/>
      <x v="103"/>
    </i>
    <i r="2">
      <x v="160"/>
      <x v="111"/>
      <x v="121"/>
      <x v="103"/>
    </i>
    <i>
      <x v="62"/>
    </i>
    <i r="1">
      <x/>
      <x v="122"/>
      <x v="103"/>
      <x v="23"/>
      <x v="134"/>
    </i>
    <i r="2">
      <x v="123"/>
      <x v="33"/>
      <x v="10"/>
      <x v="133"/>
    </i>
    <i r="2">
      <x v="124"/>
      <x v="203"/>
      <x v="12"/>
      <x v="135"/>
    </i>
    <i r="2">
      <x v="179"/>
      <x v="108"/>
      <x v="151"/>
      <x v="140"/>
    </i>
    <i r="3">
      <x v="137"/>
      <x v="151"/>
      <x v="140"/>
    </i>
    <i r="3">
      <x v="149"/>
      <x v="151"/>
      <x v="140"/>
    </i>
    <i r="3">
      <x v="163"/>
      <x v="151"/>
      <x v="140"/>
    </i>
    <i r="3">
      <x v="164"/>
      <x v="151"/>
      <x v="140"/>
    </i>
    <i r="3">
      <x v="165"/>
      <x v="151"/>
      <x v="140"/>
    </i>
    <i r="3">
      <x v="173"/>
      <x v="151"/>
      <x v="140"/>
    </i>
    <i r="3">
      <x v="186"/>
      <x v="151"/>
      <x v="140"/>
    </i>
    <i r="3">
      <x v="192"/>
      <x v="151"/>
      <x v="140"/>
    </i>
    <i r="3">
      <x v="207"/>
      <x v="151"/>
      <x v="140"/>
    </i>
    <i r="1">
      <x v="1"/>
      <x v="31"/>
      <x v="202"/>
      <x v="142"/>
      <x v="83"/>
    </i>
    <i r="1">
      <x v="6"/>
      <x v="149"/>
      <x v="46"/>
      <x v="141"/>
      <x v="142"/>
    </i>
    <i r="2">
      <x v="179"/>
      <x v="109"/>
      <x v="151"/>
      <x v="140"/>
    </i>
    <i r="3">
      <x v="131"/>
      <x v="151"/>
      <x v="140"/>
    </i>
    <i r="3">
      <x v="138"/>
      <x v="151"/>
      <x v="140"/>
    </i>
    <i r="3">
      <x v="165"/>
      <x v="151"/>
      <x v="140"/>
    </i>
    <i r="3">
      <x v="166"/>
      <x v="151"/>
      <x v="140"/>
    </i>
    <i r="3">
      <x v="167"/>
      <x v="151"/>
      <x v="140"/>
    </i>
    <i r="3">
      <x v="168"/>
      <x v="151"/>
      <x v="140"/>
    </i>
    <i r="3">
      <x v="172"/>
      <x v="151"/>
      <x v="140"/>
    </i>
    <i r="3">
      <x v="183"/>
      <x v="151"/>
      <x v="140"/>
    </i>
    <i r="3">
      <x v="187"/>
      <x v="151"/>
      <x v="140"/>
    </i>
    <i r="3">
      <x v="188"/>
      <x v="151"/>
      <x v="140"/>
    </i>
    <i r="3">
      <x v="189"/>
      <x v="151"/>
      <x v="140"/>
    </i>
    <i r="3">
      <x v="204"/>
      <x v="151"/>
      <x v="140"/>
    </i>
    <i r="3">
      <x v="206"/>
      <x v="151"/>
      <x v="140"/>
    </i>
    <i>
      <x v="35"/>
    </i>
    <i r="1">
      <x v="8"/>
      <x v="136"/>
      <x v="141"/>
      <x v="134"/>
      <x v="63"/>
    </i>
    <i r="2">
      <x v="137"/>
      <x v="142"/>
      <x v="134"/>
      <x v="63"/>
    </i>
    <i r="2">
      <x v="152"/>
      <x v="22"/>
      <x v="108"/>
      <x v="45"/>
    </i>
    <i r="2">
      <x v="153"/>
      <x v="72"/>
      <x v="123"/>
      <x v="53"/>
    </i>
    <i>
      <x v="5"/>
    </i>
    <i r="1">
      <x/>
      <x v="132"/>
      <x v="208"/>
      <x v="39"/>
      <x v="124"/>
    </i>
    <i r="1">
      <x v="6"/>
      <x v="132"/>
      <x v="208"/>
      <x v="39"/>
      <x v="124"/>
    </i>
    <i>
      <x v="38"/>
    </i>
    <i r="1">
      <x v="1"/>
      <x v="41"/>
      <x v="132"/>
      <x v="19"/>
      <x v="2"/>
    </i>
    <i r="2">
      <x v="43"/>
      <x v="114"/>
      <x v="71"/>
      <x v="33"/>
    </i>
    <i r="2">
      <x v="50"/>
      <x v="144"/>
      <x v="92"/>
      <x v="43"/>
    </i>
    <i r="2">
      <x v="64"/>
      <x v="88"/>
      <x v="55"/>
      <x v="22"/>
    </i>
    <i r="2">
      <x v="65"/>
      <x v="104"/>
      <x v="49"/>
      <x v="19"/>
    </i>
    <i r="2">
      <x v="68"/>
      <x v="145"/>
      <x v="48"/>
      <x v="18"/>
    </i>
    <i r="2">
      <x v="69"/>
      <x v="32"/>
      <x v="33"/>
      <x v="10"/>
    </i>
    <i r="2">
      <x v="75"/>
      <x v="133"/>
      <x v="40"/>
      <x v="15"/>
    </i>
    <i r="2">
      <x v="76"/>
      <x v="146"/>
      <x v="84"/>
      <x v="40"/>
    </i>
    <i r="2">
      <x v="77"/>
      <x v="45"/>
      <x v="45"/>
      <x v="16"/>
    </i>
    <i r="2">
      <x v="82"/>
      <x v="44"/>
      <x v="67"/>
      <x v="31"/>
    </i>
    <i r="2">
      <x v="84"/>
      <x v="176"/>
      <x v="22"/>
      <x v="5"/>
    </i>
    <i r="2">
      <x v="85"/>
      <x v="174"/>
      <x v="68"/>
      <x v="32"/>
    </i>
    <i r="2">
      <x v="177"/>
      <x v="199"/>
      <x v="35"/>
      <x v="12"/>
    </i>
    <i>
      <x v="59"/>
    </i>
    <i r="1">
      <x v="3"/>
      <x v="119"/>
      <x v="205"/>
      <x v="8"/>
      <x v="7"/>
    </i>
    <i r="2">
      <x v="143"/>
      <x v="87"/>
      <x v="7"/>
      <x v="41"/>
    </i>
    <i r="2">
      <x v="144"/>
      <x v="143"/>
      <x v="6"/>
      <x v="1"/>
    </i>
    <i r="2">
      <x v="145"/>
      <x v="86"/>
      <x v="9"/>
      <x v="9"/>
    </i>
    <i r="2">
      <x v="146"/>
      <x v="124"/>
      <x v="5"/>
      <x v="6"/>
    </i>
    <i r="2">
      <x v="147"/>
      <x v="154"/>
      <x v="3"/>
      <x/>
    </i>
    <i>
      <x v="50"/>
    </i>
    <i r="1">
      <x v="8"/>
      <x v="101"/>
      <x v="77"/>
      <x v="53"/>
      <x v="21"/>
    </i>
    <i r="2">
      <x v="121"/>
      <x v="95"/>
      <x v="58"/>
      <x v="25"/>
    </i>
    <i r="2">
      <x v="174"/>
      <x v="159"/>
      <x v="116"/>
      <x v="88"/>
    </i>
    <i>
      <x v="56"/>
    </i>
    <i r="1">
      <x v="9"/>
      <x v="48"/>
      <x v="162"/>
      <x v="119"/>
      <x v="78"/>
    </i>
    <i r="2">
      <x v="51"/>
      <x v="119"/>
      <x v="83"/>
      <x v="55"/>
    </i>
    <i r="2">
      <x v="67"/>
      <x v="120"/>
      <x v="98"/>
      <x v="65"/>
    </i>
    <i r="2">
      <x v="142"/>
      <x v="84"/>
      <x v="78"/>
      <x v="54"/>
    </i>
    <i>
      <x/>
    </i>
    <i r="1">
      <x v="3"/>
      <x v="63"/>
      <x v="75"/>
      <x v="70"/>
      <x v="61"/>
    </i>
    <i>
      <x v="13"/>
    </i>
    <i r="1">
      <x v="10"/>
      <x v="155"/>
      <x v="10"/>
      <x v="131"/>
      <x v="87"/>
    </i>
    <i>
      <x v="7"/>
    </i>
    <i r="1">
      <x v="9"/>
      <x v="12"/>
      <x v="66"/>
      <x v="81"/>
      <x v="91"/>
    </i>
    <i r="2">
      <x v="15"/>
      <x v="48"/>
      <x v="106"/>
      <x v="70"/>
    </i>
    <i r="3">
      <x v="52"/>
      <x v="106"/>
      <x v="70"/>
    </i>
    <i>
      <x v="60"/>
    </i>
    <i r="1">
      <x v="1"/>
      <x v="31"/>
      <x v="202"/>
      <x v="142"/>
      <x v="83"/>
    </i>
    <i>
      <x v="21"/>
    </i>
    <i r="1">
      <x v="9"/>
      <x v="52"/>
      <x v="56"/>
      <x v="94"/>
      <x v="60"/>
    </i>
    <i r="2">
      <x v="154"/>
      <x v="57"/>
      <x v="94"/>
      <x v="60"/>
    </i>
    <i r="2">
      <x v="175"/>
      <x v="58"/>
      <x v="117"/>
      <x v="72"/>
    </i>
    <i>
      <x v="45"/>
    </i>
    <i r="1">
      <x v="8"/>
      <x v="172"/>
      <x v="43"/>
      <x v="77"/>
      <x v="79"/>
    </i>
    <i>
      <x v="12"/>
    </i>
    <i r="1">
      <x v="9"/>
      <x v="8"/>
      <x v="55"/>
      <x v="128"/>
      <x v="58"/>
    </i>
    <i r="2">
      <x v="9"/>
      <x v="54"/>
      <x v="91"/>
      <x v="42"/>
    </i>
    <i>
      <x v="10"/>
    </i>
    <i r="1">
      <x v="8"/>
      <x v="102"/>
      <x v="155"/>
      <x v="74"/>
      <x v="76"/>
    </i>
    <i>
      <x v="18"/>
    </i>
    <i r="1">
      <x v="10"/>
      <x v="55"/>
      <x v="209"/>
      <x v="138"/>
      <x v="111"/>
    </i>
    <i>
      <x v="29"/>
    </i>
    <i r="1">
      <x v="3"/>
      <x v="156"/>
      <x v="123"/>
      <x v="11"/>
      <x v="36"/>
    </i>
    <i>
      <x v="9"/>
    </i>
    <i r="1">
      <x v="9"/>
      <x v="5"/>
      <x v="50"/>
      <x v="106"/>
      <x v="70"/>
    </i>
    <i r="2">
      <x v="10"/>
      <x v="49"/>
      <x v="106"/>
      <x v="70"/>
    </i>
    <i>
      <x v="14"/>
    </i>
    <i r="1">
      <x v="8"/>
      <x v="95"/>
      <x v="140"/>
      <x v="137"/>
      <x v="68"/>
    </i>
    <i>
      <x v="49"/>
    </i>
    <i r="1">
      <x v="9"/>
      <x v="44"/>
      <x v="65"/>
      <x v="136"/>
      <x v="103"/>
    </i>
    <i>
      <x v="30"/>
    </i>
    <i r="1">
      <x v="9"/>
      <x v="46"/>
      <x v="68"/>
      <x v="79"/>
      <x v="38"/>
    </i>
    <i r="2">
      <x v="47"/>
      <x v="67"/>
      <x v="99"/>
      <x v="44"/>
    </i>
    <i>
      <x v="43"/>
    </i>
    <i r="1">
      <x v="1"/>
      <x v="3"/>
      <x v="194"/>
      <x v="127"/>
      <x v="56"/>
    </i>
    <i>
      <x v="26"/>
    </i>
    <i r="1">
      <x v="10"/>
      <x v="49"/>
      <x v="156"/>
      <x v="66"/>
      <x v="114"/>
    </i>
    <i r="2">
      <x v="99"/>
      <x v="19"/>
      <x v="96"/>
      <x v="108"/>
    </i>
    <i>
      <x v="23"/>
    </i>
    <i r="1">
      <x v="3"/>
      <x v="178"/>
      <x v="134"/>
      <x v="4"/>
      <x v="14"/>
    </i>
    <i>
      <x v="57"/>
    </i>
    <i r="1">
      <x v="9"/>
      <x v="118"/>
      <x v="118"/>
      <x v="126"/>
      <x v="80"/>
    </i>
    <i>
      <x v="41"/>
    </i>
    <i r="1">
      <x v="1"/>
      <x v="87"/>
      <x v="178"/>
      <x v="50"/>
      <x v="20"/>
    </i>
    <i r="2">
      <x v="88"/>
      <x v="179"/>
      <x v="61"/>
      <x v="28"/>
    </i>
    <i r="2">
      <x v="89"/>
      <x v="152"/>
      <x v="65"/>
      <x v="30"/>
    </i>
    <i>
      <x v="42"/>
    </i>
    <i r="1">
      <x v="1"/>
      <x v="140"/>
      <x v="129"/>
      <x v="120"/>
      <x v="52"/>
    </i>
    <i>
      <x v="8"/>
    </i>
    <i r="1">
      <x v="1"/>
      <x v="74"/>
      <x v="125"/>
      <x v="118"/>
      <x v="51"/>
    </i>
    <i>
      <x v="40"/>
    </i>
    <i r="1">
      <x v="9"/>
      <x v="62"/>
      <x v="160"/>
      <x v="41"/>
      <x v="75"/>
    </i>
    <i>
      <x v="54"/>
    </i>
    <i r="1">
      <x v="9"/>
      <x/>
      <x v="96"/>
      <x v="114"/>
      <x v="49"/>
    </i>
    <i>
      <x v="11"/>
    </i>
    <i r="1">
      <x v="3"/>
      <x v="11"/>
      <x v="85"/>
      <x v="38"/>
      <x v="13"/>
    </i>
    <i>
      <x v="28"/>
    </i>
    <i r="1">
      <x v="9"/>
      <x v="23"/>
      <x v="38"/>
      <x v="106"/>
      <x v="70"/>
    </i>
    <i>
      <x v="24"/>
    </i>
    <i r="1">
      <x v="10"/>
      <x v="135"/>
      <x v="101"/>
      <x v="62"/>
      <x v="104"/>
    </i>
    <i>
      <x v="46"/>
    </i>
    <i r="1">
      <x v="10"/>
      <x v="176"/>
      <x v="9"/>
      <x v="96"/>
      <x v="108"/>
    </i>
    <i>
      <x v="32"/>
    </i>
    <i r="1">
      <x/>
      <x v="103"/>
      <x v="182"/>
      <x v="31"/>
      <x v="138"/>
    </i>
    <i r="2">
      <x v="133"/>
      <x v="181"/>
      <x v="54"/>
      <x v="139"/>
    </i>
    <i>
      <x v="15"/>
    </i>
    <i r="1">
      <x v="9"/>
      <x v="54"/>
      <x v="161"/>
      <x v="88"/>
      <x v="74"/>
    </i>
    <i>
      <x v="19"/>
    </i>
    <i r="1">
      <x v="3"/>
      <x v="141"/>
      <x v="153"/>
      <x v="2"/>
      <x v="11"/>
    </i>
    <i>
      <x v="53"/>
    </i>
    <i r="1">
      <x v="9"/>
      <x v="45"/>
      <x v="35"/>
      <x v="76"/>
      <x v="103"/>
    </i>
    <i>
      <x v="37"/>
    </i>
    <i r="1">
      <x v="9"/>
      <x v="139"/>
      <x v="130"/>
      <x v="64"/>
      <x v="103"/>
    </i>
    <i>
      <x v="47"/>
    </i>
    <i r="1">
      <x/>
      <x v="79"/>
      <x v="94"/>
      <x v="63"/>
      <x v="137"/>
    </i>
    <i>
      <x v="3"/>
    </i>
    <i r="1">
      <x v="1"/>
      <x v="98"/>
      <x v="193"/>
      <x v="59"/>
      <x v="26"/>
    </i>
    <i>
      <x v="33"/>
    </i>
    <i r="1">
      <x v="6"/>
      <x v="100"/>
      <x v="115"/>
      <x v="56"/>
      <x v="144"/>
    </i>
    <i>
      <x v="6"/>
    </i>
    <i r="1">
      <x v="10"/>
      <x v="129"/>
      <x v="113"/>
      <x v="41"/>
      <x v="106"/>
    </i>
    <i>
      <x v="52"/>
    </i>
    <i r="1">
      <x v="10"/>
      <x v="78"/>
      <x v="180"/>
      <x v="41"/>
      <x v="106"/>
    </i>
    <i>
      <x v="48"/>
    </i>
    <i r="1">
      <x v="3"/>
      <x v="80"/>
      <x v="135"/>
      <x/>
      <x v="4"/>
    </i>
    <i r="2">
      <x v="86"/>
      <x v="127"/>
      <x v="1"/>
      <x v="3"/>
    </i>
    <i>
      <x v="31"/>
    </i>
    <i r="1">
      <x/>
      <x v="27"/>
      <x v="185"/>
      <x v="34"/>
      <x v="136"/>
    </i>
    <i t="grand">
      <x/>
    </i>
  </rowItems>
  <colItems count="1">
    <i/>
  </colItems>
  <dataFields count="1">
    <dataField name="Součet z očekávaný finanční objem v jednom roce " fld="17" baseField="13" baseItem="61" numFmtId="44"/>
  </dataFields>
  <formats count="13">
    <format dxfId="1983">
      <pivotArea dataOnly="0" labelOnly="1" outline="0" axis="axisValues" fieldPosition="0"/>
    </format>
    <format dxfId="1982">
      <pivotArea outline="0" fieldPosition="0">
        <references count="1">
          <reference field="4294967294" count="1">
            <x v="0"/>
          </reference>
        </references>
      </pivotArea>
    </format>
    <format dxfId="1981">
      <pivotArea field="18" type="button" dataOnly="0" labelOnly="1" outline="0" axis="axisRow" fieldPosition="5"/>
    </format>
    <format dxfId="1980">
      <pivotArea dataOnly="0" labelOnly="1" outline="0" fieldPosition="0">
        <references count="1">
          <reference field="14" count="0"/>
        </references>
      </pivotArea>
    </format>
    <format dxfId="1979">
      <pivotArea outline="0" fieldPosition="0">
        <references count="1">
          <reference field="9" count="1" selected="0" defaultSubtotal="1">
            <x v="39"/>
          </reference>
        </references>
      </pivotArea>
    </format>
    <format dxfId="1978">
      <pivotArea outline="0" fieldPosition="0">
        <references count="1">
          <reference field="9" count="1" selected="0" defaultSubtotal="1">
            <x v="36"/>
          </reference>
        </references>
      </pivotArea>
    </format>
    <format dxfId="1977">
      <pivotArea outline="0" fieldPosition="0">
        <references count="1">
          <reference field="9" count="1" selected="0" defaultSubtotal="1">
            <x v="27"/>
          </reference>
        </references>
      </pivotArea>
    </format>
    <format dxfId="1976">
      <pivotArea outline="0" fieldPosition="0">
        <references count="1">
          <reference field="9" count="1" selected="0" defaultSubtotal="1">
            <x v="1"/>
          </reference>
        </references>
      </pivotArea>
    </format>
    <format dxfId="1975">
      <pivotArea dataOnly="0" labelOnly="1" outline="0" fieldPosition="0">
        <references count="6">
          <reference field="1" count="1" selected="0">
            <x v="1"/>
          </reference>
          <reference field="7" count="1" selected="0">
            <x v="2"/>
          </reference>
          <reference field="8" count="1" selected="0">
            <x v="23"/>
          </reference>
          <reference field="9" count="1" selected="0">
            <x v="2"/>
          </reference>
          <reference field="14" count="1" selected="0">
            <x v="24"/>
          </reference>
          <reference field="18" count="1">
            <x v="97"/>
          </reference>
        </references>
      </pivotArea>
    </format>
    <format dxfId="1974">
      <pivotArea outline="0" fieldPosition="0">
        <references count="1">
          <reference field="9" count="1" selected="0" defaultSubtotal="1">
            <x v="4"/>
          </reference>
        </references>
      </pivotArea>
    </format>
    <format dxfId="1973">
      <pivotArea outline="0" fieldPosition="0">
        <references count="1">
          <reference field="9" count="1" selected="0" defaultSubtotal="1">
            <x v="25"/>
          </reference>
        </references>
      </pivotArea>
    </format>
    <format dxfId="1972">
      <pivotArea outline="0" fieldPosition="0">
        <references count="1">
          <reference field="9" count="1" selected="0" defaultSubtotal="1">
            <x v="44"/>
          </reference>
        </references>
      </pivotArea>
    </format>
    <format dxfId="1971">
      <pivotArea dataOnly="0" labelOnly="1" outline="0" fieldPosition="0">
        <references count="6">
          <reference field="1" count="1" selected="0">
            <x v="9"/>
          </reference>
          <reference field="7" count="1" selected="0">
            <x v="59"/>
          </reference>
          <reference field="8" count="1" selected="0">
            <x v="7"/>
          </reference>
          <reference field="9" count="1" selected="0">
            <x v="61"/>
          </reference>
          <reference field="14" count="1" selected="0">
            <x v="150"/>
          </reference>
          <reference field="18" count="1">
            <x v="10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C6C9392-BC60-4BFA-9299-67155BFA0138}"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W124" firstHeaderRow="1" firstDataRow="1" firstDataCol="22"/>
  <pivotFields count="23">
    <pivotField axis="axisRow" compact="0" outline="0" showAll="0" defaultSubtotal="0">
      <items count="5">
        <item h="1" x="0"/>
        <item h="1" x="4"/>
        <item h="1" x="3"/>
        <item x="1"/>
        <item h="1" x="2"/>
      </items>
    </pivotField>
    <pivotField axis="axisRow" compact="0" outline="0" showAll="0" defaultSubtotal="0">
      <items count="16">
        <item x="8"/>
        <item x="11"/>
        <item x="14"/>
        <item x="5"/>
        <item x="2"/>
        <item m="1" x="15"/>
        <item x="4"/>
        <item x="6"/>
        <item x="10"/>
        <item x="9"/>
        <item x="0"/>
        <item x="12"/>
        <item x="3"/>
        <item x="1"/>
        <item x="13"/>
        <item x="7"/>
      </items>
    </pivotField>
    <pivotField axis="axisRow" compact="0" outline="0" showAll="0" defaultSubtotal="0">
      <items count="255">
        <item x="86"/>
        <item x="85"/>
        <item x="112"/>
        <item x="115"/>
        <item x="116"/>
        <item x="114"/>
        <item x="113"/>
        <item x="103"/>
        <item x="70"/>
        <item x="84"/>
        <item x="80"/>
        <item x="79"/>
        <item x="88"/>
        <item x="81"/>
        <item x="82"/>
        <item x="83"/>
        <item x="89"/>
        <item x="87"/>
        <item x="50"/>
        <item x="222"/>
        <item x="68"/>
        <item x="208"/>
        <item x="146"/>
        <item x="153"/>
        <item x="218"/>
        <item x="223"/>
        <item x="12"/>
        <item x="63"/>
        <item x="209"/>
        <item x="47"/>
        <item x="46"/>
        <item x="48"/>
        <item x="51"/>
        <item x="219"/>
        <item x="65"/>
        <item x="39"/>
        <item x="124"/>
        <item x="187"/>
        <item x="189"/>
        <item x="4"/>
        <item x="3"/>
        <item x="241"/>
        <item x="90"/>
        <item x="17"/>
        <item x="35"/>
        <item x="136"/>
        <item x="214"/>
        <item x="120"/>
        <item x="105"/>
        <item x="107"/>
        <item x="2"/>
        <item x="14"/>
        <item x="196"/>
        <item x="194"/>
        <item x="190"/>
        <item x="8"/>
        <item x="154"/>
        <item x="188"/>
        <item x="25"/>
        <item x="98"/>
        <item x="244"/>
        <item x="16"/>
        <item x="111"/>
        <item x="183"/>
        <item x="184"/>
        <item x="66"/>
        <item x="151"/>
        <item x="119"/>
        <item x="29"/>
        <item x="142"/>
        <item x="20"/>
        <item x="19"/>
        <item x="37"/>
        <item x="123"/>
        <item x="122"/>
        <item x="49"/>
        <item x="127"/>
        <item x="226"/>
        <item x="206"/>
        <item x="229"/>
        <item x="11"/>
        <item x="106"/>
        <item x="69"/>
        <item x="104"/>
        <item x="169"/>
        <item x="215"/>
        <item x="76"/>
        <item x="156"/>
        <item x="125"/>
        <item x="38"/>
        <item x="200"/>
        <item x="9"/>
        <item x="95"/>
        <item x="216"/>
        <item x="150"/>
        <item x="131"/>
        <item x="7"/>
        <item x="6"/>
        <item x="155"/>
        <item x="144"/>
        <item x="199"/>
        <item x="117"/>
        <item x="185"/>
        <item x="195"/>
        <item x="78"/>
        <item x="247"/>
        <item x="250"/>
        <item x="152"/>
        <item x="36"/>
        <item x="225"/>
        <item x="138"/>
        <item x="135"/>
        <item x="97"/>
        <item x="158"/>
        <item x="108"/>
        <item x="109"/>
        <item x="110"/>
        <item x="61"/>
        <item x="179"/>
        <item x="100"/>
        <item x="239"/>
        <item x="159"/>
        <item x="201"/>
        <item x="24"/>
        <item x="21"/>
        <item x="233"/>
        <item x="235"/>
        <item x="54"/>
        <item x="75"/>
        <item x="30"/>
        <item x="74"/>
        <item x="162"/>
        <item x="163"/>
        <item x="243"/>
        <item x="72"/>
        <item x="254"/>
        <item x="237"/>
        <item x="1"/>
        <item x="140"/>
        <item x="211"/>
        <item x="210"/>
        <item x="212"/>
        <item x="58"/>
        <item x="52"/>
        <item x="197"/>
        <item x="26"/>
        <item x="31"/>
        <item x="251"/>
        <item x="166"/>
        <item x="62"/>
        <item x="15"/>
        <item x="13"/>
        <item x="22"/>
        <item x="59"/>
        <item x="238"/>
        <item x="56"/>
        <item x="177"/>
        <item x="71"/>
        <item x="249"/>
        <item x="161"/>
        <item x="172"/>
        <item x="220"/>
        <item x="77"/>
        <item x="178"/>
        <item x="248"/>
        <item x="134"/>
        <item x="145"/>
        <item x="173"/>
        <item x="186"/>
        <item x="193"/>
        <item x="64"/>
        <item x="170"/>
        <item x="176"/>
        <item x="192"/>
        <item x="246"/>
        <item x="221"/>
        <item x="149"/>
        <item x="67"/>
        <item x="34"/>
        <item x="174"/>
        <item x="167"/>
        <item x="228"/>
        <item x="245"/>
        <item x="147"/>
        <item x="28"/>
        <item x="191"/>
        <item x="204"/>
        <item x="23"/>
        <item x="18"/>
        <item x="175"/>
        <item x="205"/>
        <item x="91"/>
        <item x="5"/>
        <item x="94"/>
        <item x="10"/>
        <item x="118"/>
        <item x="130"/>
        <item x="227"/>
        <item x="102"/>
        <item x="121"/>
        <item x="143"/>
        <item x="137"/>
        <item x="132"/>
        <item x="60"/>
        <item x="198"/>
        <item x="101"/>
        <item x="53"/>
        <item x="164"/>
        <item x="202"/>
        <item x="0"/>
        <item x="232"/>
        <item x="33"/>
        <item x="32"/>
        <item x="92"/>
        <item x="128"/>
        <item x="141"/>
        <item x="234"/>
        <item x="230"/>
        <item x="160"/>
        <item x="231"/>
        <item x="40"/>
        <item x="129"/>
        <item x="181"/>
        <item x="253"/>
        <item x="252"/>
        <item x="45"/>
        <item x="43"/>
        <item x="148"/>
        <item x="157"/>
        <item x="133"/>
        <item x="240"/>
        <item x="180"/>
        <item x="73"/>
        <item x="242"/>
        <item x="55"/>
        <item x="93"/>
        <item x="96"/>
        <item x="57"/>
        <item x="182"/>
        <item x="41"/>
        <item x="165"/>
        <item x="236"/>
        <item x="224"/>
        <item x="42"/>
        <item x="171"/>
        <item x="168"/>
        <item x="217"/>
        <item x="44"/>
        <item x="126"/>
        <item x="139"/>
        <item x="27"/>
        <item x="207"/>
        <item x="203"/>
        <item x="213"/>
        <item x="99"/>
      </items>
    </pivotField>
    <pivotField axis="axisRow" compact="0" outline="0" showAll="0" defaultSubtotal="0">
      <items count="24">
        <item x="14"/>
        <item x="19"/>
        <item x="16"/>
        <item m="1" x="22"/>
        <item x="15"/>
        <item x="4"/>
        <item x="12"/>
        <item x="20"/>
        <item x="2"/>
        <item x="1"/>
        <item x="10"/>
        <item x="9"/>
        <item x="5"/>
        <item x="17"/>
        <item x="18"/>
        <item m="1" x="21"/>
        <item x="0"/>
        <item x="6"/>
        <item x="8"/>
        <item x="13"/>
        <item x="3"/>
        <item m="1" x="23"/>
        <item x="11"/>
        <item x="7"/>
      </items>
    </pivotField>
    <pivotField axis="axisRow" compact="0" outline="0" showAll="0" defaultSubtotal="0">
      <items count="45">
        <item m="1" x="44"/>
        <item x="12"/>
        <item x="8"/>
        <item x="9"/>
        <item x="3"/>
        <item x="4"/>
        <item x="5"/>
        <item x="6"/>
        <item x="16"/>
        <item x="17"/>
        <item x="7"/>
        <item x="18"/>
        <item x="19"/>
        <item x="20"/>
        <item x="21"/>
        <item x="11"/>
        <item x="22"/>
        <item x="23"/>
        <item x="24"/>
        <item x="25"/>
        <item x="26"/>
        <item x="27"/>
        <item x="28"/>
        <item x="29"/>
        <item x="30"/>
        <item x="31"/>
        <item x="32"/>
        <item x="33"/>
        <item x="34"/>
        <item x="35"/>
        <item x="36"/>
        <item x="37"/>
        <item x="38"/>
        <item x="39"/>
        <item x="13"/>
        <item x="14"/>
        <item x="10"/>
        <item x="40"/>
        <item x="41"/>
        <item x="0"/>
        <item x="42"/>
        <item x="1"/>
        <item x="43"/>
        <item x="15"/>
        <item x="2"/>
      </items>
    </pivotField>
    <pivotField axis="axisRow" compact="0" outline="0" showAll="0" defaultSubtotal="0">
      <items count="4">
        <item x="2"/>
        <item x="3"/>
        <item x="1"/>
        <item x="0"/>
      </items>
    </pivotField>
    <pivotField axis="axisRow" compact="0" outline="0" showAll="0" defaultSubtotal="0">
      <items count="1">
        <item x="0"/>
      </items>
    </pivotField>
    <pivotField axis="axisRow" compact="0" outline="0" showAll="0" defaultSubtotal="0">
      <items count="335">
        <item x="212"/>
        <item x="230"/>
        <item x="231"/>
        <item x="302"/>
        <item x="128"/>
        <item x="235"/>
        <item x="234"/>
        <item x="306"/>
        <item x="304"/>
        <item x="233"/>
        <item x="232"/>
        <item x="74"/>
        <item x="72"/>
        <item x="200"/>
        <item x="201"/>
        <item x="221"/>
        <item x="183"/>
        <item x="182"/>
        <item x="64"/>
        <item x="199"/>
        <item x="185"/>
        <item x="86"/>
        <item x="251"/>
        <item x="250"/>
        <item x="246"/>
        <item x="253"/>
        <item x="153"/>
        <item x="0"/>
        <item x="252"/>
        <item x="248"/>
        <item x="257"/>
        <item x="256"/>
        <item x="126"/>
        <item x="127"/>
        <item x="203"/>
        <item x="254"/>
        <item x="152"/>
        <item x="255"/>
        <item x="289"/>
        <item x="309"/>
        <item x="310"/>
        <item x="305"/>
        <item x="219"/>
        <item x="311"/>
        <item x="198"/>
        <item x="218"/>
        <item x="329"/>
        <item x="32"/>
        <item x="207"/>
        <item x="158"/>
        <item x="245"/>
        <item x="210"/>
        <item x="241"/>
        <item x="242"/>
        <item x="151"/>
        <item x="226"/>
        <item x="214"/>
        <item x="155"/>
        <item x="156"/>
        <item x="157"/>
        <item x="148"/>
        <item x="161"/>
        <item x="164"/>
        <item x="166"/>
        <item x="165"/>
        <item x="149"/>
        <item x="150"/>
        <item x="154"/>
        <item x="162"/>
        <item x="163"/>
        <item x="178"/>
        <item x="285"/>
        <item x="284"/>
        <item x="174"/>
        <item x="119"/>
        <item x="79"/>
        <item x="75"/>
        <item x="298"/>
        <item x="224"/>
        <item x="223"/>
        <item x="293"/>
        <item x="294"/>
        <item x="222"/>
        <item x="213"/>
        <item x="48"/>
        <item x="190"/>
        <item x="191"/>
        <item x="192"/>
        <item x="194"/>
        <item x="193"/>
        <item x="120"/>
        <item x="114"/>
        <item x="112"/>
        <item x="113"/>
        <item x="110"/>
        <item x="109"/>
        <item x="116"/>
        <item x="115"/>
        <item x="88"/>
        <item x="67"/>
        <item x="101"/>
        <item x="40"/>
        <item x="307"/>
        <item x="263"/>
        <item x="264"/>
        <item x="2"/>
        <item x="3"/>
        <item x="124"/>
        <item x="125"/>
        <item x="146"/>
        <item x="197"/>
        <item x="204"/>
        <item x="331"/>
        <item x="330"/>
        <item x="107"/>
        <item x="320"/>
        <item x="68"/>
        <item x="133"/>
        <item x="130"/>
        <item x="76"/>
        <item x="314"/>
        <item x="160"/>
        <item x="98"/>
        <item x="46"/>
        <item x="44"/>
        <item x="45"/>
        <item x="121"/>
        <item x="47"/>
        <item x="97"/>
        <item x="189"/>
        <item x="159"/>
        <item x="308"/>
        <item x="28"/>
        <item x="41"/>
        <item x="42"/>
        <item x="81"/>
        <item x="202"/>
        <item x="220"/>
        <item x="195"/>
        <item x="134"/>
        <item x="65"/>
        <item x="43"/>
        <item x="168"/>
        <item x="169"/>
        <item x="170"/>
        <item x="80"/>
        <item x="63"/>
        <item x="184"/>
        <item x="313"/>
        <item x="61"/>
        <item x="82"/>
        <item x="38"/>
        <item x="108"/>
        <item x="175"/>
        <item x="34"/>
        <item x="77"/>
        <item x="39"/>
        <item x="85"/>
        <item x="62"/>
        <item x="216"/>
        <item x="69"/>
        <item x="186"/>
        <item x="187"/>
        <item x="33"/>
        <item x="188"/>
        <item x="35"/>
        <item x="36"/>
        <item x="37"/>
        <item x="215"/>
        <item x="327"/>
        <item x="196"/>
        <item x="111"/>
        <item x="180"/>
        <item x="291"/>
        <item x="106"/>
        <item x="105"/>
        <item x="102"/>
        <item x="18"/>
        <item x="103"/>
        <item x="104"/>
        <item x="84"/>
        <item x="99"/>
        <item x="296"/>
        <item x="295"/>
        <item x="208"/>
        <item x="209"/>
        <item x="181"/>
        <item x="19"/>
        <item x="244"/>
        <item x="21"/>
        <item x="227"/>
        <item x="176"/>
        <item x="53"/>
        <item x="54"/>
        <item x="49"/>
        <item x="60"/>
        <item x="50"/>
        <item x="51"/>
        <item x="52"/>
        <item x="55"/>
        <item x="56"/>
        <item x="57"/>
        <item x="59"/>
        <item x="58"/>
        <item x="90"/>
        <item x="94"/>
        <item x="132"/>
        <item x="30"/>
        <item x="312"/>
        <item x="96"/>
        <item x="266"/>
        <item x="265"/>
        <item x="267"/>
        <item x="269"/>
        <item x="270"/>
        <item x="206"/>
        <item x="13"/>
        <item x="172"/>
        <item x="171"/>
        <item x="249"/>
        <item x="173"/>
        <item x="237"/>
        <item x="258"/>
        <item x="10"/>
        <item x="11"/>
        <item x="332"/>
        <item x="277"/>
        <item x="278"/>
        <item x="279"/>
        <item x="205"/>
        <item x="229"/>
        <item x="9"/>
        <item x="8"/>
        <item x="287"/>
        <item x="272"/>
        <item x="273"/>
        <item x="288"/>
        <item x="292"/>
        <item x="89"/>
        <item x="78"/>
        <item x="70"/>
        <item x="326"/>
        <item x="117"/>
        <item x="236"/>
        <item x="228"/>
        <item x="177"/>
        <item x="167"/>
        <item x="87"/>
        <item x="15"/>
        <item x="16"/>
        <item x="301"/>
        <item x="318"/>
        <item x="319"/>
        <item x="92"/>
        <item x="1"/>
        <item x="297"/>
        <item x="83"/>
        <item x="31"/>
        <item x="147"/>
        <item x="325"/>
        <item x="22"/>
        <item x="25"/>
        <item x="23"/>
        <item x="24"/>
        <item x="26"/>
        <item x="71"/>
        <item x="179"/>
        <item x="247"/>
        <item x="280"/>
        <item x="281"/>
        <item x="282"/>
        <item x="283"/>
        <item x="123"/>
        <item x="122"/>
        <item x="334"/>
        <item x="333"/>
        <item x="93"/>
        <item x="100"/>
        <item x="324"/>
        <item x="290"/>
        <item x="14"/>
        <item x="17"/>
        <item x="131"/>
        <item x="91"/>
        <item x="27"/>
        <item x="286"/>
        <item x="268"/>
        <item x="303"/>
        <item x="323"/>
        <item x="5"/>
        <item x="4"/>
        <item x="7"/>
        <item x="6"/>
        <item x="299"/>
        <item x="300"/>
        <item x="225"/>
        <item x="328"/>
        <item x="139"/>
        <item x="137"/>
        <item x="143"/>
        <item x="144"/>
        <item x="142"/>
        <item x="138"/>
        <item x="141"/>
        <item x="136"/>
        <item x="145"/>
        <item x="135"/>
        <item x="140"/>
        <item x="20"/>
        <item x="118"/>
        <item x="271"/>
        <item x="321"/>
        <item x="12"/>
        <item x="275"/>
        <item x="276"/>
        <item x="274"/>
        <item x="243"/>
        <item x="217"/>
        <item x="322"/>
        <item x="129"/>
        <item x="211"/>
        <item x="95"/>
        <item x="66"/>
        <item x="29"/>
        <item x="239"/>
        <item x="240"/>
        <item x="262"/>
        <item x="315"/>
        <item x="316"/>
        <item x="317"/>
        <item x="238"/>
        <item x="259"/>
        <item x="261"/>
        <item x="260"/>
        <item x="73"/>
      </items>
    </pivotField>
    <pivotField axis="axisRow" compact="0" outline="0" showAll="0" defaultSubtotal="0">
      <items count="384">
        <item x="97"/>
        <item x="146"/>
        <item x="139"/>
        <item x="144"/>
        <item x="145"/>
        <item x="143"/>
        <item x="141"/>
        <item x="124"/>
        <item x="81"/>
        <item x="95"/>
        <item x="91"/>
        <item x="90"/>
        <item x="100"/>
        <item x="96"/>
        <item x="101"/>
        <item x="92"/>
        <item x="93"/>
        <item x="94"/>
        <item x="102"/>
        <item x="99"/>
        <item x="55"/>
        <item x="331"/>
        <item x="78"/>
        <item x="309"/>
        <item x="224"/>
        <item x="235"/>
        <item x="325"/>
        <item x="332"/>
        <item x="14"/>
        <item x="72"/>
        <item x="310"/>
        <item x="56"/>
        <item x="50"/>
        <item x="59"/>
        <item x="51"/>
        <item x="58"/>
        <item x="57"/>
        <item x="52"/>
        <item x="326"/>
        <item x="74"/>
        <item x="43"/>
        <item x="176"/>
        <item x="280"/>
        <item x="282"/>
        <item x="4"/>
        <item x="3"/>
        <item x="367"/>
        <item x="105"/>
        <item x="108"/>
        <item x="158"/>
        <item x="106"/>
        <item x="103"/>
        <item x="104"/>
        <item x="107"/>
        <item x="20"/>
        <item x="39"/>
        <item x="38"/>
        <item x="194"/>
        <item x="315"/>
        <item x="316"/>
        <item x="153"/>
        <item x="154"/>
        <item x="156"/>
        <item x="157"/>
        <item x="152"/>
        <item x="155"/>
        <item x="151"/>
        <item x="130"/>
        <item x="129"/>
        <item x="133"/>
        <item x="134"/>
        <item x="132"/>
        <item x="159"/>
        <item x="160"/>
        <item x="168"/>
        <item x="167"/>
        <item x="2"/>
        <item x="162"/>
        <item x="328"/>
        <item x="128"/>
        <item x="127"/>
        <item x="166"/>
        <item x="169"/>
        <item x="17"/>
        <item x="293"/>
        <item x="288"/>
        <item x="289"/>
        <item x="283"/>
        <item x="9"/>
        <item x="8"/>
        <item x="236"/>
        <item x="281"/>
        <item x="28"/>
        <item x="116"/>
        <item x="372"/>
        <item x="371"/>
        <item x="19"/>
        <item x="161"/>
        <item x="165"/>
        <item x="140"/>
        <item x="148"/>
        <item x="142"/>
        <item x="138"/>
        <item x="276"/>
        <item x="277"/>
        <item x="75"/>
        <item x="79"/>
        <item x="233"/>
        <item x="150"/>
        <item x="32"/>
        <item x="324"/>
        <item x="211"/>
        <item x="210"/>
        <item x="23"/>
        <item x="22"/>
        <item x="41"/>
        <item x="174"/>
        <item x="173"/>
        <item x="60"/>
        <item x="53"/>
        <item x="54"/>
        <item x="180"/>
        <item x="344"/>
        <item x="343"/>
        <item x="305"/>
        <item x="347"/>
        <item x="352"/>
        <item x="13"/>
        <item x="131"/>
        <item x="80"/>
        <item x="126"/>
        <item x="125"/>
        <item x="259"/>
        <item x="319"/>
        <item x="320"/>
        <item x="317"/>
        <item x="318"/>
        <item x="175"/>
        <item x="87"/>
        <item x="171"/>
        <item x="239"/>
        <item x="177"/>
        <item x="42"/>
        <item x="299"/>
        <item x="10"/>
        <item x="11"/>
        <item x="113"/>
        <item x="321"/>
        <item x="232"/>
        <item x="188"/>
        <item x="205"/>
        <item x="7"/>
        <item x="6"/>
        <item x="238"/>
        <item x="237"/>
        <item x="213"/>
        <item x="298"/>
        <item x="170"/>
        <item x="147"/>
        <item x="278"/>
        <item x="290"/>
        <item x="89"/>
        <item x="375"/>
        <item x="379"/>
        <item x="234"/>
        <item x="40"/>
        <item x="341"/>
        <item x="196"/>
        <item x="193"/>
        <item x="115"/>
        <item x="241"/>
        <item x="135"/>
        <item x="136"/>
        <item x="137"/>
        <item x="70"/>
        <item x="271"/>
        <item x="121"/>
        <item x="365"/>
        <item x="242"/>
        <item x="300"/>
        <item x="27"/>
        <item x="24"/>
        <item x="351"/>
        <item x="359"/>
        <item x="63"/>
        <item x="86"/>
        <item x="33"/>
        <item x="85"/>
        <item x="275"/>
        <item x="245"/>
        <item x="246"/>
        <item x="370"/>
        <item x="369"/>
        <item x="83"/>
        <item x="383"/>
        <item x="363"/>
        <item x="362"/>
        <item x="1"/>
        <item x="208"/>
        <item x="312"/>
        <item x="311"/>
        <item x="313"/>
        <item x="67"/>
        <item x="61"/>
        <item x="294"/>
        <item x="29"/>
        <item x="34"/>
        <item x="214"/>
        <item x="76"/>
        <item x="187"/>
        <item x="203"/>
        <item x="380"/>
        <item x="250"/>
        <item x="71"/>
        <item x="18"/>
        <item x="15"/>
        <item x="16"/>
        <item x="25"/>
        <item x="68"/>
        <item x="364"/>
        <item x="65"/>
        <item x="269"/>
        <item x="268"/>
        <item x="82"/>
        <item x="377"/>
        <item x="244"/>
        <item x="262"/>
        <item x="327"/>
        <item x="88"/>
        <item x="119"/>
        <item x="270"/>
        <item x="376"/>
        <item x="225"/>
        <item x="192"/>
        <item x="218"/>
        <item x="263"/>
        <item x="279"/>
        <item x="287"/>
        <item x="292"/>
        <item x="73"/>
        <item x="260"/>
        <item x="267"/>
        <item x="291"/>
        <item x="286"/>
        <item x="374"/>
        <item x="329"/>
        <item x="231"/>
        <item x="77"/>
        <item x="37"/>
        <item x="264"/>
        <item x="322"/>
        <item x="252"/>
        <item x="251"/>
        <item x="346"/>
        <item x="373"/>
        <item x="226"/>
        <item x="31"/>
        <item x="284"/>
        <item x="330"/>
        <item x="303"/>
        <item x="26"/>
        <item x="21"/>
        <item x="266"/>
        <item x="265"/>
        <item x="304"/>
        <item x="109"/>
        <item x="5"/>
        <item x="112"/>
        <item x="12"/>
        <item x="163"/>
        <item x="164"/>
        <item x="149"/>
        <item x="285"/>
        <item x="186"/>
        <item x="185"/>
        <item x="184"/>
        <item x="202"/>
        <item x="201"/>
        <item x="200"/>
        <item x="222"/>
        <item x="221"/>
        <item x="220"/>
        <item x="223"/>
        <item x="219"/>
        <item x="339"/>
        <item x="338"/>
        <item x="337"/>
        <item x="345"/>
        <item x="123"/>
        <item x="172"/>
        <item x="212"/>
        <item x="195"/>
        <item x="216"/>
        <item x="217"/>
        <item x="215"/>
        <item x="207"/>
        <item x="190"/>
        <item x="69"/>
        <item x="296"/>
        <item x="122"/>
        <item x="295"/>
        <item x="62"/>
        <item x="247"/>
        <item x="301"/>
        <item x="0"/>
        <item x="350"/>
        <item x="35"/>
        <item x="36"/>
        <item x="110"/>
        <item x="182"/>
        <item x="181"/>
        <item x="209"/>
        <item x="358"/>
        <item x="348"/>
        <item x="243"/>
        <item x="349"/>
        <item x="333"/>
        <item x="335"/>
        <item x="334"/>
        <item x="44"/>
        <item x="179"/>
        <item x="254"/>
        <item x="255"/>
        <item x="183"/>
        <item x="197"/>
        <item x="199"/>
        <item x="198"/>
        <item x="336"/>
        <item x="273"/>
        <item x="382"/>
        <item x="381"/>
        <item x="49"/>
        <item x="47"/>
        <item x="228"/>
        <item x="229"/>
        <item x="230"/>
        <item x="240"/>
        <item x="191"/>
        <item x="366"/>
        <item x="272"/>
        <item x="84"/>
        <item x="368"/>
        <item x="64"/>
        <item x="117"/>
        <item x="118"/>
        <item x="111"/>
        <item x="114"/>
        <item x="66"/>
        <item x="342"/>
        <item x="274"/>
        <item x="45"/>
        <item x="249"/>
        <item x="248"/>
        <item x="361"/>
        <item x="360"/>
        <item x="340"/>
        <item x="46"/>
        <item x="378"/>
        <item x="261"/>
        <item x="258"/>
        <item x="257"/>
        <item x="256"/>
        <item x="323"/>
        <item x="48"/>
        <item x="178"/>
        <item x="204"/>
        <item x="357"/>
        <item x="356"/>
        <item x="253"/>
        <item x="353"/>
        <item x="354"/>
        <item x="355"/>
        <item x="30"/>
        <item x="227"/>
        <item x="206"/>
        <item x="189"/>
        <item x="308"/>
        <item x="302"/>
        <item x="307"/>
        <item x="306"/>
        <item x="314"/>
        <item x="297"/>
        <item x="120"/>
        <item x="98"/>
      </items>
    </pivotField>
    <pivotField axis="axisRow" compact="0" outline="0" showAll="0" defaultSubtotal="0">
      <items count="123">
        <item x="87"/>
        <item x="13"/>
        <item x="38"/>
        <item x="92"/>
        <item x="26"/>
        <item x="30"/>
        <item x="0"/>
        <item x="68"/>
        <item x="42"/>
        <item x="34"/>
        <item x="119"/>
        <item x="52"/>
        <item x="88"/>
        <item x="23"/>
        <item x="110"/>
        <item x="116"/>
        <item x="53"/>
        <item x="91"/>
        <item x="77"/>
        <item x="10"/>
        <item x="122"/>
        <item x="16"/>
        <item x="82"/>
        <item x="86"/>
        <item x="46"/>
        <item x="36"/>
        <item x="80"/>
        <item x="8"/>
        <item x="57"/>
        <item x="4"/>
        <item x="27"/>
        <item x="39"/>
        <item x="109"/>
        <item x="102"/>
        <item x="76"/>
        <item x="15"/>
        <item x="100"/>
        <item x="81"/>
        <item x="101"/>
        <item x="5"/>
        <item x="121"/>
        <item x="48"/>
        <item x="74"/>
        <item x="98"/>
        <item x="83"/>
        <item x="114"/>
        <item x="20"/>
        <item x="67"/>
        <item x="117"/>
        <item x="14"/>
        <item x="70"/>
        <item x="32"/>
        <item x="22"/>
        <item x="73"/>
        <item x="115"/>
        <item x="40"/>
        <item x="51"/>
        <item x="54"/>
        <item x="12"/>
        <item x="45"/>
        <item x="85"/>
        <item x="58"/>
        <item x="60"/>
        <item x="62"/>
        <item x="95"/>
        <item x="106"/>
        <item x="61"/>
        <item x="7"/>
        <item x="105"/>
        <item x="111"/>
        <item x="31"/>
        <item x="112"/>
        <item x="1"/>
        <item x="99"/>
        <item x="19"/>
        <item x="72"/>
        <item x="69"/>
        <item x="75"/>
        <item x="35"/>
        <item x="90"/>
        <item x="118"/>
        <item x="56"/>
        <item x="104"/>
        <item x="18"/>
        <item x="29"/>
        <item x="107"/>
        <item x="84"/>
        <item x="24"/>
        <item x="33"/>
        <item x="9"/>
        <item x="37"/>
        <item x="89"/>
        <item x="65"/>
        <item x="64"/>
        <item x="59"/>
        <item x="79"/>
        <item x="17"/>
        <item x="2"/>
        <item x="94"/>
        <item x="6"/>
        <item x="55"/>
        <item x="41"/>
        <item x="3"/>
        <item x="47"/>
        <item x="44"/>
        <item x="50"/>
        <item x="49"/>
        <item x="71"/>
        <item x="25"/>
        <item x="108"/>
        <item x="63"/>
        <item x="97"/>
        <item x="113"/>
        <item x="11"/>
        <item x="120"/>
        <item x="96"/>
        <item x="66"/>
        <item x="78"/>
        <item x="21"/>
        <item x="43"/>
        <item x="103"/>
        <item x="93"/>
        <item x="28"/>
      </items>
    </pivotField>
    <pivotField axis="axisRow" compact="0" outline="0" showAll="0" defaultSubtotal="0">
      <items count="144">
        <item x="63"/>
        <item x="64"/>
        <item x="61"/>
        <item x="66"/>
        <item x="55"/>
        <item x="60"/>
        <item x="53"/>
        <item x="68"/>
        <item x="56"/>
        <item x="59"/>
        <item x="58"/>
        <item x="62"/>
        <item x="57"/>
        <item x="69"/>
        <item x="67"/>
        <item x="52"/>
        <item x="65"/>
        <item x="54"/>
        <item x="82"/>
        <item x="81"/>
        <item x="86"/>
        <item x="78"/>
        <item x="77"/>
        <item x="87"/>
        <item x="83"/>
        <item x="79"/>
        <item x="85"/>
        <item x="84"/>
        <item x="80"/>
        <item x="2"/>
        <item x="70"/>
        <item x="103"/>
        <item x="21"/>
        <item x="141"/>
        <item x="137"/>
        <item x="22"/>
        <item x="112"/>
        <item x="99"/>
        <item x="135"/>
        <item x="43"/>
        <item x="132"/>
        <item x="72"/>
        <item x="20"/>
        <item x="101"/>
        <item x="126"/>
        <item x="122"/>
        <item x="119"/>
        <item x="113"/>
        <item x="100"/>
        <item x="125"/>
        <item x="73"/>
        <item x="35"/>
        <item x="26"/>
        <item x="34"/>
        <item x="25"/>
        <item x="17"/>
        <item x="27"/>
        <item x="91"/>
        <item x="88"/>
        <item x="89"/>
        <item x="102"/>
        <item x="30"/>
        <item x="120"/>
        <item x="47"/>
        <item x="98"/>
        <item x="13"/>
        <item x="14"/>
        <item x="40"/>
        <item x="39"/>
        <item x="0"/>
        <item x="107"/>
        <item x="45"/>
        <item x="36"/>
        <item x="41"/>
        <item x="37"/>
        <item x="18"/>
        <item x="142"/>
        <item x="133"/>
        <item x="44"/>
        <item x="106"/>
        <item x="128"/>
        <item x="97"/>
        <item x="130"/>
        <item x="19"/>
        <item x="94"/>
        <item x="75"/>
        <item x="114"/>
        <item x="118"/>
        <item x="49"/>
        <item x="108"/>
        <item x="127"/>
        <item x="139"/>
        <item x="1"/>
        <item x="31"/>
        <item x="131"/>
        <item x="134"/>
        <item x="136"/>
        <item x="90"/>
        <item x="92"/>
        <item x="110"/>
        <item x="111"/>
        <item x="48"/>
        <item x="117"/>
        <item x="115"/>
        <item x="116"/>
        <item x="104"/>
        <item x="96"/>
        <item x="105"/>
        <item x="124"/>
        <item x="24"/>
        <item x="42"/>
        <item x="38"/>
        <item x="32"/>
        <item x="3"/>
        <item x="16"/>
        <item x="23"/>
        <item x="71"/>
        <item x="76"/>
        <item x="74"/>
        <item x="50"/>
        <item x="15"/>
        <item x="51"/>
        <item x="140"/>
        <item x="109"/>
        <item x="121"/>
        <item x="129"/>
        <item x="95"/>
        <item x="28"/>
        <item x="138"/>
        <item x="33"/>
        <item x="29"/>
        <item x="123"/>
        <item x="7"/>
        <item x="9"/>
        <item x="8"/>
        <item x="5"/>
        <item x="10"/>
        <item x="143"/>
        <item x="12"/>
        <item x="4"/>
        <item x="11"/>
        <item x="6"/>
        <item x="93"/>
        <item x="46"/>
      </items>
    </pivotField>
    <pivotField axis="axisRow" compact="0" outline="0" showAll="0" defaultSubtotal="0">
      <items count="49">
        <item x="24"/>
        <item x="27"/>
        <item x="30"/>
        <item x="34"/>
        <item x="25"/>
        <item x="33"/>
        <item x="31"/>
        <item x="29"/>
        <item x="28"/>
        <item x="32"/>
        <item x="26"/>
        <item x="38"/>
        <item x="14"/>
        <item x="18"/>
        <item x="12"/>
        <item x="2"/>
        <item x="23"/>
        <item x="21"/>
        <item x="17"/>
        <item x="44"/>
        <item x="45"/>
        <item x="42"/>
        <item x="11"/>
        <item x="4"/>
        <item x="6"/>
        <item x="8"/>
        <item x="9"/>
        <item x="40"/>
        <item x="0"/>
        <item x="16"/>
        <item x="20"/>
        <item x="13"/>
        <item x="39"/>
        <item x="5"/>
        <item x="3"/>
        <item x="47"/>
        <item x="19"/>
        <item x="36"/>
        <item x="35"/>
        <item x="48"/>
        <item x="22"/>
        <item x="43"/>
        <item x="7"/>
        <item x="41"/>
        <item x="37"/>
        <item x="10"/>
        <item x="15"/>
        <item x="46"/>
        <item x="1"/>
      </items>
    </pivotField>
    <pivotField axis="axisRow" compact="0" outline="0" showAll="0" defaultSubtotal="0">
      <items count="28">
        <item x="3"/>
        <item x="8"/>
        <item m="1" x="26"/>
        <item x="12"/>
        <item x="14"/>
        <item x="2"/>
        <item x="7"/>
        <item x="6"/>
        <item x="4"/>
        <item x="13"/>
        <item x="11"/>
        <item m="1" x="27"/>
        <item m="1" x="25"/>
        <item x="15"/>
        <item x="16"/>
        <item x="18"/>
        <item x="0"/>
        <item x="9"/>
        <item x="5"/>
        <item x="20"/>
        <item x="17"/>
        <item x="19"/>
        <item x="23"/>
        <item x="21"/>
        <item x="24"/>
        <item x="22"/>
        <item x="10"/>
        <item x="1"/>
      </items>
    </pivotField>
    <pivotField axis="axisRow" compact="0" outline="0" showAll="0" defaultSubtotal="0">
      <items count="20">
        <item x="7"/>
        <item x="5"/>
        <item x="6"/>
        <item x="4"/>
        <item x="8"/>
        <item x="19"/>
        <item x="10"/>
        <item x="16"/>
        <item x="2"/>
        <item x="11"/>
        <item x="9"/>
        <item x="0"/>
        <item x="17"/>
        <item x="15"/>
        <item x="18"/>
        <item x="12"/>
        <item x="13"/>
        <item x="3"/>
        <item x="14"/>
        <item x="1"/>
      </items>
    </pivotField>
    <pivotField axis="axisRow" compact="0" outline="0" showAll="0" defaultSubtotal="0">
      <items count="306">
        <item x="31"/>
        <item x="30"/>
        <item x="28"/>
        <item x="23"/>
        <item x="26"/>
        <item x="21"/>
        <item x="22"/>
        <item x="19"/>
        <item x="186"/>
        <item x="27"/>
        <item x="20"/>
        <item x="198"/>
        <item x="165"/>
        <item x="161"/>
        <item x="188"/>
        <item x="183"/>
        <item x="137"/>
        <item x="197"/>
        <item x="163"/>
        <item x="156"/>
        <item x="24"/>
        <item x="164"/>
        <item x="162"/>
        <item x="139"/>
        <item x="93"/>
        <item x="89"/>
        <item x="92"/>
        <item x="42"/>
        <item x="41"/>
        <item x="212"/>
        <item x="88"/>
        <item x="57"/>
        <item x="100"/>
        <item x="160"/>
        <item x="168"/>
        <item x="150"/>
        <item x="52"/>
        <item x="138"/>
        <item x="192"/>
        <item x="189"/>
        <item x="181"/>
        <item x="178"/>
        <item x="185"/>
        <item x="196"/>
        <item x="62"/>
        <item x="43"/>
        <item x="187"/>
        <item x="120"/>
        <item x="95"/>
        <item x="190"/>
        <item x="61"/>
        <item x="210"/>
        <item x="70"/>
        <item x="135"/>
        <item x="154"/>
        <item x="175"/>
        <item x="157"/>
        <item x="142"/>
        <item x="238"/>
        <item x="66"/>
        <item x="40"/>
        <item x="171"/>
        <item x="140"/>
        <item x="159"/>
        <item x="56"/>
        <item x="191"/>
        <item x="94"/>
        <item x="90"/>
        <item x="29"/>
        <item x="305"/>
        <item x="225"/>
        <item x="97"/>
        <item x="51"/>
        <item x="78"/>
        <item x="121"/>
        <item x="75"/>
        <item x="158"/>
        <item x="99"/>
        <item x="35"/>
        <item x="60"/>
        <item x="152"/>
        <item x="134"/>
        <item x="55"/>
        <item x="39"/>
        <item x="240"/>
        <item x="169"/>
        <item x="193"/>
        <item x="32"/>
        <item x="236"/>
        <item x="241"/>
        <item x="194"/>
        <item x="131"/>
        <item x="149"/>
        <item x="237"/>
        <item x="247"/>
        <item x="16"/>
        <item x="143"/>
        <item x="246"/>
        <item x="38"/>
        <item x="226"/>
        <item x="148"/>
        <item x="64"/>
        <item x="172"/>
        <item x="11"/>
        <item x="73"/>
        <item x="48"/>
        <item x="219"/>
        <item x="33"/>
        <item x="76"/>
        <item x="245"/>
        <item x="224"/>
        <item x="141"/>
        <item x="1"/>
        <item x="211"/>
        <item x="34"/>
        <item x="87"/>
        <item x="244"/>
        <item x="231"/>
        <item x="182"/>
        <item x="184"/>
        <item x="36"/>
        <item x="59"/>
        <item x="98"/>
        <item x="180"/>
        <item x="25"/>
        <item x="37"/>
        <item x="118"/>
        <item x="167"/>
        <item x="166"/>
        <item x="128"/>
        <item x="18"/>
        <item x="46"/>
        <item x="3"/>
        <item x="155"/>
        <item x="17"/>
        <item x="123"/>
        <item x="104"/>
        <item x="136"/>
        <item x="232"/>
        <item x="126"/>
        <item x="50"/>
        <item x="112"/>
        <item x="71"/>
        <item x="86"/>
        <item x="9"/>
        <item x="222"/>
        <item x="251"/>
        <item x="239"/>
        <item x="153"/>
        <item x="117"/>
        <item x="127"/>
        <item x="221"/>
        <item x="235"/>
        <item x="8"/>
        <item x="133"/>
        <item x="107"/>
        <item x="58"/>
        <item x="130"/>
        <item x="110"/>
        <item x="233"/>
        <item x="220"/>
        <item x="218"/>
        <item x="7"/>
        <item x="81"/>
        <item x="125"/>
        <item x="113"/>
        <item x="105"/>
        <item x="116"/>
        <item x="115"/>
        <item x="91"/>
        <item x="119"/>
        <item x="96"/>
        <item x="234"/>
        <item x="114"/>
        <item x="227"/>
        <item x="77"/>
        <item x="124"/>
        <item x="12"/>
        <item x="129"/>
        <item x="6"/>
        <item x="230"/>
        <item x="44"/>
        <item x="49"/>
        <item x="47"/>
        <item x="213"/>
        <item x="108"/>
        <item x="170"/>
        <item x="151"/>
        <item x="10"/>
        <item x="109"/>
        <item x="209"/>
        <item x="53"/>
        <item x="252"/>
        <item x="122"/>
        <item x="72"/>
        <item x="204"/>
        <item x="4"/>
        <item x="223"/>
        <item x="0"/>
        <item x="14"/>
        <item x="5"/>
        <item x="85"/>
        <item x="177"/>
        <item x="214"/>
        <item x="111"/>
        <item x="291"/>
        <item x="199"/>
        <item x="201"/>
        <item x="250"/>
        <item x="54"/>
        <item x="174"/>
        <item x="176"/>
        <item x="205"/>
        <item x="106"/>
        <item x="215"/>
        <item x="207"/>
        <item x="83"/>
        <item x="145"/>
        <item x="79"/>
        <item x="69"/>
        <item x="80"/>
        <item x="248"/>
        <item x="13"/>
        <item x="82"/>
        <item x="202"/>
        <item x="249"/>
        <item x="2"/>
        <item x="179"/>
        <item x="15"/>
        <item x="173"/>
        <item x="84"/>
        <item x="203"/>
        <item x="74"/>
        <item x="67"/>
        <item x="146"/>
        <item x="200"/>
        <item x="45"/>
        <item x="65"/>
        <item x="208"/>
        <item x="63"/>
        <item x="206"/>
        <item x="68"/>
        <item x="216"/>
        <item x="102"/>
        <item x="103"/>
        <item x="132"/>
        <item x="147"/>
        <item x="229"/>
        <item x="101"/>
        <item x="228"/>
        <item x="195"/>
        <item x="276"/>
        <item x="270"/>
        <item x="258"/>
        <item x="275"/>
        <item x="277"/>
        <item x="303"/>
        <item x="304"/>
        <item x="284"/>
        <item x="285"/>
        <item x="290"/>
        <item x="268"/>
        <item x="260"/>
        <item x="267"/>
        <item x="292"/>
        <item x="301"/>
        <item x="261"/>
        <item x="256"/>
        <item x="274"/>
        <item x="269"/>
        <item x="278"/>
        <item x="263"/>
        <item x="294"/>
        <item x="279"/>
        <item x="242"/>
        <item x="243"/>
        <item x="253"/>
        <item x="280"/>
        <item x="273"/>
        <item x="286"/>
        <item x="264"/>
        <item x="265"/>
        <item x="257"/>
        <item x="259"/>
        <item x="295"/>
        <item x="266"/>
        <item x="287"/>
        <item x="296"/>
        <item x="298"/>
        <item x="300"/>
        <item x="297"/>
        <item x="262"/>
        <item x="254"/>
        <item x="272"/>
        <item x="281"/>
        <item x="299"/>
        <item x="282"/>
        <item x="289"/>
        <item x="271"/>
        <item x="293"/>
        <item x="302"/>
        <item x="288"/>
        <item x="255"/>
        <item x="283"/>
        <item x="217"/>
        <item x="144"/>
      </items>
    </pivotField>
    <pivotField axis="axisRow" compact="0" outline="0" showAll="0" defaultSubtotal="0">
      <items count="24">
        <item x="23"/>
        <item x="8"/>
        <item x="22"/>
        <item x="18"/>
        <item x="5"/>
        <item x="6"/>
        <item x="10"/>
        <item x="4"/>
        <item x="2"/>
        <item x="3"/>
        <item x="9"/>
        <item x="11"/>
        <item x="12"/>
        <item x="1"/>
        <item x="16"/>
        <item x="15"/>
        <item x="17"/>
        <item x="13"/>
        <item x="21"/>
        <item x="19"/>
        <item x="20"/>
        <item x="0"/>
        <item x="14"/>
        <item x="7"/>
      </items>
    </pivotField>
    <pivotField dataField="1" compact="0" outline="0" showAll="0">
      <items count="11">
        <item x="7"/>
        <item x="3"/>
        <item x="1"/>
        <item x="9"/>
        <item x="2"/>
        <item x="8"/>
        <item x="6"/>
        <item x="5"/>
        <item x="4"/>
        <item x="0"/>
        <item t="default"/>
      </items>
    </pivotField>
    <pivotField axis="axisRow" compact="0" outline="0" showAll="0" defaultSubtotal="0">
      <items count="302">
        <item x="185"/>
        <item x="197"/>
        <item x="296"/>
        <item x="269"/>
        <item x="163"/>
        <item x="284"/>
        <item x="295"/>
        <item x="293"/>
        <item x="187"/>
        <item x="272"/>
        <item x="288"/>
        <item x="298"/>
        <item x="289"/>
        <item x="265"/>
        <item x="263"/>
        <item x="271"/>
        <item x="267"/>
        <item x="273"/>
        <item x="292"/>
        <item x="262"/>
        <item x="279"/>
        <item x="278"/>
        <item x="135"/>
        <item x="57"/>
        <item x="280"/>
        <item x="281"/>
        <item x="31"/>
        <item x="290"/>
        <item x="294"/>
        <item x="159"/>
        <item x="137"/>
        <item x="52"/>
        <item x="276"/>
        <item x="291"/>
        <item x="266"/>
        <item x="275"/>
        <item x="191"/>
        <item x="188"/>
        <item x="194"/>
        <item x="184"/>
        <item x="195"/>
        <item x="282"/>
        <item x="161"/>
        <item x="186"/>
        <item x="118"/>
        <item x="154"/>
        <item x="93"/>
        <item x="261"/>
        <item x="189"/>
        <item x="297"/>
        <item x="166"/>
        <item x="70"/>
        <item x="274"/>
        <item x="133"/>
        <item x="255"/>
        <item x="270"/>
        <item x="173"/>
        <item x="30"/>
        <item x="162"/>
        <item x="268"/>
        <item x="299"/>
        <item x="40"/>
        <item x="158"/>
        <item x="180"/>
        <item x="169"/>
        <item x="138"/>
        <item x="21"/>
        <item x="22"/>
        <item x="56"/>
        <item x="160"/>
        <item x="190"/>
        <item x="283"/>
        <item x="196"/>
        <item x="300"/>
        <item x="223"/>
        <item x="136"/>
        <item x="286"/>
        <item x="51"/>
        <item x="78"/>
        <item x="119"/>
        <item x="91"/>
        <item x="97"/>
        <item x="35"/>
        <item x="42"/>
        <item x="150"/>
        <item x="132"/>
        <item x="98"/>
        <item x="55"/>
        <item x="39"/>
        <item x="167"/>
        <item x="192"/>
        <item x="32"/>
        <item x="285"/>
        <item x="62"/>
        <item x="193"/>
        <item x="87"/>
        <item x="147"/>
        <item x="140"/>
        <item x="260"/>
        <item x="264"/>
        <item x="246"/>
        <item x="236"/>
        <item x="16"/>
        <item x="141"/>
        <item x="90"/>
        <item x="245"/>
        <item x="38"/>
        <item x="224"/>
        <item x="148"/>
        <item x="146"/>
        <item x="64"/>
        <item x="66"/>
        <item x="11"/>
        <item x="73"/>
        <item x="48"/>
        <item x="217"/>
        <item x="33"/>
        <item x="257"/>
        <item x="41"/>
        <item x="244"/>
        <item x="222"/>
        <item x="139"/>
        <item x="1"/>
        <item x="220"/>
        <item x="34"/>
        <item x="20"/>
        <item x="85"/>
        <item x="27"/>
        <item x="243"/>
        <item x="181"/>
        <item x="182"/>
        <item x="183"/>
        <item x="277"/>
        <item x="36"/>
        <item x="59"/>
        <item x="96"/>
        <item x="152"/>
        <item x="179"/>
        <item x="37"/>
        <item x="116"/>
        <item x="253"/>
        <item x="164"/>
        <item x="215"/>
        <item x="46"/>
        <item x="3"/>
        <item x="86"/>
        <item x="174"/>
        <item x="121"/>
        <item x="43"/>
        <item x="102"/>
        <item x="134"/>
        <item x="252"/>
        <item x="50"/>
        <item x="110"/>
        <item x="71"/>
        <item x="28"/>
        <item x="238"/>
        <item x="219"/>
        <item x="250"/>
        <item x="92"/>
        <item x="23"/>
        <item x="234"/>
        <item x="239"/>
        <item x="115"/>
        <item x="125"/>
        <item x="129"/>
        <item x="235"/>
        <item x="131"/>
        <item x="105"/>
        <item x="256"/>
        <item x="58"/>
        <item x="108"/>
        <item x="218"/>
        <item x="216"/>
        <item x="80"/>
        <item x="123"/>
        <item x="111"/>
        <item x="170"/>
        <item x="103"/>
        <item x="114"/>
        <item x="254"/>
        <item x="113"/>
        <item x="258"/>
        <item x="76"/>
        <item x="117"/>
        <item x="94"/>
        <item x="209"/>
        <item x="112"/>
        <item x="225"/>
        <item x="77"/>
        <item x="122"/>
        <item x="12"/>
        <item x="127"/>
        <item x="229"/>
        <item x="208"/>
        <item x="6"/>
        <item x="29"/>
        <item x="44"/>
        <item x="259"/>
        <item x="49"/>
        <item x="47"/>
        <item x="211"/>
        <item x="106"/>
        <item x="168"/>
        <item x="107"/>
        <item x="53"/>
        <item x="126"/>
        <item x="210"/>
        <item x="251"/>
        <item x="120"/>
        <item x="72"/>
        <item x="202"/>
        <item x="4"/>
        <item x="153"/>
        <item x="14"/>
        <item x="84"/>
        <item x="176"/>
        <item x="212"/>
        <item x="109"/>
        <item x="287"/>
        <item x="26"/>
        <item x="230"/>
        <item x="124"/>
        <item x="199"/>
        <item x="249"/>
        <item x="54"/>
        <item x="172"/>
        <item x="237"/>
        <item x="175"/>
        <item x="203"/>
        <item x="155"/>
        <item x="233"/>
        <item x="104"/>
        <item x="213"/>
        <item x="205"/>
        <item x="61"/>
        <item x="143"/>
        <item x="128"/>
        <item x="231"/>
        <item x="301"/>
        <item x="69"/>
        <item x="165"/>
        <item x="79"/>
        <item x="247"/>
        <item x="7"/>
        <item x="13"/>
        <item x="81"/>
        <item x="200"/>
        <item x="248"/>
        <item x="177"/>
        <item x="2"/>
        <item x="178"/>
        <item x="89"/>
        <item x="15"/>
        <item x="157"/>
        <item x="232"/>
        <item x="24"/>
        <item x="171"/>
        <item x="83"/>
        <item x="228"/>
        <item x="201"/>
        <item x="9"/>
        <item x="149"/>
        <item x="151"/>
        <item x="74"/>
        <item x="18"/>
        <item x="67"/>
        <item x="144"/>
        <item x="8"/>
        <item x="156"/>
        <item x="221"/>
        <item x="5"/>
        <item x="17"/>
        <item x="88"/>
        <item x="95"/>
        <item x="198"/>
        <item x="45"/>
        <item x="19"/>
        <item x="65"/>
        <item x="206"/>
        <item x="60"/>
        <item x="63"/>
        <item x="25"/>
        <item x="10"/>
        <item x="204"/>
        <item x="68"/>
        <item x="207"/>
        <item x="214"/>
        <item x="100"/>
        <item x="101"/>
        <item x="241"/>
        <item x="242"/>
        <item x="130"/>
        <item x="145"/>
        <item x="82"/>
        <item x="99"/>
        <item x="75"/>
        <item x="0"/>
        <item x="227"/>
        <item x="226"/>
        <item x="240"/>
        <item x="142"/>
      </items>
    </pivotField>
    <pivotField axis="axisRow" compact="0" outline="0" showAll="0" defaultSubtotal="0">
      <items count="305">
        <item x="140"/>
        <item x="182"/>
        <item x="299"/>
        <item x="194"/>
        <item x="161"/>
        <item x="290"/>
        <item x="270"/>
        <item x="301"/>
        <item x="291"/>
        <item x="184"/>
        <item x="285"/>
        <item x="298"/>
        <item x="296"/>
        <item x="273"/>
        <item x="18"/>
        <item x="280"/>
        <item x="279"/>
        <item x="17"/>
        <item x="133"/>
        <item x="52"/>
        <item x="25"/>
        <item x="281"/>
        <item x="282"/>
        <item x="26"/>
        <item x="293"/>
        <item x="267"/>
        <item x="156"/>
        <item x="135"/>
        <item x="47"/>
        <item x="295"/>
        <item x="292"/>
        <item x="264"/>
        <item x="272"/>
        <item x="16"/>
        <item x="22"/>
        <item x="268"/>
        <item x="159"/>
        <item x="274"/>
        <item x="89"/>
        <item x="186"/>
        <item x="263"/>
        <item x="300"/>
        <item x="289"/>
        <item x="65"/>
        <item x="131"/>
        <item x="15"/>
        <item x="255"/>
        <item x="271"/>
        <item x="170"/>
        <item x="277"/>
        <item x="160"/>
        <item x="302"/>
        <item x="35"/>
        <item x="155"/>
        <item x="188"/>
        <item x="185"/>
        <item x="191"/>
        <item x="136"/>
        <item x="181"/>
        <item x="192"/>
        <item x="23"/>
        <item x="51"/>
        <item x="157"/>
        <item x="158"/>
        <item x="57"/>
        <item x="284"/>
        <item x="24"/>
        <item x="297"/>
        <item x="21"/>
        <item x="258"/>
        <item x="183"/>
        <item x="134"/>
        <item x="287"/>
        <item x="46"/>
        <item x="294"/>
        <item x="73"/>
        <item x="87"/>
        <item x="93"/>
        <item x="30"/>
        <item x="276"/>
        <item x="37"/>
        <item x="163"/>
        <item x="130"/>
        <item x="275"/>
        <item x="94"/>
        <item x="50"/>
        <item x="34"/>
        <item x="27"/>
        <item x="286"/>
        <item x="83"/>
        <item x="145"/>
        <item x="138"/>
        <item x="11"/>
        <item x="139"/>
        <item x="86"/>
        <item x="33"/>
        <item x="146"/>
        <item x="144"/>
        <item x="59"/>
        <item x="61"/>
        <item x="6"/>
        <item x="68"/>
        <item x="43"/>
        <item x="177"/>
        <item x="28"/>
        <item x="166"/>
        <item x="36"/>
        <item x="137"/>
        <item x="29"/>
        <item x="81"/>
        <item x="266"/>
        <item x="187"/>
        <item x="179"/>
        <item x="31"/>
        <item x="54"/>
        <item x="303"/>
        <item x="92"/>
        <item x="150"/>
        <item x="225"/>
        <item x="32"/>
        <item x="162"/>
        <item x="113"/>
        <item x="41"/>
        <item x="238"/>
        <item x="82"/>
        <item x="269"/>
        <item x="171"/>
        <item x="19"/>
        <item x="38"/>
        <item x="98"/>
        <item x="132"/>
        <item x="148"/>
        <item x="257"/>
        <item x="45"/>
        <item x="66"/>
        <item x="80"/>
        <item x="164"/>
        <item x="251"/>
        <item x="189"/>
        <item x="88"/>
        <item x="190"/>
        <item x="14"/>
        <item x="193"/>
        <item x="129"/>
        <item x="101"/>
        <item x="53"/>
        <item x="226"/>
        <item x="75"/>
        <item x="221"/>
        <item x="167"/>
        <item x="99"/>
        <item x="254"/>
        <item x="71"/>
        <item x="90"/>
        <item x="224"/>
        <item x="207"/>
        <item x="72"/>
        <item x="7"/>
        <item x="206"/>
        <item x="178"/>
        <item x="180"/>
        <item x="39"/>
        <item x="278"/>
        <item x="44"/>
        <item x="42"/>
        <item x="102"/>
        <item x="240"/>
        <item x="176"/>
        <item x="112"/>
        <item x="236"/>
        <item x="241"/>
        <item x="48"/>
        <item x="223"/>
        <item x="208"/>
        <item x="252"/>
        <item x="262"/>
        <item x="67"/>
        <item x="237"/>
        <item x="265"/>
        <item x="200"/>
        <item x="283"/>
        <item x="151"/>
        <item x="9"/>
        <item x="79"/>
        <item x="173"/>
        <item x="115"/>
        <item x="288"/>
        <item x="217"/>
        <item x="259"/>
        <item x="106"/>
        <item x="250"/>
        <item x="220"/>
        <item x="49"/>
        <item x="169"/>
        <item x="231"/>
        <item x="172"/>
        <item x="111"/>
        <item x="100"/>
        <item x="203"/>
        <item x="56"/>
        <item x="141"/>
        <item x="104"/>
        <item x="304"/>
        <item x="20"/>
        <item x="64"/>
        <item x="74"/>
        <item x="248"/>
        <item x="8"/>
        <item x="253"/>
        <item x="76"/>
        <item x="198"/>
        <item x="249"/>
        <item x="174"/>
        <item x="117"/>
        <item x="107"/>
        <item x="110"/>
        <item x="109"/>
        <item x="85"/>
        <item x="10"/>
        <item x="154"/>
        <item x="108"/>
        <item x="118"/>
        <item x="216"/>
        <item x="116"/>
        <item x="168"/>
        <item x="232"/>
        <item x="78"/>
        <item x="199"/>
        <item x="209"/>
        <item x="219"/>
        <item x="165"/>
        <item x="147"/>
        <item x="239"/>
        <item x="103"/>
        <item x="69"/>
        <item x="122"/>
        <item x="121"/>
        <item x="235"/>
        <item x="13"/>
        <item x="62"/>
        <item x="114"/>
        <item x="142"/>
        <item x="247"/>
        <item x="256"/>
        <item x="233"/>
        <item x="246"/>
        <item x="218"/>
        <item x="12"/>
        <item x="215"/>
        <item x="84"/>
        <item x="210"/>
        <item x="105"/>
        <item x="124"/>
        <item x="195"/>
        <item x="260"/>
        <item x="91"/>
        <item x="125"/>
        <item x="197"/>
        <item x="234"/>
        <item x="245"/>
        <item x="40"/>
        <item x="244"/>
        <item x="126"/>
        <item x="152"/>
        <item x="230"/>
        <item x="60"/>
        <item x="261"/>
        <item x="204"/>
        <item x="212"/>
        <item x="55"/>
        <item x="58"/>
        <item x="5"/>
        <item x="202"/>
        <item x="63"/>
        <item x="205"/>
        <item x="211"/>
        <item x="123"/>
        <item x="214"/>
        <item x="175"/>
        <item x="222"/>
        <item x="227"/>
        <item x="120"/>
        <item x="119"/>
        <item x="149"/>
        <item x="127"/>
        <item x="153"/>
        <item x="2"/>
        <item x="128"/>
        <item x="196"/>
        <item x="143"/>
        <item x="201"/>
        <item x="4"/>
        <item x="3"/>
        <item x="77"/>
        <item x="213"/>
        <item x="242"/>
        <item x="243"/>
        <item x="96"/>
        <item x="97"/>
        <item x="229"/>
        <item x="70"/>
        <item x="95"/>
        <item x="228"/>
        <item x="0"/>
        <item x="1"/>
      </items>
    </pivotField>
    <pivotField axis="axisRow" compact="0" outline="0" showAll="0" defaultSubtotal="0">
      <items count="51">
        <item x="49"/>
        <item x="0"/>
        <item x="13"/>
        <item x="50"/>
        <item x="5"/>
        <item x="1"/>
        <item x="41"/>
        <item x="42"/>
        <item x="43"/>
        <item x="3"/>
        <item x="11"/>
        <item x="8"/>
        <item x="6"/>
        <item x="14"/>
        <item x="15"/>
        <item x="16"/>
        <item x="17"/>
        <item x="18"/>
        <item x="19"/>
        <item x="20"/>
        <item x="21"/>
        <item x="22"/>
        <item x="23"/>
        <item x="24"/>
        <item x="25"/>
        <item x="26"/>
        <item x="27"/>
        <item x="28"/>
        <item x="29"/>
        <item x="30"/>
        <item x="31"/>
        <item x="32"/>
        <item x="33"/>
        <item x="34"/>
        <item x="35"/>
        <item x="36"/>
        <item x="37"/>
        <item x="38"/>
        <item x="39"/>
        <item x="40"/>
        <item x="47"/>
        <item x="12"/>
        <item x="7"/>
        <item x="4"/>
        <item x="46"/>
        <item x="44"/>
        <item x="45"/>
        <item x="48"/>
        <item x="2"/>
        <item x="10"/>
        <item x="9"/>
      </items>
    </pivotField>
    <pivotField axis="axisRow" compact="0" outline="0" showAll="0" defaultSubtotal="0">
      <items count="53">
        <item x="52"/>
        <item x="9"/>
        <item x="30"/>
        <item x="32"/>
        <item x="14"/>
        <item x="13"/>
        <item x="12"/>
        <item x="49"/>
        <item x="15"/>
        <item x="10"/>
        <item x="11"/>
        <item x="33"/>
        <item x="28"/>
        <item x="3"/>
        <item x="8"/>
        <item x="31"/>
        <item x="2"/>
        <item x="1"/>
        <item x="5"/>
        <item x="0"/>
        <item x="46"/>
        <item x="51"/>
        <item x="29"/>
        <item x="6"/>
        <item x="7"/>
        <item x="26"/>
        <item x="44"/>
        <item x="43"/>
        <item x="45"/>
        <item x="48"/>
        <item x="25"/>
        <item x="36"/>
        <item x="20"/>
        <item x="35"/>
        <item x="34"/>
        <item x="41"/>
        <item x="47"/>
        <item x="16"/>
        <item x="27"/>
        <item x="21"/>
        <item x="23"/>
        <item x="22"/>
        <item x="37"/>
        <item x="50"/>
        <item x="24"/>
        <item x="17"/>
        <item x="40"/>
        <item x="39"/>
        <item x="38"/>
        <item x="18"/>
        <item x="19"/>
        <item x="42"/>
        <item x="4"/>
      </items>
    </pivotField>
    <pivotField axis="axisRow" compact="0" outline="0" showAll="0" defaultSubtotal="0">
      <items count="22">
        <item x="4"/>
        <item x="5"/>
        <item x="6"/>
        <item x="7"/>
        <item x="14"/>
        <item x="3"/>
        <item x="18"/>
        <item x="15"/>
        <item x="13"/>
        <item x="8"/>
        <item x="16"/>
        <item x="17"/>
        <item x="2"/>
        <item x="12"/>
        <item x="1"/>
        <item x="19"/>
        <item x="10"/>
        <item x="11"/>
        <item x="20"/>
        <item x="21"/>
        <item x="0"/>
        <item x="9"/>
      </items>
    </pivotField>
    <pivotField axis="axisRow" compact="0" outline="0" showAll="0" defaultSubtotal="0">
      <items count="123">
        <item x="85"/>
        <item x="86"/>
        <item x="64"/>
        <item x="16"/>
        <item x="17"/>
        <item x="3"/>
        <item x="14"/>
        <item x="5"/>
        <item x="6"/>
        <item x="13"/>
        <item x="12"/>
        <item x="2"/>
        <item x="36"/>
        <item x="4"/>
        <item x="108"/>
        <item x="20"/>
        <item x="31"/>
        <item x="107"/>
        <item x="19"/>
        <item x="44"/>
        <item x="24"/>
        <item x="25"/>
        <item x="26"/>
        <item x="23"/>
        <item x="112"/>
        <item x="34"/>
        <item x="29"/>
        <item x="33"/>
        <item x="22"/>
        <item x="32"/>
        <item x="43"/>
        <item x="28"/>
        <item x="110"/>
        <item x="27"/>
        <item x="42"/>
        <item x="111"/>
        <item x="39"/>
        <item x="40"/>
        <item x="41"/>
        <item x="30"/>
        <item x="109"/>
        <item x="9"/>
        <item x="68"/>
        <item x="67"/>
        <item x="69"/>
        <item x="70"/>
        <item x="71"/>
        <item x="72"/>
        <item x="73"/>
        <item x="74"/>
        <item x="75"/>
        <item x="15"/>
        <item x="63"/>
        <item x="11"/>
        <item x="8"/>
        <item x="10"/>
        <item x="37"/>
        <item x="65"/>
        <item x="0"/>
        <item x="120"/>
        <item x="7"/>
        <item x="38"/>
        <item x="62"/>
        <item x="60"/>
        <item x="122"/>
        <item x="84"/>
        <item x="121"/>
        <item x="116"/>
        <item x="117"/>
        <item x="21"/>
        <item x="87"/>
        <item x="118"/>
        <item x="119"/>
        <item x="61"/>
        <item x="115"/>
        <item x="66"/>
        <item x="88"/>
        <item x="99"/>
        <item x="98"/>
        <item x="35"/>
        <item x="96"/>
        <item x="48"/>
        <item x="95"/>
        <item x="89"/>
        <item x="94"/>
        <item x="52"/>
        <item x="18"/>
        <item x="101"/>
        <item x="102"/>
        <item x="103"/>
        <item x="54"/>
        <item x="93"/>
        <item x="47"/>
        <item x="81"/>
        <item x="106"/>
        <item x="114"/>
        <item x="113"/>
        <item x="105"/>
        <item x="104"/>
        <item x="76"/>
        <item x="49"/>
        <item x="92"/>
        <item x="97"/>
        <item x="100"/>
        <item x="45"/>
        <item x="51"/>
        <item x="80"/>
        <item x="90"/>
        <item x="91"/>
        <item x="53"/>
        <item x="46"/>
        <item x="83"/>
        <item x="55"/>
        <item x="50"/>
        <item x="59"/>
        <item x="79"/>
        <item x="78"/>
        <item x="56"/>
        <item x="57"/>
        <item x="58"/>
        <item x="77"/>
        <item x="82"/>
        <item x="1"/>
      </items>
    </pivotField>
  </pivotFields>
  <rowFields count="22">
    <field x="0"/>
    <field x="7"/>
    <field x="9"/>
    <field x="8"/>
    <field x="2"/>
    <field x="10"/>
    <field x="22"/>
    <field x="14"/>
    <field x="17"/>
    <field x="18"/>
    <field x="13"/>
    <field x="12"/>
    <field x="11"/>
    <field x="3"/>
    <field x="4"/>
    <field x="1"/>
    <field x="19"/>
    <field x="5"/>
    <field x="6"/>
    <field x="15"/>
    <field x="21"/>
    <field x="20"/>
  </rowFields>
  <rowItems count="121">
    <i>
      <x v="3"/>
      <x v="3"/>
      <x v="68"/>
      <x v="166"/>
      <x v="109"/>
      <x v="49"/>
      <x v="111"/>
      <x v="281"/>
      <x v="14"/>
      <x v="31"/>
      <x v="19"/>
      <x/>
      <x v="48"/>
      <x v="20"/>
      <x v="4"/>
      <x v="13"/>
      <x v="50"/>
      <x v="2"/>
      <x/>
      <x v="18"/>
      <x v="21"/>
      <x v="52"/>
    </i>
    <i r="1">
      <x v="7"/>
      <x v="14"/>
      <x v="313"/>
      <x v="217"/>
      <x v="80"/>
      <x v="107"/>
      <x v="293"/>
      <x v="59"/>
      <x v="125"/>
      <x v="19"/>
      <x v="24"/>
      <x v="48"/>
      <x v="20"/>
      <x v="4"/>
      <x v="13"/>
      <x v="50"/>
      <x v="2"/>
      <x/>
      <x v="18"/>
      <x v="21"/>
      <x v="52"/>
    </i>
    <i r="1">
      <x v="8"/>
      <x v="109"/>
      <x v="253"/>
      <x v="181"/>
      <x v="90"/>
      <x v="76"/>
      <x v="252"/>
      <x v="16"/>
      <x v="35"/>
      <x v="19"/>
      <x/>
      <x v="48"/>
      <x v="20"/>
      <x v="4"/>
      <x v="13"/>
      <x v="50"/>
      <x v="2"/>
      <x/>
      <x v="18"/>
      <x v="21"/>
      <x v="52"/>
    </i>
    <i r="1">
      <x v="11"/>
      <x v="108"/>
      <x v="39"/>
      <x v="34"/>
      <x v="111"/>
      <x v="122"/>
      <x v="233"/>
      <x v="266"/>
      <x v="239"/>
      <x v="19"/>
      <x/>
      <x v="28"/>
      <x v="12"/>
      <x v="2"/>
      <x v="3"/>
      <x v="12"/>
      <x v="1"/>
      <x/>
      <x v="5"/>
      <x v="21"/>
      <x v="52"/>
    </i>
    <i r="7">
      <x v="236"/>
      <x v="276"/>
      <x v="260"/>
      <x v="19"/>
      <x/>
      <x v="28"/>
      <x v="12"/>
      <x v="2"/>
      <x v="3"/>
      <x v="12"/>
      <x v="1"/>
      <x/>
      <x v="4"/>
      <x v="21"/>
      <x v="52"/>
    </i>
    <i r="1">
      <x v="12"/>
      <x v="4"/>
      <x v="29"/>
      <x v="27"/>
      <x v="74"/>
      <x v="4"/>
      <x v="44"/>
      <x v="93"/>
      <x v="64"/>
      <x v="19"/>
      <x/>
      <x v="18"/>
      <x v="12"/>
      <x v="2"/>
      <x v="3"/>
      <x v="12"/>
      <x v="1"/>
      <x/>
      <x v="4"/>
      <x v="21"/>
      <x v="52"/>
    </i>
    <i r="1">
      <x v="15"/>
      <x v="26"/>
      <x v="251"/>
      <x v="180"/>
      <x v="70"/>
      <x v="85"/>
      <x v="65"/>
      <x v="70"/>
      <x v="111"/>
      <x v="19"/>
      <x v="27"/>
      <x v="48"/>
      <x v="4"/>
      <x v="14"/>
      <x v="13"/>
      <x v="20"/>
      <x/>
      <x/>
      <x v="3"/>
      <x v="21"/>
      <x v="52"/>
    </i>
    <i r="1">
      <x v="16"/>
      <x v="26"/>
      <x v="366"/>
      <x v="250"/>
      <x v="94"/>
      <x v="77"/>
      <x v="294"/>
      <x v="132"/>
      <x v="162"/>
      <x v="19"/>
      <x/>
      <x v="48"/>
      <x v="20"/>
      <x v="4"/>
      <x v="13"/>
      <x v="50"/>
      <x v="2"/>
      <x/>
      <x v="18"/>
      <x v="21"/>
      <x v="52"/>
    </i>
    <i r="1">
      <x v="20"/>
      <x v="110"/>
      <x v="155"/>
      <x v="99"/>
      <x v="97"/>
      <x v="122"/>
      <x v="133"/>
      <x v="213"/>
      <x v="181"/>
      <x v="19"/>
      <x v="27"/>
      <x v="48"/>
      <x v="19"/>
      <x v="43"/>
      <x v="8"/>
      <x v="50"/>
      <x v="3"/>
      <x/>
      <x v="22"/>
      <x v="21"/>
      <x v="52"/>
    </i>
    <i r="1">
      <x v="39"/>
      <x v="32"/>
      <x v="182"/>
      <x v="125"/>
      <x v="80"/>
      <x v="91"/>
      <x v="254"/>
      <x v="15"/>
      <x v="32"/>
      <x v="19"/>
      <x v="24"/>
      <x v="48"/>
      <x v="20"/>
      <x v="4"/>
      <x v="13"/>
      <x v="50"/>
      <x v="2"/>
      <x/>
      <x v="18"/>
      <x v="21"/>
      <x v="52"/>
    </i>
    <i r="1">
      <x v="40"/>
      <x v="32"/>
      <x v="126"/>
      <x v="79"/>
      <x v="80"/>
      <x v="84"/>
      <x v="251"/>
      <x v="9"/>
      <x v="13"/>
      <x v="19"/>
      <x v="24"/>
      <x v="48"/>
      <x v="20"/>
      <x v="4"/>
      <x v="13"/>
      <x v="50"/>
      <x v="2"/>
      <x/>
      <x v="18"/>
      <x v="21"/>
      <x v="52"/>
    </i>
    <i r="1">
      <x v="41"/>
      <x v="32"/>
      <x v="125"/>
      <x v="79"/>
      <x v="80"/>
      <x v="83"/>
      <x v="298"/>
      <x v="14"/>
      <x v="31"/>
      <x v="19"/>
      <x v="24"/>
      <x v="48"/>
      <x v="20"/>
      <x v="4"/>
      <x v="13"/>
      <x v="50"/>
      <x v="2"/>
      <x/>
      <x v="18"/>
      <x v="21"/>
      <x v="52"/>
    </i>
    <i r="1">
      <x v="42"/>
      <x v="122"/>
      <x v="351"/>
      <x v="240"/>
      <x v="79"/>
      <x v="100"/>
      <x v="14"/>
      <x v="8"/>
      <x v="9"/>
      <x v="19"/>
      <x v="27"/>
      <x v="48"/>
      <x v="4"/>
      <x v="11"/>
      <x v="13"/>
      <x v="17"/>
      <x/>
      <x/>
      <x v="3"/>
      <x v="21"/>
      <x v="52"/>
    </i>
    <i r="1">
      <x v="43"/>
      <x v="32"/>
      <x v="370"/>
      <x v="250"/>
      <x v="80"/>
      <x v="80"/>
      <x v="270"/>
      <x v="52"/>
      <x v="83"/>
      <x v="19"/>
      <x v="24"/>
      <x v="48"/>
      <x v="20"/>
      <x v="4"/>
      <x v="13"/>
      <x v="50"/>
      <x v="2"/>
      <x/>
      <x v="13"/>
      <x v="21"/>
      <x v="52"/>
    </i>
    <i r="1">
      <x v="44"/>
      <x v="50"/>
      <x v="373"/>
      <x v="250"/>
      <x v="81"/>
      <x v="122"/>
      <x v="34"/>
      <x v="50"/>
      <x v="81"/>
      <x v="19"/>
      <x v="27"/>
      <x v="48"/>
      <x v="19"/>
      <x v="43"/>
      <x v="8"/>
      <x v="50"/>
      <x v="3"/>
      <x/>
      <x v="17"/>
      <x v="21"/>
      <x v="52"/>
    </i>
    <i r="1">
      <x v="45"/>
      <x v="32"/>
      <x v="369"/>
      <x v="250"/>
      <x v="80"/>
      <x v="82"/>
      <x v="255"/>
      <x v="17"/>
      <x v="37"/>
      <x v="19"/>
      <x v="24"/>
      <x v="48"/>
      <x v="20"/>
      <x v="4"/>
      <x v="13"/>
      <x v="50"/>
      <x v="2"/>
      <x/>
      <x v="18"/>
      <x v="21"/>
      <x v="52"/>
    </i>
    <i r="2">
      <x v="122"/>
      <x v="352"/>
      <x v="240"/>
      <x v="79"/>
      <x v="81"/>
      <x v="46"/>
      <x v="43"/>
      <x v="70"/>
      <x v="19"/>
      <x v="27"/>
      <x v="48"/>
      <x v="4"/>
      <x v="10"/>
      <x v="13"/>
      <x v="16"/>
      <x/>
      <x/>
      <x v="3"/>
      <x v="21"/>
      <x v="52"/>
    </i>
    <i r="1">
      <x v="55"/>
      <x v="22"/>
      <x v="132"/>
      <x v="84"/>
      <x v="89"/>
      <x v="114"/>
      <x v="43"/>
      <x v="40"/>
      <x v="59"/>
      <x v="19"/>
      <x v="27"/>
      <x v="48"/>
      <x v="4"/>
      <x v="21"/>
      <x v="13"/>
      <x v="27"/>
      <x/>
      <x/>
      <x v="3"/>
      <x v="21"/>
      <x v="52"/>
    </i>
    <i r="1">
      <x v="71"/>
      <x v="111"/>
      <x v="250"/>
      <x v="180"/>
      <x v="87"/>
      <x v="122"/>
      <x v="225"/>
      <x v="248"/>
      <x v="211"/>
      <x v="19"/>
      <x v="23"/>
      <x v="48"/>
      <x v="20"/>
      <x v="4"/>
      <x v="13"/>
      <x v="50"/>
      <x v="2"/>
      <x/>
      <x v="2"/>
      <x v="21"/>
      <x v="52"/>
    </i>
    <i r="1">
      <x v="72"/>
      <x v="111"/>
      <x v="147"/>
      <x v="93"/>
      <x v="102"/>
      <x v="122"/>
      <x v="221"/>
      <x v="243"/>
      <x v="206"/>
      <x v="19"/>
      <x v="23"/>
      <x v="48"/>
      <x v="20"/>
      <x v="4"/>
      <x v="13"/>
      <x v="50"/>
      <x v="2"/>
      <x/>
      <x v="1"/>
      <x v="21"/>
      <x v="52"/>
    </i>
    <i r="1">
      <x v="73"/>
      <x v="61"/>
      <x v="320"/>
      <x v="220"/>
      <x v="118"/>
      <x v="12"/>
      <x v="62"/>
      <x v="65"/>
      <x v="57"/>
      <x v="19"/>
      <x v="27"/>
      <x v="48"/>
      <x v="22"/>
      <x v="34"/>
      <x/>
      <x v="50"/>
      <x/>
      <x/>
      <x v="1"/>
      <x v="21"/>
      <x v="37"/>
    </i>
    <i r="1">
      <x v="74"/>
      <x v="88"/>
      <x v="299"/>
      <x v="205"/>
      <x v="88"/>
      <x v="122"/>
      <x v="92"/>
      <x v="96"/>
      <x v="90"/>
      <x v="19"/>
      <x v="27"/>
      <x v="48"/>
      <x v="6"/>
      <x v="35"/>
      <x v="9"/>
      <x v="50"/>
      <x/>
      <x/>
      <x v="1"/>
      <x v="19"/>
      <x v="43"/>
    </i>
    <i r="1">
      <x v="75"/>
      <x v="30"/>
      <x v="106"/>
      <x v="65"/>
      <x v="111"/>
      <x v="122"/>
      <x v="241"/>
      <x v="285"/>
      <x v="273"/>
      <x v="19"/>
      <x/>
      <x v="28"/>
      <x v="12"/>
      <x v="2"/>
      <x v="3"/>
      <x v="12"/>
      <x v="1"/>
      <x/>
      <x v="5"/>
      <x v="21"/>
      <x v="52"/>
    </i>
    <i r="1">
      <x v="76"/>
      <x v="30"/>
      <x v="105"/>
      <x v="65"/>
      <x v="111"/>
      <x v="122"/>
      <x v="239"/>
      <x v="281"/>
      <x v="270"/>
      <x v="19"/>
      <x/>
      <x v="28"/>
      <x v="12"/>
      <x v="2"/>
      <x v="3"/>
      <x v="12"/>
      <x v="1"/>
      <x/>
      <x v="4"/>
      <x v="21"/>
      <x v="52"/>
    </i>
    <i r="1">
      <x v="77"/>
      <x v="64"/>
      <x v="327"/>
      <x v="221"/>
      <x v="70"/>
      <x v="93"/>
      <x v="271"/>
      <x v="98"/>
      <x v="175"/>
      <x v="19"/>
      <x v="22"/>
      <x v="48"/>
      <x v="20"/>
      <x v="4"/>
      <x v="13"/>
      <x v="50"/>
      <x v="2"/>
      <x/>
      <x v="18"/>
      <x v="21"/>
      <x v="52"/>
    </i>
    <i r="1">
      <x v="78"/>
      <x v="37"/>
      <x v="322"/>
      <x v="220"/>
      <x v="70"/>
      <x v="112"/>
      <x v="90"/>
      <x v="94"/>
      <x v="140"/>
      <x v="19"/>
      <x v="27"/>
      <x v="48"/>
      <x v="4"/>
      <x v="17"/>
      <x v="13"/>
      <x v="23"/>
      <x/>
      <x/>
      <x v="3"/>
      <x v="21"/>
      <x v="52"/>
    </i>
    <i r="1">
      <x v="79"/>
      <x v="37"/>
      <x v="321"/>
      <x v="220"/>
      <x v="70"/>
      <x v="90"/>
      <x v="86"/>
      <x v="90"/>
      <x v="138"/>
      <x v="19"/>
      <x v="27"/>
      <x v="48"/>
      <x v="4"/>
      <x v="16"/>
      <x v="13"/>
      <x v="22"/>
      <x/>
      <x/>
      <x v="3"/>
      <x v="21"/>
      <x v="52"/>
    </i>
    <i r="1">
      <x v="80"/>
      <x v="36"/>
      <x v="258"/>
      <x v="186"/>
      <x v="108"/>
      <x v="99"/>
      <x v="282"/>
      <x v="169"/>
      <x v="243"/>
      <x v="19"/>
      <x/>
      <x v="48"/>
      <x v="20"/>
      <x v="4"/>
      <x v="13"/>
      <x v="50"/>
      <x v="2"/>
      <x/>
      <x v="18"/>
      <x v="21"/>
      <x v="52"/>
    </i>
    <i r="1">
      <x v="81"/>
      <x v="38"/>
      <x v="27"/>
      <x v="25"/>
      <x v="108"/>
      <x v="120"/>
      <x v="283"/>
      <x v="31"/>
      <x v="69"/>
      <x v="19"/>
      <x/>
      <x v="48"/>
      <x v="20"/>
      <x v="4"/>
      <x v="13"/>
      <x v="50"/>
      <x v="2"/>
      <x/>
      <x v="18"/>
      <x v="21"/>
      <x v="52"/>
    </i>
    <i r="1">
      <x v="82"/>
      <x v="37"/>
      <x v="368"/>
      <x v="250"/>
      <x v="143"/>
      <x v="109"/>
      <x v="38"/>
      <x v="36"/>
      <x v="54"/>
      <x v="19"/>
      <x v="27"/>
      <x v="48"/>
      <x v="4"/>
      <x v="15"/>
      <x v="13"/>
      <x v="21"/>
      <x/>
      <x/>
      <x v="3"/>
      <x v="21"/>
      <x v="52"/>
    </i>
    <i r="2">
      <x v="38"/>
      <x v="21"/>
      <x v="19"/>
      <x v="108"/>
      <x v="109"/>
      <x v="253"/>
      <x v="64"/>
      <x v="132"/>
      <x v="19"/>
      <x/>
      <x v="48"/>
      <x v="20"/>
      <x v="4"/>
      <x v="13"/>
      <x v="50"/>
      <x v="2"/>
      <x/>
      <x v="18"/>
      <x v="21"/>
      <x v="52"/>
    </i>
    <i r="1">
      <x v="84"/>
      <x v="122"/>
      <x v="363"/>
      <x v="247"/>
      <x v="93"/>
      <x v="122"/>
      <x v="236"/>
      <x v="276"/>
      <x v="260"/>
      <x v="19"/>
      <x/>
      <x v="28"/>
      <x v="12"/>
      <x v="2"/>
      <x v="3"/>
      <x v="12"/>
      <x v="1"/>
      <x/>
      <x v="5"/>
      <x v="21"/>
      <x v="52"/>
    </i>
    <i r="1">
      <x v="85"/>
      <x v="47"/>
      <x v="283"/>
      <x v="196"/>
      <x v="84"/>
      <x v="122"/>
      <x v="13"/>
      <x v="29"/>
      <x v="26"/>
      <x v="19"/>
      <x v="27"/>
      <x v="48"/>
      <x v="19"/>
      <x v="43"/>
      <x v="8"/>
      <x v="50"/>
      <x v="3"/>
      <x/>
      <x v="22"/>
      <x v="21"/>
      <x v="52"/>
    </i>
    <i r="1">
      <x v="86"/>
      <x v="47"/>
      <x v="281"/>
      <x v="196"/>
      <x v="84"/>
      <x v="122"/>
      <x v="22"/>
      <x v="69"/>
      <x v="62"/>
      <x v="19"/>
      <x v="27"/>
      <x v="48"/>
      <x v="19"/>
      <x v="43"/>
      <x v="8"/>
      <x v="50"/>
      <x v="3"/>
      <x/>
      <x v="22"/>
      <x v="21"/>
      <x v="52"/>
    </i>
    <i r="1">
      <x v="87"/>
      <x v="47"/>
      <x v="280"/>
      <x v="196"/>
      <x v="84"/>
      <x v="122"/>
      <x v="22"/>
      <x v="69"/>
      <x v="63"/>
      <x v="19"/>
      <x v="27"/>
      <x v="48"/>
      <x v="19"/>
      <x v="43"/>
      <x v="8"/>
      <x v="50"/>
      <x v="3"/>
      <x/>
      <x v="22"/>
      <x v="21"/>
      <x v="52"/>
    </i>
    <i r="1">
      <x v="88"/>
      <x v="47"/>
      <x v="282"/>
      <x v="196"/>
      <x v="84"/>
      <x v="122"/>
      <x v="21"/>
      <x v="58"/>
      <x v="50"/>
      <x v="19"/>
      <x v="27"/>
      <x v="48"/>
      <x v="19"/>
      <x v="43"/>
      <x v="8"/>
      <x v="50"/>
      <x v="3"/>
      <x/>
      <x v="22"/>
      <x v="21"/>
      <x v="52"/>
    </i>
    <i r="1">
      <x v="89"/>
      <x v="47"/>
      <x v="279"/>
      <x v="196"/>
      <x v="84"/>
      <x v="122"/>
      <x v="18"/>
      <x v="42"/>
      <x v="36"/>
      <x v="19"/>
      <x v="27"/>
      <x v="48"/>
      <x v="19"/>
      <x v="43"/>
      <x v="8"/>
      <x v="50"/>
      <x v="3"/>
      <x/>
      <x v="22"/>
      <x v="21"/>
      <x v="52"/>
    </i>
    <i r="1">
      <x v="102"/>
      <x v="69"/>
      <x v="315"/>
      <x v="219"/>
      <x v="80"/>
      <x v="108"/>
      <x v="278"/>
      <x v="3"/>
      <x v="6"/>
      <x v="19"/>
      <x/>
      <x v="48"/>
      <x v="20"/>
      <x v="4"/>
      <x v="13"/>
      <x v="50"/>
      <x v="2"/>
      <x/>
      <x v="18"/>
      <x v="21"/>
      <x v="52"/>
    </i>
    <i r="1">
      <x v="110"/>
      <x v="76"/>
      <x v="255"/>
      <x v="183"/>
      <x v="106"/>
      <x v="122"/>
      <x v="127"/>
      <x v="241"/>
      <x v="271"/>
      <x v="19"/>
      <x v="27"/>
      <x v="48"/>
      <x v="19"/>
      <x v="43"/>
      <x v="8"/>
      <x v="50"/>
      <x v="3"/>
      <x/>
      <x v="17"/>
      <x v="21"/>
      <x v="52"/>
    </i>
    <i r="1">
      <x v="115"/>
      <x v="54"/>
      <x v="219"/>
      <x v="154"/>
      <x v="77"/>
      <x v="94"/>
      <x v="301"/>
      <x v="5"/>
      <x v="10"/>
      <x v="19"/>
      <x/>
      <x v="48"/>
      <x v="20"/>
      <x v="4"/>
      <x v="13"/>
      <x v="50"/>
      <x v="2"/>
      <x/>
      <x v="18"/>
      <x v="21"/>
      <x v="52"/>
    </i>
    <i r="1">
      <x v="119"/>
      <x v="46"/>
      <x v="208"/>
      <x v="146"/>
      <x v="68"/>
      <x v="122"/>
      <x v="101"/>
      <x v="110"/>
      <x v="98"/>
      <x v="19"/>
      <x/>
      <x v="29"/>
      <x v="12"/>
      <x v="2"/>
      <x v="3"/>
      <x v="12"/>
      <x v="1"/>
      <x/>
      <x v="4"/>
      <x v="21"/>
      <x v="52"/>
    </i>
    <i r="1">
      <x v="120"/>
      <x v="45"/>
      <x v="312"/>
      <x v="216"/>
      <x v="40"/>
      <x v="103"/>
      <x v="296"/>
      <x v="21"/>
      <x v="16"/>
      <x v="19"/>
      <x/>
      <x v="48"/>
      <x v="20"/>
      <x v="4"/>
      <x v="13"/>
      <x v="50"/>
      <x v="2"/>
      <x/>
      <x v="1"/>
      <x v="21"/>
      <x v="52"/>
    </i>
    <i r="1">
      <x v="129"/>
      <x v="116"/>
      <x v="234"/>
      <x v="166"/>
      <x v="142"/>
      <x v="122"/>
      <x v="33"/>
      <x v="62"/>
      <x v="53"/>
      <x v="19"/>
      <x v="27"/>
      <x v="48"/>
      <x v="19"/>
      <x v="43"/>
      <x v="8"/>
      <x v="50"/>
      <x v="3"/>
      <x/>
      <x v="22"/>
      <x v="21"/>
      <x v="52"/>
    </i>
    <i r="1">
      <x v="131"/>
      <x v="71"/>
      <x v="305"/>
      <x v="210"/>
      <x v="125"/>
      <x v="101"/>
      <x v="268"/>
      <x v="55"/>
      <x v="47"/>
      <x v="19"/>
      <x/>
      <x v="48"/>
      <x v="20"/>
      <x v="4"/>
      <x v="13"/>
      <x v="50"/>
      <x v="2"/>
      <x/>
      <x v="1"/>
      <x v="21"/>
      <x v="52"/>
    </i>
    <i r="1">
      <x v="136"/>
      <x v="116"/>
      <x v="246"/>
      <x v="176"/>
      <x v="64"/>
      <x v="122"/>
      <x v="61"/>
      <x v="64"/>
      <x v="105"/>
      <x v="19"/>
      <x v="27"/>
      <x v="27"/>
      <x v="19"/>
      <x v="43"/>
      <x v="8"/>
      <x v="50"/>
      <x v="3"/>
      <x/>
      <x v="17"/>
      <x v="21"/>
      <x v="52"/>
    </i>
    <i r="1">
      <x v="137"/>
      <x v="117"/>
      <x v="212"/>
      <x v="148"/>
      <x v="70"/>
      <x v="113"/>
      <x v="39"/>
      <x v="37"/>
      <x v="55"/>
      <x v="19"/>
      <x v="27"/>
      <x v="48"/>
      <x v="4"/>
      <x v="12"/>
      <x v="13"/>
      <x v="18"/>
      <x/>
      <x/>
      <x v="3"/>
      <x v="21"/>
      <x v="52"/>
    </i>
    <i r="1">
      <x v="138"/>
      <x v="7"/>
      <x v="24"/>
      <x v="22"/>
      <x v="98"/>
      <x v="122"/>
      <x v="12"/>
      <x v="4"/>
      <x v="4"/>
      <x v="19"/>
      <x v="27"/>
      <x v="48"/>
      <x v="19"/>
      <x v="43"/>
      <x v="8"/>
      <x v="50"/>
      <x v="3"/>
      <x/>
      <x v="17"/>
      <x v="21"/>
      <x v="52"/>
    </i>
    <i r="1">
      <x v="145"/>
      <x v="4"/>
      <x v="129"/>
      <x v="82"/>
      <x v="111"/>
      <x v="122"/>
      <x v="219"/>
      <x v="240"/>
      <x v="204"/>
      <x v="19"/>
      <x/>
      <x v="28"/>
      <x v="12"/>
      <x v="2"/>
      <x v="3"/>
      <x v="12"/>
      <x v="1"/>
      <x/>
      <x v="5"/>
      <x v="21"/>
      <x v="52"/>
    </i>
    <i r="1">
      <x v="146"/>
      <x v="13"/>
      <x v="184"/>
      <x v="127"/>
      <x v="129"/>
      <x v="122"/>
      <x v="191"/>
      <x v="205"/>
      <x v="171"/>
      <x v="19"/>
      <x/>
      <x v="29"/>
      <x v="12"/>
      <x v="2"/>
      <x v="3"/>
      <x v="12"/>
      <x v="1"/>
      <x/>
      <x v="9"/>
      <x v="21"/>
      <x v="52"/>
    </i>
    <i r="1">
      <x v="148"/>
      <x v="93"/>
      <x v="367"/>
      <x v="250"/>
      <x v="94"/>
      <x v="78"/>
      <x v="277"/>
      <x v="32"/>
      <x v="49"/>
      <x v="19"/>
      <x/>
      <x v="48"/>
      <x v="20"/>
      <x v="4"/>
      <x v="13"/>
      <x v="50"/>
      <x v="2"/>
      <x/>
      <x v="18"/>
      <x v="21"/>
      <x v="52"/>
    </i>
    <i r="1">
      <x v="153"/>
      <x v="94"/>
      <x v="121"/>
      <x v="76"/>
      <x v="85"/>
      <x v="12"/>
      <x v="111"/>
      <x v="121"/>
      <x v="107"/>
      <x v="19"/>
      <x v="27"/>
      <x v="48"/>
      <x v="22"/>
      <x v="34"/>
      <x/>
      <x v="50"/>
      <x/>
      <x/>
      <x v="1"/>
      <x v="21"/>
      <x v="45"/>
    </i>
    <i r="1">
      <x v="154"/>
      <x v="92"/>
      <x v="207"/>
      <x v="146"/>
      <x v="57"/>
      <x v="122"/>
      <x v="19"/>
      <x v="45"/>
      <x v="75"/>
      <x v="19"/>
      <x v="27"/>
      <x v="11"/>
      <x v="19"/>
      <x v="43"/>
      <x v="8"/>
      <x v="50"/>
      <x v="3"/>
      <x/>
      <x v="17"/>
      <x v="21"/>
      <x v="52"/>
    </i>
    <i r="2">
      <x v="96"/>
      <x v="206"/>
      <x v="146"/>
      <x v="115"/>
      <x v="122"/>
      <x/>
      <x v="26"/>
      <x v="23"/>
      <x v="19"/>
      <x v="27"/>
      <x v="46"/>
      <x v="5"/>
      <x v="10"/>
      <x v="6"/>
      <x v="4"/>
      <x/>
      <x/>
      <x v="13"/>
      <x v="21"/>
      <x v="52"/>
    </i>
    <i r="1">
      <x v="157"/>
      <x v="46"/>
      <x v="187"/>
      <x v="130"/>
      <x v="110"/>
      <x v="122"/>
      <x v="232"/>
      <x v="264"/>
      <x v="234"/>
      <x v="19"/>
      <x/>
      <x v="48"/>
      <x v="12"/>
      <x v="2"/>
      <x v="3"/>
      <x v="12"/>
      <x v="1"/>
      <x/>
      <x v="5"/>
      <x v="21"/>
      <x v="52"/>
    </i>
    <i r="1">
      <x v="159"/>
      <x v="18"/>
      <x v="190"/>
      <x v="132"/>
      <x v="107"/>
      <x v="110"/>
      <x v="42"/>
      <x v="39"/>
      <x v="58"/>
      <x v="19"/>
      <x v="27"/>
      <x v="48"/>
      <x v="4"/>
      <x v="8"/>
      <x v="13"/>
      <x v="14"/>
      <x/>
      <x/>
      <x v="3"/>
      <x v="21"/>
      <x v="52"/>
    </i>
    <i r="1">
      <x v="161"/>
      <x v="93"/>
      <x v="294"/>
      <x v="202"/>
      <x v="98"/>
      <x v="122"/>
      <x v="56"/>
      <x v="230"/>
      <x v="263"/>
      <x v="19"/>
      <x v="27"/>
      <x v="48"/>
      <x v="19"/>
      <x v="43"/>
      <x v="8"/>
      <x v="50"/>
      <x v="3"/>
      <x/>
      <x v="17"/>
      <x v="21"/>
      <x v="52"/>
    </i>
    <i r="2">
      <x v="95"/>
      <x v="252"/>
      <x v="180"/>
      <x v="70"/>
      <x v="105"/>
      <x v="49"/>
      <x v="48"/>
      <x v="39"/>
      <x v="19"/>
      <x v="27"/>
      <x v="48"/>
      <x v="4"/>
      <x v="13"/>
      <x v="13"/>
      <x v="19"/>
      <x/>
      <x/>
      <x v="3"/>
      <x v="21"/>
      <x v="52"/>
    </i>
    <i r="1">
      <x v="162"/>
      <x v="93"/>
      <x v="292"/>
      <x v="202"/>
      <x v="98"/>
      <x v="122"/>
      <x v="76"/>
      <x v="269"/>
      <x v="285"/>
      <x v="19"/>
      <x v="27"/>
      <x v="48"/>
      <x v="19"/>
      <x v="43"/>
      <x v="8"/>
      <x v="50"/>
      <x v="3"/>
      <x/>
      <x v="17"/>
      <x v="21"/>
      <x v="52"/>
    </i>
    <i r="1">
      <x v="163"/>
      <x v="96"/>
      <x v="186"/>
      <x v="129"/>
      <x v="35"/>
      <x v="122"/>
      <x v="1"/>
      <x v="57"/>
      <x v="20"/>
      <x v="19"/>
      <x v="27"/>
      <x v="46"/>
      <x v="5"/>
      <x v="10"/>
      <x v="6"/>
      <x v="4"/>
      <x/>
      <x/>
      <x v="13"/>
      <x v="21"/>
      <x v="52"/>
    </i>
    <i r="1">
      <x v="164"/>
      <x v="93"/>
      <x v="293"/>
      <x v="202"/>
      <x v="98"/>
      <x v="122"/>
      <x v="63"/>
      <x v="254"/>
      <x v="219"/>
      <x v="19"/>
      <x v="27"/>
      <x v="48"/>
      <x v="19"/>
      <x v="43"/>
      <x v="8"/>
      <x v="50"/>
      <x v="3"/>
      <x/>
      <x v="22"/>
      <x v="21"/>
      <x v="52"/>
    </i>
    <i r="1">
      <x v="168"/>
      <x v="18"/>
      <x v="189"/>
      <x v="131"/>
      <x v="107"/>
      <x v="104"/>
      <x v="119"/>
      <x v="131"/>
      <x v="160"/>
      <x v="19"/>
      <x v="27"/>
      <x v="48"/>
      <x/>
      <x v="8"/>
      <x v="13"/>
      <x v="13"/>
      <x/>
      <x/>
      <x v="3"/>
      <x v="21"/>
      <x v="52"/>
    </i>
    <i r="1">
      <x v="169"/>
      <x v="93"/>
      <x v="95"/>
      <x v="60"/>
      <x v="107"/>
      <x v="96"/>
      <x v="258"/>
      <x v="36"/>
      <x v="30"/>
      <x v="19"/>
      <x/>
      <x v="48"/>
      <x v="20"/>
      <x v="4"/>
      <x v="13"/>
      <x v="50"/>
      <x v="2"/>
      <x/>
      <x v="1"/>
      <x v="21"/>
      <x v="52"/>
    </i>
    <i r="1">
      <x v="170"/>
      <x v="92"/>
      <x v="232"/>
      <x v="165"/>
      <x v="126"/>
      <x v="122"/>
      <x v="128"/>
      <x v="141"/>
      <x v="120"/>
      <x v="19"/>
      <x v="27"/>
      <x v="32"/>
      <x v="19"/>
      <x v="43"/>
      <x v="8"/>
      <x v="50"/>
      <x v="3"/>
      <x/>
      <x v="22"/>
      <x v="21"/>
      <x v="52"/>
    </i>
    <i r="1">
      <x v="180"/>
      <x v="5"/>
      <x v="340"/>
      <x v="232"/>
      <x v="111"/>
      <x v="122"/>
      <x v="104"/>
      <x v="113"/>
      <x v="101"/>
      <x v="19"/>
      <x/>
      <x v="28"/>
      <x v="12"/>
      <x v="2"/>
      <x v="3"/>
      <x v="12"/>
      <x v="1"/>
      <x/>
      <x v="5"/>
      <x v="21"/>
      <x v="52"/>
    </i>
    <i r="1">
      <x v="182"/>
      <x v="33"/>
      <x v="318"/>
      <x v="220"/>
      <x v="70"/>
      <x v="115"/>
      <x v="266"/>
      <x v="182"/>
      <x v="254"/>
      <x v="19"/>
      <x v="22"/>
      <x v="48"/>
      <x v="20"/>
      <x v="4"/>
      <x v="13"/>
      <x v="50"/>
      <x v="2"/>
      <x/>
      <x v="18"/>
      <x v="21"/>
      <x v="52"/>
    </i>
    <i r="1">
      <x v="183"/>
      <x v="33"/>
      <x v="316"/>
      <x v="220"/>
      <x v="70"/>
      <x v="116"/>
      <x v="262"/>
      <x v="117"/>
      <x v="188"/>
      <x v="19"/>
      <x v="22"/>
      <x v="48"/>
      <x v="20"/>
      <x v="4"/>
      <x v="13"/>
      <x v="50"/>
      <x v="2"/>
      <x/>
      <x v="18"/>
      <x v="21"/>
      <x v="52"/>
    </i>
    <i r="1">
      <x v="187"/>
      <x v="99"/>
      <x v="96"/>
      <x v="61"/>
      <x v="136"/>
      <x v="122"/>
      <x v="95"/>
      <x v="102"/>
      <x v="92"/>
      <x v="17"/>
      <x/>
      <x v="33"/>
      <x v="8"/>
      <x v="44"/>
      <x v="12"/>
      <x v="43"/>
      <x v="3"/>
      <x/>
      <x v="21"/>
      <x v="21"/>
      <x v="16"/>
    </i>
    <i r="1">
      <x v="191"/>
      <x v="62"/>
      <x v="310"/>
      <x v="214"/>
      <x v="117"/>
      <x v="12"/>
      <x v="57"/>
      <x v="97"/>
      <x v="91"/>
      <x v="19"/>
      <x v="27"/>
      <x v="48"/>
      <x v="22"/>
      <x v="34"/>
      <x/>
      <x v="50"/>
      <x/>
      <x/>
      <x v="1"/>
      <x v="21"/>
      <x v="49"/>
    </i>
    <i r="1">
      <x v="207"/>
      <x v="113"/>
      <x v="372"/>
      <x v="250"/>
      <x v="83"/>
      <x v="55"/>
      <x v="9"/>
      <x v="127"/>
      <x v="34"/>
      <x v="4"/>
      <x/>
      <x v="14"/>
      <x v="5"/>
      <x v="10"/>
      <x v="6"/>
      <x v="4"/>
      <x/>
      <x/>
      <x v="13"/>
      <x v="21"/>
      <x v="52"/>
    </i>
    <i r="1">
      <x v="208"/>
      <x v="112"/>
      <x v="371"/>
      <x v="250"/>
      <x v="82"/>
      <x v="102"/>
      <x v="273"/>
      <x v="35"/>
      <x v="79"/>
      <x v="19"/>
      <x/>
      <x v="48"/>
      <x v="20"/>
      <x v="4"/>
      <x v="13"/>
      <x v="50"/>
      <x v="2"/>
      <x/>
      <x v="18"/>
      <x v="21"/>
      <x v="52"/>
    </i>
    <i r="1">
      <x v="233"/>
      <x v="26"/>
      <x v="110"/>
      <x v="69"/>
      <x v="62"/>
      <x v="122"/>
      <x v="146"/>
      <x v="158"/>
      <x v="137"/>
      <x v="19"/>
      <x/>
      <x v="48"/>
      <x v="20"/>
      <x v="4"/>
      <x v="13"/>
      <x v="50"/>
      <x v="2"/>
      <x/>
      <x v="2"/>
      <x v="21"/>
      <x v="52"/>
    </i>
    <i r="1">
      <x v="236"/>
      <x v="84"/>
      <x v="26"/>
      <x v="24"/>
      <x v="124"/>
      <x v="122"/>
      <x v="192"/>
      <x v="208"/>
      <x v="174"/>
      <x v="19"/>
      <x/>
      <x v="48"/>
      <x v="20"/>
      <x v="4"/>
      <x v="13"/>
      <x v="50"/>
      <x v="2"/>
      <x/>
      <x v="2"/>
      <x v="21"/>
      <x v="52"/>
    </i>
    <i r="1">
      <x v="239"/>
      <x v="4"/>
      <x v="22"/>
      <x v="20"/>
      <x v="73"/>
      <x v="4"/>
      <x v="59"/>
      <x v="111"/>
      <x v="99"/>
      <x v="19"/>
      <x/>
      <x v="28"/>
      <x v="12"/>
      <x v="2"/>
      <x v="3"/>
      <x v="12"/>
      <x v="1"/>
      <x/>
      <x v="5"/>
      <x v="21"/>
      <x v="52"/>
    </i>
    <i r="1">
      <x v="242"/>
      <x v="8"/>
      <x v="382"/>
      <x v="254"/>
      <x v="63"/>
      <x v="79"/>
      <x v="71"/>
      <x v="274"/>
      <x v="255"/>
      <x v="19"/>
      <x v="27"/>
      <x v="48"/>
      <x v="18"/>
      <x v="15"/>
      <x/>
      <x v="50"/>
      <x/>
      <x/>
      <x v="1"/>
      <x v="21"/>
      <x v="52"/>
    </i>
    <i r="6">
      <x v="122"/>
      <x v="71"/>
      <x v="274"/>
      <x v="255"/>
      <x v="19"/>
      <x v="27"/>
      <x v="48"/>
      <x v="6"/>
      <x v="35"/>
      <x v="9"/>
      <x v="50"/>
      <x/>
      <x/>
      <x v="1"/>
      <x v="21"/>
      <x v="29"/>
    </i>
    <i r="2">
      <x v="122"/>
      <x v="381"/>
      <x v="254"/>
      <x v="143"/>
      <x v="122"/>
      <x v="70"/>
      <x v="74"/>
      <x v="118"/>
      <x v="19"/>
      <x v="27"/>
      <x v="20"/>
      <x v="1"/>
      <x v="13"/>
      <x v="1"/>
      <x v="6"/>
      <x/>
      <x/>
      <x v="19"/>
      <x v="21"/>
      <x v="52"/>
    </i>
    <i r="1">
      <x v="245"/>
      <x v="62"/>
      <x v="309"/>
      <x v="214"/>
      <x v="117"/>
      <x v="12"/>
      <x v="96"/>
      <x v="103"/>
      <x v="93"/>
      <x v="19"/>
      <x v="27"/>
      <x v="48"/>
      <x v="22"/>
      <x v="34"/>
      <x/>
      <x v="50"/>
      <x/>
      <x/>
      <x v="1"/>
      <x v="21"/>
      <x v="50"/>
    </i>
    <i r="1">
      <x v="250"/>
      <x v="82"/>
      <x v="355"/>
      <x v="242"/>
      <x v="49"/>
      <x v="121"/>
      <x v="280"/>
      <x v="19"/>
      <x v="40"/>
      <x v="19"/>
      <x/>
      <x v="48"/>
      <x v="20"/>
      <x v="4"/>
      <x v="13"/>
      <x v="50"/>
      <x v="2"/>
      <x/>
      <x v="18"/>
      <x v="21"/>
      <x v="52"/>
    </i>
    <i r="1">
      <x v="251"/>
      <x v="84"/>
      <x v="196"/>
      <x v="136"/>
      <x v="94"/>
      <x v="98"/>
      <x v="279"/>
      <x v="41"/>
      <x v="180"/>
      <x v="19"/>
      <x/>
      <x v="48"/>
      <x v="20"/>
      <x v="4"/>
      <x v="13"/>
      <x v="50"/>
      <x v="2"/>
      <x/>
      <x v="2"/>
      <x v="21"/>
      <x v="52"/>
    </i>
    <i r="1">
      <x v="252"/>
      <x v="84"/>
      <x v="195"/>
      <x v="136"/>
      <x v="94"/>
      <x v="97"/>
      <x v="286"/>
      <x v="71"/>
      <x v="65"/>
      <x v="19"/>
      <x/>
      <x v="48"/>
      <x v="20"/>
      <x v="4"/>
      <x v="13"/>
      <x v="50"/>
      <x v="2"/>
      <x/>
      <x/>
      <x v="21"/>
      <x v="52"/>
    </i>
    <i r="1">
      <x v="255"/>
      <x v="33"/>
      <x v="317"/>
      <x v="220"/>
      <x v="70"/>
      <x v="106"/>
      <x v="291"/>
      <x v="198"/>
      <x v="266"/>
      <x v="19"/>
      <x v="22"/>
      <x v="48"/>
      <x v="20"/>
      <x v="4"/>
      <x v="13"/>
      <x v="50"/>
      <x v="2"/>
      <x/>
      <x v="18"/>
      <x v="21"/>
      <x v="52"/>
    </i>
    <i r="1">
      <x v="285"/>
      <x v="84"/>
      <x v="362"/>
      <x v="246"/>
      <x v="46"/>
      <x v="122"/>
      <x v="208"/>
      <x v="224"/>
      <x v="190"/>
      <x v="19"/>
      <x/>
      <x v="48"/>
      <x v="20"/>
      <x v="4"/>
      <x v="13"/>
      <x v="50"/>
      <x v="2"/>
      <x/>
      <x v="2"/>
      <x v="21"/>
      <x v="52"/>
    </i>
    <i r="1">
      <x v="293"/>
      <x v="120"/>
      <x v="286"/>
      <x v="196"/>
      <x v="89"/>
      <x v="119"/>
      <x v="250"/>
      <x v="47"/>
      <x v="105"/>
      <x v="19"/>
      <x/>
      <x v="48"/>
      <x v="20"/>
      <x v="4"/>
      <x v="13"/>
      <x v="50"/>
      <x v="2"/>
      <x/>
      <x v="3"/>
      <x v="21"/>
      <x v="52"/>
    </i>
    <i r="1">
      <x v="294"/>
      <x v="120"/>
      <x v="285"/>
      <x v="196"/>
      <x v="89"/>
      <x v="118"/>
      <x v="250"/>
      <x v="47"/>
      <x v="105"/>
      <x v="19"/>
      <x/>
      <x v="48"/>
      <x v="20"/>
      <x v="4"/>
      <x v="13"/>
      <x v="50"/>
      <x v="2"/>
      <x/>
      <x v="3"/>
      <x v="21"/>
      <x v="52"/>
    </i>
    <i r="1">
      <x v="295"/>
      <x v="120"/>
      <x v="284"/>
      <x v="196"/>
      <x v="89"/>
      <x v="117"/>
      <x v="250"/>
      <x v="47"/>
      <x v="105"/>
      <x v="19"/>
      <x/>
      <x v="48"/>
      <x v="20"/>
      <x v="4"/>
      <x v="13"/>
      <x v="50"/>
      <x v="2"/>
      <x/>
      <x v="3"/>
      <x v="21"/>
      <x v="52"/>
    </i>
    <i r="2">
      <x v="122"/>
      <x v="359"/>
      <x v="245"/>
      <x v="89"/>
      <x v="119"/>
      <x v="250"/>
      <x v="38"/>
      <x v="56"/>
      <x v="19"/>
      <x v="27"/>
      <x v="48"/>
      <x v="4"/>
      <x v="20"/>
      <x v="13"/>
      <x v="26"/>
      <x/>
      <x/>
      <x v="3"/>
      <x v="21"/>
      <x v="52"/>
    </i>
    <i r="3">
      <x v="360"/>
      <x v="245"/>
      <x v="89"/>
      <x v="118"/>
      <x v="250"/>
      <x v="38"/>
      <x v="56"/>
      <x v="19"/>
      <x v="27"/>
      <x v="48"/>
      <x v="4"/>
      <x v="19"/>
      <x v="13"/>
      <x v="25"/>
      <x/>
      <x/>
      <x v="3"/>
      <x v="21"/>
      <x v="52"/>
    </i>
    <i r="3">
      <x v="361"/>
      <x v="245"/>
      <x v="89"/>
      <x v="117"/>
      <x v="250"/>
      <x v="38"/>
      <x v="56"/>
      <x v="19"/>
      <x v="27"/>
      <x v="48"/>
      <x v="4"/>
      <x v="18"/>
      <x v="13"/>
      <x v="24"/>
      <x/>
      <x/>
      <x v="3"/>
      <x v="21"/>
      <x v="52"/>
    </i>
    <i r="1">
      <x v="317"/>
      <x v="122"/>
      <x v="302"/>
      <x v="207"/>
      <x v="79"/>
      <x v="92"/>
      <x v="8"/>
      <x/>
      <x v="1"/>
      <x v="19"/>
      <x v="27"/>
      <x v="48"/>
      <x v="4"/>
      <x v="9"/>
      <x v="13"/>
      <x v="15"/>
      <x/>
      <x/>
      <x v="3"/>
      <x v="21"/>
      <x v="52"/>
    </i>
    <i r="1">
      <x v="323"/>
      <x v="49"/>
      <x v="205"/>
      <x v="145"/>
      <x v="75"/>
      <x v="122"/>
      <x v="4"/>
      <x v="220"/>
      <x v="68"/>
      <x v="4"/>
      <x/>
      <x v="14"/>
      <x v="5"/>
      <x v="10"/>
      <x v="6"/>
      <x v="4"/>
      <x/>
      <x/>
      <x v="13"/>
      <x v="21"/>
      <x v="52"/>
    </i>
    <i r="1">
      <x v="327"/>
      <x v="117"/>
      <x v="183"/>
      <x v="126"/>
      <x v="94"/>
      <x v="87"/>
      <x v="303"/>
      <x v="20"/>
      <x v="15"/>
      <x v="19"/>
      <x/>
      <x v="48"/>
      <x v="20"/>
      <x v="4"/>
      <x v="13"/>
      <x v="50"/>
      <x v="2"/>
      <x/>
      <x v="1"/>
      <x v="21"/>
      <x v="52"/>
    </i>
    <i r="1">
      <x v="328"/>
      <x v="117"/>
      <x v="354"/>
      <x v="241"/>
      <x v="94"/>
      <x v="88"/>
      <x v="258"/>
      <x v="24"/>
      <x v="21"/>
      <x v="19"/>
      <x/>
      <x v="48"/>
      <x v="20"/>
      <x v="4"/>
      <x v="13"/>
      <x v="50"/>
      <x v="2"/>
      <x/>
      <x v="1"/>
      <x v="21"/>
      <x v="52"/>
    </i>
    <i r="1">
      <x v="329"/>
      <x v="117"/>
      <x v="353"/>
      <x v="241"/>
      <x v="94"/>
      <x v="89"/>
      <x v="259"/>
      <x v="25"/>
      <x v="22"/>
      <x v="19"/>
      <x/>
      <x v="48"/>
      <x v="20"/>
      <x v="4"/>
      <x v="13"/>
      <x v="50"/>
      <x v="2"/>
      <x/>
      <x v="1"/>
      <x v="21"/>
      <x v="52"/>
    </i>
    <i r="1">
      <x v="331"/>
      <x v="122"/>
      <x v="300"/>
      <x v="205"/>
      <x v="143"/>
      <x v="122"/>
      <x v="92"/>
      <x v="96"/>
      <x v="172"/>
      <x v="19"/>
      <x v="27"/>
      <x v="20"/>
      <x v="1"/>
      <x v="13"/>
      <x v="1"/>
      <x v="46"/>
      <x/>
      <x/>
      <x v="19"/>
      <x v="21"/>
      <x v="52"/>
    </i>
    <i r="1">
      <x v="332"/>
      <x v="122"/>
      <x v="156"/>
      <x v="100"/>
      <x v="143"/>
      <x v="122"/>
      <x v="99"/>
      <x v="107"/>
      <x v="146"/>
      <x v="19"/>
      <x v="27"/>
      <x v="47"/>
      <x v="1"/>
      <x v="13"/>
      <x v="1"/>
      <x v="6"/>
      <x/>
      <x/>
      <x v="19"/>
      <x v="21"/>
      <x v="52"/>
    </i>
    <i r="1">
      <x v="333"/>
      <x v="122"/>
      <x v="298"/>
      <x v="204"/>
      <x v="143"/>
      <x v="122"/>
      <x v="110"/>
      <x v="120"/>
      <x v="154"/>
      <x v="19"/>
      <x v="27"/>
      <x v="20"/>
      <x v="1"/>
      <x v="13"/>
      <x v="1"/>
      <x v="46"/>
      <x/>
      <x/>
      <x v="19"/>
      <x v="21"/>
      <x v="52"/>
    </i>
    <i r="1">
      <x v="334"/>
      <x v="52"/>
      <x v="239"/>
      <x v="170"/>
      <x v="111"/>
      <x v="122"/>
      <x v="191"/>
      <x v="205"/>
      <x v="171"/>
      <x v="19"/>
      <x/>
      <x v="28"/>
      <x v="12"/>
      <x v="2"/>
      <x v="3"/>
      <x v="12"/>
      <x v="1"/>
      <x/>
      <x v="4"/>
      <x v="21"/>
      <x v="52"/>
    </i>
    <i r="2">
      <x v="93"/>
      <x v="94"/>
      <x v="60"/>
      <x v="107"/>
      <x v="95"/>
      <x v="284"/>
      <x v="27"/>
      <x v="24"/>
      <x v="19"/>
      <x/>
      <x v="48"/>
      <x v="20"/>
      <x v="4"/>
      <x v="13"/>
      <x v="50"/>
      <x v="2"/>
      <x/>
      <x v="1"/>
      <x v="21"/>
      <x v="52"/>
    </i>
    <i r="2">
      <x v="122"/>
      <x v="149"/>
      <x v="95"/>
      <x v="143"/>
      <x v="12"/>
      <x v="305"/>
      <x v="301"/>
      <x/>
      <x v="19"/>
      <x v="27"/>
      <x v="2"/>
      <x v="22"/>
      <x v="34"/>
      <x/>
      <x v="50"/>
      <x/>
      <x/>
      <x v="23"/>
      <x v="21"/>
      <x v="30"/>
    </i>
    <i r="3">
      <x v="150"/>
      <x v="95"/>
      <x v="20"/>
      <x v="122"/>
      <x v="305"/>
      <x v="301"/>
      <x/>
      <x v="19"/>
      <x v="27"/>
      <x v="48"/>
      <x v="6"/>
      <x v="35"/>
      <x v="9"/>
      <x v="50"/>
      <x/>
      <x/>
      <x v="23"/>
      <x v="21"/>
      <x v="27"/>
    </i>
    <i r="3">
      <x v="198"/>
      <x v="138"/>
      <x v="23"/>
      <x v="122"/>
      <x v="305"/>
      <x v="301"/>
      <x/>
      <x v="19"/>
      <x v="27"/>
      <x v="48"/>
      <x v="6"/>
      <x v="35"/>
      <x v="9"/>
      <x v="50"/>
      <x/>
      <x/>
      <x v="23"/>
      <x v="21"/>
      <x v="20"/>
    </i>
    <i r="3">
      <x v="209"/>
      <x v="146"/>
      <x v="143"/>
      <x v="12"/>
      <x v="305"/>
      <x v="301"/>
      <x/>
      <x v="19"/>
      <x v="27"/>
      <x v="7"/>
      <x v="22"/>
      <x v="34"/>
      <x/>
      <x v="50"/>
      <x/>
      <x/>
      <x v="23"/>
      <x v="21"/>
      <x v="44"/>
    </i>
    <i r="3">
      <x v="210"/>
      <x v="146"/>
      <x v="27"/>
      <x v="122"/>
      <x v="305"/>
      <x v="301"/>
      <x/>
      <x v="19"/>
      <x v="27"/>
      <x v="48"/>
      <x v="6"/>
      <x v="35"/>
      <x v="9"/>
      <x v="50"/>
      <x/>
      <x/>
      <x v="23"/>
      <x v="21"/>
      <x v="35"/>
    </i>
    <i r="3">
      <x v="273"/>
      <x v="196"/>
      <x v="143"/>
      <x v="12"/>
      <x v="305"/>
      <x v="301"/>
      <x/>
      <x v="19"/>
      <x v="27"/>
      <x v="8"/>
      <x v="22"/>
      <x v="34"/>
      <x/>
      <x v="50"/>
      <x/>
      <x/>
      <x v="23"/>
      <x v="21"/>
      <x v="40"/>
    </i>
    <i r="3">
      <x v="274"/>
      <x v="196"/>
      <x v="143"/>
      <x v="12"/>
      <x v="305"/>
      <x v="301"/>
      <x/>
      <x v="19"/>
      <x v="27"/>
      <x v="1"/>
      <x v="22"/>
      <x v="34"/>
      <x/>
      <x v="50"/>
      <x/>
      <x/>
      <x v="23"/>
      <x v="21"/>
      <x v="41"/>
    </i>
    <i r="3">
      <x v="275"/>
      <x v="196"/>
      <x v="28"/>
      <x v="122"/>
      <x v="305"/>
      <x v="301"/>
      <x/>
      <x v="19"/>
      <x v="27"/>
      <x v="48"/>
      <x v="6"/>
      <x v="35"/>
      <x v="9"/>
      <x v="50"/>
      <x/>
      <x/>
      <x v="23"/>
      <x v="21"/>
      <x v="42"/>
    </i>
    <i r="5">
      <x v="143"/>
      <x v="12"/>
      <x v="305"/>
      <x v="301"/>
      <x/>
      <x v="19"/>
      <x v="27"/>
      <x v="10"/>
      <x v="22"/>
      <x v="34"/>
      <x/>
      <x v="50"/>
      <x/>
      <x/>
      <x v="23"/>
      <x v="21"/>
      <x v="39"/>
    </i>
    <i r="3">
      <x v="276"/>
      <x v="196"/>
      <x v="24"/>
      <x v="122"/>
      <x v="305"/>
      <x v="301"/>
      <x/>
      <x v="19"/>
      <x v="27"/>
      <x v="48"/>
      <x v="6"/>
      <x v="35"/>
      <x v="9"/>
      <x v="50"/>
      <x/>
      <x/>
      <x v="23"/>
      <x v="21"/>
      <x v="46"/>
    </i>
    <i r="3">
      <x v="277"/>
      <x v="196"/>
      <x v="18"/>
      <x v="122"/>
      <x v="305"/>
      <x v="301"/>
      <x/>
      <x v="19"/>
      <x v="27"/>
      <x v="48"/>
      <x v="6"/>
      <x v="35"/>
      <x v="9"/>
      <x v="50"/>
      <x/>
      <x/>
      <x v="23"/>
      <x v="21"/>
      <x v="47"/>
    </i>
    <i r="3">
      <x v="278"/>
      <x v="196"/>
      <x v="19"/>
      <x v="122"/>
      <x v="305"/>
      <x v="301"/>
      <x/>
      <x v="19"/>
      <x v="27"/>
      <x v="48"/>
      <x v="6"/>
      <x v="35"/>
      <x v="9"/>
      <x v="50"/>
      <x/>
      <x/>
      <x v="23"/>
      <x v="21"/>
      <x v="48"/>
    </i>
    <i r="3">
      <x v="295"/>
      <x v="202"/>
      <x v="21"/>
      <x v="122"/>
      <x v="305"/>
      <x v="301"/>
      <x/>
      <x v="19"/>
      <x v="27"/>
      <x v="48"/>
      <x v="6"/>
      <x v="35"/>
      <x v="9"/>
      <x v="50"/>
      <x/>
      <x/>
      <x v="23"/>
      <x v="21"/>
      <x v="28"/>
    </i>
    <i r="3">
      <x v="296"/>
      <x v="202"/>
      <x v="143"/>
      <x v="12"/>
      <x v="305"/>
      <x v="301"/>
      <x/>
      <x v="19"/>
      <x v="27"/>
      <x v="9"/>
      <x v="22"/>
      <x v="34"/>
      <x/>
      <x v="50"/>
      <x/>
      <x/>
      <x v="23"/>
      <x v="21"/>
      <x v="38"/>
    </i>
    <i r="3">
      <x v="311"/>
      <x v="215"/>
      <x v="20"/>
      <x v="122"/>
      <x v="305"/>
      <x v="301"/>
      <x/>
      <x v="19"/>
      <x v="27"/>
      <x v="48"/>
      <x v="6"/>
      <x v="35"/>
      <x v="9"/>
      <x v="50"/>
      <x/>
      <x/>
      <x v="23"/>
      <x v="21"/>
      <x v="36"/>
    </i>
    <i r="3">
      <x v="323"/>
      <x v="221"/>
      <x v="143"/>
      <x v="12"/>
      <x v="305"/>
      <x v="301"/>
      <x/>
      <x v="19"/>
      <x v="27"/>
      <x v="4"/>
      <x v="22"/>
      <x v="34"/>
      <x/>
      <x v="50"/>
      <x/>
      <x/>
      <x v="23"/>
      <x v="21"/>
      <x v="32"/>
    </i>
    <i r="3">
      <x v="324"/>
      <x v="221"/>
      <x v="22"/>
      <x v="122"/>
      <x v="305"/>
      <x v="301"/>
      <x/>
      <x v="19"/>
      <x v="27"/>
      <x v="48"/>
      <x v="6"/>
      <x v="35"/>
      <x v="9"/>
      <x v="50"/>
      <x/>
      <x/>
      <x v="23"/>
      <x v="21"/>
      <x v="34"/>
    </i>
    <i r="3">
      <x v="325"/>
      <x v="221"/>
      <x v="25"/>
      <x v="122"/>
      <x v="305"/>
      <x v="301"/>
      <x/>
      <x v="19"/>
      <x v="27"/>
      <x v="48"/>
      <x v="6"/>
      <x v="35"/>
      <x v="9"/>
      <x v="50"/>
      <x/>
      <x/>
      <x v="23"/>
      <x v="21"/>
      <x v="31"/>
    </i>
    <i r="3">
      <x v="326"/>
      <x v="221"/>
      <x v="21"/>
      <x v="122"/>
      <x v="305"/>
      <x v="301"/>
      <x/>
      <x v="19"/>
      <x v="27"/>
      <x v="48"/>
      <x v="6"/>
      <x v="35"/>
      <x v="9"/>
      <x v="50"/>
      <x/>
      <x/>
      <x v="23"/>
      <x v="21"/>
      <x v="33"/>
    </i>
    <i r="3">
      <x v="365"/>
      <x v="249"/>
      <x v="26"/>
      <x v="122"/>
      <x v="305"/>
      <x v="301"/>
      <x/>
      <x v="19"/>
      <x v="27"/>
      <x v="48"/>
      <x v="6"/>
      <x v="35"/>
      <x v="9"/>
      <x v="50"/>
      <x/>
      <x/>
      <x v="23"/>
      <x v="21"/>
      <x v="51"/>
    </i>
    <i r="3">
      <x v="374"/>
      <x v="250"/>
      <x v="20"/>
      <x v="122"/>
      <x v="305"/>
      <x v="301"/>
      <x/>
      <x v="19"/>
      <x v="27"/>
      <x v="48"/>
      <x v="6"/>
      <x v="35"/>
      <x v="9"/>
      <x v="50"/>
      <x/>
      <x/>
      <x v="23"/>
      <x v="21"/>
      <x v="26"/>
    </i>
    <i r="3">
      <x v="375"/>
      <x v="250"/>
      <x v="143"/>
      <x v="12"/>
      <x v="305"/>
      <x v="301"/>
      <x/>
      <x v="19"/>
      <x v="27"/>
      <x v="6"/>
      <x v="22"/>
      <x v="34"/>
      <x/>
      <x v="50"/>
      <x/>
      <x/>
      <x v="23"/>
      <x v="21"/>
      <x v="25"/>
    </i>
    <i t="grand">
      <x/>
    </i>
  </rowItems>
  <colItems count="1">
    <i/>
  </colItems>
  <dataFields count="1">
    <dataField name="Součet z počet kusů" fld="16" baseField="19" baseItem="50"/>
  </dataFields>
  <formats count="1971">
    <format dxfId="1970">
      <pivotArea type="all" dataOnly="0" outline="0" fieldPosition="0"/>
    </format>
    <format dxfId="1969">
      <pivotArea field="0" type="button" dataOnly="0" labelOnly="1" outline="0" axis="axisRow" fieldPosition="0"/>
    </format>
    <format dxfId="1968">
      <pivotArea field="7" type="button" dataOnly="0" labelOnly="1" outline="0" axis="axisRow" fieldPosition="1"/>
    </format>
    <format dxfId="1967">
      <pivotArea field="9" type="button" dataOnly="0" labelOnly="1" outline="0" axis="axisRow" fieldPosition="2"/>
    </format>
    <format dxfId="1966">
      <pivotArea field="8" type="button" dataOnly="0" labelOnly="1" outline="0" axis="axisRow" fieldPosition="3"/>
    </format>
    <format dxfId="1965">
      <pivotArea dataOnly="0" labelOnly="1" outline="0" fieldPosition="0">
        <references count="1">
          <reference field="0" count="0"/>
        </references>
      </pivotArea>
    </format>
    <format dxfId="1964">
      <pivotArea dataOnly="0" labelOnly="1" grandRow="1" outline="0" fieldPosition="0"/>
    </format>
    <format dxfId="1963">
      <pivotArea dataOnly="0" labelOnly="1" outline="0" fieldPosition="0">
        <references count="2">
          <reference field="0" count="0" selected="0"/>
          <reference field="7" count="50">
            <x v="3"/>
            <x v="7"/>
            <x v="8"/>
            <x v="11"/>
            <x v="12"/>
            <x v="15"/>
            <x v="16"/>
            <x v="20"/>
            <x v="39"/>
            <x v="40"/>
            <x v="41"/>
            <x v="42"/>
            <x v="43"/>
            <x v="44"/>
            <x v="45"/>
            <x v="55"/>
            <x v="71"/>
            <x v="72"/>
            <x v="73"/>
            <x v="74"/>
            <x v="75"/>
            <x v="76"/>
            <x v="77"/>
            <x v="78"/>
            <x v="79"/>
            <x v="80"/>
            <x v="81"/>
            <x v="82"/>
            <x v="84"/>
            <x v="85"/>
            <x v="86"/>
            <x v="87"/>
            <x v="88"/>
            <x v="89"/>
            <x v="102"/>
            <x v="110"/>
            <x v="115"/>
            <x v="119"/>
            <x v="120"/>
            <x v="129"/>
            <x v="131"/>
            <x v="136"/>
            <x v="137"/>
            <x v="138"/>
            <x v="145"/>
            <x v="146"/>
            <x v="148"/>
            <x v="153"/>
            <x v="154"/>
            <x v="157"/>
          </reference>
        </references>
      </pivotArea>
    </format>
    <format dxfId="1962">
      <pivotArea dataOnly="0" labelOnly="1" outline="0" fieldPosition="0">
        <references count="2">
          <reference field="0" count="0" selected="0"/>
          <reference field="7" count="37">
            <x v="159"/>
            <x v="161"/>
            <x v="162"/>
            <x v="163"/>
            <x v="164"/>
            <x v="168"/>
            <x v="169"/>
            <x v="170"/>
            <x v="180"/>
            <x v="182"/>
            <x v="183"/>
            <x v="187"/>
            <x v="191"/>
            <x v="207"/>
            <x v="208"/>
            <x v="233"/>
            <x v="236"/>
            <x v="239"/>
            <x v="242"/>
            <x v="245"/>
            <x v="250"/>
            <x v="251"/>
            <x v="252"/>
            <x v="255"/>
            <x v="285"/>
            <x v="293"/>
            <x v="294"/>
            <x v="295"/>
            <x v="317"/>
            <x v="323"/>
            <x v="327"/>
            <x v="328"/>
            <x v="329"/>
            <x v="331"/>
            <x v="332"/>
            <x v="333"/>
            <x v="334"/>
          </reference>
        </references>
      </pivotArea>
    </format>
    <format dxfId="1961">
      <pivotArea dataOnly="0" labelOnly="1" outline="0" fieldPosition="0">
        <references count="3">
          <reference field="0" count="0" selected="0"/>
          <reference field="7" count="1" selected="0">
            <x v="3"/>
          </reference>
          <reference field="9" count="1">
            <x v="68"/>
          </reference>
        </references>
      </pivotArea>
    </format>
    <format dxfId="1960">
      <pivotArea dataOnly="0" labelOnly="1" outline="0" fieldPosition="0">
        <references count="3">
          <reference field="0" count="0" selected="0"/>
          <reference field="7" count="1" selected="0">
            <x v="7"/>
          </reference>
          <reference field="9" count="1">
            <x v="14"/>
          </reference>
        </references>
      </pivotArea>
    </format>
    <format dxfId="1959">
      <pivotArea dataOnly="0" labelOnly="1" outline="0" fieldPosition="0">
        <references count="3">
          <reference field="0" count="0" selected="0"/>
          <reference field="7" count="1" selected="0">
            <x v="8"/>
          </reference>
          <reference field="9" count="1">
            <x v="109"/>
          </reference>
        </references>
      </pivotArea>
    </format>
    <format dxfId="1958">
      <pivotArea dataOnly="0" labelOnly="1" outline="0" fieldPosition="0">
        <references count="3">
          <reference field="0" count="0" selected="0"/>
          <reference field="7" count="1" selected="0">
            <x v="11"/>
          </reference>
          <reference field="9" count="1">
            <x v="108"/>
          </reference>
        </references>
      </pivotArea>
    </format>
    <format dxfId="1957">
      <pivotArea dataOnly="0" labelOnly="1" outline="0" fieldPosition="0">
        <references count="3">
          <reference field="0" count="0" selected="0"/>
          <reference field="7" count="1" selected="0">
            <x v="12"/>
          </reference>
          <reference field="9" count="1">
            <x v="4"/>
          </reference>
        </references>
      </pivotArea>
    </format>
    <format dxfId="1956">
      <pivotArea dataOnly="0" labelOnly="1" outline="0" fieldPosition="0">
        <references count="3">
          <reference field="0" count="0" selected="0"/>
          <reference field="7" count="1" selected="0">
            <x v="15"/>
          </reference>
          <reference field="9" count="1">
            <x v="26"/>
          </reference>
        </references>
      </pivotArea>
    </format>
    <format dxfId="1955">
      <pivotArea dataOnly="0" labelOnly="1" outline="0" fieldPosition="0">
        <references count="3">
          <reference field="0" count="0" selected="0"/>
          <reference field="7" count="1" selected="0">
            <x v="20"/>
          </reference>
          <reference field="9" count="1">
            <x v="110"/>
          </reference>
        </references>
      </pivotArea>
    </format>
    <format dxfId="1954">
      <pivotArea dataOnly="0" labelOnly="1" outline="0" fieldPosition="0">
        <references count="3">
          <reference field="0" count="0" selected="0"/>
          <reference field="7" count="1" selected="0">
            <x v="39"/>
          </reference>
          <reference field="9" count="1">
            <x v="32"/>
          </reference>
        </references>
      </pivotArea>
    </format>
    <format dxfId="1953">
      <pivotArea dataOnly="0" labelOnly="1" outline="0" fieldPosition="0">
        <references count="3">
          <reference field="0" count="0" selected="0"/>
          <reference field="7" count="1" selected="0">
            <x v="42"/>
          </reference>
          <reference field="9" count="1">
            <x v="122"/>
          </reference>
        </references>
      </pivotArea>
    </format>
    <format dxfId="1952">
      <pivotArea dataOnly="0" labelOnly="1" outline="0" fieldPosition="0">
        <references count="3">
          <reference field="0" count="0" selected="0"/>
          <reference field="7" count="1" selected="0">
            <x v="43"/>
          </reference>
          <reference field="9" count="1">
            <x v="32"/>
          </reference>
        </references>
      </pivotArea>
    </format>
    <format dxfId="1951">
      <pivotArea dataOnly="0" labelOnly="1" outline="0" fieldPosition="0">
        <references count="3">
          <reference field="0" count="0" selected="0"/>
          <reference field="7" count="1" selected="0">
            <x v="44"/>
          </reference>
          <reference field="9" count="1">
            <x v="50"/>
          </reference>
        </references>
      </pivotArea>
    </format>
    <format dxfId="1950">
      <pivotArea dataOnly="0" labelOnly="1" outline="0" fieldPosition="0">
        <references count="3">
          <reference field="0" count="0" selected="0"/>
          <reference field="7" count="1" selected="0">
            <x v="45"/>
          </reference>
          <reference field="9" count="2">
            <x v="32"/>
            <x v="122"/>
          </reference>
        </references>
      </pivotArea>
    </format>
    <format dxfId="1949">
      <pivotArea dataOnly="0" labelOnly="1" outline="0" fieldPosition="0">
        <references count="3">
          <reference field="0" count="0" selected="0"/>
          <reference field="7" count="1" selected="0">
            <x v="55"/>
          </reference>
          <reference field="9" count="1">
            <x v="22"/>
          </reference>
        </references>
      </pivotArea>
    </format>
    <format dxfId="1948">
      <pivotArea dataOnly="0" labelOnly="1" outline="0" fieldPosition="0">
        <references count="3">
          <reference field="0" count="0" selected="0"/>
          <reference field="7" count="1" selected="0">
            <x v="71"/>
          </reference>
          <reference field="9" count="1">
            <x v="111"/>
          </reference>
        </references>
      </pivotArea>
    </format>
    <format dxfId="1947">
      <pivotArea dataOnly="0" labelOnly="1" outline="0" fieldPosition="0">
        <references count="3">
          <reference field="0" count="0" selected="0"/>
          <reference field="7" count="1" selected="0">
            <x v="73"/>
          </reference>
          <reference field="9" count="1">
            <x v="61"/>
          </reference>
        </references>
      </pivotArea>
    </format>
    <format dxfId="1946">
      <pivotArea dataOnly="0" labelOnly="1" outline="0" fieldPosition="0">
        <references count="3">
          <reference field="0" count="0" selected="0"/>
          <reference field="7" count="1" selected="0">
            <x v="74"/>
          </reference>
          <reference field="9" count="1">
            <x v="88"/>
          </reference>
        </references>
      </pivotArea>
    </format>
    <format dxfId="1945">
      <pivotArea dataOnly="0" labelOnly="1" outline="0" fieldPosition="0">
        <references count="3">
          <reference field="0" count="0" selected="0"/>
          <reference field="7" count="1" selected="0">
            <x v="75"/>
          </reference>
          <reference field="9" count="1">
            <x v="30"/>
          </reference>
        </references>
      </pivotArea>
    </format>
    <format dxfId="1944">
      <pivotArea dataOnly="0" labelOnly="1" outline="0" fieldPosition="0">
        <references count="3">
          <reference field="0" count="0" selected="0"/>
          <reference field="7" count="1" selected="0">
            <x v="77"/>
          </reference>
          <reference field="9" count="1">
            <x v="64"/>
          </reference>
        </references>
      </pivotArea>
    </format>
    <format dxfId="1943">
      <pivotArea dataOnly="0" labelOnly="1" outline="0" fieldPosition="0">
        <references count="3">
          <reference field="0" count="0" selected="0"/>
          <reference field="7" count="1" selected="0">
            <x v="78"/>
          </reference>
          <reference field="9" count="1">
            <x v="37"/>
          </reference>
        </references>
      </pivotArea>
    </format>
    <format dxfId="1942">
      <pivotArea dataOnly="0" labelOnly="1" outline="0" fieldPosition="0">
        <references count="3">
          <reference field="0" count="0" selected="0"/>
          <reference field="7" count="1" selected="0">
            <x v="80"/>
          </reference>
          <reference field="9" count="1">
            <x v="36"/>
          </reference>
        </references>
      </pivotArea>
    </format>
    <format dxfId="1941">
      <pivotArea dataOnly="0" labelOnly="1" outline="0" fieldPosition="0">
        <references count="3">
          <reference field="0" count="0" selected="0"/>
          <reference field="7" count="1" selected="0">
            <x v="81"/>
          </reference>
          <reference field="9" count="1">
            <x v="38"/>
          </reference>
        </references>
      </pivotArea>
    </format>
    <format dxfId="1940">
      <pivotArea dataOnly="0" labelOnly="1" outline="0" fieldPosition="0">
        <references count="3">
          <reference field="0" count="0" selected="0"/>
          <reference field="7" count="1" selected="0">
            <x v="82"/>
          </reference>
          <reference field="9" count="2">
            <x v="37"/>
            <x v="38"/>
          </reference>
        </references>
      </pivotArea>
    </format>
    <format dxfId="1939">
      <pivotArea dataOnly="0" labelOnly="1" outline="0" fieldPosition="0">
        <references count="3">
          <reference field="0" count="0" selected="0"/>
          <reference field="7" count="1" selected="0">
            <x v="84"/>
          </reference>
          <reference field="9" count="1">
            <x v="122"/>
          </reference>
        </references>
      </pivotArea>
    </format>
    <format dxfId="1938">
      <pivotArea dataOnly="0" labelOnly="1" outline="0" fieldPosition="0">
        <references count="3">
          <reference field="0" count="0" selected="0"/>
          <reference field="7" count="1" selected="0">
            <x v="85"/>
          </reference>
          <reference field="9" count="1">
            <x v="47"/>
          </reference>
        </references>
      </pivotArea>
    </format>
    <format dxfId="1937">
      <pivotArea dataOnly="0" labelOnly="1" outline="0" fieldPosition="0">
        <references count="3">
          <reference field="0" count="0" selected="0"/>
          <reference field="7" count="1" selected="0">
            <x v="102"/>
          </reference>
          <reference field="9" count="1">
            <x v="69"/>
          </reference>
        </references>
      </pivotArea>
    </format>
    <format dxfId="1936">
      <pivotArea dataOnly="0" labelOnly="1" outline="0" fieldPosition="0">
        <references count="3">
          <reference field="0" count="0" selected="0"/>
          <reference field="7" count="1" selected="0">
            <x v="110"/>
          </reference>
          <reference field="9" count="1">
            <x v="76"/>
          </reference>
        </references>
      </pivotArea>
    </format>
    <format dxfId="1935">
      <pivotArea dataOnly="0" labelOnly="1" outline="0" fieldPosition="0">
        <references count="3">
          <reference field="0" count="0" selected="0"/>
          <reference field="7" count="1" selected="0">
            <x v="115"/>
          </reference>
          <reference field="9" count="1">
            <x v="54"/>
          </reference>
        </references>
      </pivotArea>
    </format>
    <format dxfId="1934">
      <pivotArea dataOnly="0" labelOnly="1" outline="0" fieldPosition="0">
        <references count="3">
          <reference field="0" count="0" selected="0"/>
          <reference field="7" count="1" selected="0">
            <x v="119"/>
          </reference>
          <reference field="9" count="1">
            <x v="46"/>
          </reference>
        </references>
      </pivotArea>
    </format>
    <format dxfId="1933">
      <pivotArea dataOnly="0" labelOnly="1" outline="0" fieldPosition="0">
        <references count="3">
          <reference field="0" count="0" selected="0"/>
          <reference field="7" count="1" selected="0">
            <x v="120"/>
          </reference>
          <reference field="9" count="1">
            <x v="45"/>
          </reference>
        </references>
      </pivotArea>
    </format>
    <format dxfId="1932">
      <pivotArea dataOnly="0" labelOnly="1" outline="0" fieldPosition="0">
        <references count="3">
          <reference field="0" count="0" selected="0"/>
          <reference field="7" count="1" selected="0">
            <x v="129"/>
          </reference>
          <reference field="9" count="1">
            <x v="116"/>
          </reference>
        </references>
      </pivotArea>
    </format>
    <format dxfId="1931">
      <pivotArea dataOnly="0" labelOnly="1" outline="0" fieldPosition="0">
        <references count="3">
          <reference field="0" count="0" selected="0"/>
          <reference field="7" count="1" selected="0">
            <x v="131"/>
          </reference>
          <reference field="9" count="1">
            <x v="71"/>
          </reference>
        </references>
      </pivotArea>
    </format>
    <format dxfId="1930">
      <pivotArea dataOnly="0" labelOnly="1" outline="0" fieldPosition="0">
        <references count="3">
          <reference field="0" count="0" selected="0"/>
          <reference field="7" count="1" selected="0">
            <x v="136"/>
          </reference>
          <reference field="9" count="1">
            <x v="116"/>
          </reference>
        </references>
      </pivotArea>
    </format>
    <format dxfId="1929">
      <pivotArea dataOnly="0" labelOnly="1" outline="0" fieldPosition="0">
        <references count="3">
          <reference field="0" count="0" selected="0"/>
          <reference field="7" count="1" selected="0">
            <x v="137"/>
          </reference>
          <reference field="9" count="1">
            <x v="117"/>
          </reference>
        </references>
      </pivotArea>
    </format>
    <format dxfId="1928">
      <pivotArea dataOnly="0" labelOnly="1" outline="0" fieldPosition="0">
        <references count="3">
          <reference field="0" count="0" selected="0"/>
          <reference field="7" count="1" selected="0">
            <x v="138"/>
          </reference>
          <reference field="9" count="1">
            <x v="7"/>
          </reference>
        </references>
      </pivotArea>
    </format>
    <format dxfId="1927">
      <pivotArea dataOnly="0" labelOnly="1" outline="0" fieldPosition="0">
        <references count="3">
          <reference field="0" count="0" selected="0"/>
          <reference field="7" count="1" selected="0">
            <x v="145"/>
          </reference>
          <reference field="9" count="1">
            <x v="4"/>
          </reference>
        </references>
      </pivotArea>
    </format>
    <format dxfId="1926">
      <pivotArea dataOnly="0" labelOnly="1" outline="0" fieldPosition="0">
        <references count="3">
          <reference field="0" count="0" selected="0"/>
          <reference field="7" count="1" selected="0">
            <x v="146"/>
          </reference>
          <reference field="9" count="1">
            <x v="13"/>
          </reference>
        </references>
      </pivotArea>
    </format>
    <format dxfId="1925">
      <pivotArea dataOnly="0" labelOnly="1" outline="0" fieldPosition="0">
        <references count="3">
          <reference field="0" count="0" selected="0"/>
          <reference field="7" count="1" selected="0">
            <x v="148"/>
          </reference>
          <reference field="9" count="1">
            <x v="93"/>
          </reference>
        </references>
      </pivotArea>
    </format>
    <format dxfId="1924">
      <pivotArea dataOnly="0" labelOnly="1" outline="0" fieldPosition="0">
        <references count="3">
          <reference field="0" count="0" selected="0"/>
          <reference field="7" count="1" selected="0">
            <x v="153"/>
          </reference>
          <reference field="9" count="1">
            <x v="94"/>
          </reference>
        </references>
      </pivotArea>
    </format>
    <format dxfId="1923">
      <pivotArea dataOnly="0" labelOnly="1" outline="0" fieldPosition="0">
        <references count="3">
          <reference field="0" count="0" selected="0"/>
          <reference field="7" count="1" selected="0">
            <x v="154"/>
          </reference>
          <reference field="9" count="2">
            <x v="92"/>
            <x v="96"/>
          </reference>
        </references>
      </pivotArea>
    </format>
    <format dxfId="1922">
      <pivotArea dataOnly="0" labelOnly="1" outline="0" fieldPosition="0">
        <references count="3">
          <reference field="0" count="0" selected="0"/>
          <reference field="7" count="1" selected="0">
            <x v="157"/>
          </reference>
          <reference field="9" count="1">
            <x v="46"/>
          </reference>
        </references>
      </pivotArea>
    </format>
    <format dxfId="1921">
      <pivotArea dataOnly="0" labelOnly="1" outline="0" fieldPosition="0">
        <references count="3">
          <reference field="0" count="0" selected="0"/>
          <reference field="7" count="1" selected="0">
            <x v="159"/>
          </reference>
          <reference field="9" count="1">
            <x v="18"/>
          </reference>
        </references>
      </pivotArea>
    </format>
    <format dxfId="1920">
      <pivotArea dataOnly="0" labelOnly="1" outline="0" fieldPosition="0">
        <references count="3">
          <reference field="0" count="0" selected="0"/>
          <reference field="7" count="1" selected="0">
            <x v="161"/>
          </reference>
          <reference field="9" count="2">
            <x v="93"/>
            <x v="95"/>
          </reference>
        </references>
      </pivotArea>
    </format>
    <format dxfId="1919">
      <pivotArea dataOnly="0" labelOnly="1" outline="0" fieldPosition="0">
        <references count="3">
          <reference field="0" count="0" selected="0"/>
          <reference field="7" count="1" selected="0">
            <x v="162"/>
          </reference>
          <reference field="9" count="1">
            <x v="93"/>
          </reference>
        </references>
      </pivotArea>
    </format>
    <format dxfId="1918">
      <pivotArea dataOnly="0" labelOnly="1" outline="0" fieldPosition="0">
        <references count="3">
          <reference field="0" count="0" selected="0"/>
          <reference field="7" count="1" selected="0">
            <x v="163"/>
          </reference>
          <reference field="9" count="1">
            <x v="96"/>
          </reference>
        </references>
      </pivotArea>
    </format>
    <format dxfId="1917">
      <pivotArea dataOnly="0" labelOnly="1" outline="0" fieldPosition="0">
        <references count="3">
          <reference field="0" count="0" selected="0"/>
          <reference field="7" count="1" selected="0">
            <x v="164"/>
          </reference>
          <reference field="9" count="1">
            <x v="93"/>
          </reference>
        </references>
      </pivotArea>
    </format>
    <format dxfId="1916">
      <pivotArea dataOnly="0" labelOnly="1" outline="0" fieldPosition="0">
        <references count="3">
          <reference field="0" count="0" selected="0"/>
          <reference field="7" count="1" selected="0">
            <x v="168"/>
          </reference>
          <reference field="9" count="1">
            <x v="18"/>
          </reference>
        </references>
      </pivotArea>
    </format>
    <format dxfId="1915">
      <pivotArea dataOnly="0" labelOnly="1" outline="0" fieldPosition="0">
        <references count="3">
          <reference field="0" count="0" selected="0"/>
          <reference field="7" count="1" selected="0">
            <x v="169"/>
          </reference>
          <reference field="9" count="1">
            <x v="93"/>
          </reference>
        </references>
      </pivotArea>
    </format>
    <format dxfId="1914">
      <pivotArea dataOnly="0" labelOnly="1" outline="0" fieldPosition="0">
        <references count="3">
          <reference field="0" count="0" selected="0"/>
          <reference field="7" count="1" selected="0">
            <x v="170"/>
          </reference>
          <reference field="9" count="1">
            <x v="92"/>
          </reference>
        </references>
      </pivotArea>
    </format>
    <format dxfId="1913">
      <pivotArea dataOnly="0" labelOnly="1" outline="0" fieldPosition="0">
        <references count="3">
          <reference field="0" count="0" selected="0"/>
          <reference field="7" count="1" selected="0">
            <x v="180"/>
          </reference>
          <reference field="9" count="1">
            <x v="5"/>
          </reference>
        </references>
      </pivotArea>
    </format>
    <format dxfId="1912">
      <pivotArea dataOnly="0" labelOnly="1" outline="0" fieldPosition="0">
        <references count="3">
          <reference field="0" count="0" selected="0"/>
          <reference field="7" count="1" selected="0">
            <x v="182"/>
          </reference>
          <reference field="9" count="1">
            <x v="33"/>
          </reference>
        </references>
      </pivotArea>
    </format>
    <format dxfId="1911">
      <pivotArea dataOnly="0" labelOnly="1" outline="0" fieldPosition="0">
        <references count="3">
          <reference field="0" count="0" selected="0"/>
          <reference field="7" count="1" selected="0">
            <x v="187"/>
          </reference>
          <reference field="9" count="1">
            <x v="99"/>
          </reference>
        </references>
      </pivotArea>
    </format>
    <format dxfId="1910">
      <pivotArea dataOnly="0" labelOnly="1" outline="0" fieldPosition="0">
        <references count="3">
          <reference field="0" count="0" selected="0"/>
          <reference field="7" count="1" selected="0">
            <x v="191"/>
          </reference>
          <reference field="9" count="1">
            <x v="62"/>
          </reference>
        </references>
      </pivotArea>
    </format>
    <format dxfId="1909">
      <pivotArea dataOnly="0" labelOnly="1" outline="0" fieldPosition="0">
        <references count="3">
          <reference field="0" count="0" selected="0"/>
          <reference field="7" count="1" selected="0">
            <x v="207"/>
          </reference>
          <reference field="9" count="1">
            <x v="113"/>
          </reference>
        </references>
      </pivotArea>
    </format>
    <format dxfId="1908">
      <pivotArea dataOnly="0" labelOnly="1" outline="0" fieldPosition="0">
        <references count="3">
          <reference field="0" count="0" selected="0"/>
          <reference field="7" count="1" selected="0">
            <x v="208"/>
          </reference>
          <reference field="9" count="1">
            <x v="112"/>
          </reference>
        </references>
      </pivotArea>
    </format>
    <format dxfId="1907">
      <pivotArea dataOnly="0" labelOnly="1" outline="0" fieldPosition="0">
        <references count="3">
          <reference field="0" count="0" selected="0"/>
          <reference field="7" count="1" selected="0">
            <x v="233"/>
          </reference>
          <reference field="9" count="1">
            <x v="26"/>
          </reference>
        </references>
      </pivotArea>
    </format>
    <format dxfId="1906">
      <pivotArea dataOnly="0" labelOnly="1" outline="0" fieldPosition="0">
        <references count="3">
          <reference field="0" count="0" selected="0"/>
          <reference field="7" count="1" selected="0">
            <x v="236"/>
          </reference>
          <reference field="9" count="1">
            <x v="84"/>
          </reference>
        </references>
      </pivotArea>
    </format>
    <format dxfId="1905">
      <pivotArea dataOnly="0" labelOnly="1" outline="0" fieldPosition="0">
        <references count="3">
          <reference field="0" count="0" selected="0"/>
          <reference field="7" count="1" selected="0">
            <x v="239"/>
          </reference>
          <reference field="9" count="1">
            <x v="4"/>
          </reference>
        </references>
      </pivotArea>
    </format>
    <format dxfId="1904">
      <pivotArea dataOnly="0" labelOnly="1" outline="0" fieldPosition="0">
        <references count="3">
          <reference field="0" count="0" selected="0"/>
          <reference field="7" count="1" selected="0">
            <x v="242"/>
          </reference>
          <reference field="9" count="2">
            <x v="8"/>
            <x v="122"/>
          </reference>
        </references>
      </pivotArea>
    </format>
    <format dxfId="1903">
      <pivotArea dataOnly="0" labelOnly="1" outline="0" fieldPosition="0">
        <references count="3">
          <reference field="0" count="0" selected="0"/>
          <reference field="7" count="1" selected="0">
            <x v="245"/>
          </reference>
          <reference field="9" count="1">
            <x v="62"/>
          </reference>
        </references>
      </pivotArea>
    </format>
    <format dxfId="1902">
      <pivotArea dataOnly="0" labelOnly="1" outline="0" fieldPosition="0">
        <references count="3">
          <reference field="0" count="0" selected="0"/>
          <reference field="7" count="1" selected="0">
            <x v="250"/>
          </reference>
          <reference field="9" count="1">
            <x v="82"/>
          </reference>
        </references>
      </pivotArea>
    </format>
    <format dxfId="1901">
      <pivotArea dataOnly="0" labelOnly="1" outline="0" fieldPosition="0">
        <references count="3">
          <reference field="0" count="0" selected="0"/>
          <reference field="7" count="1" selected="0">
            <x v="251"/>
          </reference>
          <reference field="9" count="1">
            <x v="84"/>
          </reference>
        </references>
      </pivotArea>
    </format>
    <format dxfId="1900">
      <pivotArea dataOnly="0" labelOnly="1" outline="0" fieldPosition="0">
        <references count="3">
          <reference field="0" count="0" selected="0"/>
          <reference field="7" count="1" selected="0">
            <x v="255"/>
          </reference>
          <reference field="9" count="1">
            <x v="33"/>
          </reference>
        </references>
      </pivotArea>
    </format>
    <format dxfId="1899">
      <pivotArea dataOnly="0" labelOnly="1" outline="0" fieldPosition="0">
        <references count="3">
          <reference field="0" count="0" selected="0"/>
          <reference field="7" count="1" selected="0">
            <x v="285"/>
          </reference>
          <reference field="9" count="1">
            <x v="84"/>
          </reference>
        </references>
      </pivotArea>
    </format>
    <format dxfId="1898">
      <pivotArea dataOnly="0" labelOnly="1" outline="0" fieldPosition="0">
        <references count="3">
          <reference field="0" count="0" selected="0"/>
          <reference field="7" count="1" selected="0">
            <x v="293"/>
          </reference>
          <reference field="9" count="1">
            <x v="120"/>
          </reference>
        </references>
      </pivotArea>
    </format>
    <format dxfId="1897">
      <pivotArea dataOnly="0" labelOnly="1" outline="0" fieldPosition="0">
        <references count="3">
          <reference field="0" count="0" selected="0"/>
          <reference field="7" count="1" selected="0">
            <x v="295"/>
          </reference>
          <reference field="9" count="1">
            <x v="122"/>
          </reference>
        </references>
      </pivotArea>
    </format>
    <format dxfId="1896">
      <pivotArea dataOnly="0" labelOnly="1" outline="0" fieldPosition="0">
        <references count="3">
          <reference field="0" count="0" selected="0"/>
          <reference field="7" count="1" selected="0">
            <x v="323"/>
          </reference>
          <reference field="9" count="1">
            <x v="49"/>
          </reference>
        </references>
      </pivotArea>
    </format>
    <format dxfId="1895">
      <pivotArea dataOnly="0" labelOnly="1" outline="0" fieldPosition="0">
        <references count="3">
          <reference field="0" count="0" selected="0"/>
          <reference field="7" count="1" selected="0">
            <x v="327"/>
          </reference>
          <reference field="9" count="1">
            <x v="117"/>
          </reference>
        </references>
      </pivotArea>
    </format>
    <format dxfId="1894">
      <pivotArea dataOnly="0" labelOnly="1" outline="0" fieldPosition="0">
        <references count="3">
          <reference field="0" count="0" selected="0"/>
          <reference field="7" count="1" selected="0">
            <x v="331"/>
          </reference>
          <reference field="9" count="1">
            <x v="122"/>
          </reference>
        </references>
      </pivotArea>
    </format>
    <format dxfId="1893">
      <pivotArea dataOnly="0" labelOnly="1" outline="0" fieldPosition="0">
        <references count="3">
          <reference field="0" count="0" selected="0"/>
          <reference field="7" count="1" selected="0">
            <x v="334"/>
          </reference>
          <reference field="9" count="3">
            <x v="52"/>
            <x v="93"/>
            <x v="122"/>
          </reference>
        </references>
      </pivotArea>
    </format>
    <format dxfId="1892">
      <pivotArea dataOnly="0" labelOnly="1" outline="0" fieldPosition="0">
        <references count="4">
          <reference field="0" count="0" selected="0"/>
          <reference field="7" count="1" selected="0">
            <x v="3"/>
          </reference>
          <reference field="8" count="1">
            <x v="166"/>
          </reference>
          <reference field="9" count="1" selected="0">
            <x v="68"/>
          </reference>
        </references>
      </pivotArea>
    </format>
    <format dxfId="1891">
      <pivotArea dataOnly="0" labelOnly="1" outline="0" fieldPosition="0">
        <references count="4">
          <reference field="0" count="0" selected="0"/>
          <reference field="7" count="1" selected="0">
            <x v="7"/>
          </reference>
          <reference field="8" count="1">
            <x v="313"/>
          </reference>
          <reference field="9" count="1" selected="0">
            <x v="14"/>
          </reference>
        </references>
      </pivotArea>
    </format>
    <format dxfId="1890">
      <pivotArea dataOnly="0" labelOnly="1" outline="0" fieldPosition="0">
        <references count="4">
          <reference field="0" count="0" selected="0"/>
          <reference field="7" count="1" selected="0">
            <x v="8"/>
          </reference>
          <reference field="8" count="1">
            <x v="253"/>
          </reference>
          <reference field="9" count="1" selected="0">
            <x v="109"/>
          </reference>
        </references>
      </pivotArea>
    </format>
    <format dxfId="1889">
      <pivotArea dataOnly="0" labelOnly="1" outline="0" fieldPosition="0">
        <references count="4">
          <reference field="0" count="0" selected="0"/>
          <reference field="7" count="1" selected="0">
            <x v="11"/>
          </reference>
          <reference field="8" count="1">
            <x v="39"/>
          </reference>
          <reference field="9" count="1" selected="0">
            <x v="108"/>
          </reference>
        </references>
      </pivotArea>
    </format>
    <format dxfId="1888">
      <pivotArea dataOnly="0" labelOnly="1" outline="0" fieldPosition="0">
        <references count="4">
          <reference field="0" count="0" selected="0"/>
          <reference field="7" count="1" selected="0">
            <x v="12"/>
          </reference>
          <reference field="8" count="1">
            <x v="29"/>
          </reference>
          <reference field="9" count="1" selected="0">
            <x v="4"/>
          </reference>
        </references>
      </pivotArea>
    </format>
    <format dxfId="1887">
      <pivotArea dataOnly="0" labelOnly="1" outline="0" fieldPosition="0">
        <references count="4">
          <reference field="0" count="0" selected="0"/>
          <reference field="7" count="1" selected="0">
            <x v="15"/>
          </reference>
          <reference field="8" count="1">
            <x v="251"/>
          </reference>
          <reference field="9" count="1" selected="0">
            <x v="26"/>
          </reference>
        </references>
      </pivotArea>
    </format>
    <format dxfId="1886">
      <pivotArea dataOnly="0" labelOnly="1" outline="0" fieldPosition="0">
        <references count="4">
          <reference field="0" count="0" selected="0"/>
          <reference field="7" count="1" selected="0">
            <x v="16"/>
          </reference>
          <reference field="8" count="1">
            <x v="366"/>
          </reference>
          <reference field="9" count="1" selected="0">
            <x v="26"/>
          </reference>
        </references>
      </pivotArea>
    </format>
    <format dxfId="1885">
      <pivotArea dataOnly="0" labelOnly="1" outline="0" fieldPosition="0">
        <references count="4">
          <reference field="0" count="0" selected="0"/>
          <reference field="7" count="1" selected="0">
            <x v="20"/>
          </reference>
          <reference field="8" count="1">
            <x v="155"/>
          </reference>
          <reference field="9" count="1" selected="0">
            <x v="110"/>
          </reference>
        </references>
      </pivotArea>
    </format>
    <format dxfId="1884">
      <pivotArea dataOnly="0" labelOnly="1" outline="0" fieldPosition="0">
        <references count="4">
          <reference field="0" count="0" selected="0"/>
          <reference field="7" count="1" selected="0">
            <x v="39"/>
          </reference>
          <reference field="8" count="1">
            <x v="182"/>
          </reference>
          <reference field="9" count="1" selected="0">
            <x v="32"/>
          </reference>
        </references>
      </pivotArea>
    </format>
    <format dxfId="1883">
      <pivotArea dataOnly="0" labelOnly="1" outline="0" fieldPosition="0">
        <references count="4">
          <reference field="0" count="0" selected="0"/>
          <reference field="7" count="1" selected="0">
            <x v="40"/>
          </reference>
          <reference field="8" count="1">
            <x v="126"/>
          </reference>
          <reference field="9" count="1" selected="0">
            <x v="32"/>
          </reference>
        </references>
      </pivotArea>
    </format>
    <format dxfId="1882">
      <pivotArea dataOnly="0" labelOnly="1" outline="0" fieldPosition="0">
        <references count="4">
          <reference field="0" count="0" selected="0"/>
          <reference field="7" count="1" selected="0">
            <x v="41"/>
          </reference>
          <reference field="8" count="1">
            <x v="125"/>
          </reference>
          <reference field="9" count="1" selected="0">
            <x v="32"/>
          </reference>
        </references>
      </pivotArea>
    </format>
    <format dxfId="1881">
      <pivotArea dataOnly="0" labelOnly="1" outline="0" fieldPosition="0">
        <references count="4">
          <reference field="0" count="0" selected="0"/>
          <reference field="7" count="1" selected="0">
            <x v="42"/>
          </reference>
          <reference field="8" count="1">
            <x v="351"/>
          </reference>
          <reference field="9" count="1" selected="0">
            <x v="122"/>
          </reference>
        </references>
      </pivotArea>
    </format>
    <format dxfId="1880">
      <pivotArea dataOnly="0" labelOnly="1" outline="0" fieldPosition="0">
        <references count="4">
          <reference field="0" count="0" selected="0"/>
          <reference field="7" count="1" selected="0">
            <x v="43"/>
          </reference>
          <reference field="8" count="1">
            <x v="370"/>
          </reference>
          <reference field="9" count="1" selected="0">
            <x v="32"/>
          </reference>
        </references>
      </pivotArea>
    </format>
    <format dxfId="1879">
      <pivotArea dataOnly="0" labelOnly="1" outline="0" fieldPosition="0">
        <references count="4">
          <reference field="0" count="0" selected="0"/>
          <reference field="7" count="1" selected="0">
            <x v="44"/>
          </reference>
          <reference field="8" count="1">
            <x v="373"/>
          </reference>
          <reference field="9" count="1" selected="0">
            <x v="50"/>
          </reference>
        </references>
      </pivotArea>
    </format>
    <format dxfId="1878">
      <pivotArea dataOnly="0" labelOnly="1" outline="0" fieldPosition="0">
        <references count="4">
          <reference field="0" count="0" selected="0"/>
          <reference field="7" count="1" selected="0">
            <x v="45"/>
          </reference>
          <reference field="8" count="1">
            <x v="369"/>
          </reference>
          <reference field="9" count="1" selected="0">
            <x v="32"/>
          </reference>
        </references>
      </pivotArea>
    </format>
    <format dxfId="1877">
      <pivotArea dataOnly="0" labelOnly="1" outline="0" fieldPosition="0">
        <references count="4">
          <reference field="0" count="0" selected="0"/>
          <reference field="7" count="1" selected="0">
            <x v="45"/>
          </reference>
          <reference field="8" count="1">
            <x v="352"/>
          </reference>
          <reference field="9" count="1" selected="0">
            <x v="122"/>
          </reference>
        </references>
      </pivotArea>
    </format>
    <format dxfId="1876">
      <pivotArea dataOnly="0" labelOnly="1" outline="0" fieldPosition="0">
        <references count="4">
          <reference field="0" count="0" selected="0"/>
          <reference field="7" count="1" selected="0">
            <x v="55"/>
          </reference>
          <reference field="8" count="1">
            <x v="132"/>
          </reference>
          <reference field="9" count="1" selected="0">
            <x v="22"/>
          </reference>
        </references>
      </pivotArea>
    </format>
    <format dxfId="1875">
      <pivotArea dataOnly="0" labelOnly="1" outline="0" fieldPosition="0">
        <references count="4">
          <reference field="0" count="0" selected="0"/>
          <reference field="7" count="1" selected="0">
            <x v="71"/>
          </reference>
          <reference field="8" count="1">
            <x v="250"/>
          </reference>
          <reference field="9" count="1" selected="0">
            <x v="111"/>
          </reference>
        </references>
      </pivotArea>
    </format>
    <format dxfId="1874">
      <pivotArea dataOnly="0" labelOnly="1" outline="0" fieldPosition="0">
        <references count="4">
          <reference field="0" count="0" selected="0"/>
          <reference field="7" count="1" selected="0">
            <x v="72"/>
          </reference>
          <reference field="8" count="1">
            <x v="147"/>
          </reference>
          <reference field="9" count="1" selected="0">
            <x v="111"/>
          </reference>
        </references>
      </pivotArea>
    </format>
    <format dxfId="1873">
      <pivotArea dataOnly="0" labelOnly="1" outline="0" fieldPosition="0">
        <references count="4">
          <reference field="0" count="0" selected="0"/>
          <reference field="7" count="1" selected="0">
            <x v="73"/>
          </reference>
          <reference field="8" count="1">
            <x v="320"/>
          </reference>
          <reference field="9" count="1" selected="0">
            <x v="61"/>
          </reference>
        </references>
      </pivotArea>
    </format>
    <format dxfId="1872">
      <pivotArea dataOnly="0" labelOnly="1" outline="0" fieldPosition="0">
        <references count="4">
          <reference field="0" count="0" selected="0"/>
          <reference field="7" count="1" selected="0">
            <x v="74"/>
          </reference>
          <reference field="8" count="1">
            <x v="299"/>
          </reference>
          <reference field="9" count="1" selected="0">
            <x v="88"/>
          </reference>
        </references>
      </pivotArea>
    </format>
    <format dxfId="1871">
      <pivotArea dataOnly="0" labelOnly="1" outline="0" fieldPosition="0">
        <references count="4">
          <reference field="0" count="0" selected="0"/>
          <reference field="7" count="1" selected="0">
            <x v="75"/>
          </reference>
          <reference field="8" count="1">
            <x v="106"/>
          </reference>
          <reference field="9" count="1" selected="0">
            <x v="30"/>
          </reference>
        </references>
      </pivotArea>
    </format>
    <format dxfId="1870">
      <pivotArea dataOnly="0" labelOnly="1" outline="0" fieldPosition="0">
        <references count="4">
          <reference field="0" count="0" selected="0"/>
          <reference field="7" count="1" selected="0">
            <x v="76"/>
          </reference>
          <reference field="8" count="1">
            <x v="105"/>
          </reference>
          <reference field="9" count="1" selected="0">
            <x v="30"/>
          </reference>
        </references>
      </pivotArea>
    </format>
    <format dxfId="1869">
      <pivotArea dataOnly="0" labelOnly="1" outline="0" fieldPosition="0">
        <references count="4">
          <reference field="0" count="0" selected="0"/>
          <reference field="7" count="1" selected="0">
            <x v="77"/>
          </reference>
          <reference field="8" count="1">
            <x v="327"/>
          </reference>
          <reference field="9" count="1" selected="0">
            <x v="64"/>
          </reference>
        </references>
      </pivotArea>
    </format>
    <format dxfId="1868">
      <pivotArea dataOnly="0" labelOnly="1" outline="0" fieldPosition="0">
        <references count="4">
          <reference field="0" count="0" selected="0"/>
          <reference field="7" count="1" selected="0">
            <x v="78"/>
          </reference>
          <reference field="8" count="1">
            <x v="322"/>
          </reference>
          <reference field="9" count="1" selected="0">
            <x v="37"/>
          </reference>
        </references>
      </pivotArea>
    </format>
    <format dxfId="1867">
      <pivotArea dataOnly="0" labelOnly="1" outline="0" fieldPosition="0">
        <references count="4">
          <reference field="0" count="0" selected="0"/>
          <reference field="7" count="1" selected="0">
            <x v="79"/>
          </reference>
          <reference field="8" count="1">
            <x v="321"/>
          </reference>
          <reference field="9" count="1" selected="0">
            <x v="37"/>
          </reference>
        </references>
      </pivotArea>
    </format>
    <format dxfId="1866">
      <pivotArea dataOnly="0" labelOnly="1" outline="0" fieldPosition="0">
        <references count="4">
          <reference field="0" count="0" selected="0"/>
          <reference field="7" count="1" selected="0">
            <x v="80"/>
          </reference>
          <reference field="8" count="1">
            <x v="258"/>
          </reference>
          <reference field="9" count="1" selected="0">
            <x v="36"/>
          </reference>
        </references>
      </pivotArea>
    </format>
    <format dxfId="1865">
      <pivotArea dataOnly="0" labelOnly="1" outline="0" fieldPosition="0">
        <references count="4">
          <reference field="0" count="0" selected="0"/>
          <reference field="7" count="1" selected="0">
            <x v="81"/>
          </reference>
          <reference field="8" count="1">
            <x v="27"/>
          </reference>
          <reference field="9" count="1" selected="0">
            <x v="38"/>
          </reference>
        </references>
      </pivotArea>
    </format>
    <format dxfId="1864">
      <pivotArea dataOnly="0" labelOnly="1" outline="0" fieldPosition="0">
        <references count="4">
          <reference field="0" count="0" selected="0"/>
          <reference field="7" count="1" selected="0">
            <x v="82"/>
          </reference>
          <reference field="8" count="1">
            <x v="368"/>
          </reference>
          <reference field="9" count="1" selected="0">
            <x v="37"/>
          </reference>
        </references>
      </pivotArea>
    </format>
    <format dxfId="1863">
      <pivotArea dataOnly="0" labelOnly="1" outline="0" fieldPosition="0">
        <references count="4">
          <reference field="0" count="0" selected="0"/>
          <reference field="7" count="1" selected="0">
            <x v="82"/>
          </reference>
          <reference field="8" count="1">
            <x v="21"/>
          </reference>
          <reference field="9" count="1" selected="0">
            <x v="38"/>
          </reference>
        </references>
      </pivotArea>
    </format>
    <format dxfId="1862">
      <pivotArea dataOnly="0" labelOnly="1" outline="0" fieldPosition="0">
        <references count="4">
          <reference field="0" count="0" selected="0"/>
          <reference field="7" count="1" selected="0">
            <x v="84"/>
          </reference>
          <reference field="8" count="1">
            <x v="363"/>
          </reference>
          <reference field="9" count="1" selected="0">
            <x v="122"/>
          </reference>
        </references>
      </pivotArea>
    </format>
    <format dxfId="1861">
      <pivotArea dataOnly="0" labelOnly="1" outline="0" fieldPosition="0">
        <references count="4">
          <reference field="0" count="0" selected="0"/>
          <reference field="7" count="1" selected="0">
            <x v="85"/>
          </reference>
          <reference field="8" count="1">
            <x v="283"/>
          </reference>
          <reference field="9" count="1" selected="0">
            <x v="47"/>
          </reference>
        </references>
      </pivotArea>
    </format>
    <format dxfId="1860">
      <pivotArea dataOnly="0" labelOnly="1" outline="0" fieldPosition="0">
        <references count="4">
          <reference field="0" count="0" selected="0"/>
          <reference field="7" count="1" selected="0">
            <x v="86"/>
          </reference>
          <reference field="8" count="1">
            <x v="281"/>
          </reference>
          <reference field="9" count="1" selected="0">
            <x v="47"/>
          </reference>
        </references>
      </pivotArea>
    </format>
    <format dxfId="1859">
      <pivotArea dataOnly="0" labelOnly="1" outline="0" fieldPosition="0">
        <references count="4">
          <reference field="0" count="0" selected="0"/>
          <reference field="7" count="1" selected="0">
            <x v="87"/>
          </reference>
          <reference field="8" count="1">
            <x v="280"/>
          </reference>
          <reference field="9" count="1" selected="0">
            <x v="47"/>
          </reference>
        </references>
      </pivotArea>
    </format>
    <format dxfId="1858">
      <pivotArea dataOnly="0" labelOnly="1" outline="0" fieldPosition="0">
        <references count="4">
          <reference field="0" count="0" selected="0"/>
          <reference field="7" count="1" selected="0">
            <x v="88"/>
          </reference>
          <reference field="8" count="1">
            <x v="282"/>
          </reference>
          <reference field="9" count="1" selected="0">
            <x v="47"/>
          </reference>
        </references>
      </pivotArea>
    </format>
    <format dxfId="1857">
      <pivotArea dataOnly="0" labelOnly="1" outline="0" fieldPosition="0">
        <references count="4">
          <reference field="0" count="0" selected="0"/>
          <reference field="7" count="1" selected="0">
            <x v="89"/>
          </reference>
          <reference field="8" count="1">
            <x v="279"/>
          </reference>
          <reference field="9" count="1" selected="0">
            <x v="47"/>
          </reference>
        </references>
      </pivotArea>
    </format>
    <format dxfId="1856">
      <pivotArea dataOnly="0" labelOnly="1" outline="0" fieldPosition="0">
        <references count="4">
          <reference field="0" count="0" selected="0"/>
          <reference field="7" count="1" selected="0">
            <x v="102"/>
          </reference>
          <reference field="8" count="1">
            <x v="315"/>
          </reference>
          <reference field="9" count="1" selected="0">
            <x v="69"/>
          </reference>
        </references>
      </pivotArea>
    </format>
    <format dxfId="1855">
      <pivotArea dataOnly="0" labelOnly="1" outline="0" fieldPosition="0">
        <references count="4">
          <reference field="0" count="0" selected="0"/>
          <reference field="7" count="1" selected="0">
            <x v="110"/>
          </reference>
          <reference field="8" count="1">
            <x v="255"/>
          </reference>
          <reference field="9" count="1" selected="0">
            <x v="76"/>
          </reference>
        </references>
      </pivotArea>
    </format>
    <format dxfId="1854">
      <pivotArea dataOnly="0" labelOnly="1" outline="0" fieldPosition="0">
        <references count="4">
          <reference field="0" count="0" selected="0"/>
          <reference field="7" count="1" selected="0">
            <x v="115"/>
          </reference>
          <reference field="8" count="1">
            <x v="219"/>
          </reference>
          <reference field="9" count="1" selected="0">
            <x v="54"/>
          </reference>
        </references>
      </pivotArea>
    </format>
    <format dxfId="1853">
      <pivotArea dataOnly="0" labelOnly="1" outline="0" fieldPosition="0">
        <references count="4">
          <reference field="0" count="0" selected="0"/>
          <reference field="7" count="1" selected="0">
            <x v="119"/>
          </reference>
          <reference field="8" count="1">
            <x v="208"/>
          </reference>
          <reference field="9" count="1" selected="0">
            <x v="46"/>
          </reference>
        </references>
      </pivotArea>
    </format>
    <format dxfId="1852">
      <pivotArea dataOnly="0" labelOnly="1" outline="0" fieldPosition="0">
        <references count="4">
          <reference field="0" count="0" selected="0"/>
          <reference field="7" count="1" selected="0">
            <x v="120"/>
          </reference>
          <reference field="8" count="1">
            <x v="312"/>
          </reference>
          <reference field="9" count="1" selected="0">
            <x v="45"/>
          </reference>
        </references>
      </pivotArea>
    </format>
    <format dxfId="1851">
      <pivotArea dataOnly="0" labelOnly="1" outline="0" fieldPosition="0">
        <references count="4">
          <reference field="0" count="0" selected="0"/>
          <reference field="7" count="1" selected="0">
            <x v="129"/>
          </reference>
          <reference field="8" count="1">
            <x v="234"/>
          </reference>
          <reference field="9" count="1" selected="0">
            <x v="116"/>
          </reference>
        </references>
      </pivotArea>
    </format>
    <format dxfId="1850">
      <pivotArea dataOnly="0" labelOnly="1" outline="0" fieldPosition="0">
        <references count="4">
          <reference field="0" count="0" selected="0"/>
          <reference field="7" count="1" selected="0">
            <x v="131"/>
          </reference>
          <reference field="8" count="1">
            <x v="305"/>
          </reference>
          <reference field="9" count="1" selected="0">
            <x v="71"/>
          </reference>
        </references>
      </pivotArea>
    </format>
    <format dxfId="1849">
      <pivotArea dataOnly="0" labelOnly="1" outline="0" fieldPosition="0">
        <references count="4">
          <reference field="0" count="0" selected="0"/>
          <reference field="7" count="1" selected="0">
            <x v="136"/>
          </reference>
          <reference field="8" count="1">
            <x v="246"/>
          </reference>
          <reference field="9" count="1" selected="0">
            <x v="116"/>
          </reference>
        </references>
      </pivotArea>
    </format>
    <format dxfId="1848">
      <pivotArea dataOnly="0" labelOnly="1" outline="0" fieldPosition="0">
        <references count="4">
          <reference field="0" count="0" selected="0"/>
          <reference field="7" count="1" selected="0">
            <x v="137"/>
          </reference>
          <reference field="8" count="1">
            <x v="212"/>
          </reference>
          <reference field="9" count="1" selected="0">
            <x v="117"/>
          </reference>
        </references>
      </pivotArea>
    </format>
    <format dxfId="1847">
      <pivotArea dataOnly="0" labelOnly="1" outline="0" fieldPosition="0">
        <references count="4">
          <reference field="0" count="0" selected="0"/>
          <reference field="7" count="1" selected="0">
            <x v="138"/>
          </reference>
          <reference field="8" count="1">
            <x v="24"/>
          </reference>
          <reference field="9" count="1" selected="0">
            <x v="7"/>
          </reference>
        </references>
      </pivotArea>
    </format>
    <format dxfId="1846">
      <pivotArea dataOnly="0" labelOnly="1" outline="0" fieldPosition="0">
        <references count="4">
          <reference field="0" count="0" selected="0"/>
          <reference field="7" count="1" selected="0">
            <x v="145"/>
          </reference>
          <reference field="8" count="1">
            <x v="129"/>
          </reference>
          <reference field="9" count="1" selected="0">
            <x v="4"/>
          </reference>
        </references>
      </pivotArea>
    </format>
    <format dxfId="1845">
      <pivotArea dataOnly="0" labelOnly="1" outline="0" fieldPosition="0">
        <references count="4">
          <reference field="0" count="0" selected="0"/>
          <reference field="7" count="1" selected="0">
            <x v="146"/>
          </reference>
          <reference field="8" count="1">
            <x v="184"/>
          </reference>
          <reference field="9" count="1" selected="0">
            <x v="13"/>
          </reference>
        </references>
      </pivotArea>
    </format>
    <format dxfId="1844">
      <pivotArea dataOnly="0" labelOnly="1" outline="0" fieldPosition="0">
        <references count="4">
          <reference field="0" count="0" selected="0"/>
          <reference field="7" count="1" selected="0">
            <x v="148"/>
          </reference>
          <reference field="8" count="1">
            <x v="367"/>
          </reference>
          <reference field="9" count="1" selected="0">
            <x v="93"/>
          </reference>
        </references>
      </pivotArea>
    </format>
    <format dxfId="1843">
      <pivotArea dataOnly="0" labelOnly="1" outline="0" fieldPosition="0">
        <references count="4">
          <reference field="0" count="0" selected="0"/>
          <reference field="7" count="1" selected="0">
            <x v="153"/>
          </reference>
          <reference field="8" count="1">
            <x v="121"/>
          </reference>
          <reference field="9" count="1" selected="0">
            <x v="94"/>
          </reference>
        </references>
      </pivotArea>
    </format>
    <format dxfId="1842">
      <pivotArea dataOnly="0" labelOnly="1" outline="0" fieldPosition="0">
        <references count="4">
          <reference field="0" count="0" selected="0"/>
          <reference field="7" count="1" selected="0">
            <x v="154"/>
          </reference>
          <reference field="8" count="1">
            <x v="207"/>
          </reference>
          <reference field="9" count="1" selected="0">
            <x v="92"/>
          </reference>
        </references>
      </pivotArea>
    </format>
    <format dxfId="1841">
      <pivotArea dataOnly="0" labelOnly="1" outline="0" fieldPosition="0">
        <references count="4">
          <reference field="0" count="0" selected="0"/>
          <reference field="7" count="1" selected="0">
            <x v="154"/>
          </reference>
          <reference field="8" count="1">
            <x v="206"/>
          </reference>
          <reference field="9" count="1" selected="0">
            <x v="96"/>
          </reference>
        </references>
      </pivotArea>
    </format>
    <format dxfId="1840">
      <pivotArea dataOnly="0" labelOnly="1" outline="0" fieldPosition="0">
        <references count="4">
          <reference field="0" count="0" selected="0"/>
          <reference field="7" count="1" selected="0">
            <x v="157"/>
          </reference>
          <reference field="8" count="1">
            <x v="187"/>
          </reference>
          <reference field="9" count="1" selected="0">
            <x v="46"/>
          </reference>
        </references>
      </pivotArea>
    </format>
    <format dxfId="1839">
      <pivotArea dataOnly="0" labelOnly="1" outline="0" fieldPosition="0">
        <references count="4">
          <reference field="0" count="0" selected="0"/>
          <reference field="7" count="1" selected="0">
            <x v="159"/>
          </reference>
          <reference field="8" count="1">
            <x v="190"/>
          </reference>
          <reference field="9" count="1" selected="0">
            <x v="18"/>
          </reference>
        </references>
      </pivotArea>
    </format>
    <format dxfId="1838">
      <pivotArea dataOnly="0" labelOnly="1" outline="0" fieldPosition="0">
        <references count="4">
          <reference field="0" count="0" selected="0"/>
          <reference field="7" count="1" selected="0">
            <x v="161"/>
          </reference>
          <reference field="8" count="1">
            <x v="294"/>
          </reference>
          <reference field="9" count="1" selected="0">
            <x v="93"/>
          </reference>
        </references>
      </pivotArea>
    </format>
    <format dxfId="1837">
      <pivotArea dataOnly="0" labelOnly="1" outline="0" fieldPosition="0">
        <references count="4">
          <reference field="0" count="0" selected="0"/>
          <reference field="7" count="1" selected="0">
            <x v="161"/>
          </reference>
          <reference field="8" count="1">
            <x v="252"/>
          </reference>
          <reference field="9" count="1" selected="0">
            <x v="95"/>
          </reference>
        </references>
      </pivotArea>
    </format>
    <format dxfId="1836">
      <pivotArea dataOnly="0" labelOnly="1" outline="0" fieldPosition="0">
        <references count="4">
          <reference field="0" count="0" selected="0"/>
          <reference field="7" count="1" selected="0">
            <x v="162"/>
          </reference>
          <reference field="8" count="1">
            <x v="292"/>
          </reference>
          <reference field="9" count="1" selected="0">
            <x v="93"/>
          </reference>
        </references>
      </pivotArea>
    </format>
    <format dxfId="1835">
      <pivotArea dataOnly="0" labelOnly="1" outline="0" fieldPosition="0">
        <references count="4">
          <reference field="0" count="0" selected="0"/>
          <reference field="7" count="1" selected="0">
            <x v="163"/>
          </reference>
          <reference field="8" count="1">
            <x v="186"/>
          </reference>
          <reference field="9" count="1" selected="0">
            <x v="96"/>
          </reference>
        </references>
      </pivotArea>
    </format>
    <format dxfId="1834">
      <pivotArea dataOnly="0" labelOnly="1" outline="0" fieldPosition="0">
        <references count="4">
          <reference field="0" count="0" selected="0"/>
          <reference field="7" count="1" selected="0">
            <x v="164"/>
          </reference>
          <reference field="8" count="1">
            <x v="293"/>
          </reference>
          <reference field="9" count="1" selected="0">
            <x v="93"/>
          </reference>
        </references>
      </pivotArea>
    </format>
    <format dxfId="1833">
      <pivotArea dataOnly="0" labelOnly="1" outline="0" fieldPosition="0">
        <references count="4">
          <reference field="0" count="0" selected="0"/>
          <reference field="7" count="1" selected="0">
            <x v="168"/>
          </reference>
          <reference field="8" count="1">
            <x v="189"/>
          </reference>
          <reference field="9" count="1" selected="0">
            <x v="18"/>
          </reference>
        </references>
      </pivotArea>
    </format>
    <format dxfId="1832">
      <pivotArea dataOnly="0" labelOnly="1" outline="0" fieldPosition="0">
        <references count="4">
          <reference field="0" count="0" selected="0"/>
          <reference field="7" count="1" selected="0">
            <x v="169"/>
          </reference>
          <reference field="8" count="1">
            <x v="95"/>
          </reference>
          <reference field="9" count="1" selected="0">
            <x v="93"/>
          </reference>
        </references>
      </pivotArea>
    </format>
    <format dxfId="1831">
      <pivotArea dataOnly="0" labelOnly="1" outline="0" fieldPosition="0">
        <references count="4">
          <reference field="0" count="0" selected="0"/>
          <reference field="7" count="1" selected="0">
            <x v="170"/>
          </reference>
          <reference field="8" count="1">
            <x v="232"/>
          </reference>
          <reference field="9" count="1" selected="0">
            <x v="92"/>
          </reference>
        </references>
      </pivotArea>
    </format>
    <format dxfId="1830">
      <pivotArea dataOnly="0" labelOnly="1" outline="0" fieldPosition="0">
        <references count="4">
          <reference field="0" count="0" selected="0"/>
          <reference field="7" count="1" selected="0">
            <x v="180"/>
          </reference>
          <reference field="8" count="1">
            <x v="340"/>
          </reference>
          <reference field="9" count="1" selected="0">
            <x v="5"/>
          </reference>
        </references>
      </pivotArea>
    </format>
    <format dxfId="1829">
      <pivotArea dataOnly="0" labelOnly="1" outline="0" fieldPosition="0">
        <references count="4">
          <reference field="0" count="0" selected="0"/>
          <reference field="7" count="1" selected="0">
            <x v="182"/>
          </reference>
          <reference field="8" count="1">
            <x v="318"/>
          </reference>
          <reference field="9" count="1" selected="0">
            <x v="33"/>
          </reference>
        </references>
      </pivotArea>
    </format>
    <format dxfId="1828">
      <pivotArea dataOnly="0" labelOnly="1" outline="0" fieldPosition="0">
        <references count="4">
          <reference field="0" count="0" selected="0"/>
          <reference field="7" count="1" selected="0">
            <x v="183"/>
          </reference>
          <reference field="8" count="1">
            <x v="316"/>
          </reference>
          <reference field="9" count="1" selected="0">
            <x v="33"/>
          </reference>
        </references>
      </pivotArea>
    </format>
    <format dxfId="1827">
      <pivotArea dataOnly="0" labelOnly="1" outline="0" fieldPosition="0">
        <references count="4">
          <reference field="0" count="0" selected="0"/>
          <reference field="7" count="1" selected="0">
            <x v="187"/>
          </reference>
          <reference field="8" count="1">
            <x v="96"/>
          </reference>
          <reference field="9" count="1" selected="0">
            <x v="99"/>
          </reference>
        </references>
      </pivotArea>
    </format>
    <format dxfId="1826">
      <pivotArea dataOnly="0" labelOnly="1" outline="0" fieldPosition="0">
        <references count="4">
          <reference field="0" count="0" selected="0"/>
          <reference field="7" count="1" selected="0">
            <x v="191"/>
          </reference>
          <reference field="8" count="1">
            <x v="310"/>
          </reference>
          <reference field="9" count="1" selected="0">
            <x v="62"/>
          </reference>
        </references>
      </pivotArea>
    </format>
    <format dxfId="1825">
      <pivotArea dataOnly="0" labelOnly="1" outline="0" fieldPosition="0">
        <references count="4">
          <reference field="0" count="0" selected="0"/>
          <reference field="7" count="1" selected="0">
            <x v="207"/>
          </reference>
          <reference field="8" count="1">
            <x v="372"/>
          </reference>
          <reference field="9" count="1" selected="0">
            <x v="113"/>
          </reference>
        </references>
      </pivotArea>
    </format>
    <format dxfId="1824">
      <pivotArea dataOnly="0" labelOnly="1" outline="0" fieldPosition="0">
        <references count="4">
          <reference field="0" count="0" selected="0"/>
          <reference field="7" count="1" selected="0">
            <x v="208"/>
          </reference>
          <reference field="8" count="1">
            <x v="371"/>
          </reference>
          <reference field="9" count="1" selected="0">
            <x v="112"/>
          </reference>
        </references>
      </pivotArea>
    </format>
    <format dxfId="1823">
      <pivotArea dataOnly="0" labelOnly="1" outline="0" fieldPosition="0">
        <references count="4">
          <reference field="0" count="0" selected="0"/>
          <reference field="7" count="1" selected="0">
            <x v="233"/>
          </reference>
          <reference field="8" count="1">
            <x v="110"/>
          </reference>
          <reference field="9" count="1" selected="0">
            <x v="26"/>
          </reference>
        </references>
      </pivotArea>
    </format>
    <format dxfId="1822">
      <pivotArea dataOnly="0" labelOnly="1" outline="0" fieldPosition="0">
        <references count="4">
          <reference field="0" count="0" selected="0"/>
          <reference field="7" count="1" selected="0">
            <x v="236"/>
          </reference>
          <reference field="8" count="1">
            <x v="26"/>
          </reference>
          <reference field="9" count="1" selected="0">
            <x v="84"/>
          </reference>
        </references>
      </pivotArea>
    </format>
    <format dxfId="1821">
      <pivotArea dataOnly="0" labelOnly="1" outline="0" fieldPosition="0">
        <references count="4">
          <reference field="0" count="0" selected="0"/>
          <reference field="7" count="1" selected="0">
            <x v="239"/>
          </reference>
          <reference field="8" count="1">
            <x v="22"/>
          </reference>
          <reference field="9" count="1" selected="0">
            <x v="4"/>
          </reference>
        </references>
      </pivotArea>
    </format>
    <format dxfId="1820">
      <pivotArea dataOnly="0" labelOnly="1" outline="0" fieldPosition="0">
        <references count="4">
          <reference field="0" count="0" selected="0"/>
          <reference field="7" count="1" selected="0">
            <x v="242"/>
          </reference>
          <reference field="8" count="1">
            <x v="382"/>
          </reference>
          <reference field="9" count="1" selected="0">
            <x v="8"/>
          </reference>
        </references>
      </pivotArea>
    </format>
    <format dxfId="1819">
      <pivotArea dataOnly="0" labelOnly="1" outline="0" fieldPosition="0">
        <references count="4">
          <reference field="0" count="0" selected="0"/>
          <reference field="7" count="1" selected="0">
            <x v="242"/>
          </reference>
          <reference field="8" count="1">
            <x v="381"/>
          </reference>
          <reference field="9" count="1" selected="0">
            <x v="122"/>
          </reference>
        </references>
      </pivotArea>
    </format>
    <format dxfId="1818">
      <pivotArea dataOnly="0" labelOnly="1" outline="0" fieldPosition="0">
        <references count="4">
          <reference field="0" count="0" selected="0"/>
          <reference field="7" count="1" selected="0">
            <x v="245"/>
          </reference>
          <reference field="8" count="1">
            <x v="309"/>
          </reference>
          <reference field="9" count="1" selected="0">
            <x v="62"/>
          </reference>
        </references>
      </pivotArea>
    </format>
    <format dxfId="1817">
      <pivotArea dataOnly="0" labelOnly="1" outline="0" fieldPosition="0">
        <references count="4">
          <reference field="0" count="0" selected="0"/>
          <reference field="7" count="1" selected="0">
            <x v="250"/>
          </reference>
          <reference field="8" count="1">
            <x v="355"/>
          </reference>
          <reference field="9" count="1" selected="0">
            <x v="82"/>
          </reference>
        </references>
      </pivotArea>
    </format>
    <format dxfId="1816">
      <pivotArea dataOnly="0" labelOnly="1" outline="0" fieldPosition="0">
        <references count="4">
          <reference field="0" count="0" selected="0"/>
          <reference field="7" count="1" selected="0">
            <x v="251"/>
          </reference>
          <reference field="8" count="1">
            <x v="196"/>
          </reference>
          <reference field="9" count="1" selected="0">
            <x v="84"/>
          </reference>
        </references>
      </pivotArea>
    </format>
    <format dxfId="1815">
      <pivotArea dataOnly="0" labelOnly="1" outline="0" fieldPosition="0">
        <references count="4">
          <reference field="0" count="0" selected="0"/>
          <reference field="7" count="1" selected="0">
            <x v="252"/>
          </reference>
          <reference field="8" count="1">
            <x v="195"/>
          </reference>
          <reference field="9" count="1" selected="0">
            <x v="84"/>
          </reference>
        </references>
      </pivotArea>
    </format>
    <format dxfId="1814">
      <pivotArea dataOnly="0" labelOnly="1" outline="0" fieldPosition="0">
        <references count="4">
          <reference field="0" count="0" selected="0"/>
          <reference field="7" count="1" selected="0">
            <x v="255"/>
          </reference>
          <reference field="8" count="1">
            <x v="317"/>
          </reference>
          <reference field="9" count="1" selected="0">
            <x v="33"/>
          </reference>
        </references>
      </pivotArea>
    </format>
    <format dxfId="1813">
      <pivotArea dataOnly="0" labelOnly="1" outline="0" fieldPosition="0">
        <references count="4">
          <reference field="0" count="0" selected="0"/>
          <reference field="7" count="1" selected="0">
            <x v="285"/>
          </reference>
          <reference field="8" count="1">
            <x v="362"/>
          </reference>
          <reference field="9" count="1" selected="0">
            <x v="84"/>
          </reference>
        </references>
      </pivotArea>
    </format>
    <format dxfId="1812">
      <pivotArea dataOnly="0" labelOnly="1" outline="0" fieldPosition="0">
        <references count="4">
          <reference field="0" count="0" selected="0"/>
          <reference field="7" count="1" selected="0">
            <x v="293"/>
          </reference>
          <reference field="8" count="1">
            <x v="286"/>
          </reference>
          <reference field="9" count="1" selected="0">
            <x v="120"/>
          </reference>
        </references>
      </pivotArea>
    </format>
    <format dxfId="1811">
      <pivotArea dataOnly="0" labelOnly="1" outline="0" fieldPosition="0">
        <references count="4">
          <reference field="0" count="0" selected="0"/>
          <reference field="7" count="1" selected="0">
            <x v="294"/>
          </reference>
          <reference field="8" count="1">
            <x v="285"/>
          </reference>
          <reference field="9" count="1" selected="0">
            <x v="120"/>
          </reference>
        </references>
      </pivotArea>
    </format>
    <format dxfId="1810">
      <pivotArea dataOnly="0" labelOnly="1" outline="0" fieldPosition="0">
        <references count="4">
          <reference field="0" count="0" selected="0"/>
          <reference field="7" count="1" selected="0">
            <x v="295"/>
          </reference>
          <reference field="8" count="1">
            <x v="284"/>
          </reference>
          <reference field="9" count="1" selected="0">
            <x v="120"/>
          </reference>
        </references>
      </pivotArea>
    </format>
    <format dxfId="1809">
      <pivotArea dataOnly="0" labelOnly="1" outline="0" fieldPosition="0">
        <references count="4">
          <reference field="0" count="0" selected="0"/>
          <reference field="7" count="1" selected="0">
            <x v="295"/>
          </reference>
          <reference field="8" count="3">
            <x v="359"/>
            <x v="360"/>
            <x v="361"/>
          </reference>
          <reference field="9" count="1" selected="0">
            <x v="122"/>
          </reference>
        </references>
      </pivotArea>
    </format>
    <format dxfId="1808">
      <pivotArea dataOnly="0" labelOnly="1" outline="0" fieldPosition="0">
        <references count="4">
          <reference field="0" count="0" selected="0"/>
          <reference field="7" count="1" selected="0">
            <x v="317"/>
          </reference>
          <reference field="8" count="1">
            <x v="302"/>
          </reference>
          <reference field="9" count="1" selected="0">
            <x v="122"/>
          </reference>
        </references>
      </pivotArea>
    </format>
    <format dxfId="1807">
      <pivotArea dataOnly="0" labelOnly="1" outline="0" fieldPosition="0">
        <references count="4">
          <reference field="0" count="0" selected="0"/>
          <reference field="7" count="1" selected="0">
            <x v="323"/>
          </reference>
          <reference field="8" count="1">
            <x v="205"/>
          </reference>
          <reference field="9" count="1" selected="0">
            <x v="49"/>
          </reference>
        </references>
      </pivotArea>
    </format>
    <format dxfId="1806">
      <pivotArea dataOnly="0" labelOnly="1" outline="0" fieldPosition="0">
        <references count="4">
          <reference field="0" count="0" selected="0"/>
          <reference field="7" count="1" selected="0">
            <x v="327"/>
          </reference>
          <reference field="8" count="1">
            <x v="183"/>
          </reference>
          <reference field="9" count="1" selected="0">
            <x v="117"/>
          </reference>
        </references>
      </pivotArea>
    </format>
    <format dxfId="1805">
      <pivotArea dataOnly="0" labelOnly="1" outline="0" fieldPosition="0">
        <references count="4">
          <reference field="0" count="0" selected="0"/>
          <reference field="7" count="1" selected="0">
            <x v="328"/>
          </reference>
          <reference field="8" count="1">
            <x v="354"/>
          </reference>
          <reference field="9" count="1" selected="0">
            <x v="117"/>
          </reference>
        </references>
      </pivotArea>
    </format>
    <format dxfId="1804">
      <pivotArea dataOnly="0" labelOnly="1" outline="0" fieldPosition="0">
        <references count="4">
          <reference field="0" count="0" selected="0"/>
          <reference field="7" count="1" selected="0">
            <x v="329"/>
          </reference>
          <reference field="8" count="1">
            <x v="353"/>
          </reference>
          <reference field="9" count="1" selected="0">
            <x v="117"/>
          </reference>
        </references>
      </pivotArea>
    </format>
    <format dxfId="1803">
      <pivotArea dataOnly="0" labelOnly="1" outline="0" fieldPosition="0">
        <references count="4">
          <reference field="0" count="0" selected="0"/>
          <reference field="7" count="1" selected="0">
            <x v="331"/>
          </reference>
          <reference field="8" count="1">
            <x v="300"/>
          </reference>
          <reference field="9" count="1" selected="0">
            <x v="122"/>
          </reference>
        </references>
      </pivotArea>
    </format>
    <format dxfId="1802">
      <pivotArea dataOnly="0" labelOnly="1" outline="0" fieldPosition="0">
        <references count="4">
          <reference field="0" count="0" selected="0"/>
          <reference field="7" count="1" selected="0">
            <x v="332"/>
          </reference>
          <reference field="8" count="1">
            <x v="156"/>
          </reference>
          <reference field="9" count="1" selected="0">
            <x v="122"/>
          </reference>
        </references>
      </pivotArea>
    </format>
    <format dxfId="1801">
      <pivotArea dataOnly="0" labelOnly="1" outline="0" fieldPosition="0">
        <references count="4">
          <reference field="0" count="0" selected="0"/>
          <reference field="7" count="1" selected="0">
            <x v="333"/>
          </reference>
          <reference field="8" count="1">
            <x v="298"/>
          </reference>
          <reference field="9" count="1" selected="0">
            <x v="122"/>
          </reference>
        </references>
      </pivotArea>
    </format>
    <format dxfId="1800">
      <pivotArea dataOnly="0" labelOnly="1" outline="0" fieldPosition="0">
        <references count="4">
          <reference field="0" count="0" selected="0"/>
          <reference field="7" count="1" selected="0">
            <x v="334"/>
          </reference>
          <reference field="8" count="1">
            <x v="239"/>
          </reference>
          <reference field="9" count="1" selected="0">
            <x v="52"/>
          </reference>
        </references>
      </pivotArea>
    </format>
    <format dxfId="1799">
      <pivotArea dataOnly="0" labelOnly="1" outline="0" fieldPosition="0">
        <references count="4">
          <reference field="0" count="0" selected="0"/>
          <reference field="7" count="1" selected="0">
            <x v="334"/>
          </reference>
          <reference field="8" count="1">
            <x v="94"/>
          </reference>
          <reference field="9" count="1" selected="0">
            <x v="93"/>
          </reference>
        </references>
      </pivotArea>
    </format>
    <format dxfId="1798">
      <pivotArea dataOnly="0" labelOnly="1" outline="0" fieldPosition="0">
        <references count="4">
          <reference field="0" count="0" selected="0"/>
          <reference field="7" count="1" selected="0">
            <x v="334"/>
          </reference>
          <reference field="8" count="21">
            <x v="149"/>
            <x v="150"/>
            <x v="198"/>
            <x v="209"/>
            <x v="210"/>
            <x v="273"/>
            <x v="274"/>
            <x v="275"/>
            <x v="276"/>
            <x v="277"/>
            <x v="278"/>
            <x v="295"/>
            <x v="296"/>
            <x v="311"/>
            <x v="323"/>
            <x v="324"/>
            <x v="325"/>
            <x v="326"/>
            <x v="365"/>
            <x v="374"/>
            <x v="375"/>
          </reference>
          <reference field="9" count="1" selected="0">
            <x v="122"/>
          </reference>
        </references>
      </pivotArea>
    </format>
    <format dxfId="1797">
      <pivotArea dataOnly="0" labelOnly="1" outline="0" fieldPosition="0">
        <references count="9">
          <reference field="0" count="0" selected="0"/>
          <reference field="1" count="1" selected="0">
            <x v="13"/>
          </reference>
          <reference field="3" count="1" selected="0">
            <x v="20"/>
          </reference>
          <reference field="7" count="1" selected="0">
            <x v="3"/>
          </reference>
          <reference field="8" count="1" selected="0">
            <x v="166"/>
          </reference>
          <reference field="9" count="1" selected="0">
            <x v="68"/>
          </reference>
          <reference field="14" count="1">
            <x v="281"/>
          </reference>
          <reference field="20" count="1" selected="0">
            <x v="52"/>
          </reference>
          <reference field="22" count="1" selected="0">
            <x v="111"/>
          </reference>
        </references>
      </pivotArea>
    </format>
    <format dxfId="1796">
      <pivotArea dataOnly="0" labelOnly="1" outline="0" fieldPosition="0">
        <references count="9">
          <reference field="0" count="0" selected="0"/>
          <reference field="1" count="1" selected="0">
            <x v="13"/>
          </reference>
          <reference field="3" count="1" selected="0">
            <x v="20"/>
          </reference>
          <reference field="7" count="1" selected="0">
            <x v="7"/>
          </reference>
          <reference field="8" count="1" selected="0">
            <x v="313"/>
          </reference>
          <reference field="9" count="1" selected="0">
            <x v="14"/>
          </reference>
          <reference field="14" count="1">
            <x v="293"/>
          </reference>
          <reference field="20" count="1" selected="0">
            <x v="52"/>
          </reference>
          <reference field="22" count="1" selected="0">
            <x v="107"/>
          </reference>
        </references>
      </pivotArea>
    </format>
    <format dxfId="1795">
      <pivotArea dataOnly="0" labelOnly="1" outline="0" fieldPosition="0">
        <references count="9">
          <reference field="0" count="0" selected="0"/>
          <reference field="1" count="1" selected="0">
            <x v="13"/>
          </reference>
          <reference field="3" count="1" selected="0">
            <x v="20"/>
          </reference>
          <reference field="7" count="1" selected="0">
            <x v="8"/>
          </reference>
          <reference field="8" count="1" selected="0">
            <x v="253"/>
          </reference>
          <reference field="9" count="1" selected="0">
            <x v="109"/>
          </reference>
          <reference field="14" count="1">
            <x v="252"/>
          </reference>
          <reference field="20" count="1" selected="0">
            <x v="52"/>
          </reference>
          <reference field="22" count="1" selected="0">
            <x v="76"/>
          </reference>
        </references>
      </pivotArea>
    </format>
    <format dxfId="1794">
      <pivotArea dataOnly="0" labelOnly="1" outline="0" fieldPosition="0">
        <references count="9">
          <reference field="0" count="0" selected="0"/>
          <reference field="1" count="1" selected="0">
            <x v="3"/>
          </reference>
          <reference field="3" count="1" selected="0">
            <x v="12"/>
          </reference>
          <reference field="7" count="1" selected="0">
            <x v="11"/>
          </reference>
          <reference field="8" count="1" selected="0">
            <x v="39"/>
          </reference>
          <reference field="9" count="1" selected="0">
            <x v="108"/>
          </reference>
          <reference field="14" count="2">
            <x v="233"/>
            <x v="236"/>
          </reference>
          <reference field="20" count="1" selected="0">
            <x v="52"/>
          </reference>
          <reference field="22" count="1" selected="0">
            <x v="122"/>
          </reference>
        </references>
      </pivotArea>
    </format>
    <format dxfId="1793">
      <pivotArea dataOnly="0" labelOnly="1" outline="0" fieldPosition="0">
        <references count="9">
          <reference field="0" count="0" selected="0"/>
          <reference field="1" count="1" selected="0">
            <x v="3"/>
          </reference>
          <reference field="3" count="1" selected="0">
            <x v="12"/>
          </reference>
          <reference field="7" count="1" selected="0">
            <x v="12"/>
          </reference>
          <reference field="8" count="1" selected="0">
            <x v="29"/>
          </reference>
          <reference field="9" count="1" selected="0">
            <x v="4"/>
          </reference>
          <reference field="14" count="1">
            <x v="44"/>
          </reference>
          <reference field="20" count="1" selected="0">
            <x v="52"/>
          </reference>
          <reference field="22" count="1" selected="0">
            <x v="4"/>
          </reference>
        </references>
      </pivotArea>
    </format>
    <format dxfId="1792">
      <pivotArea dataOnly="0" labelOnly="1" outline="0" fieldPosition="0">
        <references count="9">
          <reference field="0" count="0" selected="0"/>
          <reference field="1" count="1" selected="0">
            <x v="13"/>
          </reference>
          <reference field="3" count="1" selected="0">
            <x v="4"/>
          </reference>
          <reference field="7" count="1" selected="0">
            <x v="15"/>
          </reference>
          <reference field="8" count="1" selected="0">
            <x v="251"/>
          </reference>
          <reference field="9" count="1" selected="0">
            <x v="26"/>
          </reference>
          <reference field="14" count="1">
            <x v="65"/>
          </reference>
          <reference field="20" count="1" selected="0">
            <x v="52"/>
          </reference>
          <reference field="22" count="1" selected="0">
            <x v="85"/>
          </reference>
        </references>
      </pivotArea>
    </format>
    <format dxfId="1791">
      <pivotArea dataOnly="0" labelOnly="1" outline="0" fieldPosition="0">
        <references count="9">
          <reference field="0" count="0" selected="0"/>
          <reference field="1" count="1" selected="0">
            <x v="13"/>
          </reference>
          <reference field="3" count="1" selected="0">
            <x v="20"/>
          </reference>
          <reference field="7" count="1" selected="0">
            <x v="16"/>
          </reference>
          <reference field="8" count="1" selected="0">
            <x v="366"/>
          </reference>
          <reference field="9" count="1" selected="0">
            <x v="26"/>
          </reference>
          <reference field="14" count="1">
            <x v="294"/>
          </reference>
          <reference field="20" count="1" selected="0">
            <x v="52"/>
          </reference>
          <reference field="22" count="1" selected="0">
            <x v="77"/>
          </reference>
        </references>
      </pivotArea>
    </format>
    <format dxfId="1790">
      <pivotArea dataOnly="0" labelOnly="1" outline="0" fieldPosition="0">
        <references count="9">
          <reference field="0" count="0" selected="0"/>
          <reference field="1" count="1" selected="0">
            <x v="8"/>
          </reference>
          <reference field="3" count="1" selected="0">
            <x v="19"/>
          </reference>
          <reference field="7" count="1" selected="0">
            <x v="20"/>
          </reference>
          <reference field="8" count="1" selected="0">
            <x v="155"/>
          </reference>
          <reference field="9" count="1" selected="0">
            <x v="110"/>
          </reference>
          <reference field="14" count="1">
            <x v="133"/>
          </reference>
          <reference field="20" count="1" selected="0">
            <x v="52"/>
          </reference>
          <reference field="22" count="1" selected="0">
            <x v="122"/>
          </reference>
        </references>
      </pivotArea>
    </format>
    <format dxfId="1789">
      <pivotArea dataOnly="0" labelOnly="1" outline="0" fieldPosition="0">
        <references count="9">
          <reference field="0" count="0" selected="0"/>
          <reference field="1" count="1" selected="0">
            <x v="13"/>
          </reference>
          <reference field="3" count="1" selected="0">
            <x v="20"/>
          </reference>
          <reference field="7" count="1" selected="0">
            <x v="39"/>
          </reference>
          <reference field="8" count="1" selected="0">
            <x v="182"/>
          </reference>
          <reference field="9" count="1" selected="0">
            <x v="32"/>
          </reference>
          <reference field="14" count="1">
            <x v="254"/>
          </reference>
          <reference field="20" count="1" selected="0">
            <x v="52"/>
          </reference>
          <reference field="22" count="1" selected="0">
            <x v="91"/>
          </reference>
        </references>
      </pivotArea>
    </format>
    <format dxfId="1788">
      <pivotArea dataOnly="0" labelOnly="1" outline="0" fieldPosition="0">
        <references count="9">
          <reference field="0" count="0" selected="0"/>
          <reference field="1" count="1" selected="0">
            <x v="13"/>
          </reference>
          <reference field="3" count="1" selected="0">
            <x v="20"/>
          </reference>
          <reference field="7" count="1" selected="0">
            <x v="40"/>
          </reference>
          <reference field="8" count="1" selected="0">
            <x v="126"/>
          </reference>
          <reference field="9" count="1" selected="0">
            <x v="32"/>
          </reference>
          <reference field="14" count="1">
            <x v="251"/>
          </reference>
          <reference field="20" count="1" selected="0">
            <x v="52"/>
          </reference>
          <reference field="22" count="1" selected="0">
            <x v="84"/>
          </reference>
        </references>
      </pivotArea>
    </format>
    <format dxfId="1787">
      <pivotArea dataOnly="0" labelOnly="1" outline="0" fieldPosition="0">
        <references count="9">
          <reference field="0" count="0" selected="0"/>
          <reference field="1" count="1" selected="0">
            <x v="13"/>
          </reference>
          <reference field="3" count="1" selected="0">
            <x v="20"/>
          </reference>
          <reference field="7" count="1" selected="0">
            <x v="41"/>
          </reference>
          <reference field="8" count="1" selected="0">
            <x v="125"/>
          </reference>
          <reference field="9" count="1" selected="0">
            <x v="32"/>
          </reference>
          <reference field="14" count="1">
            <x v="298"/>
          </reference>
          <reference field="20" count="1" selected="0">
            <x v="52"/>
          </reference>
          <reference field="22" count="1" selected="0">
            <x v="83"/>
          </reference>
        </references>
      </pivotArea>
    </format>
    <format dxfId="1786">
      <pivotArea dataOnly="0" labelOnly="1" outline="0" fieldPosition="0">
        <references count="9">
          <reference field="0" count="0" selected="0"/>
          <reference field="1" count="1" selected="0">
            <x v="13"/>
          </reference>
          <reference field="3" count="1" selected="0">
            <x v="4"/>
          </reference>
          <reference field="7" count="1" selected="0">
            <x v="42"/>
          </reference>
          <reference field="8" count="1" selected="0">
            <x v="351"/>
          </reference>
          <reference field="9" count="1" selected="0">
            <x v="122"/>
          </reference>
          <reference field="14" count="1">
            <x v="14"/>
          </reference>
          <reference field="20" count="1" selected="0">
            <x v="52"/>
          </reference>
          <reference field="22" count="1" selected="0">
            <x v="100"/>
          </reference>
        </references>
      </pivotArea>
    </format>
    <format dxfId="1785">
      <pivotArea dataOnly="0" labelOnly="1" outline="0" fieldPosition="0">
        <references count="9">
          <reference field="0" count="0" selected="0"/>
          <reference field="1" count="1" selected="0">
            <x v="13"/>
          </reference>
          <reference field="3" count="1" selected="0">
            <x v="20"/>
          </reference>
          <reference field="7" count="1" selected="0">
            <x v="43"/>
          </reference>
          <reference field="8" count="1" selected="0">
            <x v="370"/>
          </reference>
          <reference field="9" count="1" selected="0">
            <x v="32"/>
          </reference>
          <reference field="14" count="1">
            <x v="270"/>
          </reference>
          <reference field="20" count="1" selected="0">
            <x v="52"/>
          </reference>
          <reference field="22" count="1" selected="0">
            <x v="80"/>
          </reference>
        </references>
      </pivotArea>
    </format>
    <format dxfId="1784">
      <pivotArea dataOnly="0" labelOnly="1" outline="0" fieldPosition="0">
        <references count="9">
          <reference field="0" count="0" selected="0"/>
          <reference field="1" count="1" selected="0">
            <x v="8"/>
          </reference>
          <reference field="3" count="1" selected="0">
            <x v="19"/>
          </reference>
          <reference field="7" count="1" selected="0">
            <x v="44"/>
          </reference>
          <reference field="8" count="1" selected="0">
            <x v="373"/>
          </reference>
          <reference field="9" count="1" selected="0">
            <x v="50"/>
          </reference>
          <reference field="14" count="1">
            <x v="34"/>
          </reference>
          <reference field="20" count="1" selected="0">
            <x v="52"/>
          </reference>
          <reference field="22" count="1" selected="0">
            <x v="122"/>
          </reference>
        </references>
      </pivotArea>
    </format>
    <format dxfId="1783">
      <pivotArea dataOnly="0" labelOnly="1" outline="0" fieldPosition="0">
        <references count="9">
          <reference field="0" count="0" selected="0"/>
          <reference field="1" count="1" selected="0">
            <x v="13"/>
          </reference>
          <reference field="3" count="1" selected="0">
            <x v="20"/>
          </reference>
          <reference field="7" count="1" selected="0">
            <x v="45"/>
          </reference>
          <reference field="8" count="1" selected="0">
            <x v="369"/>
          </reference>
          <reference field="9" count="1" selected="0">
            <x v="32"/>
          </reference>
          <reference field="14" count="1">
            <x v="255"/>
          </reference>
          <reference field="20" count="1" selected="0">
            <x v="52"/>
          </reference>
          <reference field="22" count="1" selected="0">
            <x v="82"/>
          </reference>
        </references>
      </pivotArea>
    </format>
    <format dxfId="1782">
      <pivotArea dataOnly="0" labelOnly="1" outline="0" fieldPosition="0">
        <references count="9">
          <reference field="0" count="0" selected="0"/>
          <reference field="1" count="1" selected="0">
            <x v="13"/>
          </reference>
          <reference field="3" count="1" selected="0">
            <x v="4"/>
          </reference>
          <reference field="7" count="1" selected="0">
            <x v="45"/>
          </reference>
          <reference field="8" count="1" selected="0">
            <x v="352"/>
          </reference>
          <reference field="9" count="1" selected="0">
            <x v="122"/>
          </reference>
          <reference field="14" count="1">
            <x v="46"/>
          </reference>
          <reference field="20" count="1" selected="0">
            <x v="52"/>
          </reference>
          <reference field="22" count="1" selected="0">
            <x v="81"/>
          </reference>
        </references>
      </pivotArea>
    </format>
    <format dxfId="1781">
      <pivotArea dataOnly="0" labelOnly="1" outline="0" fieldPosition="0">
        <references count="9">
          <reference field="0" count="0" selected="0"/>
          <reference field="1" count="1" selected="0">
            <x v="13"/>
          </reference>
          <reference field="3" count="1" selected="0">
            <x v="4"/>
          </reference>
          <reference field="7" count="1" selected="0">
            <x v="55"/>
          </reference>
          <reference field="8" count="1" selected="0">
            <x v="132"/>
          </reference>
          <reference field="9" count="1" selected="0">
            <x v="22"/>
          </reference>
          <reference field="14" count="1">
            <x v="43"/>
          </reference>
          <reference field="20" count="1" selected="0">
            <x v="52"/>
          </reference>
          <reference field="22" count="1" selected="0">
            <x v="114"/>
          </reference>
        </references>
      </pivotArea>
    </format>
    <format dxfId="1780">
      <pivotArea dataOnly="0" labelOnly="1" outline="0" fieldPosition="0">
        <references count="9">
          <reference field="0" count="0" selected="0"/>
          <reference field="1" count="1" selected="0">
            <x v="13"/>
          </reference>
          <reference field="3" count="1" selected="0">
            <x v="20"/>
          </reference>
          <reference field="7" count="1" selected="0">
            <x v="71"/>
          </reference>
          <reference field="8" count="1" selected="0">
            <x v="250"/>
          </reference>
          <reference field="9" count="1" selected="0">
            <x v="111"/>
          </reference>
          <reference field="14" count="1">
            <x v="225"/>
          </reference>
          <reference field="20" count="1" selected="0">
            <x v="52"/>
          </reference>
          <reference field="22" count="1" selected="0">
            <x v="122"/>
          </reference>
        </references>
      </pivotArea>
    </format>
    <format dxfId="1779">
      <pivotArea dataOnly="0" labelOnly="1" outline="0" fieldPosition="0">
        <references count="9">
          <reference field="0" count="0" selected="0"/>
          <reference field="1" count="1" selected="0">
            <x v="13"/>
          </reference>
          <reference field="3" count="1" selected="0">
            <x v="20"/>
          </reference>
          <reference field="7" count="1" selected="0">
            <x v="72"/>
          </reference>
          <reference field="8" count="1" selected="0">
            <x v="147"/>
          </reference>
          <reference field="9" count="1" selected="0">
            <x v="111"/>
          </reference>
          <reference field="14" count="1">
            <x v="221"/>
          </reference>
          <reference field="20" count="1" selected="0">
            <x v="52"/>
          </reference>
          <reference field="22" count="1" selected="0">
            <x v="122"/>
          </reference>
        </references>
      </pivotArea>
    </format>
    <format dxfId="1778">
      <pivotArea dataOnly="0" labelOnly="1" outline="0" fieldPosition="0">
        <references count="9">
          <reference field="0" count="0" selected="0"/>
          <reference field="1" count="1" selected="0">
            <x v="0"/>
          </reference>
          <reference field="3" count="1" selected="0">
            <x v="22"/>
          </reference>
          <reference field="7" count="1" selected="0">
            <x v="73"/>
          </reference>
          <reference field="8" count="1" selected="0">
            <x v="320"/>
          </reference>
          <reference field="9" count="1" selected="0">
            <x v="61"/>
          </reference>
          <reference field="14" count="1">
            <x v="62"/>
          </reference>
          <reference field="20" count="1" selected="0">
            <x v="37"/>
          </reference>
          <reference field="22" count="1" selected="0">
            <x v="12"/>
          </reference>
        </references>
      </pivotArea>
    </format>
    <format dxfId="1777">
      <pivotArea dataOnly="0" labelOnly="1" outline="0" fieldPosition="0">
        <references count="9">
          <reference field="0" count="0" selected="0"/>
          <reference field="1" count="1" selected="0">
            <x v="9"/>
          </reference>
          <reference field="3" count="1" selected="0">
            <x v="6"/>
          </reference>
          <reference field="7" count="1" selected="0">
            <x v="74"/>
          </reference>
          <reference field="8" count="1" selected="0">
            <x v="299"/>
          </reference>
          <reference field="9" count="1" selected="0">
            <x v="88"/>
          </reference>
          <reference field="14" count="1">
            <x v="92"/>
          </reference>
          <reference field="20" count="1" selected="0">
            <x v="43"/>
          </reference>
          <reference field="22" count="1" selected="0">
            <x v="122"/>
          </reference>
        </references>
      </pivotArea>
    </format>
    <format dxfId="1776">
      <pivotArea dataOnly="0" labelOnly="1" outline="0" fieldPosition="0">
        <references count="9">
          <reference field="0" count="0" selected="0"/>
          <reference field="1" count="1" selected="0">
            <x v="3"/>
          </reference>
          <reference field="3" count="1" selected="0">
            <x v="12"/>
          </reference>
          <reference field="7" count="1" selected="0">
            <x v="75"/>
          </reference>
          <reference field="8" count="1" selected="0">
            <x v="106"/>
          </reference>
          <reference field="9" count="1" selected="0">
            <x v="30"/>
          </reference>
          <reference field="14" count="1">
            <x v="241"/>
          </reference>
          <reference field="20" count="1" selected="0">
            <x v="52"/>
          </reference>
          <reference field="22" count="1" selected="0">
            <x v="122"/>
          </reference>
        </references>
      </pivotArea>
    </format>
    <format dxfId="1775">
      <pivotArea dataOnly="0" labelOnly="1" outline="0" fieldPosition="0">
        <references count="9">
          <reference field="0" count="0" selected="0"/>
          <reference field="1" count="1" selected="0">
            <x v="3"/>
          </reference>
          <reference field="3" count="1" selected="0">
            <x v="12"/>
          </reference>
          <reference field="7" count="1" selected="0">
            <x v="76"/>
          </reference>
          <reference field="8" count="1" selected="0">
            <x v="105"/>
          </reference>
          <reference field="9" count="1" selected="0">
            <x v="30"/>
          </reference>
          <reference field="14" count="1">
            <x v="239"/>
          </reference>
          <reference field="20" count="1" selected="0">
            <x v="52"/>
          </reference>
          <reference field="22" count="1" selected="0">
            <x v="122"/>
          </reference>
        </references>
      </pivotArea>
    </format>
    <format dxfId="1774">
      <pivotArea dataOnly="0" labelOnly="1" outline="0" fieldPosition="0">
        <references count="9">
          <reference field="0" count="0" selected="0"/>
          <reference field="1" count="1" selected="0">
            <x v="13"/>
          </reference>
          <reference field="3" count="1" selected="0">
            <x v="20"/>
          </reference>
          <reference field="7" count="1" selected="0">
            <x v="77"/>
          </reference>
          <reference field="8" count="1" selected="0">
            <x v="327"/>
          </reference>
          <reference field="9" count="1" selected="0">
            <x v="64"/>
          </reference>
          <reference field="14" count="1">
            <x v="271"/>
          </reference>
          <reference field="20" count="1" selected="0">
            <x v="52"/>
          </reference>
          <reference field="22" count="1" selected="0">
            <x v="93"/>
          </reference>
        </references>
      </pivotArea>
    </format>
    <format dxfId="1773">
      <pivotArea dataOnly="0" labelOnly="1" outline="0" fieldPosition="0">
        <references count="9">
          <reference field="0" count="0" selected="0"/>
          <reference field="1" count="1" selected="0">
            <x v="13"/>
          </reference>
          <reference field="3" count="1" selected="0">
            <x v="4"/>
          </reference>
          <reference field="7" count="1" selected="0">
            <x v="78"/>
          </reference>
          <reference field="8" count="1" selected="0">
            <x v="322"/>
          </reference>
          <reference field="9" count="1" selected="0">
            <x v="37"/>
          </reference>
          <reference field="14" count="1">
            <x v="90"/>
          </reference>
          <reference field="20" count="1" selected="0">
            <x v="52"/>
          </reference>
          <reference field="22" count="1" selected="0">
            <x v="112"/>
          </reference>
        </references>
      </pivotArea>
    </format>
    <format dxfId="1772">
      <pivotArea dataOnly="0" labelOnly="1" outline="0" fieldPosition="0">
        <references count="9">
          <reference field="0" count="0" selected="0"/>
          <reference field="1" count="1" selected="0">
            <x v="13"/>
          </reference>
          <reference field="3" count="1" selected="0">
            <x v="4"/>
          </reference>
          <reference field="7" count="1" selected="0">
            <x v="79"/>
          </reference>
          <reference field="8" count="1" selected="0">
            <x v="321"/>
          </reference>
          <reference field="9" count="1" selected="0">
            <x v="37"/>
          </reference>
          <reference field="14" count="1">
            <x v="86"/>
          </reference>
          <reference field="20" count="1" selected="0">
            <x v="52"/>
          </reference>
          <reference field="22" count="1" selected="0">
            <x v="90"/>
          </reference>
        </references>
      </pivotArea>
    </format>
    <format dxfId="1771">
      <pivotArea dataOnly="0" labelOnly="1" outline="0" fieldPosition="0">
        <references count="9">
          <reference field="0" count="0" selected="0"/>
          <reference field="1" count="1" selected="0">
            <x v="13"/>
          </reference>
          <reference field="3" count="1" selected="0">
            <x v="20"/>
          </reference>
          <reference field="7" count="1" selected="0">
            <x v="80"/>
          </reference>
          <reference field="8" count="1" selected="0">
            <x v="258"/>
          </reference>
          <reference field="9" count="1" selected="0">
            <x v="36"/>
          </reference>
          <reference field="14" count="1">
            <x v="282"/>
          </reference>
          <reference field="20" count="1" selected="0">
            <x v="52"/>
          </reference>
          <reference field="22" count="1" selected="0">
            <x v="99"/>
          </reference>
        </references>
      </pivotArea>
    </format>
    <format dxfId="1770">
      <pivotArea dataOnly="0" labelOnly="1" outline="0" fieldPosition="0">
        <references count="9">
          <reference field="0" count="0" selected="0"/>
          <reference field="1" count="1" selected="0">
            <x v="13"/>
          </reference>
          <reference field="3" count="1" selected="0">
            <x v="20"/>
          </reference>
          <reference field="7" count="1" selected="0">
            <x v="81"/>
          </reference>
          <reference field="8" count="1" selected="0">
            <x v="27"/>
          </reference>
          <reference field="9" count="1" selected="0">
            <x v="38"/>
          </reference>
          <reference field="14" count="1">
            <x v="283"/>
          </reference>
          <reference field="20" count="1" selected="0">
            <x v="52"/>
          </reference>
          <reference field="22" count="1" selected="0">
            <x v="120"/>
          </reference>
        </references>
      </pivotArea>
    </format>
    <format dxfId="1769">
      <pivotArea dataOnly="0" labelOnly="1" outline="0" fieldPosition="0">
        <references count="9">
          <reference field="0" count="0" selected="0"/>
          <reference field="1" count="1" selected="0">
            <x v="13"/>
          </reference>
          <reference field="3" count="1" selected="0">
            <x v="4"/>
          </reference>
          <reference field="7" count="1" selected="0">
            <x v="82"/>
          </reference>
          <reference field="8" count="1" selected="0">
            <x v="368"/>
          </reference>
          <reference field="9" count="1" selected="0">
            <x v="37"/>
          </reference>
          <reference field="14" count="1">
            <x v="38"/>
          </reference>
          <reference field="20" count="1" selected="0">
            <x v="52"/>
          </reference>
          <reference field="22" count="1" selected="0">
            <x v="109"/>
          </reference>
        </references>
      </pivotArea>
    </format>
    <format dxfId="1768">
      <pivotArea dataOnly="0" labelOnly="1" outline="0" fieldPosition="0">
        <references count="9">
          <reference field="0" count="0" selected="0"/>
          <reference field="1" count="1" selected="0">
            <x v="13"/>
          </reference>
          <reference field="3" count="1" selected="0">
            <x v="20"/>
          </reference>
          <reference field="7" count="1" selected="0">
            <x v="82"/>
          </reference>
          <reference field="8" count="1" selected="0">
            <x v="21"/>
          </reference>
          <reference field="9" count="1" selected="0">
            <x v="38"/>
          </reference>
          <reference field="14" count="1">
            <x v="253"/>
          </reference>
          <reference field="20" count="1" selected="0">
            <x v="52"/>
          </reference>
          <reference field="22" count="1" selected="0">
            <x v="109"/>
          </reference>
        </references>
      </pivotArea>
    </format>
    <format dxfId="1767">
      <pivotArea dataOnly="0" labelOnly="1" outline="0" fieldPosition="0">
        <references count="9">
          <reference field="0" count="0" selected="0"/>
          <reference field="1" count="1" selected="0">
            <x v="3"/>
          </reference>
          <reference field="3" count="1" selected="0">
            <x v="12"/>
          </reference>
          <reference field="7" count="1" selected="0">
            <x v="84"/>
          </reference>
          <reference field="8" count="1" selected="0">
            <x v="363"/>
          </reference>
          <reference field="9" count="1" selected="0">
            <x v="122"/>
          </reference>
          <reference field="14" count="1">
            <x v="236"/>
          </reference>
          <reference field="20" count="1" selected="0">
            <x v="52"/>
          </reference>
          <reference field="22" count="1" selected="0">
            <x v="122"/>
          </reference>
        </references>
      </pivotArea>
    </format>
    <format dxfId="1766">
      <pivotArea dataOnly="0" labelOnly="1" outline="0" fieldPosition="0">
        <references count="9">
          <reference field="0" count="0" selected="0"/>
          <reference field="1" count="1" selected="0">
            <x v="8"/>
          </reference>
          <reference field="3" count="1" selected="0">
            <x v="19"/>
          </reference>
          <reference field="7" count="1" selected="0">
            <x v="85"/>
          </reference>
          <reference field="8" count="1" selected="0">
            <x v="283"/>
          </reference>
          <reference field="9" count="1" selected="0">
            <x v="47"/>
          </reference>
          <reference field="14" count="1">
            <x v="13"/>
          </reference>
          <reference field="20" count="1" selected="0">
            <x v="52"/>
          </reference>
          <reference field="22" count="1" selected="0">
            <x v="122"/>
          </reference>
        </references>
      </pivotArea>
    </format>
    <format dxfId="1765">
      <pivotArea dataOnly="0" labelOnly="1" outline="0" fieldPosition="0">
        <references count="9">
          <reference field="0" count="0" selected="0"/>
          <reference field="1" count="1" selected="0">
            <x v="8"/>
          </reference>
          <reference field="3" count="1" selected="0">
            <x v="19"/>
          </reference>
          <reference field="7" count="1" selected="0">
            <x v="86"/>
          </reference>
          <reference field="8" count="1" selected="0">
            <x v="281"/>
          </reference>
          <reference field="9" count="1" selected="0">
            <x v="47"/>
          </reference>
          <reference field="14" count="1">
            <x v="22"/>
          </reference>
          <reference field="20" count="1" selected="0">
            <x v="52"/>
          </reference>
          <reference field="22" count="1" selected="0">
            <x v="122"/>
          </reference>
        </references>
      </pivotArea>
    </format>
    <format dxfId="1764">
      <pivotArea dataOnly="0" labelOnly="1" outline="0" fieldPosition="0">
        <references count="9">
          <reference field="0" count="0" selected="0"/>
          <reference field="1" count="1" selected="0">
            <x v="8"/>
          </reference>
          <reference field="3" count="1" selected="0">
            <x v="19"/>
          </reference>
          <reference field="7" count="1" selected="0">
            <x v="87"/>
          </reference>
          <reference field="8" count="1" selected="0">
            <x v="280"/>
          </reference>
          <reference field="9" count="1" selected="0">
            <x v="47"/>
          </reference>
          <reference field="14" count="1">
            <x v="22"/>
          </reference>
          <reference field="20" count="1" selected="0">
            <x v="52"/>
          </reference>
          <reference field="22" count="1" selected="0">
            <x v="122"/>
          </reference>
        </references>
      </pivotArea>
    </format>
    <format dxfId="1763">
      <pivotArea dataOnly="0" labelOnly="1" outline="0" fieldPosition="0">
        <references count="9">
          <reference field="0" count="0" selected="0"/>
          <reference field="1" count="1" selected="0">
            <x v="8"/>
          </reference>
          <reference field="3" count="1" selected="0">
            <x v="19"/>
          </reference>
          <reference field="7" count="1" selected="0">
            <x v="88"/>
          </reference>
          <reference field="8" count="1" selected="0">
            <x v="282"/>
          </reference>
          <reference field="9" count="1" selected="0">
            <x v="47"/>
          </reference>
          <reference field="14" count="1">
            <x v="21"/>
          </reference>
          <reference field="20" count="1" selected="0">
            <x v="52"/>
          </reference>
          <reference field="22" count="1" selected="0">
            <x v="122"/>
          </reference>
        </references>
      </pivotArea>
    </format>
    <format dxfId="1762">
      <pivotArea dataOnly="0" labelOnly="1" outline="0" fieldPosition="0">
        <references count="9">
          <reference field="0" count="0" selected="0"/>
          <reference field="1" count="1" selected="0">
            <x v="8"/>
          </reference>
          <reference field="3" count="1" selected="0">
            <x v="19"/>
          </reference>
          <reference field="7" count="1" selected="0">
            <x v="89"/>
          </reference>
          <reference field="8" count="1" selected="0">
            <x v="279"/>
          </reference>
          <reference field="9" count="1" selected="0">
            <x v="47"/>
          </reference>
          <reference field="14" count="1">
            <x v="18"/>
          </reference>
          <reference field="20" count="1" selected="0">
            <x v="52"/>
          </reference>
          <reference field="22" count="1" selected="0">
            <x v="122"/>
          </reference>
        </references>
      </pivotArea>
    </format>
    <format dxfId="1761">
      <pivotArea dataOnly="0" labelOnly="1" outline="0" fieldPosition="0">
        <references count="9">
          <reference field="0" count="0" selected="0"/>
          <reference field="1" count="1" selected="0">
            <x v="13"/>
          </reference>
          <reference field="3" count="1" selected="0">
            <x v="20"/>
          </reference>
          <reference field="7" count="1" selected="0">
            <x v="102"/>
          </reference>
          <reference field="8" count="1" selected="0">
            <x v="315"/>
          </reference>
          <reference field="9" count="1" selected="0">
            <x v="69"/>
          </reference>
          <reference field="14" count="1">
            <x v="278"/>
          </reference>
          <reference field="20" count="1" selected="0">
            <x v="52"/>
          </reference>
          <reference field="22" count="1" selected="0">
            <x v="108"/>
          </reference>
        </references>
      </pivotArea>
    </format>
    <format dxfId="1760">
      <pivotArea dataOnly="0" labelOnly="1" outline="0" fieldPosition="0">
        <references count="9">
          <reference field="0" count="0" selected="0"/>
          <reference field="1" count="1" selected="0">
            <x v="8"/>
          </reference>
          <reference field="3" count="1" selected="0">
            <x v="19"/>
          </reference>
          <reference field="7" count="1" selected="0">
            <x v="110"/>
          </reference>
          <reference field="8" count="1" selected="0">
            <x v="255"/>
          </reference>
          <reference field="9" count="1" selected="0">
            <x v="76"/>
          </reference>
          <reference field="14" count="1">
            <x v="127"/>
          </reference>
          <reference field="20" count="1" selected="0">
            <x v="52"/>
          </reference>
          <reference field="22" count="1" selected="0">
            <x v="122"/>
          </reference>
        </references>
      </pivotArea>
    </format>
    <format dxfId="1759">
      <pivotArea dataOnly="0" labelOnly="1" outline="0" fieldPosition="0">
        <references count="9">
          <reference field="0" count="0" selected="0"/>
          <reference field="1" count="1" selected="0">
            <x v="13"/>
          </reference>
          <reference field="3" count="1" selected="0">
            <x v="20"/>
          </reference>
          <reference field="7" count="1" selected="0">
            <x v="115"/>
          </reference>
          <reference field="8" count="1" selected="0">
            <x v="219"/>
          </reference>
          <reference field="9" count="1" selected="0">
            <x v="54"/>
          </reference>
          <reference field="14" count="1">
            <x v="301"/>
          </reference>
          <reference field="20" count="1" selected="0">
            <x v="52"/>
          </reference>
          <reference field="22" count="1" selected="0">
            <x v="94"/>
          </reference>
        </references>
      </pivotArea>
    </format>
    <format dxfId="1758">
      <pivotArea dataOnly="0" labelOnly="1" outline="0" fieldPosition="0">
        <references count="9">
          <reference field="0" count="0" selected="0"/>
          <reference field="1" count="1" selected="0">
            <x v="3"/>
          </reference>
          <reference field="3" count="1" selected="0">
            <x v="12"/>
          </reference>
          <reference field="7" count="1" selected="0">
            <x v="119"/>
          </reference>
          <reference field="8" count="1" selected="0">
            <x v="208"/>
          </reference>
          <reference field="9" count="1" selected="0">
            <x v="46"/>
          </reference>
          <reference field="14" count="1">
            <x v="101"/>
          </reference>
          <reference field="20" count="1" selected="0">
            <x v="52"/>
          </reference>
          <reference field="22" count="1" selected="0">
            <x v="122"/>
          </reference>
        </references>
      </pivotArea>
    </format>
    <format dxfId="1757">
      <pivotArea dataOnly="0" labelOnly="1" outline="0" fieldPosition="0">
        <references count="9">
          <reference field="0" count="0" selected="0"/>
          <reference field="1" count="1" selected="0">
            <x v="13"/>
          </reference>
          <reference field="3" count="1" selected="0">
            <x v="20"/>
          </reference>
          <reference field="7" count="1" selected="0">
            <x v="120"/>
          </reference>
          <reference field="8" count="1" selected="0">
            <x v="312"/>
          </reference>
          <reference field="9" count="1" selected="0">
            <x v="45"/>
          </reference>
          <reference field="14" count="1">
            <x v="296"/>
          </reference>
          <reference field="20" count="1" selected="0">
            <x v="52"/>
          </reference>
          <reference field="22" count="1" selected="0">
            <x v="103"/>
          </reference>
        </references>
      </pivotArea>
    </format>
    <format dxfId="1756">
      <pivotArea dataOnly="0" labelOnly="1" outline="0" fieldPosition="0">
        <references count="9">
          <reference field="0" count="0" selected="0"/>
          <reference field="1" count="1" selected="0">
            <x v="8"/>
          </reference>
          <reference field="3" count="1" selected="0">
            <x v="19"/>
          </reference>
          <reference field="7" count="1" selected="0">
            <x v="129"/>
          </reference>
          <reference field="8" count="1" selected="0">
            <x v="234"/>
          </reference>
          <reference field="9" count="1" selected="0">
            <x v="116"/>
          </reference>
          <reference field="14" count="1">
            <x v="33"/>
          </reference>
          <reference field="20" count="1" selected="0">
            <x v="52"/>
          </reference>
          <reference field="22" count="1" selected="0">
            <x v="122"/>
          </reference>
        </references>
      </pivotArea>
    </format>
    <format dxfId="1755">
      <pivotArea dataOnly="0" labelOnly="1" outline="0" fieldPosition="0">
        <references count="9">
          <reference field="0" count="0" selected="0"/>
          <reference field="1" count="1" selected="0">
            <x v="13"/>
          </reference>
          <reference field="3" count="1" selected="0">
            <x v="20"/>
          </reference>
          <reference field="7" count="1" selected="0">
            <x v="131"/>
          </reference>
          <reference field="8" count="1" selected="0">
            <x v="305"/>
          </reference>
          <reference field="9" count="1" selected="0">
            <x v="71"/>
          </reference>
          <reference field="14" count="1">
            <x v="268"/>
          </reference>
          <reference field="20" count="1" selected="0">
            <x v="52"/>
          </reference>
          <reference field="22" count="1" selected="0">
            <x v="101"/>
          </reference>
        </references>
      </pivotArea>
    </format>
    <format dxfId="1754">
      <pivotArea dataOnly="0" labelOnly="1" outline="0" fieldPosition="0">
        <references count="9">
          <reference field="0" count="0" selected="0"/>
          <reference field="1" count="1" selected="0">
            <x v="8"/>
          </reference>
          <reference field="3" count="1" selected="0">
            <x v="19"/>
          </reference>
          <reference field="7" count="1" selected="0">
            <x v="136"/>
          </reference>
          <reference field="8" count="1" selected="0">
            <x v="246"/>
          </reference>
          <reference field="9" count="1" selected="0">
            <x v="116"/>
          </reference>
          <reference field="14" count="1">
            <x v="61"/>
          </reference>
          <reference field="20" count="1" selected="0">
            <x v="52"/>
          </reference>
          <reference field="22" count="1" selected="0">
            <x v="122"/>
          </reference>
        </references>
      </pivotArea>
    </format>
    <format dxfId="1753">
      <pivotArea dataOnly="0" labelOnly="1" outline="0" fieldPosition="0">
        <references count="9">
          <reference field="0" count="0" selected="0"/>
          <reference field="1" count="1" selected="0">
            <x v="13"/>
          </reference>
          <reference field="3" count="1" selected="0">
            <x v="4"/>
          </reference>
          <reference field="7" count="1" selected="0">
            <x v="137"/>
          </reference>
          <reference field="8" count="1" selected="0">
            <x v="212"/>
          </reference>
          <reference field="9" count="1" selected="0">
            <x v="117"/>
          </reference>
          <reference field="14" count="1">
            <x v="39"/>
          </reference>
          <reference field="20" count="1" selected="0">
            <x v="52"/>
          </reference>
          <reference field="22" count="1" selected="0">
            <x v="113"/>
          </reference>
        </references>
      </pivotArea>
    </format>
    <format dxfId="1752">
      <pivotArea dataOnly="0" labelOnly="1" outline="0" fieldPosition="0">
        <references count="9">
          <reference field="0" count="0" selected="0"/>
          <reference field="1" count="1" selected="0">
            <x v="8"/>
          </reference>
          <reference field="3" count="1" selected="0">
            <x v="19"/>
          </reference>
          <reference field="7" count="1" selected="0">
            <x v="138"/>
          </reference>
          <reference field="8" count="1" selected="0">
            <x v="24"/>
          </reference>
          <reference field="9" count="1" selected="0">
            <x v="7"/>
          </reference>
          <reference field="14" count="1">
            <x v="12"/>
          </reference>
          <reference field="20" count="1" selected="0">
            <x v="52"/>
          </reference>
          <reference field="22" count="1" selected="0">
            <x v="122"/>
          </reference>
        </references>
      </pivotArea>
    </format>
    <format dxfId="1751">
      <pivotArea dataOnly="0" labelOnly="1" outline="0" fieldPosition="0">
        <references count="9">
          <reference field="0" count="0" selected="0"/>
          <reference field="1" count="1" selected="0">
            <x v="3"/>
          </reference>
          <reference field="3" count="1" selected="0">
            <x v="12"/>
          </reference>
          <reference field="7" count="1" selected="0">
            <x v="145"/>
          </reference>
          <reference field="8" count="1" selected="0">
            <x v="129"/>
          </reference>
          <reference field="9" count="1" selected="0">
            <x v="4"/>
          </reference>
          <reference field="14" count="1">
            <x v="219"/>
          </reference>
          <reference field="20" count="1" selected="0">
            <x v="52"/>
          </reference>
          <reference field="22" count="1" selected="0">
            <x v="122"/>
          </reference>
        </references>
      </pivotArea>
    </format>
    <format dxfId="1750">
      <pivotArea dataOnly="0" labelOnly="1" outline="0" fieldPosition="0">
        <references count="9">
          <reference field="0" count="0" selected="0"/>
          <reference field="1" count="1" selected="0">
            <x v="3"/>
          </reference>
          <reference field="3" count="1" selected="0">
            <x v="12"/>
          </reference>
          <reference field="7" count="1" selected="0">
            <x v="146"/>
          </reference>
          <reference field="8" count="1" selected="0">
            <x v="184"/>
          </reference>
          <reference field="9" count="1" selected="0">
            <x v="13"/>
          </reference>
          <reference field="14" count="1">
            <x v="191"/>
          </reference>
          <reference field="20" count="1" selected="0">
            <x v="52"/>
          </reference>
          <reference field="22" count="1" selected="0">
            <x v="122"/>
          </reference>
        </references>
      </pivotArea>
    </format>
    <format dxfId="1749">
      <pivotArea dataOnly="0" labelOnly="1" outline="0" fieldPosition="0">
        <references count="9">
          <reference field="0" count="0" selected="0"/>
          <reference field="1" count="1" selected="0">
            <x v="13"/>
          </reference>
          <reference field="3" count="1" selected="0">
            <x v="20"/>
          </reference>
          <reference field="7" count="1" selected="0">
            <x v="148"/>
          </reference>
          <reference field="8" count="1" selected="0">
            <x v="367"/>
          </reference>
          <reference field="9" count="1" selected="0">
            <x v="93"/>
          </reference>
          <reference field="14" count="1">
            <x v="277"/>
          </reference>
          <reference field="20" count="1" selected="0">
            <x v="52"/>
          </reference>
          <reference field="22" count="1" selected="0">
            <x v="78"/>
          </reference>
        </references>
      </pivotArea>
    </format>
    <format dxfId="1748">
      <pivotArea dataOnly="0" labelOnly="1" outline="0" fieldPosition="0">
        <references count="9">
          <reference field="0" count="0" selected="0"/>
          <reference field="1" count="1" selected="0">
            <x v="0"/>
          </reference>
          <reference field="3" count="1" selected="0">
            <x v="22"/>
          </reference>
          <reference field="7" count="1" selected="0">
            <x v="153"/>
          </reference>
          <reference field="8" count="1" selected="0">
            <x v="121"/>
          </reference>
          <reference field="9" count="1" selected="0">
            <x v="94"/>
          </reference>
          <reference field="14" count="1">
            <x v="111"/>
          </reference>
          <reference field="20" count="1" selected="0">
            <x v="45"/>
          </reference>
          <reference field="22" count="1" selected="0">
            <x v="12"/>
          </reference>
        </references>
      </pivotArea>
    </format>
    <format dxfId="1747">
      <pivotArea dataOnly="0" labelOnly="1" outline="0" fieldPosition="0">
        <references count="9">
          <reference field="0" count="0" selected="0"/>
          <reference field="1" count="1" selected="0">
            <x v="8"/>
          </reference>
          <reference field="3" count="1" selected="0">
            <x v="19"/>
          </reference>
          <reference field="7" count="1" selected="0">
            <x v="154"/>
          </reference>
          <reference field="8" count="1" selected="0">
            <x v="207"/>
          </reference>
          <reference field="9" count="1" selected="0">
            <x v="92"/>
          </reference>
          <reference field="14" count="1">
            <x v="19"/>
          </reference>
          <reference field="20" count="1" selected="0">
            <x v="52"/>
          </reference>
          <reference field="22" count="1" selected="0">
            <x v="122"/>
          </reference>
        </references>
      </pivotArea>
    </format>
    <format dxfId="1746">
      <pivotArea dataOnly="0" labelOnly="1" outline="0" fieldPosition="0">
        <references count="9">
          <reference field="0" count="0" selected="0"/>
          <reference field="1" count="1" selected="0">
            <x v="6"/>
          </reference>
          <reference field="3" count="1" selected="0">
            <x v="5"/>
          </reference>
          <reference field="7" count="1" selected="0">
            <x v="154"/>
          </reference>
          <reference field="8" count="1" selected="0">
            <x v="206"/>
          </reference>
          <reference field="9" count="1" selected="0">
            <x v="96"/>
          </reference>
          <reference field="14" count="1">
            <x v="0"/>
          </reference>
          <reference field="20" count="1" selected="0">
            <x v="52"/>
          </reference>
          <reference field="22" count="1" selected="0">
            <x v="122"/>
          </reference>
        </references>
      </pivotArea>
    </format>
    <format dxfId="1745">
      <pivotArea dataOnly="0" labelOnly="1" outline="0" fieldPosition="0">
        <references count="9">
          <reference field="0" count="0" selected="0"/>
          <reference field="1" count="1" selected="0">
            <x v="3"/>
          </reference>
          <reference field="3" count="1" selected="0">
            <x v="12"/>
          </reference>
          <reference field="7" count="1" selected="0">
            <x v="157"/>
          </reference>
          <reference field="8" count="1" selected="0">
            <x v="187"/>
          </reference>
          <reference field="9" count="1" selected="0">
            <x v="46"/>
          </reference>
          <reference field="14" count="1">
            <x v="232"/>
          </reference>
          <reference field="20" count="1" selected="0">
            <x v="52"/>
          </reference>
          <reference field="22" count="1" selected="0">
            <x v="122"/>
          </reference>
        </references>
      </pivotArea>
    </format>
    <format dxfId="1744">
      <pivotArea dataOnly="0" labelOnly="1" outline="0" fieldPosition="0">
        <references count="9">
          <reference field="0" count="0" selected="0"/>
          <reference field="1" count="1" selected="0">
            <x v="13"/>
          </reference>
          <reference field="3" count="1" selected="0">
            <x v="4"/>
          </reference>
          <reference field="7" count="1" selected="0">
            <x v="159"/>
          </reference>
          <reference field="8" count="1" selected="0">
            <x v="190"/>
          </reference>
          <reference field="9" count="1" selected="0">
            <x v="18"/>
          </reference>
          <reference field="14" count="1">
            <x v="42"/>
          </reference>
          <reference field="20" count="1" selected="0">
            <x v="52"/>
          </reference>
          <reference field="22" count="1" selected="0">
            <x v="110"/>
          </reference>
        </references>
      </pivotArea>
    </format>
    <format dxfId="1743">
      <pivotArea dataOnly="0" labelOnly="1" outline="0" fieldPosition="0">
        <references count="9">
          <reference field="0" count="0" selected="0"/>
          <reference field="1" count="1" selected="0">
            <x v="8"/>
          </reference>
          <reference field="3" count="1" selected="0">
            <x v="19"/>
          </reference>
          <reference field="7" count="1" selected="0">
            <x v="161"/>
          </reference>
          <reference field="8" count="1" selected="0">
            <x v="294"/>
          </reference>
          <reference field="9" count="1" selected="0">
            <x v="93"/>
          </reference>
          <reference field="14" count="1">
            <x v="56"/>
          </reference>
          <reference field="20" count="1" selected="0">
            <x v="52"/>
          </reference>
          <reference field="22" count="1" selected="0">
            <x v="122"/>
          </reference>
        </references>
      </pivotArea>
    </format>
    <format dxfId="1742">
      <pivotArea dataOnly="0" labelOnly="1" outline="0" fieldPosition="0">
        <references count="9">
          <reference field="0" count="0" selected="0"/>
          <reference field="1" count="1" selected="0">
            <x v="13"/>
          </reference>
          <reference field="3" count="1" selected="0">
            <x v="4"/>
          </reference>
          <reference field="7" count="1" selected="0">
            <x v="161"/>
          </reference>
          <reference field="8" count="1" selected="0">
            <x v="252"/>
          </reference>
          <reference field="9" count="1" selected="0">
            <x v="95"/>
          </reference>
          <reference field="14" count="1">
            <x v="49"/>
          </reference>
          <reference field="20" count="1" selected="0">
            <x v="52"/>
          </reference>
          <reference field="22" count="1" selected="0">
            <x v="105"/>
          </reference>
        </references>
      </pivotArea>
    </format>
    <format dxfId="1741">
      <pivotArea dataOnly="0" labelOnly="1" outline="0" fieldPosition="0">
        <references count="9">
          <reference field="0" count="0" selected="0"/>
          <reference field="1" count="1" selected="0">
            <x v="8"/>
          </reference>
          <reference field="3" count="1" selected="0">
            <x v="19"/>
          </reference>
          <reference field="7" count="1" selected="0">
            <x v="162"/>
          </reference>
          <reference field="8" count="1" selected="0">
            <x v="292"/>
          </reference>
          <reference field="9" count="1" selected="0">
            <x v="93"/>
          </reference>
          <reference field="14" count="1">
            <x v="76"/>
          </reference>
          <reference field="20" count="1" selected="0">
            <x v="52"/>
          </reference>
          <reference field="22" count="1" selected="0">
            <x v="122"/>
          </reference>
        </references>
      </pivotArea>
    </format>
    <format dxfId="1740">
      <pivotArea dataOnly="0" labelOnly="1" outline="0" fieldPosition="0">
        <references count="9">
          <reference field="0" count="0" selected="0"/>
          <reference field="1" count="1" selected="0">
            <x v="6"/>
          </reference>
          <reference field="3" count="1" selected="0">
            <x v="5"/>
          </reference>
          <reference field="7" count="1" selected="0">
            <x v="163"/>
          </reference>
          <reference field="8" count="1" selected="0">
            <x v="186"/>
          </reference>
          <reference field="9" count="1" selected="0">
            <x v="96"/>
          </reference>
          <reference field="14" count="1">
            <x v="1"/>
          </reference>
          <reference field="20" count="1" selected="0">
            <x v="52"/>
          </reference>
          <reference field="22" count="1" selected="0">
            <x v="122"/>
          </reference>
        </references>
      </pivotArea>
    </format>
    <format dxfId="1739">
      <pivotArea dataOnly="0" labelOnly="1" outline="0" fieldPosition="0">
        <references count="9">
          <reference field="0" count="0" selected="0"/>
          <reference field="1" count="1" selected="0">
            <x v="8"/>
          </reference>
          <reference field="3" count="1" selected="0">
            <x v="19"/>
          </reference>
          <reference field="7" count="1" selected="0">
            <x v="164"/>
          </reference>
          <reference field="8" count="1" selected="0">
            <x v="293"/>
          </reference>
          <reference field="9" count="1" selected="0">
            <x v="93"/>
          </reference>
          <reference field="14" count="1">
            <x v="63"/>
          </reference>
          <reference field="20" count="1" selected="0">
            <x v="52"/>
          </reference>
          <reference field="22" count="1" selected="0">
            <x v="122"/>
          </reference>
        </references>
      </pivotArea>
    </format>
    <format dxfId="1738">
      <pivotArea dataOnly="0" labelOnly="1" outline="0" fieldPosition="0">
        <references count="9">
          <reference field="0" count="0" selected="0"/>
          <reference field="1" count="1" selected="0">
            <x v="13"/>
          </reference>
          <reference field="3" count="1" selected="0">
            <x v="0"/>
          </reference>
          <reference field="7" count="1" selected="0">
            <x v="168"/>
          </reference>
          <reference field="8" count="1" selected="0">
            <x v="189"/>
          </reference>
          <reference field="9" count="1" selected="0">
            <x v="18"/>
          </reference>
          <reference field="14" count="1">
            <x v="119"/>
          </reference>
          <reference field="20" count="1" selected="0">
            <x v="52"/>
          </reference>
          <reference field="22" count="1" selected="0">
            <x v="104"/>
          </reference>
        </references>
      </pivotArea>
    </format>
    <format dxfId="1737">
      <pivotArea dataOnly="0" labelOnly="1" outline="0" fieldPosition="0">
        <references count="9">
          <reference field="0" count="0" selected="0"/>
          <reference field="1" count="1" selected="0">
            <x v="13"/>
          </reference>
          <reference field="3" count="1" selected="0">
            <x v="20"/>
          </reference>
          <reference field="7" count="1" selected="0">
            <x v="169"/>
          </reference>
          <reference field="8" count="1" selected="0">
            <x v="95"/>
          </reference>
          <reference field="9" count="1" selected="0">
            <x v="93"/>
          </reference>
          <reference field="14" count="1">
            <x v="258"/>
          </reference>
          <reference field="20" count="1" selected="0">
            <x v="52"/>
          </reference>
          <reference field="22" count="1" selected="0">
            <x v="96"/>
          </reference>
        </references>
      </pivotArea>
    </format>
    <format dxfId="1736">
      <pivotArea dataOnly="0" labelOnly="1" outline="0" fieldPosition="0">
        <references count="9">
          <reference field="0" count="0" selected="0"/>
          <reference field="1" count="1" selected="0">
            <x v="8"/>
          </reference>
          <reference field="3" count="1" selected="0">
            <x v="19"/>
          </reference>
          <reference field="7" count="1" selected="0">
            <x v="170"/>
          </reference>
          <reference field="8" count="1" selected="0">
            <x v="232"/>
          </reference>
          <reference field="9" count="1" selected="0">
            <x v="92"/>
          </reference>
          <reference field="14" count="1">
            <x v="128"/>
          </reference>
          <reference field="20" count="1" selected="0">
            <x v="52"/>
          </reference>
          <reference field="22" count="1" selected="0">
            <x v="122"/>
          </reference>
        </references>
      </pivotArea>
    </format>
    <format dxfId="1735">
      <pivotArea dataOnly="0" labelOnly="1" outline="0" fieldPosition="0">
        <references count="9">
          <reference field="0" count="0" selected="0"/>
          <reference field="1" count="1" selected="0">
            <x v="3"/>
          </reference>
          <reference field="3" count="1" selected="0">
            <x v="12"/>
          </reference>
          <reference field="7" count="1" selected="0">
            <x v="180"/>
          </reference>
          <reference field="8" count="1" selected="0">
            <x v="340"/>
          </reference>
          <reference field="9" count="1" selected="0">
            <x v="5"/>
          </reference>
          <reference field="14" count="1">
            <x v="104"/>
          </reference>
          <reference field="20" count="1" selected="0">
            <x v="52"/>
          </reference>
          <reference field="22" count="1" selected="0">
            <x v="122"/>
          </reference>
        </references>
      </pivotArea>
    </format>
    <format dxfId="1734">
      <pivotArea dataOnly="0" labelOnly="1" outline="0" fieldPosition="0">
        <references count="9">
          <reference field="0" count="0" selected="0"/>
          <reference field="1" count="1" selected="0">
            <x v="13"/>
          </reference>
          <reference field="3" count="1" selected="0">
            <x v="20"/>
          </reference>
          <reference field="7" count="1" selected="0">
            <x v="182"/>
          </reference>
          <reference field="8" count="1" selected="0">
            <x v="318"/>
          </reference>
          <reference field="9" count="1" selected="0">
            <x v="33"/>
          </reference>
          <reference field="14" count="1">
            <x v="266"/>
          </reference>
          <reference field="20" count="1" selected="0">
            <x v="52"/>
          </reference>
          <reference field="22" count="1" selected="0">
            <x v="115"/>
          </reference>
        </references>
      </pivotArea>
    </format>
    <format dxfId="1733">
      <pivotArea dataOnly="0" labelOnly="1" outline="0" fieldPosition="0">
        <references count="9">
          <reference field="0" count="0" selected="0"/>
          <reference field="1" count="1" selected="0">
            <x v="13"/>
          </reference>
          <reference field="3" count="1" selected="0">
            <x v="20"/>
          </reference>
          <reference field="7" count="1" selected="0">
            <x v="183"/>
          </reference>
          <reference field="8" count="1" selected="0">
            <x v="316"/>
          </reference>
          <reference field="9" count="1" selected="0">
            <x v="33"/>
          </reference>
          <reference field="14" count="1">
            <x v="262"/>
          </reference>
          <reference field="20" count="1" selected="0">
            <x v="52"/>
          </reference>
          <reference field="22" count="1" selected="0">
            <x v="116"/>
          </reference>
        </references>
      </pivotArea>
    </format>
    <format dxfId="1732">
      <pivotArea dataOnly="0" labelOnly="1" outline="0" fieldPosition="0">
        <references count="9">
          <reference field="0" count="0" selected="0"/>
          <reference field="1" count="1" selected="0">
            <x v="12"/>
          </reference>
          <reference field="3" count="1" selected="0">
            <x v="8"/>
          </reference>
          <reference field="7" count="1" selected="0">
            <x v="187"/>
          </reference>
          <reference field="8" count="1" selected="0">
            <x v="96"/>
          </reference>
          <reference field="9" count="1" selected="0">
            <x v="99"/>
          </reference>
          <reference field="14" count="1">
            <x v="95"/>
          </reference>
          <reference field="20" count="1" selected="0">
            <x v="16"/>
          </reference>
          <reference field="22" count="1" selected="0">
            <x v="122"/>
          </reference>
        </references>
      </pivotArea>
    </format>
    <format dxfId="1731">
      <pivotArea dataOnly="0" labelOnly="1" outline="0" fieldPosition="0">
        <references count="9">
          <reference field="0" count="0" selected="0"/>
          <reference field="1" count="1" selected="0">
            <x v="0"/>
          </reference>
          <reference field="3" count="1" selected="0">
            <x v="22"/>
          </reference>
          <reference field="7" count="1" selected="0">
            <x v="191"/>
          </reference>
          <reference field="8" count="1" selected="0">
            <x v="310"/>
          </reference>
          <reference field="9" count="1" selected="0">
            <x v="62"/>
          </reference>
          <reference field="14" count="1">
            <x v="57"/>
          </reference>
          <reference field="20" count="1" selected="0">
            <x v="49"/>
          </reference>
          <reference field="22" count="1" selected="0">
            <x v="12"/>
          </reference>
        </references>
      </pivotArea>
    </format>
    <format dxfId="1730">
      <pivotArea dataOnly="0" labelOnly="1" outline="0" fieldPosition="0">
        <references count="9">
          <reference field="0" count="0" selected="0"/>
          <reference field="1" count="1" selected="0">
            <x v="6"/>
          </reference>
          <reference field="3" count="1" selected="0">
            <x v="5"/>
          </reference>
          <reference field="7" count="1" selected="0">
            <x v="207"/>
          </reference>
          <reference field="8" count="1" selected="0">
            <x v="372"/>
          </reference>
          <reference field="9" count="1" selected="0">
            <x v="113"/>
          </reference>
          <reference field="14" count="1">
            <x v="9"/>
          </reference>
          <reference field="20" count="1" selected="0">
            <x v="52"/>
          </reference>
          <reference field="22" count="1" selected="0">
            <x v="55"/>
          </reference>
        </references>
      </pivotArea>
    </format>
    <format dxfId="1729">
      <pivotArea dataOnly="0" labelOnly="1" outline="0" fieldPosition="0">
        <references count="9">
          <reference field="0" count="0" selected="0"/>
          <reference field="1" count="1" selected="0">
            <x v="13"/>
          </reference>
          <reference field="3" count="1" selected="0">
            <x v="20"/>
          </reference>
          <reference field="7" count="1" selected="0">
            <x v="208"/>
          </reference>
          <reference field="8" count="1" selected="0">
            <x v="371"/>
          </reference>
          <reference field="9" count="1" selected="0">
            <x v="112"/>
          </reference>
          <reference field="14" count="1">
            <x v="273"/>
          </reference>
          <reference field="20" count="1" selected="0">
            <x v="52"/>
          </reference>
          <reference field="22" count="1" selected="0">
            <x v="102"/>
          </reference>
        </references>
      </pivotArea>
    </format>
    <format dxfId="1728">
      <pivotArea dataOnly="0" labelOnly="1" outline="0" fieldPosition="0">
        <references count="9">
          <reference field="0" count="0" selected="0"/>
          <reference field="1" count="1" selected="0">
            <x v="13"/>
          </reference>
          <reference field="3" count="1" selected="0">
            <x v="20"/>
          </reference>
          <reference field="7" count="1" selected="0">
            <x v="233"/>
          </reference>
          <reference field="8" count="1" selected="0">
            <x v="110"/>
          </reference>
          <reference field="9" count="1" selected="0">
            <x v="26"/>
          </reference>
          <reference field="14" count="1">
            <x v="146"/>
          </reference>
          <reference field="20" count="1" selected="0">
            <x v="52"/>
          </reference>
          <reference field="22" count="1" selected="0">
            <x v="122"/>
          </reference>
        </references>
      </pivotArea>
    </format>
    <format dxfId="1727">
      <pivotArea dataOnly="0" labelOnly="1" outline="0" fieldPosition="0">
        <references count="9">
          <reference field="0" count="0" selected="0"/>
          <reference field="1" count="1" selected="0">
            <x v="13"/>
          </reference>
          <reference field="3" count="1" selected="0">
            <x v="20"/>
          </reference>
          <reference field="7" count="1" selected="0">
            <x v="236"/>
          </reference>
          <reference field="8" count="1" selected="0">
            <x v="26"/>
          </reference>
          <reference field="9" count="1" selected="0">
            <x v="84"/>
          </reference>
          <reference field="14" count="1">
            <x v="192"/>
          </reference>
          <reference field="20" count="1" selected="0">
            <x v="52"/>
          </reference>
          <reference field="22" count="1" selected="0">
            <x v="122"/>
          </reference>
        </references>
      </pivotArea>
    </format>
    <format dxfId="1726">
      <pivotArea dataOnly="0" labelOnly="1" outline="0" fieldPosition="0">
        <references count="9">
          <reference field="0" count="0" selected="0"/>
          <reference field="1" count="1" selected="0">
            <x v="3"/>
          </reference>
          <reference field="3" count="1" selected="0">
            <x v="12"/>
          </reference>
          <reference field="7" count="1" selected="0">
            <x v="239"/>
          </reference>
          <reference field="8" count="1" selected="0">
            <x v="22"/>
          </reference>
          <reference field="9" count="1" selected="0">
            <x v="4"/>
          </reference>
          <reference field="14" count="1">
            <x v="59"/>
          </reference>
          <reference field="20" count="1" selected="0">
            <x v="52"/>
          </reference>
          <reference field="22" count="1" selected="0">
            <x v="4"/>
          </reference>
        </references>
      </pivotArea>
    </format>
    <format dxfId="1725">
      <pivotArea dataOnly="0" labelOnly="1" outline="0" fieldPosition="0">
        <references count="9">
          <reference field="0" count="0" selected="0"/>
          <reference field="1" count="1" selected="0">
            <x v="9"/>
          </reference>
          <reference field="3" count="1" selected="0">
            <x v="6"/>
          </reference>
          <reference field="7" count="1" selected="0">
            <x v="242"/>
          </reference>
          <reference field="8" count="1" selected="0">
            <x v="382"/>
          </reference>
          <reference field="9" count="1" selected="0">
            <x v="8"/>
          </reference>
          <reference field="14" count="1">
            <x v="71"/>
          </reference>
          <reference field="20" count="1" selected="0">
            <x v="29"/>
          </reference>
          <reference field="22" count="1" selected="0">
            <x v="122"/>
          </reference>
        </references>
      </pivotArea>
    </format>
    <format dxfId="1724">
      <pivotArea dataOnly="0" labelOnly="1" outline="0" fieldPosition="0">
        <references count="9">
          <reference field="0" count="0" selected="0"/>
          <reference field="1" count="1" selected="0">
            <x v="0"/>
          </reference>
          <reference field="3" count="1" selected="0">
            <x v="18"/>
          </reference>
          <reference field="7" count="1" selected="0">
            <x v="242"/>
          </reference>
          <reference field="8" count="1" selected="0">
            <x v="382"/>
          </reference>
          <reference field="9" count="1" selected="0">
            <x v="8"/>
          </reference>
          <reference field="14" count="1">
            <x v="71"/>
          </reference>
          <reference field="20" count="1" selected="0">
            <x v="52"/>
          </reference>
          <reference field="22" count="1" selected="0">
            <x v="79"/>
          </reference>
        </references>
      </pivotArea>
    </format>
    <format dxfId="1723">
      <pivotArea dataOnly="0" labelOnly="1" outline="0" fieldPosition="0">
        <references count="9">
          <reference field="0" count="0" selected="0"/>
          <reference field="1" count="1" selected="0">
            <x v="1"/>
          </reference>
          <reference field="3" count="1" selected="0">
            <x v="1"/>
          </reference>
          <reference field="7" count="1" selected="0">
            <x v="242"/>
          </reference>
          <reference field="8" count="1" selected="0">
            <x v="381"/>
          </reference>
          <reference field="9" count="1" selected="0">
            <x v="122"/>
          </reference>
          <reference field="14" count="1">
            <x v="70"/>
          </reference>
          <reference field="20" count="1" selected="0">
            <x v="52"/>
          </reference>
          <reference field="22" count="1" selected="0">
            <x v="122"/>
          </reference>
        </references>
      </pivotArea>
    </format>
    <format dxfId="1722">
      <pivotArea dataOnly="0" labelOnly="1" outline="0" fieldPosition="0">
        <references count="9">
          <reference field="0" count="0" selected="0"/>
          <reference field="1" count="1" selected="0">
            <x v="0"/>
          </reference>
          <reference field="3" count="1" selected="0">
            <x v="22"/>
          </reference>
          <reference field="7" count="1" selected="0">
            <x v="245"/>
          </reference>
          <reference field="8" count="1" selected="0">
            <x v="309"/>
          </reference>
          <reference field="9" count="1" selected="0">
            <x v="62"/>
          </reference>
          <reference field="14" count="1">
            <x v="96"/>
          </reference>
          <reference field="20" count="1" selected="0">
            <x v="50"/>
          </reference>
          <reference field="22" count="1" selected="0">
            <x v="12"/>
          </reference>
        </references>
      </pivotArea>
    </format>
    <format dxfId="1721">
      <pivotArea dataOnly="0" labelOnly="1" outline="0" fieldPosition="0">
        <references count="9">
          <reference field="0" count="0" selected="0"/>
          <reference field="1" count="1" selected="0">
            <x v="13"/>
          </reference>
          <reference field="3" count="1" selected="0">
            <x v="20"/>
          </reference>
          <reference field="7" count="1" selected="0">
            <x v="250"/>
          </reference>
          <reference field="8" count="1" selected="0">
            <x v="355"/>
          </reference>
          <reference field="9" count="1" selected="0">
            <x v="82"/>
          </reference>
          <reference field="14" count="1">
            <x v="280"/>
          </reference>
          <reference field="20" count="1" selected="0">
            <x v="52"/>
          </reference>
          <reference field="22" count="1" selected="0">
            <x v="121"/>
          </reference>
        </references>
      </pivotArea>
    </format>
    <format dxfId="1720">
      <pivotArea dataOnly="0" labelOnly="1" outline="0" fieldPosition="0">
        <references count="9">
          <reference field="0" count="0" selected="0"/>
          <reference field="1" count="1" selected="0">
            <x v="13"/>
          </reference>
          <reference field="3" count="1" selected="0">
            <x v="20"/>
          </reference>
          <reference field="7" count="1" selected="0">
            <x v="251"/>
          </reference>
          <reference field="8" count="1" selected="0">
            <x v="196"/>
          </reference>
          <reference field="9" count="1" selected="0">
            <x v="84"/>
          </reference>
          <reference field="14" count="1">
            <x v="279"/>
          </reference>
          <reference field="20" count="1" selected="0">
            <x v="52"/>
          </reference>
          <reference field="22" count="1" selected="0">
            <x v="98"/>
          </reference>
        </references>
      </pivotArea>
    </format>
    <format dxfId="1719">
      <pivotArea dataOnly="0" labelOnly="1" outline="0" fieldPosition="0">
        <references count="9">
          <reference field="0" count="0" selected="0"/>
          <reference field="1" count="1" selected="0">
            <x v="13"/>
          </reference>
          <reference field="3" count="1" selected="0">
            <x v="20"/>
          </reference>
          <reference field="7" count="1" selected="0">
            <x v="252"/>
          </reference>
          <reference field="8" count="1" selected="0">
            <x v="195"/>
          </reference>
          <reference field="9" count="1" selected="0">
            <x v="84"/>
          </reference>
          <reference field="14" count="1">
            <x v="286"/>
          </reference>
          <reference field="20" count="1" selected="0">
            <x v="52"/>
          </reference>
          <reference field="22" count="1" selected="0">
            <x v="97"/>
          </reference>
        </references>
      </pivotArea>
    </format>
    <format dxfId="1718">
      <pivotArea dataOnly="0" labelOnly="1" outline="0" fieldPosition="0">
        <references count="9">
          <reference field="0" count="0" selected="0"/>
          <reference field="1" count="1" selected="0">
            <x v="13"/>
          </reference>
          <reference field="3" count="1" selected="0">
            <x v="20"/>
          </reference>
          <reference field="7" count="1" selected="0">
            <x v="255"/>
          </reference>
          <reference field="8" count="1" selected="0">
            <x v="317"/>
          </reference>
          <reference field="9" count="1" selected="0">
            <x v="33"/>
          </reference>
          <reference field="14" count="1">
            <x v="291"/>
          </reference>
          <reference field="20" count="1" selected="0">
            <x v="52"/>
          </reference>
          <reference field="22" count="1" selected="0">
            <x v="106"/>
          </reference>
        </references>
      </pivotArea>
    </format>
    <format dxfId="1717">
      <pivotArea dataOnly="0" labelOnly="1" outline="0" fieldPosition="0">
        <references count="9">
          <reference field="0" count="0" selected="0"/>
          <reference field="1" count="1" selected="0">
            <x v="13"/>
          </reference>
          <reference field="3" count="1" selected="0">
            <x v="20"/>
          </reference>
          <reference field="7" count="1" selected="0">
            <x v="285"/>
          </reference>
          <reference field="8" count="1" selected="0">
            <x v="362"/>
          </reference>
          <reference field="9" count="1" selected="0">
            <x v="84"/>
          </reference>
          <reference field="14" count="1">
            <x v="208"/>
          </reference>
          <reference field="20" count="1" selected="0">
            <x v="52"/>
          </reference>
          <reference field="22" count="1" selected="0">
            <x v="122"/>
          </reference>
        </references>
      </pivotArea>
    </format>
    <format dxfId="1716">
      <pivotArea dataOnly="0" labelOnly="1" outline="0" fieldPosition="0">
        <references count="9">
          <reference field="0" count="0" selected="0"/>
          <reference field="1" count="1" selected="0">
            <x v="13"/>
          </reference>
          <reference field="3" count="1" selected="0">
            <x v="20"/>
          </reference>
          <reference field="7" count="1" selected="0">
            <x v="293"/>
          </reference>
          <reference field="8" count="1" selected="0">
            <x v="286"/>
          </reference>
          <reference field="9" count="1" selected="0">
            <x v="120"/>
          </reference>
          <reference field="14" count="1">
            <x v="250"/>
          </reference>
          <reference field="20" count="1" selected="0">
            <x v="52"/>
          </reference>
          <reference field="22" count="1" selected="0">
            <x v="119"/>
          </reference>
        </references>
      </pivotArea>
    </format>
    <format dxfId="1715">
      <pivotArea dataOnly="0" labelOnly="1" outline="0" fieldPosition="0">
        <references count="9">
          <reference field="0" count="0" selected="0"/>
          <reference field="1" count="1" selected="0">
            <x v="13"/>
          </reference>
          <reference field="3" count="1" selected="0">
            <x v="20"/>
          </reference>
          <reference field="7" count="1" selected="0">
            <x v="294"/>
          </reference>
          <reference field="8" count="1" selected="0">
            <x v="285"/>
          </reference>
          <reference field="9" count="1" selected="0">
            <x v="120"/>
          </reference>
          <reference field="14" count="1">
            <x v="250"/>
          </reference>
          <reference field="20" count="1" selected="0">
            <x v="52"/>
          </reference>
          <reference field="22" count="1" selected="0">
            <x v="118"/>
          </reference>
        </references>
      </pivotArea>
    </format>
    <format dxfId="1714">
      <pivotArea dataOnly="0" labelOnly="1" outline="0" fieldPosition="0">
        <references count="9">
          <reference field="0" count="0" selected="0"/>
          <reference field="1" count="1" selected="0">
            <x v="13"/>
          </reference>
          <reference field="3" count="1" selected="0">
            <x v="20"/>
          </reference>
          <reference field="7" count="1" selected="0">
            <x v="295"/>
          </reference>
          <reference field="8" count="1" selected="0">
            <x v="284"/>
          </reference>
          <reference field="9" count="1" selected="0">
            <x v="120"/>
          </reference>
          <reference field="14" count="1">
            <x v="250"/>
          </reference>
          <reference field="20" count="1" selected="0">
            <x v="52"/>
          </reference>
          <reference field="22" count="1" selected="0">
            <x v="117"/>
          </reference>
        </references>
      </pivotArea>
    </format>
    <format dxfId="1713">
      <pivotArea dataOnly="0" labelOnly="1" outline="0" fieldPosition="0">
        <references count="9">
          <reference field="0" count="0" selected="0"/>
          <reference field="1" count="1" selected="0">
            <x v="13"/>
          </reference>
          <reference field="3" count="1" selected="0">
            <x v="4"/>
          </reference>
          <reference field="7" count="1" selected="0">
            <x v="295"/>
          </reference>
          <reference field="8" count="1" selected="0">
            <x v="359"/>
          </reference>
          <reference field="9" count="1" selected="0">
            <x v="122"/>
          </reference>
          <reference field="14" count="1">
            <x v="250"/>
          </reference>
          <reference field="20" count="1" selected="0">
            <x v="52"/>
          </reference>
          <reference field="22" count="1" selected="0">
            <x v="119"/>
          </reference>
        </references>
      </pivotArea>
    </format>
    <format dxfId="1712">
      <pivotArea dataOnly="0" labelOnly="1" outline="0" fieldPosition="0">
        <references count="9">
          <reference field="0" count="0" selected="0"/>
          <reference field="1" count="1" selected="0">
            <x v="13"/>
          </reference>
          <reference field="3" count="1" selected="0">
            <x v="4"/>
          </reference>
          <reference field="7" count="1" selected="0">
            <x v="295"/>
          </reference>
          <reference field="8" count="1" selected="0">
            <x v="360"/>
          </reference>
          <reference field="9" count="1" selected="0">
            <x v="122"/>
          </reference>
          <reference field="14" count="1">
            <x v="250"/>
          </reference>
          <reference field="20" count="1" selected="0">
            <x v="52"/>
          </reference>
          <reference field="22" count="1" selected="0">
            <x v="118"/>
          </reference>
        </references>
      </pivotArea>
    </format>
    <format dxfId="1711">
      <pivotArea dataOnly="0" labelOnly="1" outline="0" fieldPosition="0">
        <references count="9">
          <reference field="0" count="0" selected="0"/>
          <reference field="1" count="1" selected="0">
            <x v="13"/>
          </reference>
          <reference field="3" count="1" selected="0">
            <x v="4"/>
          </reference>
          <reference field="7" count="1" selected="0">
            <x v="295"/>
          </reference>
          <reference field="8" count="1" selected="0">
            <x v="361"/>
          </reference>
          <reference field="9" count="1" selected="0">
            <x v="122"/>
          </reference>
          <reference field="14" count="1">
            <x v="250"/>
          </reference>
          <reference field="20" count="1" selected="0">
            <x v="52"/>
          </reference>
          <reference field="22" count="1" selected="0">
            <x v="117"/>
          </reference>
        </references>
      </pivotArea>
    </format>
    <format dxfId="1710">
      <pivotArea dataOnly="0" labelOnly="1" outline="0" fieldPosition="0">
        <references count="9">
          <reference field="0" count="0" selected="0"/>
          <reference field="1" count="1" selected="0">
            <x v="13"/>
          </reference>
          <reference field="3" count="1" selected="0">
            <x v="4"/>
          </reference>
          <reference field="7" count="1" selected="0">
            <x v="317"/>
          </reference>
          <reference field="8" count="1" selected="0">
            <x v="302"/>
          </reference>
          <reference field="9" count="1" selected="0">
            <x v="122"/>
          </reference>
          <reference field="14" count="1">
            <x v="8"/>
          </reference>
          <reference field="20" count="1" selected="0">
            <x v="52"/>
          </reference>
          <reference field="22" count="1" selected="0">
            <x v="92"/>
          </reference>
        </references>
      </pivotArea>
    </format>
    <format dxfId="1709">
      <pivotArea dataOnly="0" labelOnly="1" outline="0" fieldPosition="0">
        <references count="9">
          <reference field="0" count="0" selected="0"/>
          <reference field="1" count="1" selected="0">
            <x v="6"/>
          </reference>
          <reference field="3" count="1" selected="0">
            <x v="5"/>
          </reference>
          <reference field="7" count="1" selected="0">
            <x v="323"/>
          </reference>
          <reference field="8" count="1" selected="0">
            <x v="205"/>
          </reference>
          <reference field="9" count="1" selected="0">
            <x v="49"/>
          </reference>
          <reference field="14" count="1">
            <x v="4"/>
          </reference>
          <reference field="20" count="1" selected="0">
            <x v="52"/>
          </reference>
          <reference field="22" count="1" selected="0">
            <x v="122"/>
          </reference>
        </references>
      </pivotArea>
    </format>
    <format dxfId="1708">
      <pivotArea dataOnly="0" labelOnly="1" outline="0" fieldPosition="0">
        <references count="9">
          <reference field="0" count="0" selected="0"/>
          <reference field="1" count="1" selected="0">
            <x v="13"/>
          </reference>
          <reference field="3" count="1" selected="0">
            <x v="20"/>
          </reference>
          <reference field="7" count="1" selected="0">
            <x v="327"/>
          </reference>
          <reference field="8" count="1" selected="0">
            <x v="183"/>
          </reference>
          <reference field="9" count="1" selected="0">
            <x v="117"/>
          </reference>
          <reference field="14" count="1">
            <x v="303"/>
          </reference>
          <reference field="20" count="1" selected="0">
            <x v="52"/>
          </reference>
          <reference field="22" count="1" selected="0">
            <x v="87"/>
          </reference>
        </references>
      </pivotArea>
    </format>
    <format dxfId="1707">
      <pivotArea dataOnly="0" labelOnly="1" outline="0" fieldPosition="0">
        <references count="9">
          <reference field="0" count="0" selected="0"/>
          <reference field="1" count="1" selected="0">
            <x v="13"/>
          </reference>
          <reference field="3" count="1" selected="0">
            <x v="20"/>
          </reference>
          <reference field="7" count="1" selected="0">
            <x v="328"/>
          </reference>
          <reference field="8" count="1" selected="0">
            <x v="354"/>
          </reference>
          <reference field="9" count="1" selected="0">
            <x v="117"/>
          </reference>
          <reference field="14" count="1">
            <x v="258"/>
          </reference>
          <reference field="20" count="1" selected="0">
            <x v="52"/>
          </reference>
          <reference field="22" count="1" selected="0">
            <x v="88"/>
          </reference>
        </references>
      </pivotArea>
    </format>
    <format dxfId="1706">
      <pivotArea dataOnly="0" labelOnly="1" outline="0" fieldPosition="0">
        <references count="9">
          <reference field="0" count="0" selected="0"/>
          <reference field="1" count="1" selected="0">
            <x v="13"/>
          </reference>
          <reference field="3" count="1" selected="0">
            <x v="20"/>
          </reference>
          <reference field="7" count="1" selected="0">
            <x v="329"/>
          </reference>
          <reference field="8" count="1" selected="0">
            <x v="353"/>
          </reference>
          <reference field="9" count="1" selected="0">
            <x v="117"/>
          </reference>
          <reference field="14" count="1">
            <x v="259"/>
          </reference>
          <reference field="20" count="1" selected="0">
            <x v="52"/>
          </reference>
          <reference field="22" count="1" selected="0">
            <x v="89"/>
          </reference>
        </references>
      </pivotArea>
    </format>
    <format dxfId="1705">
      <pivotArea dataOnly="0" labelOnly="1" outline="0" fieldPosition="0">
        <references count="9">
          <reference field="0" count="0" selected="0"/>
          <reference field="1" count="1" selected="0">
            <x v="1"/>
          </reference>
          <reference field="3" count="1" selected="0">
            <x v="1"/>
          </reference>
          <reference field="7" count="1" selected="0">
            <x v="331"/>
          </reference>
          <reference field="8" count="1" selected="0">
            <x v="300"/>
          </reference>
          <reference field="9" count="1" selected="0">
            <x v="122"/>
          </reference>
          <reference field="14" count="1">
            <x v="92"/>
          </reference>
          <reference field="20" count="1" selected="0">
            <x v="52"/>
          </reference>
          <reference field="22" count="1" selected="0">
            <x v="122"/>
          </reference>
        </references>
      </pivotArea>
    </format>
    <format dxfId="1704">
      <pivotArea dataOnly="0" labelOnly="1" outline="0" fieldPosition="0">
        <references count="9">
          <reference field="0" count="0" selected="0"/>
          <reference field="1" count="1" selected="0">
            <x v="1"/>
          </reference>
          <reference field="3" count="1" selected="0">
            <x v="1"/>
          </reference>
          <reference field="7" count="1" selected="0">
            <x v="332"/>
          </reference>
          <reference field="8" count="1" selected="0">
            <x v="156"/>
          </reference>
          <reference field="9" count="1" selected="0">
            <x v="122"/>
          </reference>
          <reference field="14" count="1">
            <x v="99"/>
          </reference>
          <reference field="20" count="1" selected="0">
            <x v="52"/>
          </reference>
          <reference field="22" count="1" selected="0">
            <x v="122"/>
          </reference>
        </references>
      </pivotArea>
    </format>
    <format dxfId="1703">
      <pivotArea dataOnly="0" labelOnly="1" outline="0" fieldPosition="0">
        <references count="9">
          <reference field="0" count="0" selected="0"/>
          <reference field="1" count="1" selected="0">
            <x v="1"/>
          </reference>
          <reference field="3" count="1" selected="0">
            <x v="1"/>
          </reference>
          <reference field="7" count="1" selected="0">
            <x v="333"/>
          </reference>
          <reference field="8" count="1" selected="0">
            <x v="298"/>
          </reference>
          <reference field="9" count="1" selected="0">
            <x v="122"/>
          </reference>
          <reference field="14" count="1">
            <x v="110"/>
          </reference>
          <reference field="20" count="1" selected="0">
            <x v="52"/>
          </reference>
          <reference field="22" count="1" selected="0">
            <x v="122"/>
          </reference>
        </references>
      </pivotArea>
    </format>
    <format dxfId="1702">
      <pivotArea dataOnly="0" labelOnly="1" outline="0" fieldPosition="0">
        <references count="9">
          <reference field="0" count="0" selected="0"/>
          <reference field="1" count="1" selected="0">
            <x v="3"/>
          </reference>
          <reference field="3" count="1" selected="0">
            <x v="12"/>
          </reference>
          <reference field="7" count="1" selected="0">
            <x v="334"/>
          </reference>
          <reference field="8" count="1" selected="0">
            <x v="239"/>
          </reference>
          <reference field="9" count="1" selected="0">
            <x v="52"/>
          </reference>
          <reference field="14" count="1">
            <x v="191"/>
          </reference>
          <reference field="20" count="1" selected="0">
            <x v="52"/>
          </reference>
          <reference field="22" count="1" selected="0">
            <x v="122"/>
          </reference>
        </references>
      </pivotArea>
    </format>
    <format dxfId="1701">
      <pivotArea dataOnly="0" labelOnly="1" outline="0" fieldPosition="0">
        <references count="9">
          <reference field="0" count="0" selected="0"/>
          <reference field="1" count="1" selected="0">
            <x v="13"/>
          </reference>
          <reference field="3" count="1" selected="0">
            <x v="20"/>
          </reference>
          <reference field="7" count="1" selected="0">
            <x v="334"/>
          </reference>
          <reference field="8" count="1" selected="0">
            <x v="94"/>
          </reference>
          <reference field="9" count="1" selected="0">
            <x v="93"/>
          </reference>
          <reference field="14" count="1">
            <x v="284"/>
          </reference>
          <reference field="20" count="1" selected="0">
            <x v="52"/>
          </reference>
          <reference field="22" count="1" selected="0">
            <x v="95"/>
          </reference>
        </references>
      </pivotArea>
    </format>
    <format dxfId="1700">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149"/>
          </reference>
          <reference field="9" count="1" selected="0">
            <x v="122"/>
          </reference>
          <reference field="14" count="1">
            <x v="305"/>
          </reference>
          <reference field="20" count="1" selected="0">
            <x v="30"/>
          </reference>
          <reference field="22" count="1" selected="0">
            <x v="12"/>
          </reference>
        </references>
      </pivotArea>
    </format>
    <format dxfId="1699">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150"/>
          </reference>
          <reference field="9" count="1" selected="0">
            <x v="122"/>
          </reference>
          <reference field="14" count="1">
            <x v="305"/>
          </reference>
          <reference field="20" count="1" selected="0">
            <x v="27"/>
          </reference>
          <reference field="22" count="1" selected="0">
            <x v="122"/>
          </reference>
        </references>
      </pivotArea>
    </format>
    <format dxfId="1698">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198"/>
          </reference>
          <reference field="9" count="1" selected="0">
            <x v="122"/>
          </reference>
          <reference field="14" count="1">
            <x v="305"/>
          </reference>
          <reference field="20" count="1" selected="0">
            <x v="20"/>
          </reference>
          <reference field="22" count="1" selected="0">
            <x v="122"/>
          </reference>
        </references>
      </pivotArea>
    </format>
    <format dxfId="1697">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209"/>
          </reference>
          <reference field="9" count="1" selected="0">
            <x v="122"/>
          </reference>
          <reference field="14" count="1">
            <x v="305"/>
          </reference>
          <reference field="20" count="1" selected="0">
            <x v="44"/>
          </reference>
          <reference field="22" count="1" selected="0">
            <x v="12"/>
          </reference>
        </references>
      </pivotArea>
    </format>
    <format dxfId="1696">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10"/>
          </reference>
          <reference field="9" count="1" selected="0">
            <x v="122"/>
          </reference>
          <reference field="14" count="1">
            <x v="305"/>
          </reference>
          <reference field="20" count="1" selected="0">
            <x v="35"/>
          </reference>
          <reference field="22" count="1" selected="0">
            <x v="122"/>
          </reference>
        </references>
      </pivotArea>
    </format>
    <format dxfId="1695">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273"/>
          </reference>
          <reference field="9" count="1" selected="0">
            <x v="122"/>
          </reference>
          <reference field="14" count="1">
            <x v="305"/>
          </reference>
          <reference field="20" count="1" selected="0">
            <x v="40"/>
          </reference>
          <reference field="22" count="1" selected="0">
            <x v="12"/>
          </reference>
        </references>
      </pivotArea>
    </format>
    <format dxfId="1694">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274"/>
          </reference>
          <reference field="9" count="1" selected="0">
            <x v="122"/>
          </reference>
          <reference field="14" count="1">
            <x v="305"/>
          </reference>
          <reference field="20" count="1" selected="0">
            <x v="41"/>
          </reference>
          <reference field="22" count="1" selected="0">
            <x v="12"/>
          </reference>
        </references>
      </pivotArea>
    </format>
    <format dxfId="1693">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75"/>
          </reference>
          <reference field="9" count="1" selected="0">
            <x v="122"/>
          </reference>
          <reference field="14" count="1">
            <x v="305"/>
          </reference>
          <reference field="20" count="1" selected="0">
            <x v="42"/>
          </reference>
          <reference field="22" count="1" selected="0">
            <x v="122"/>
          </reference>
        </references>
      </pivotArea>
    </format>
    <format dxfId="1692">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275"/>
          </reference>
          <reference field="9" count="1" selected="0">
            <x v="122"/>
          </reference>
          <reference field="14" count="1">
            <x v="305"/>
          </reference>
          <reference field="20" count="1" selected="0">
            <x v="39"/>
          </reference>
          <reference field="22" count="1" selected="0">
            <x v="12"/>
          </reference>
        </references>
      </pivotArea>
    </format>
    <format dxfId="1691">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76"/>
          </reference>
          <reference field="9" count="1" selected="0">
            <x v="122"/>
          </reference>
          <reference field="14" count="1">
            <x v="305"/>
          </reference>
          <reference field="20" count="1" selected="0">
            <x v="46"/>
          </reference>
          <reference field="22" count="1" selected="0">
            <x v="122"/>
          </reference>
        </references>
      </pivotArea>
    </format>
    <format dxfId="1690">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77"/>
          </reference>
          <reference field="9" count="1" selected="0">
            <x v="122"/>
          </reference>
          <reference field="14" count="1">
            <x v="305"/>
          </reference>
          <reference field="20" count="1" selected="0">
            <x v="47"/>
          </reference>
          <reference field="22" count="1" selected="0">
            <x v="122"/>
          </reference>
        </references>
      </pivotArea>
    </format>
    <format dxfId="1689">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78"/>
          </reference>
          <reference field="9" count="1" selected="0">
            <x v="122"/>
          </reference>
          <reference field="14" count="1">
            <x v="305"/>
          </reference>
          <reference field="20" count="1" selected="0">
            <x v="48"/>
          </reference>
          <reference field="22" count="1" selected="0">
            <x v="122"/>
          </reference>
        </references>
      </pivotArea>
    </format>
    <format dxfId="1688">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295"/>
          </reference>
          <reference field="9" count="1" selected="0">
            <x v="122"/>
          </reference>
          <reference field="14" count="1">
            <x v="305"/>
          </reference>
          <reference field="20" count="1" selected="0">
            <x v="28"/>
          </reference>
          <reference field="22" count="1" selected="0">
            <x v="122"/>
          </reference>
        </references>
      </pivotArea>
    </format>
    <format dxfId="1687">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296"/>
          </reference>
          <reference field="9" count="1" selected="0">
            <x v="122"/>
          </reference>
          <reference field="14" count="1">
            <x v="305"/>
          </reference>
          <reference field="20" count="1" selected="0">
            <x v="38"/>
          </reference>
          <reference field="22" count="1" selected="0">
            <x v="12"/>
          </reference>
        </references>
      </pivotArea>
    </format>
    <format dxfId="1686">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11"/>
          </reference>
          <reference field="9" count="1" selected="0">
            <x v="122"/>
          </reference>
          <reference field="14" count="1">
            <x v="305"/>
          </reference>
          <reference field="20" count="1" selected="0">
            <x v="36"/>
          </reference>
          <reference field="22" count="1" selected="0">
            <x v="122"/>
          </reference>
        </references>
      </pivotArea>
    </format>
    <format dxfId="1685">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323"/>
          </reference>
          <reference field="9" count="1" selected="0">
            <x v="122"/>
          </reference>
          <reference field="14" count="1">
            <x v="305"/>
          </reference>
          <reference field="20" count="1" selected="0">
            <x v="32"/>
          </reference>
          <reference field="22" count="1" selected="0">
            <x v="12"/>
          </reference>
        </references>
      </pivotArea>
    </format>
    <format dxfId="1684">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24"/>
          </reference>
          <reference field="9" count="1" selected="0">
            <x v="122"/>
          </reference>
          <reference field="14" count="1">
            <x v="305"/>
          </reference>
          <reference field="20" count="1" selected="0">
            <x v="34"/>
          </reference>
          <reference field="22" count="1" selected="0">
            <x v="122"/>
          </reference>
        </references>
      </pivotArea>
    </format>
    <format dxfId="1683">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25"/>
          </reference>
          <reference field="9" count="1" selected="0">
            <x v="122"/>
          </reference>
          <reference field="14" count="1">
            <x v="305"/>
          </reference>
          <reference field="20" count="1" selected="0">
            <x v="31"/>
          </reference>
          <reference field="22" count="1" selected="0">
            <x v="122"/>
          </reference>
        </references>
      </pivotArea>
    </format>
    <format dxfId="1682">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26"/>
          </reference>
          <reference field="9" count="1" selected="0">
            <x v="122"/>
          </reference>
          <reference field="14" count="1">
            <x v="305"/>
          </reference>
          <reference field="20" count="1" selected="0">
            <x v="33"/>
          </reference>
          <reference field="22" count="1" selected="0">
            <x v="122"/>
          </reference>
        </references>
      </pivotArea>
    </format>
    <format dxfId="1681">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65"/>
          </reference>
          <reference field="9" count="1" selected="0">
            <x v="122"/>
          </reference>
          <reference field="14" count="1">
            <x v="305"/>
          </reference>
          <reference field="20" count="1" selected="0">
            <x v="51"/>
          </reference>
          <reference field="22" count="1" selected="0">
            <x v="122"/>
          </reference>
        </references>
      </pivotArea>
    </format>
    <format dxfId="1680">
      <pivotArea dataOnly="0" labelOnly="1" outline="0" fieldPosition="0">
        <references count="9">
          <reference field="0" count="0" selected="0"/>
          <reference field="1" count="1" selected="0">
            <x v="9"/>
          </reference>
          <reference field="3" count="1" selected="0">
            <x v="6"/>
          </reference>
          <reference field="7" count="1" selected="0">
            <x v="334"/>
          </reference>
          <reference field="8" count="1" selected="0">
            <x v="374"/>
          </reference>
          <reference field="9" count="1" selected="0">
            <x v="122"/>
          </reference>
          <reference field="14" count="1">
            <x v="305"/>
          </reference>
          <reference field="20" count="1" selected="0">
            <x v="26"/>
          </reference>
          <reference field="22" count="1" selected="0">
            <x v="122"/>
          </reference>
        </references>
      </pivotArea>
    </format>
    <format dxfId="1679">
      <pivotArea dataOnly="0" labelOnly="1" outline="0" fieldPosition="0">
        <references count="9">
          <reference field="0" count="0" selected="0"/>
          <reference field="1" count="1" selected="0">
            <x v="0"/>
          </reference>
          <reference field="3" count="1" selected="0">
            <x v="22"/>
          </reference>
          <reference field="7" count="1" selected="0">
            <x v="334"/>
          </reference>
          <reference field="8" count="1" selected="0">
            <x v="375"/>
          </reference>
          <reference field="9" count="1" selected="0">
            <x v="122"/>
          </reference>
          <reference field="14" count="1">
            <x v="305"/>
          </reference>
          <reference field="20" count="1" selected="0">
            <x v="25"/>
          </reference>
          <reference field="22" count="1" selected="0">
            <x v="12"/>
          </reference>
        </references>
      </pivotArea>
    </format>
    <format dxfId="1678">
      <pivotArea dataOnly="0" labelOnly="1" grandRow="1" outline="0" fieldPosition="0"/>
    </format>
    <format dxfId="1677">
      <pivotArea dataOnly="0" labelOnly="1" outline="0" fieldPosition="0">
        <references count="10">
          <reference field="0" count="0" selected="0"/>
          <reference field="1" count="1" selected="0">
            <x v="13"/>
          </reference>
          <reference field="3" count="1" selected="0">
            <x v="20"/>
          </reference>
          <reference field="7" count="1" selected="0">
            <x v="3"/>
          </reference>
          <reference field="8" count="1" selected="0">
            <x v="166"/>
          </reference>
          <reference field="9" count="1" selected="0">
            <x v="68"/>
          </reference>
          <reference field="14" count="1" selected="0">
            <x v="281"/>
          </reference>
          <reference field="17" count="1" defaultSubtotal="1">
            <x v="14"/>
          </reference>
          <reference field="20" count="1" selected="0">
            <x v="52"/>
          </reference>
          <reference field="22" count="1" selected="0">
            <x v="111"/>
          </reference>
        </references>
      </pivotArea>
    </format>
    <format dxfId="1676">
      <pivotArea dataOnly="0" labelOnly="1" outline="0" fieldPosition="0">
        <references count="10">
          <reference field="0" count="0" selected="0"/>
          <reference field="1" count="1" selected="0">
            <x v="13"/>
          </reference>
          <reference field="3" count="1" selected="0">
            <x v="20"/>
          </reference>
          <reference field="7" count="1" selected="0">
            <x v="7"/>
          </reference>
          <reference field="8" count="1" selected="0">
            <x v="313"/>
          </reference>
          <reference field="9" count="1" selected="0">
            <x v="14"/>
          </reference>
          <reference field="14" count="1" selected="0">
            <x v="293"/>
          </reference>
          <reference field="17" count="1" defaultSubtotal="1">
            <x v="59"/>
          </reference>
          <reference field="20" count="1" selected="0">
            <x v="52"/>
          </reference>
          <reference field="22" count="1" selected="0">
            <x v="107"/>
          </reference>
        </references>
      </pivotArea>
    </format>
    <format dxfId="1675">
      <pivotArea dataOnly="0" labelOnly="1" outline="0" fieldPosition="0">
        <references count="10">
          <reference field="0" count="0" selected="0"/>
          <reference field="1" count="1" selected="0">
            <x v="13"/>
          </reference>
          <reference field="3" count="1" selected="0">
            <x v="20"/>
          </reference>
          <reference field="7" count="1" selected="0">
            <x v="8"/>
          </reference>
          <reference field="8" count="1" selected="0">
            <x v="253"/>
          </reference>
          <reference field="9" count="1" selected="0">
            <x v="109"/>
          </reference>
          <reference field="14" count="1" selected="0">
            <x v="252"/>
          </reference>
          <reference field="17" count="1" defaultSubtotal="1">
            <x v="16"/>
          </reference>
          <reference field="20" count="1" selected="0">
            <x v="52"/>
          </reference>
          <reference field="22" count="1" selected="0">
            <x v="76"/>
          </reference>
        </references>
      </pivotArea>
    </format>
    <format dxfId="1674">
      <pivotArea dataOnly="0" labelOnly="1" outline="0" fieldPosition="0">
        <references count="10">
          <reference field="0" count="0" selected="0"/>
          <reference field="1" count="1" selected="0">
            <x v="3"/>
          </reference>
          <reference field="3" count="1" selected="0">
            <x v="12"/>
          </reference>
          <reference field="7" count="1" selected="0">
            <x v="11"/>
          </reference>
          <reference field="8" count="1" selected="0">
            <x v="39"/>
          </reference>
          <reference field="9" count="1" selected="0">
            <x v="108"/>
          </reference>
          <reference field="14" count="1" selected="0">
            <x v="233"/>
          </reference>
          <reference field="17" count="1" defaultSubtotal="1">
            <x v="266"/>
          </reference>
          <reference field="20" count="1" selected="0">
            <x v="52"/>
          </reference>
          <reference field="22" count="1" selected="0">
            <x v="122"/>
          </reference>
        </references>
      </pivotArea>
    </format>
    <format dxfId="1673">
      <pivotArea dataOnly="0" labelOnly="1" outline="0" fieldPosition="0">
        <references count="10">
          <reference field="0" count="0" selected="0"/>
          <reference field="1" count="1" selected="0">
            <x v="3"/>
          </reference>
          <reference field="3" count="1" selected="0">
            <x v="12"/>
          </reference>
          <reference field="7" count="1" selected="0">
            <x v="11"/>
          </reference>
          <reference field="8" count="1" selected="0">
            <x v="39"/>
          </reference>
          <reference field="9" count="1" selected="0">
            <x v="108"/>
          </reference>
          <reference field="14" count="1" selected="0">
            <x v="236"/>
          </reference>
          <reference field="17" count="1" defaultSubtotal="1">
            <x v="276"/>
          </reference>
          <reference field="20" count="1" selected="0">
            <x v="52"/>
          </reference>
          <reference field="22" count="1" selected="0">
            <x v="122"/>
          </reference>
        </references>
      </pivotArea>
    </format>
    <format dxfId="1672">
      <pivotArea dataOnly="0" labelOnly="1" outline="0" fieldPosition="0">
        <references count="10">
          <reference field="0" count="0" selected="0"/>
          <reference field="1" count="1" selected="0">
            <x v="3"/>
          </reference>
          <reference field="3" count="1" selected="0">
            <x v="12"/>
          </reference>
          <reference field="7" count="1" selected="0">
            <x v="12"/>
          </reference>
          <reference field="8" count="1" selected="0">
            <x v="29"/>
          </reference>
          <reference field="9" count="1" selected="0">
            <x v="4"/>
          </reference>
          <reference field="14" count="1" selected="0">
            <x v="44"/>
          </reference>
          <reference field="17" count="1" defaultSubtotal="1">
            <x v="93"/>
          </reference>
          <reference field="20" count="1" selected="0">
            <x v="52"/>
          </reference>
          <reference field="22" count="1" selected="0">
            <x v="4"/>
          </reference>
        </references>
      </pivotArea>
    </format>
    <format dxfId="1671">
      <pivotArea dataOnly="0" labelOnly="1" outline="0" fieldPosition="0">
        <references count="10">
          <reference field="0" count="0" selected="0"/>
          <reference field="1" count="1" selected="0">
            <x v="13"/>
          </reference>
          <reference field="3" count="1" selected="0">
            <x v="4"/>
          </reference>
          <reference field="7" count="1" selected="0">
            <x v="15"/>
          </reference>
          <reference field="8" count="1" selected="0">
            <x v="251"/>
          </reference>
          <reference field="9" count="1" selected="0">
            <x v="26"/>
          </reference>
          <reference field="14" count="1" selected="0">
            <x v="65"/>
          </reference>
          <reference field="17" count="1" defaultSubtotal="1">
            <x v="70"/>
          </reference>
          <reference field="20" count="1" selected="0">
            <x v="52"/>
          </reference>
          <reference field="22" count="1" selected="0">
            <x v="85"/>
          </reference>
        </references>
      </pivotArea>
    </format>
    <format dxfId="1670">
      <pivotArea dataOnly="0" labelOnly="1" outline="0" fieldPosition="0">
        <references count="10">
          <reference field="0" count="0" selected="0"/>
          <reference field="1" count="1" selected="0">
            <x v="13"/>
          </reference>
          <reference field="3" count="1" selected="0">
            <x v="20"/>
          </reference>
          <reference field="7" count="1" selected="0">
            <x v="16"/>
          </reference>
          <reference field="8" count="1" selected="0">
            <x v="366"/>
          </reference>
          <reference field="9" count="1" selected="0">
            <x v="26"/>
          </reference>
          <reference field="14" count="1" selected="0">
            <x v="294"/>
          </reference>
          <reference field="17" count="1" defaultSubtotal="1">
            <x v="132"/>
          </reference>
          <reference field="20" count="1" selected="0">
            <x v="52"/>
          </reference>
          <reference field="22" count="1" selected="0">
            <x v="77"/>
          </reference>
        </references>
      </pivotArea>
    </format>
    <format dxfId="1669">
      <pivotArea dataOnly="0" labelOnly="1" outline="0" fieldPosition="0">
        <references count="10">
          <reference field="0" count="0" selected="0"/>
          <reference field="1" count="1" selected="0">
            <x v="8"/>
          </reference>
          <reference field="3" count="1" selected="0">
            <x v="19"/>
          </reference>
          <reference field="7" count="1" selected="0">
            <x v="20"/>
          </reference>
          <reference field="8" count="1" selected="0">
            <x v="155"/>
          </reference>
          <reference field="9" count="1" selected="0">
            <x v="110"/>
          </reference>
          <reference field="14" count="1" selected="0">
            <x v="133"/>
          </reference>
          <reference field="17" count="1" defaultSubtotal="1">
            <x v="213"/>
          </reference>
          <reference field="20" count="1" selected="0">
            <x v="52"/>
          </reference>
          <reference field="22" count="1" selected="0">
            <x v="122"/>
          </reference>
        </references>
      </pivotArea>
    </format>
    <format dxfId="1668">
      <pivotArea dataOnly="0" labelOnly="1" outline="0" fieldPosition="0">
        <references count="10">
          <reference field="0" count="0" selected="0"/>
          <reference field="1" count="1" selected="0">
            <x v="13"/>
          </reference>
          <reference field="3" count="1" selected="0">
            <x v="20"/>
          </reference>
          <reference field="7" count="1" selected="0">
            <x v="39"/>
          </reference>
          <reference field="8" count="1" selected="0">
            <x v="182"/>
          </reference>
          <reference field="9" count="1" selected="0">
            <x v="32"/>
          </reference>
          <reference field="14" count="1" selected="0">
            <x v="254"/>
          </reference>
          <reference field="17" count="1" defaultSubtotal="1">
            <x v="15"/>
          </reference>
          <reference field="20" count="1" selected="0">
            <x v="52"/>
          </reference>
          <reference field="22" count="1" selected="0">
            <x v="91"/>
          </reference>
        </references>
      </pivotArea>
    </format>
    <format dxfId="1667">
      <pivotArea dataOnly="0" labelOnly="1" outline="0" fieldPosition="0">
        <references count="10">
          <reference field="0" count="0" selected="0"/>
          <reference field="1" count="1" selected="0">
            <x v="13"/>
          </reference>
          <reference field="3" count="1" selected="0">
            <x v="20"/>
          </reference>
          <reference field="7" count="1" selected="0">
            <x v="40"/>
          </reference>
          <reference field="8" count="1" selected="0">
            <x v="126"/>
          </reference>
          <reference field="9" count="1" selected="0">
            <x v="32"/>
          </reference>
          <reference field="14" count="1" selected="0">
            <x v="251"/>
          </reference>
          <reference field="17" count="1" defaultSubtotal="1">
            <x v="9"/>
          </reference>
          <reference field="20" count="1" selected="0">
            <x v="52"/>
          </reference>
          <reference field="22" count="1" selected="0">
            <x v="84"/>
          </reference>
        </references>
      </pivotArea>
    </format>
    <format dxfId="1666">
      <pivotArea dataOnly="0" labelOnly="1" outline="0" fieldPosition="0">
        <references count="10">
          <reference field="0" count="0" selected="0"/>
          <reference field="1" count="1" selected="0">
            <x v="13"/>
          </reference>
          <reference field="3" count="1" selected="0">
            <x v="20"/>
          </reference>
          <reference field="7" count="1" selected="0">
            <x v="41"/>
          </reference>
          <reference field="8" count="1" selected="0">
            <x v="125"/>
          </reference>
          <reference field="9" count="1" selected="0">
            <x v="32"/>
          </reference>
          <reference field="14" count="1" selected="0">
            <x v="298"/>
          </reference>
          <reference field="17" count="1" defaultSubtotal="1">
            <x v="14"/>
          </reference>
          <reference field="20" count="1" selected="0">
            <x v="52"/>
          </reference>
          <reference field="22" count="1" selected="0">
            <x v="83"/>
          </reference>
        </references>
      </pivotArea>
    </format>
    <format dxfId="1665">
      <pivotArea dataOnly="0" labelOnly="1" outline="0" fieldPosition="0">
        <references count="10">
          <reference field="0" count="0" selected="0"/>
          <reference field="1" count="1" selected="0">
            <x v="13"/>
          </reference>
          <reference field="3" count="1" selected="0">
            <x v="4"/>
          </reference>
          <reference field="7" count="1" selected="0">
            <x v="42"/>
          </reference>
          <reference field="8" count="1" selected="0">
            <x v="351"/>
          </reference>
          <reference field="9" count="1" selected="0">
            <x v="122"/>
          </reference>
          <reference field="14" count="1" selected="0">
            <x v="14"/>
          </reference>
          <reference field="17" count="1" defaultSubtotal="1">
            <x v="8"/>
          </reference>
          <reference field="20" count="1" selected="0">
            <x v="52"/>
          </reference>
          <reference field="22" count="1" selected="0">
            <x v="100"/>
          </reference>
        </references>
      </pivotArea>
    </format>
    <format dxfId="1664">
      <pivotArea dataOnly="0" labelOnly="1" outline="0" fieldPosition="0">
        <references count="10">
          <reference field="0" count="0" selected="0"/>
          <reference field="1" count="1" selected="0">
            <x v="13"/>
          </reference>
          <reference field="3" count="1" selected="0">
            <x v="20"/>
          </reference>
          <reference field="7" count="1" selected="0">
            <x v="43"/>
          </reference>
          <reference field="8" count="1" selected="0">
            <x v="370"/>
          </reference>
          <reference field="9" count="1" selected="0">
            <x v="32"/>
          </reference>
          <reference field="14" count="1" selected="0">
            <x v="270"/>
          </reference>
          <reference field="17" count="1" defaultSubtotal="1">
            <x v="52"/>
          </reference>
          <reference field="20" count="1" selected="0">
            <x v="52"/>
          </reference>
          <reference field="22" count="1" selected="0">
            <x v="80"/>
          </reference>
        </references>
      </pivotArea>
    </format>
    <format dxfId="1663">
      <pivotArea dataOnly="0" labelOnly="1" outline="0" fieldPosition="0">
        <references count="10">
          <reference field="0" count="0" selected="0"/>
          <reference field="1" count="1" selected="0">
            <x v="8"/>
          </reference>
          <reference field="3" count="1" selected="0">
            <x v="19"/>
          </reference>
          <reference field="7" count="1" selected="0">
            <x v="44"/>
          </reference>
          <reference field="8" count="1" selected="0">
            <x v="373"/>
          </reference>
          <reference field="9" count="1" selected="0">
            <x v="50"/>
          </reference>
          <reference field="14" count="1" selected="0">
            <x v="34"/>
          </reference>
          <reference field="17" count="1" defaultSubtotal="1">
            <x v="50"/>
          </reference>
          <reference field="20" count="1" selected="0">
            <x v="52"/>
          </reference>
          <reference field="22" count="1" selected="0">
            <x v="122"/>
          </reference>
        </references>
      </pivotArea>
    </format>
    <format dxfId="1662">
      <pivotArea dataOnly="0" labelOnly="1" outline="0" fieldPosition="0">
        <references count="10">
          <reference field="0" count="0" selected="0"/>
          <reference field="1" count="1" selected="0">
            <x v="13"/>
          </reference>
          <reference field="3" count="1" selected="0">
            <x v="20"/>
          </reference>
          <reference field="7" count="1" selected="0">
            <x v="45"/>
          </reference>
          <reference field="8" count="1" selected="0">
            <x v="369"/>
          </reference>
          <reference field="9" count="1" selected="0">
            <x v="32"/>
          </reference>
          <reference field="14" count="1" selected="0">
            <x v="255"/>
          </reference>
          <reference field="17" count="1" defaultSubtotal="1">
            <x v="17"/>
          </reference>
          <reference field="20" count="1" selected="0">
            <x v="52"/>
          </reference>
          <reference field="22" count="1" selected="0">
            <x v="82"/>
          </reference>
        </references>
      </pivotArea>
    </format>
    <format dxfId="1661">
      <pivotArea dataOnly="0" labelOnly="1" outline="0" fieldPosition="0">
        <references count="10">
          <reference field="0" count="0" selected="0"/>
          <reference field="1" count="1" selected="0">
            <x v="13"/>
          </reference>
          <reference field="3" count="1" selected="0">
            <x v="4"/>
          </reference>
          <reference field="7" count="1" selected="0">
            <x v="45"/>
          </reference>
          <reference field="8" count="1" selected="0">
            <x v="352"/>
          </reference>
          <reference field="9" count="1" selected="0">
            <x v="122"/>
          </reference>
          <reference field="14" count="1" selected="0">
            <x v="46"/>
          </reference>
          <reference field="17" count="1" defaultSubtotal="1">
            <x v="43"/>
          </reference>
          <reference field="20" count="1" selected="0">
            <x v="52"/>
          </reference>
          <reference field="22" count="1" selected="0">
            <x v="81"/>
          </reference>
        </references>
      </pivotArea>
    </format>
    <format dxfId="1660">
      <pivotArea dataOnly="0" labelOnly="1" outline="0" fieldPosition="0">
        <references count="10">
          <reference field="0" count="0" selected="0"/>
          <reference field="1" count="1" selected="0">
            <x v="13"/>
          </reference>
          <reference field="3" count="1" selected="0">
            <x v="4"/>
          </reference>
          <reference field="7" count="1" selected="0">
            <x v="55"/>
          </reference>
          <reference field="8" count="1" selected="0">
            <x v="132"/>
          </reference>
          <reference field="9" count="1" selected="0">
            <x v="22"/>
          </reference>
          <reference field="14" count="1" selected="0">
            <x v="43"/>
          </reference>
          <reference field="17" count="1" defaultSubtotal="1">
            <x v="40"/>
          </reference>
          <reference field="20" count="1" selected="0">
            <x v="52"/>
          </reference>
          <reference field="22" count="1" selected="0">
            <x v="114"/>
          </reference>
        </references>
      </pivotArea>
    </format>
    <format dxfId="1659">
      <pivotArea dataOnly="0" labelOnly="1" outline="0" fieldPosition="0">
        <references count="10">
          <reference field="0" count="0" selected="0"/>
          <reference field="1" count="1" selected="0">
            <x v="13"/>
          </reference>
          <reference field="3" count="1" selected="0">
            <x v="20"/>
          </reference>
          <reference field="7" count="1" selected="0">
            <x v="71"/>
          </reference>
          <reference field="8" count="1" selected="0">
            <x v="250"/>
          </reference>
          <reference field="9" count="1" selected="0">
            <x v="111"/>
          </reference>
          <reference field="14" count="1" selected="0">
            <x v="225"/>
          </reference>
          <reference field="17" count="1" defaultSubtotal="1">
            <x v="248"/>
          </reference>
          <reference field="20" count="1" selected="0">
            <x v="52"/>
          </reference>
          <reference field="22" count="1" selected="0">
            <x v="122"/>
          </reference>
        </references>
      </pivotArea>
    </format>
    <format dxfId="1658">
      <pivotArea dataOnly="0" labelOnly="1" outline="0" fieldPosition="0">
        <references count="10">
          <reference field="0" count="0" selected="0"/>
          <reference field="1" count="1" selected="0">
            <x v="13"/>
          </reference>
          <reference field="3" count="1" selected="0">
            <x v="20"/>
          </reference>
          <reference field="7" count="1" selected="0">
            <x v="72"/>
          </reference>
          <reference field="8" count="1" selected="0">
            <x v="147"/>
          </reference>
          <reference field="9" count="1" selected="0">
            <x v="111"/>
          </reference>
          <reference field="14" count="1" selected="0">
            <x v="221"/>
          </reference>
          <reference field="17" count="1" defaultSubtotal="1">
            <x v="243"/>
          </reference>
          <reference field="20" count="1" selected="0">
            <x v="52"/>
          </reference>
          <reference field="22" count="1" selected="0">
            <x v="122"/>
          </reference>
        </references>
      </pivotArea>
    </format>
    <format dxfId="1657">
      <pivotArea dataOnly="0" labelOnly="1" outline="0" fieldPosition="0">
        <references count="10">
          <reference field="0" count="0" selected="0"/>
          <reference field="1" count="1" selected="0">
            <x v="0"/>
          </reference>
          <reference field="3" count="1" selected="0">
            <x v="22"/>
          </reference>
          <reference field="7" count="1" selected="0">
            <x v="73"/>
          </reference>
          <reference field="8" count="1" selected="0">
            <x v="320"/>
          </reference>
          <reference field="9" count="1" selected="0">
            <x v="61"/>
          </reference>
          <reference field="14" count="1" selected="0">
            <x v="62"/>
          </reference>
          <reference field="17" count="1" defaultSubtotal="1">
            <x v="65"/>
          </reference>
          <reference field="20" count="1" selected="0">
            <x v="37"/>
          </reference>
          <reference field="22" count="1" selected="0">
            <x v="12"/>
          </reference>
        </references>
      </pivotArea>
    </format>
    <format dxfId="1656">
      <pivotArea dataOnly="0" labelOnly="1" outline="0" fieldPosition="0">
        <references count="10">
          <reference field="0" count="0" selected="0"/>
          <reference field="1" count="1" selected="0">
            <x v="9"/>
          </reference>
          <reference field="3" count="1" selected="0">
            <x v="6"/>
          </reference>
          <reference field="7" count="1" selected="0">
            <x v="74"/>
          </reference>
          <reference field="8" count="1" selected="0">
            <x v="299"/>
          </reference>
          <reference field="9" count="1" selected="0">
            <x v="88"/>
          </reference>
          <reference field="14" count="1" selected="0">
            <x v="92"/>
          </reference>
          <reference field="17" count="1" defaultSubtotal="1">
            <x v="96"/>
          </reference>
          <reference field="20" count="1" selected="0">
            <x v="43"/>
          </reference>
          <reference field="22" count="1" selected="0">
            <x v="122"/>
          </reference>
        </references>
      </pivotArea>
    </format>
    <format dxfId="1655">
      <pivotArea dataOnly="0" labelOnly="1" outline="0" fieldPosition="0">
        <references count="10">
          <reference field="0" count="0" selected="0"/>
          <reference field="1" count="1" selected="0">
            <x v="3"/>
          </reference>
          <reference field="3" count="1" selected="0">
            <x v="12"/>
          </reference>
          <reference field="7" count="1" selected="0">
            <x v="75"/>
          </reference>
          <reference field="8" count="1" selected="0">
            <x v="106"/>
          </reference>
          <reference field="9" count="1" selected="0">
            <x v="30"/>
          </reference>
          <reference field="14" count="1" selected="0">
            <x v="241"/>
          </reference>
          <reference field="17" count="1" defaultSubtotal="1">
            <x v="285"/>
          </reference>
          <reference field="20" count="1" selected="0">
            <x v="52"/>
          </reference>
          <reference field="22" count="1" selected="0">
            <x v="122"/>
          </reference>
        </references>
      </pivotArea>
    </format>
    <format dxfId="1654">
      <pivotArea dataOnly="0" labelOnly="1" outline="0" fieldPosition="0">
        <references count="10">
          <reference field="0" count="0" selected="0"/>
          <reference field="1" count="1" selected="0">
            <x v="3"/>
          </reference>
          <reference field="3" count="1" selected="0">
            <x v="12"/>
          </reference>
          <reference field="7" count="1" selected="0">
            <x v="76"/>
          </reference>
          <reference field="8" count="1" selected="0">
            <x v="105"/>
          </reference>
          <reference field="9" count="1" selected="0">
            <x v="30"/>
          </reference>
          <reference field="14" count="1" selected="0">
            <x v="239"/>
          </reference>
          <reference field="17" count="1" defaultSubtotal="1">
            <x v="281"/>
          </reference>
          <reference field="20" count="1" selected="0">
            <x v="52"/>
          </reference>
          <reference field="22" count="1" selected="0">
            <x v="122"/>
          </reference>
        </references>
      </pivotArea>
    </format>
    <format dxfId="1653">
      <pivotArea dataOnly="0" labelOnly="1" outline="0" fieldPosition="0">
        <references count="10">
          <reference field="0" count="0" selected="0"/>
          <reference field="1" count="1" selected="0">
            <x v="13"/>
          </reference>
          <reference field="3" count="1" selected="0">
            <x v="20"/>
          </reference>
          <reference field="7" count="1" selected="0">
            <x v="77"/>
          </reference>
          <reference field="8" count="1" selected="0">
            <x v="327"/>
          </reference>
          <reference field="9" count="1" selected="0">
            <x v="64"/>
          </reference>
          <reference field="14" count="1" selected="0">
            <x v="271"/>
          </reference>
          <reference field="17" count="1" defaultSubtotal="1">
            <x v="98"/>
          </reference>
          <reference field="20" count="1" selected="0">
            <x v="52"/>
          </reference>
          <reference field="22" count="1" selected="0">
            <x v="93"/>
          </reference>
        </references>
      </pivotArea>
    </format>
    <format dxfId="1652">
      <pivotArea dataOnly="0" labelOnly="1" outline="0" fieldPosition="0">
        <references count="10">
          <reference field="0" count="0" selected="0"/>
          <reference field="1" count="1" selected="0">
            <x v="13"/>
          </reference>
          <reference field="3" count="1" selected="0">
            <x v="4"/>
          </reference>
          <reference field="7" count="1" selected="0">
            <x v="78"/>
          </reference>
          <reference field="8" count="1" selected="0">
            <x v="322"/>
          </reference>
          <reference field="9" count="1" selected="0">
            <x v="37"/>
          </reference>
          <reference field="14" count="1" selected="0">
            <x v="90"/>
          </reference>
          <reference field="17" count="1" defaultSubtotal="1">
            <x v="94"/>
          </reference>
          <reference field="20" count="1" selected="0">
            <x v="52"/>
          </reference>
          <reference field="22" count="1" selected="0">
            <x v="112"/>
          </reference>
        </references>
      </pivotArea>
    </format>
    <format dxfId="1651">
      <pivotArea dataOnly="0" labelOnly="1" outline="0" fieldPosition="0">
        <references count="10">
          <reference field="0" count="0" selected="0"/>
          <reference field="1" count="1" selected="0">
            <x v="13"/>
          </reference>
          <reference field="3" count="1" selected="0">
            <x v="4"/>
          </reference>
          <reference field="7" count="1" selected="0">
            <x v="79"/>
          </reference>
          <reference field="8" count="1" selected="0">
            <x v="321"/>
          </reference>
          <reference field="9" count="1" selected="0">
            <x v="37"/>
          </reference>
          <reference field="14" count="1" selected="0">
            <x v="86"/>
          </reference>
          <reference field="17" count="1" defaultSubtotal="1">
            <x v="90"/>
          </reference>
          <reference field="20" count="1" selected="0">
            <x v="52"/>
          </reference>
          <reference field="22" count="1" selected="0">
            <x v="90"/>
          </reference>
        </references>
      </pivotArea>
    </format>
    <format dxfId="1650">
      <pivotArea dataOnly="0" labelOnly="1" outline="0" fieldPosition="0">
        <references count="10">
          <reference field="0" count="0" selected="0"/>
          <reference field="1" count="1" selected="0">
            <x v="13"/>
          </reference>
          <reference field="3" count="1" selected="0">
            <x v="20"/>
          </reference>
          <reference field="7" count="1" selected="0">
            <x v="80"/>
          </reference>
          <reference field="8" count="1" selected="0">
            <x v="258"/>
          </reference>
          <reference field="9" count="1" selected="0">
            <x v="36"/>
          </reference>
          <reference field="14" count="1" selected="0">
            <x v="282"/>
          </reference>
          <reference field="17" count="1" defaultSubtotal="1">
            <x v="169"/>
          </reference>
          <reference field="20" count="1" selected="0">
            <x v="52"/>
          </reference>
          <reference field="22" count="1" selected="0">
            <x v="99"/>
          </reference>
        </references>
      </pivotArea>
    </format>
    <format dxfId="1649">
      <pivotArea dataOnly="0" labelOnly="1" outline="0" fieldPosition="0">
        <references count="10">
          <reference field="0" count="0" selected="0"/>
          <reference field="1" count="1" selected="0">
            <x v="13"/>
          </reference>
          <reference field="3" count="1" selected="0">
            <x v="20"/>
          </reference>
          <reference field="7" count="1" selected="0">
            <x v="81"/>
          </reference>
          <reference field="8" count="1" selected="0">
            <x v="27"/>
          </reference>
          <reference field="9" count="1" selected="0">
            <x v="38"/>
          </reference>
          <reference field="14" count="1" selected="0">
            <x v="283"/>
          </reference>
          <reference field="17" count="1" defaultSubtotal="1">
            <x v="31"/>
          </reference>
          <reference field="20" count="1" selected="0">
            <x v="52"/>
          </reference>
          <reference field="22" count="1" selected="0">
            <x v="120"/>
          </reference>
        </references>
      </pivotArea>
    </format>
    <format dxfId="1648">
      <pivotArea dataOnly="0" labelOnly="1" outline="0" fieldPosition="0">
        <references count="10">
          <reference field="0" count="0" selected="0"/>
          <reference field="1" count="1" selected="0">
            <x v="13"/>
          </reference>
          <reference field="3" count="1" selected="0">
            <x v="4"/>
          </reference>
          <reference field="7" count="1" selected="0">
            <x v="82"/>
          </reference>
          <reference field="8" count="1" selected="0">
            <x v="368"/>
          </reference>
          <reference field="9" count="1" selected="0">
            <x v="37"/>
          </reference>
          <reference field="14" count="1" selected="0">
            <x v="38"/>
          </reference>
          <reference field="17" count="1" defaultSubtotal="1">
            <x v="36"/>
          </reference>
          <reference field="20" count="1" selected="0">
            <x v="52"/>
          </reference>
          <reference field="22" count="1" selected="0">
            <x v="109"/>
          </reference>
        </references>
      </pivotArea>
    </format>
    <format dxfId="1647">
      <pivotArea dataOnly="0" labelOnly="1" outline="0" fieldPosition="0">
        <references count="10">
          <reference field="0" count="0" selected="0"/>
          <reference field="1" count="1" selected="0">
            <x v="13"/>
          </reference>
          <reference field="3" count="1" selected="0">
            <x v="20"/>
          </reference>
          <reference field="7" count="1" selected="0">
            <x v="82"/>
          </reference>
          <reference field="8" count="1" selected="0">
            <x v="21"/>
          </reference>
          <reference field="9" count="1" selected="0">
            <x v="38"/>
          </reference>
          <reference field="14" count="1" selected="0">
            <x v="253"/>
          </reference>
          <reference field="17" count="1" defaultSubtotal="1">
            <x v="64"/>
          </reference>
          <reference field="20" count="1" selected="0">
            <x v="52"/>
          </reference>
          <reference field="22" count="1" selected="0">
            <x v="109"/>
          </reference>
        </references>
      </pivotArea>
    </format>
    <format dxfId="1646">
      <pivotArea dataOnly="0" labelOnly="1" outline="0" fieldPosition="0">
        <references count="10">
          <reference field="0" count="0" selected="0"/>
          <reference field="1" count="1" selected="0">
            <x v="3"/>
          </reference>
          <reference field="3" count="1" selected="0">
            <x v="12"/>
          </reference>
          <reference field="7" count="1" selected="0">
            <x v="84"/>
          </reference>
          <reference field="8" count="1" selected="0">
            <x v="363"/>
          </reference>
          <reference field="9" count="1" selected="0">
            <x v="122"/>
          </reference>
          <reference field="14" count="1" selected="0">
            <x v="236"/>
          </reference>
          <reference field="17" count="1" defaultSubtotal="1">
            <x v="276"/>
          </reference>
          <reference field="20" count="1" selected="0">
            <x v="52"/>
          </reference>
          <reference field="22" count="1" selected="0">
            <x v="122"/>
          </reference>
        </references>
      </pivotArea>
    </format>
    <format dxfId="1645">
      <pivotArea dataOnly="0" labelOnly="1" outline="0" fieldPosition="0">
        <references count="10">
          <reference field="0" count="0" selected="0"/>
          <reference field="1" count="1" selected="0">
            <x v="8"/>
          </reference>
          <reference field="3" count="1" selected="0">
            <x v="19"/>
          </reference>
          <reference field="7" count="1" selected="0">
            <x v="85"/>
          </reference>
          <reference field="8" count="1" selected="0">
            <x v="283"/>
          </reference>
          <reference field="9" count="1" selected="0">
            <x v="47"/>
          </reference>
          <reference field="14" count="1" selected="0">
            <x v="13"/>
          </reference>
          <reference field="17" count="1" defaultSubtotal="1">
            <x v="29"/>
          </reference>
          <reference field="20" count="1" selected="0">
            <x v="52"/>
          </reference>
          <reference field="22" count="1" selected="0">
            <x v="122"/>
          </reference>
        </references>
      </pivotArea>
    </format>
    <format dxfId="1644">
      <pivotArea dataOnly="0" labelOnly="1" outline="0" fieldPosition="0">
        <references count="10">
          <reference field="0" count="0" selected="0"/>
          <reference field="1" count="1" selected="0">
            <x v="8"/>
          </reference>
          <reference field="3" count="1" selected="0">
            <x v="19"/>
          </reference>
          <reference field="7" count="1" selected="0">
            <x v="86"/>
          </reference>
          <reference field="8" count="1" selected="0">
            <x v="281"/>
          </reference>
          <reference field="9" count="1" selected="0">
            <x v="47"/>
          </reference>
          <reference field="14" count="1" selected="0">
            <x v="22"/>
          </reference>
          <reference field="17" count="1" defaultSubtotal="1">
            <x v="69"/>
          </reference>
          <reference field="20" count="1" selected="0">
            <x v="52"/>
          </reference>
          <reference field="22" count="1" selected="0">
            <x v="122"/>
          </reference>
        </references>
      </pivotArea>
    </format>
    <format dxfId="1643">
      <pivotArea dataOnly="0" labelOnly="1" outline="0" fieldPosition="0">
        <references count="10">
          <reference field="0" count="0" selected="0"/>
          <reference field="1" count="1" selected="0">
            <x v="8"/>
          </reference>
          <reference field="3" count="1" selected="0">
            <x v="19"/>
          </reference>
          <reference field="7" count="1" selected="0">
            <x v="87"/>
          </reference>
          <reference field="8" count="1" selected="0">
            <x v="280"/>
          </reference>
          <reference field="9" count="1" selected="0">
            <x v="47"/>
          </reference>
          <reference field="14" count="1" selected="0">
            <x v="22"/>
          </reference>
          <reference field="17" count="1" defaultSubtotal="1">
            <x v="69"/>
          </reference>
          <reference field="20" count="1" selected="0">
            <x v="52"/>
          </reference>
          <reference field="22" count="1" selected="0">
            <x v="122"/>
          </reference>
        </references>
      </pivotArea>
    </format>
    <format dxfId="1642">
      <pivotArea dataOnly="0" labelOnly="1" outline="0" fieldPosition="0">
        <references count="10">
          <reference field="0" count="0" selected="0"/>
          <reference field="1" count="1" selected="0">
            <x v="8"/>
          </reference>
          <reference field="3" count="1" selected="0">
            <x v="19"/>
          </reference>
          <reference field="7" count="1" selected="0">
            <x v="88"/>
          </reference>
          <reference field="8" count="1" selected="0">
            <x v="282"/>
          </reference>
          <reference field="9" count="1" selected="0">
            <x v="47"/>
          </reference>
          <reference field="14" count="1" selected="0">
            <x v="21"/>
          </reference>
          <reference field="17" count="1" defaultSubtotal="1">
            <x v="58"/>
          </reference>
          <reference field="20" count="1" selected="0">
            <x v="52"/>
          </reference>
          <reference field="22" count="1" selected="0">
            <x v="122"/>
          </reference>
        </references>
      </pivotArea>
    </format>
    <format dxfId="1641">
      <pivotArea dataOnly="0" labelOnly="1" outline="0" fieldPosition="0">
        <references count="10">
          <reference field="0" count="0" selected="0"/>
          <reference field="1" count="1" selected="0">
            <x v="8"/>
          </reference>
          <reference field="3" count="1" selected="0">
            <x v="19"/>
          </reference>
          <reference field="7" count="1" selected="0">
            <x v="89"/>
          </reference>
          <reference field="8" count="1" selected="0">
            <x v="279"/>
          </reference>
          <reference field="9" count="1" selected="0">
            <x v="47"/>
          </reference>
          <reference field="14" count="1" selected="0">
            <x v="18"/>
          </reference>
          <reference field="17" count="1" defaultSubtotal="1">
            <x v="42"/>
          </reference>
          <reference field="20" count="1" selected="0">
            <x v="52"/>
          </reference>
          <reference field="22" count="1" selected="0">
            <x v="122"/>
          </reference>
        </references>
      </pivotArea>
    </format>
    <format dxfId="1640">
      <pivotArea dataOnly="0" labelOnly="1" outline="0" fieldPosition="0">
        <references count="10">
          <reference field="0" count="0" selected="0"/>
          <reference field="1" count="1" selected="0">
            <x v="13"/>
          </reference>
          <reference field="3" count="1" selected="0">
            <x v="20"/>
          </reference>
          <reference field="7" count="1" selected="0">
            <x v="102"/>
          </reference>
          <reference field="8" count="1" selected="0">
            <x v="315"/>
          </reference>
          <reference field="9" count="1" selected="0">
            <x v="69"/>
          </reference>
          <reference field="14" count="1" selected="0">
            <x v="278"/>
          </reference>
          <reference field="17" count="1" defaultSubtotal="1">
            <x v="3"/>
          </reference>
          <reference field="20" count="1" selected="0">
            <x v="52"/>
          </reference>
          <reference field="22" count="1" selected="0">
            <x v="108"/>
          </reference>
        </references>
      </pivotArea>
    </format>
    <format dxfId="1639">
      <pivotArea dataOnly="0" labelOnly="1" outline="0" fieldPosition="0">
        <references count="10">
          <reference field="0" count="0" selected="0"/>
          <reference field="1" count="1" selected="0">
            <x v="8"/>
          </reference>
          <reference field="3" count="1" selected="0">
            <x v="19"/>
          </reference>
          <reference field="7" count="1" selected="0">
            <x v="110"/>
          </reference>
          <reference field="8" count="1" selected="0">
            <x v="255"/>
          </reference>
          <reference field="9" count="1" selected="0">
            <x v="76"/>
          </reference>
          <reference field="14" count="1" selected="0">
            <x v="127"/>
          </reference>
          <reference field="17" count="1" defaultSubtotal="1">
            <x v="241"/>
          </reference>
          <reference field="20" count="1" selected="0">
            <x v="52"/>
          </reference>
          <reference field="22" count="1" selected="0">
            <x v="122"/>
          </reference>
        </references>
      </pivotArea>
    </format>
    <format dxfId="1638">
      <pivotArea dataOnly="0" labelOnly="1" outline="0" fieldPosition="0">
        <references count="10">
          <reference field="0" count="0" selected="0"/>
          <reference field="1" count="1" selected="0">
            <x v="13"/>
          </reference>
          <reference field="3" count="1" selected="0">
            <x v="20"/>
          </reference>
          <reference field="7" count="1" selected="0">
            <x v="115"/>
          </reference>
          <reference field="8" count="1" selected="0">
            <x v="219"/>
          </reference>
          <reference field="9" count="1" selected="0">
            <x v="54"/>
          </reference>
          <reference field="14" count="1" selected="0">
            <x v="301"/>
          </reference>
          <reference field="17" count="1" defaultSubtotal="1">
            <x v="5"/>
          </reference>
          <reference field="20" count="1" selected="0">
            <x v="52"/>
          </reference>
          <reference field="22" count="1" selected="0">
            <x v="94"/>
          </reference>
        </references>
      </pivotArea>
    </format>
    <format dxfId="1637">
      <pivotArea dataOnly="0" labelOnly="1" outline="0" fieldPosition="0">
        <references count="10">
          <reference field="0" count="0" selected="0"/>
          <reference field="1" count="1" selected="0">
            <x v="3"/>
          </reference>
          <reference field="3" count="1" selected="0">
            <x v="12"/>
          </reference>
          <reference field="7" count="1" selected="0">
            <x v="119"/>
          </reference>
          <reference field="8" count="1" selected="0">
            <x v="208"/>
          </reference>
          <reference field="9" count="1" selected="0">
            <x v="46"/>
          </reference>
          <reference field="14" count="1" selected="0">
            <x v="101"/>
          </reference>
          <reference field="17" count="1" defaultSubtotal="1">
            <x v="110"/>
          </reference>
          <reference field="20" count="1" selected="0">
            <x v="52"/>
          </reference>
          <reference field="22" count="1" selected="0">
            <x v="122"/>
          </reference>
        </references>
      </pivotArea>
    </format>
    <format dxfId="1636">
      <pivotArea dataOnly="0" labelOnly="1" outline="0" fieldPosition="0">
        <references count="10">
          <reference field="0" count="0" selected="0"/>
          <reference field="1" count="1" selected="0">
            <x v="13"/>
          </reference>
          <reference field="3" count="1" selected="0">
            <x v="20"/>
          </reference>
          <reference field="7" count="1" selected="0">
            <x v="120"/>
          </reference>
          <reference field="8" count="1" selected="0">
            <x v="312"/>
          </reference>
          <reference field="9" count="1" selected="0">
            <x v="45"/>
          </reference>
          <reference field="14" count="1" selected="0">
            <x v="296"/>
          </reference>
          <reference field="17" count="1" defaultSubtotal="1">
            <x v="21"/>
          </reference>
          <reference field="20" count="1" selected="0">
            <x v="52"/>
          </reference>
          <reference field="22" count="1" selected="0">
            <x v="103"/>
          </reference>
        </references>
      </pivotArea>
    </format>
    <format dxfId="1635">
      <pivotArea dataOnly="0" labelOnly="1" outline="0" fieldPosition="0">
        <references count="10">
          <reference field="0" count="0" selected="0"/>
          <reference field="1" count="1" selected="0">
            <x v="8"/>
          </reference>
          <reference field="3" count="1" selected="0">
            <x v="19"/>
          </reference>
          <reference field="7" count="1" selected="0">
            <x v="129"/>
          </reference>
          <reference field="8" count="1" selected="0">
            <x v="234"/>
          </reference>
          <reference field="9" count="1" selected="0">
            <x v="116"/>
          </reference>
          <reference field="14" count="1" selected="0">
            <x v="33"/>
          </reference>
          <reference field="17" count="1" defaultSubtotal="1">
            <x v="62"/>
          </reference>
          <reference field="20" count="1" selected="0">
            <x v="52"/>
          </reference>
          <reference field="22" count="1" selected="0">
            <x v="122"/>
          </reference>
        </references>
      </pivotArea>
    </format>
    <format dxfId="1634">
      <pivotArea dataOnly="0" labelOnly="1" outline="0" fieldPosition="0">
        <references count="10">
          <reference field="0" count="0" selected="0"/>
          <reference field="1" count="1" selected="0">
            <x v="13"/>
          </reference>
          <reference field="3" count="1" selected="0">
            <x v="20"/>
          </reference>
          <reference field="7" count="1" selected="0">
            <x v="131"/>
          </reference>
          <reference field="8" count="1" selected="0">
            <x v="305"/>
          </reference>
          <reference field="9" count="1" selected="0">
            <x v="71"/>
          </reference>
          <reference field="14" count="1" selected="0">
            <x v="268"/>
          </reference>
          <reference field="17" count="1" defaultSubtotal="1">
            <x v="55"/>
          </reference>
          <reference field="20" count="1" selected="0">
            <x v="52"/>
          </reference>
          <reference field="22" count="1" selected="0">
            <x v="101"/>
          </reference>
        </references>
      </pivotArea>
    </format>
    <format dxfId="1633">
      <pivotArea dataOnly="0" labelOnly="1" outline="0" fieldPosition="0">
        <references count="10">
          <reference field="0" count="0" selected="0"/>
          <reference field="1" count="1" selected="0">
            <x v="8"/>
          </reference>
          <reference field="3" count="1" selected="0">
            <x v="19"/>
          </reference>
          <reference field="7" count="1" selected="0">
            <x v="136"/>
          </reference>
          <reference field="8" count="1" selected="0">
            <x v="246"/>
          </reference>
          <reference field="9" count="1" selected="0">
            <x v="116"/>
          </reference>
          <reference field="14" count="1" selected="0">
            <x v="61"/>
          </reference>
          <reference field="17" count="1" defaultSubtotal="1">
            <x v="64"/>
          </reference>
          <reference field="20" count="1" selected="0">
            <x v="52"/>
          </reference>
          <reference field="22" count="1" selected="0">
            <x v="122"/>
          </reference>
        </references>
      </pivotArea>
    </format>
    <format dxfId="1632">
      <pivotArea dataOnly="0" labelOnly="1" outline="0" fieldPosition="0">
        <references count="10">
          <reference field="0" count="0" selected="0"/>
          <reference field="1" count="1" selected="0">
            <x v="13"/>
          </reference>
          <reference field="3" count="1" selected="0">
            <x v="4"/>
          </reference>
          <reference field="7" count="1" selected="0">
            <x v="137"/>
          </reference>
          <reference field="8" count="1" selected="0">
            <x v="212"/>
          </reference>
          <reference field="9" count="1" selected="0">
            <x v="117"/>
          </reference>
          <reference field="14" count="1" selected="0">
            <x v="39"/>
          </reference>
          <reference field="17" count="1" defaultSubtotal="1">
            <x v="37"/>
          </reference>
          <reference field="20" count="1" selected="0">
            <x v="52"/>
          </reference>
          <reference field="22" count="1" selected="0">
            <x v="113"/>
          </reference>
        </references>
      </pivotArea>
    </format>
    <format dxfId="1631">
      <pivotArea dataOnly="0" labelOnly="1" outline="0" fieldPosition="0">
        <references count="10">
          <reference field="0" count="0" selected="0"/>
          <reference field="1" count="1" selected="0">
            <x v="8"/>
          </reference>
          <reference field="3" count="1" selected="0">
            <x v="19"/>
          </reference>
          <reference field="7" count="1" selected="0">
            <x v="138"/>
          </reference>
          <reference field="8" count="1" selected="0">
            <x v="24"/>
          </reference>
          <reference field="9" count="1" selected="0">
            <x v="7"/>
          </reference>
          <reference field="14" count="1" selected="0">
            <x v="12"/>
          </reference>
          <reference field="17" count="1" defaultSubtotal="1">
            <x v="4"/>
          </reference>
          <reference field="20" count="1" selected="0">
            <x v="52"/>
          </reference>
          <reference field="22" count="1" selected="0">
            <x v="122"/>
          </reference>
        </references>
      </pivotArea>
    </format>
    <format dxfId="1630">
      <pivotArea dataOnly="0" labelOnly="1" outline="0" fieldPosition="0">
        <references count="10">
          <reference field="0" count="0" selected="0"/>
          <reference field="1" count="1" selected="0">
            <x v="3"/>
          </reference>
          <reference field="3" count="1" selected="0">
            <x v="12"/>
          </reference>
          <reference field="7" count="1" selected="0">
            <x v="145"/>
          </reference>
          <reference field="8" count="1" selected="0">
            <x v="129"/>
          </reference>
          <reference field="9" count="1" selected="0">
            <x v="4"/>
          </reference>
          <reference field="14" count="1" selected="0">
            <x v="219"/>
          </reference>
          <reference field="17" count="1" defaultSubtotal="1">
            <x v="240"/>
          </reference>
          <reference field="20" count="1" selected="0">
            <x v="52"/>
          </reference>
          <reference field="22" count="1" selected="0">
            <x v="122"/>
          </reference>
        </references>
      </pivotArea>
    </format>
    <format dxfId="1629">
      <pivotArea dataOnly="0" labelOnly="1" outline="0" fieldPosition="0">
        <references count="10">
          <reference field="0" count="0" selected="0"/>
          <reference field="1" count="1" selected="0">
            <x v="3"/>
          </reference>
          <reference field="3" count="1" selected="0">
            <x v="12"/>
          </reference>
          <reference field="7" count="1" selected="0">
            <x v="146"/>
          </reference>
          <reference field="8" count="1" selected="0">
            <x v="184"/>
          </reference>
          <reference field="9" count="1" selected="0">
            <x v="13"/>
          </reference>
          <reference field="14" count="1" selected="0">
            <x v="191"/>
          </reference>
          <reference field="17" count="1" defaultSubtotal="1">
            <x v="205"/>
          </reference>
          <reference field="20" count="1" selected="0">
            <x v="52"/>
          </reference>
          <reference field="22" count="1" selected="0">
            <x v="122"/>
          </reference>
        </references>
      </pivotArea>
    </format>
    <format dxfId="1628">
      <pivotArea dataOnly="0" labelOnly="1" outline="0" fieldPosition="0">
        <references count="10">
          <reference field="0" count="0" selected="0"/>
          <reference field="1" count="1" selected="0">
            <x v="13"/>
          </reference>
          <reference field="3" count="1" selected="0">
            <x v="20"/>
          </reference>
          <reference field="7" count="1" selected="0">
            <x v="148"/>
          </reference>
          <reference field="8" count="1" selected="0">
            <x v="367"/>
          </reference>
          <reference field="9" count="1" selected="0">
            <x v="93"/>
          </reference>
          <reference field="14" count="1" selected="0">
            <x v="277"/>
          </reference>
          <reference field="17" count="1" defaultSubtotal="1">
            <x v="32"/>
          </reference>
          <reference field="20" count="1" selected="0">
            <x v="52"/>
          </reference>
          <reference field="22" count="1" selected="0">
            <x v="78"/>
          </reference>
        </references>
      </pivotArea>
    </format>
    <format dxfId="1627">
      <pivotArea dataOnly="0" labelOnly="1" outline="0" fieldPosition="0">
        <references count="10">
          <reference field="0" count="0" selected="0"/>
          <reference field="1" count="1" selected="0">
            <x v="0"/>
          </reference>
          <reference field="3" count="1" selected="0">
            <x v="22"/>
          </reference>
          <reference field="7" count="1" selected="0">
            <x v="153"/>
          </reference>
          <reference field="8" count="1" selected="0">
            <x v="121"/>
          </reference>
          <reference field="9" count="1" selected="0">
            <x v="94"/>
          </reference>
          <reference field="14" count="1" selected="0">
            <x v="111"/>
          </reference>
          <reference field="17" count="1" defaultSubtotal="1">
            <x v="121"/>
          </reference>
          <reference field="20" count="1" selected="0">
            <x v="45"/>
          </reference>
          <reference field="22" count="1" selected="0">
            <x v="12"/>
          </reference>
        </references>
      </pivotArea>
    </format>
    <format dxfId="1626">
      <pivotArea dataOnly="0" labelOnly="1" outline="0" fieldPosition="0">
        <references count="10">
          <reference field="0" count="0" selected="0"/>
          <reference field="1" count="1" selected="0">
            <x v="8"/>
          </reference>
          <reference field="3" count="1" selected="0">
            <x v="19"/>
          </reference>
          <reference field="7" count="1" selected="0">
            <x v="154"/>
          </reference>
          <reference field="8" count="1" selected="0">
            <x v="207"/>
          </reference>
          <reference field="9" count="1" selected="0">
            <x v="92"/>
          </reference>
          <reference field="14" count="1" selected="0">
            <x v="19"/>
          </reference>
          <reference field="17" count="1" defaultSubtotal="1">
            <x v="45"/>
          </reference>
          <reference field="20" count="1" selected="0">
            <x v="52"/>
          </reference>
          <reference field="22" count="1" selected="0">
            <x v="122"/>
          </reference>
        </references>
      </pivotArea>
    </format>
    <format dxfId="1625">
      <pivotArea dataOnly="0" labelOnly="1" outline="0" fieldPosition="0">
        <references count="10">
          <reference field="0" count="0" selected="0"/>
          <reference field="1" count="1" selected="0">
            <x v="6"/>
          </reference>
          <reference field="3" count="1" selected="0">
            <x v="5"/>
          </reference>
          <reference field="7" count="1" selected="0">
            <x v="154"/>
          </reference>
          <reference field="8" count="1" selected="0">
            <x v="206"/>
          </reference>
          <reference field="9" count="1" selected="0">
            <x v="96"/>
          </reference>
          <reference field="14" count="1" selected="0">
            <x v="0"/>
          </reference>
          <reference field="17" count="1" defaultSubtotal="1">
            <x v="26"/>
          </reference>
          <reference field="20" count="1" selected="0">
            <x v="52"/>
          </reference>
          <reference field="22" count="1" selected="0">
            <x v="122"/>
          </reference>
        </references>
      </pivotArea>
    </format>
    <format dxfId="1624">
      <pivotArea dataOnly="0" labelOnly="1" outline="0" fieldPosition="0">
        <references count="10">
          <reference field="0" count="0" selected="0"/>
          <reference field="1" count="1" selected="0">
            <x v="3"/>
          </reference>
          <reference field="3" count="1" selected="0">
            <x v="12"/>
          </reference>
          <reference field="7" count="1" selected="0">
            <x v="157"/>
          </reference>
          <reference field="8" count="1" selected="0">
            <x v="187"/>
          </reference>
          <reference field="9" count="1" selected="0">
            <x v="46"/>
          </reference>
          <reference field="14" count="1" selected="0">
            <x v="232"/>
          </reference>
          <reference field="17" count="1" defaultSubtotal="1">
            <x v="264"/>
          </reference>
          <reference field="20" count="1" selected="0">
            <x v="52"/>
          </reference>
          <reference field="22" count="1" selected="0">
            <x v="122"/>
          </reference>
        </references>
      </pivotArea>
    </format>
    <format dxfId="1623">
      <pivotArea dataOnly="0" labelOnly="1" outline="0" fieldPosition="0">
        <references count="10">
          <reference field="0" count="0" selected="0"/>
          <reference field="1" count="1" selected="0">
            <x v="13"/>
          </reference>
          <reference field="3" count="1" selected="0">
            <x v="4"/>
          </reference>
          <reference field="7" count="1" selected="0">
            <x v="159"/>
          </reference>
          <reference field="8" count="1" selected="0">
            <x v="190"/>
          </reference>
          <reference field="9" count="1" selected="0">
            <x v="18"/>
          </reference>
          <reference field="14" count="1" selected="0">
            <x v="42"/>
          </reference>
          <reference field="17" count="1" defaultSubtotal="1">
            <x v="39"/>
          </reference>
          <reference field="20" count="1" selected="0">
            <x v="52"/>
          </reference>
          <reference field="22" count="1" selected="0">
            <x v="110"/>
          </reference>
        </references>
      </pivotArea>
    </format>
    <format dxfId="1622">
      <pivotArea dataOnly="0" labelOnly="1" outline="0" fieldPosition="0">
        <references count="10">
          <reference field="0" count="0" selected="0"/>
          <reference field="1" count="1" selected="0">
            <x v="8"/>
          </reference>
          <reference field="3" count="1" selected="0">
            <x v="19"/>
          </reference>
          <reference field="7" count="1" selected="0">
            <x v="161"/>
          </reference>
          <reference field="8" count="1" selected="0">
            <x v="294"/>
          </reference>
          <reference field="9" count="1" selected="0">
            <x v="93"/>
          </reference>
          <reference field="14" count="1" selected="0">
            <x v="56"/>
          </reference>
          <reference field="17" count="1" defaultSubtotal="1">
            <x v="230"/>
          </reference>
          <reference field="20" count="1" selected="0">
            <x v="52"/>
          </reference>
          <reference field="22" count="1" selected="0">
            <x v="122"/>
          </reference>
        </references>
      </pivotArea>
    </format>
    <format dxfId="1621">
      <pivotArea dataOnly="0" labelOnly="1" outline="0" fieldPosition="0">
        <references count="10">
          <reference field="0" count="0" selected="0"/>
          <reference field="1" count="1" selected="0">
            <x v="13"/>
          </reference>
          <reference field="3" count="1" selected="0">
            <x v="4"/>
          </reference>
          <reference field="7" count="1" selected="0">
            <x v="161"/>
          </reference>
          <reference field="8" count="1" selected="0">
            <x v="252"/>
          </reference>
          <reference field="9" count="1" selected="0">
            <x v="95"/>
          </reference>
          <reference field="14" count="1" selected="0">
            <x v="49"/>
          </reference>
          <reference field="17" count="1" defaultSubtotal="1">
            <x v="48"/>
          </reference>
          <reference field="20" count="1" selected="0">
            <x v="52"/>
          </reference>
          <reference field="22" count="1" selected="0">
            <x v="105"/>
          </reference>
        </references>
      </pivotArea>
    </format>
    <format dxfId="1620">
      <pivotArea dataOnly="0" labelOnly="1" outline="0" fieldPosition="0">
        <references count="10">
          <reference field="0" count="0" selected="0"/>
          <reference field="1" count="1" selected="0">
            <x v="8"/>
          </reference>
          <reference field="3" count="1" selected="0">
            <x v="19"/>
          </reference>
          <reference field="7" count="1" selected="0">
            <x v="162"/>
          </reference>
          <reference field="8" count="1" selected="0">
            <x v="292"/>
          </reference>
          <reference field="9" count="1" selected="0">
            <x v="93"/>
          </reference>
          <reference field="14" count="1" selected="0">
            <x v="76"/>
          </reference>
          <reference field="17" count="1" defaultSubtotal="1">
            <x v="269"/>
          </reference>
          <reference field="20" count="1" selected="0">
            <x v="52"/>
          </reference>
          <reference field="22" count="1" selected="0">
            <x v="122"/>
          </reference>
        </references>
      </pivotArea>
    </format>
    <format dxfId="1619">
      <pivotArea dataOnly="0" labelOnly="1" outline="0" fieldPosition="0">
        <references count="10">
          <reference field="0" count="0" selected="0"/>
          <reference field="1" count="1" selected="0">
            <x v="6"/>
          </reference>
          <reference field="3" count="1" selected="0">
            <x v="5"/>
          </reference>
          <reference field="7" count="1" selected="0">
            <x v="163"/>
          </reference>
          <reference field="8" count="1" selected="0">
            <x v="186"/>
          </reference>
          <reference field="9" count="1" selected="0">
            <x v="96"/>
          </reference>
          <reference field="14" count="1" selected="0">
            <x v="1"/>
          </reference>
          <reference field="17" count="1" defaultSubtotal="1">
            <x v="57"/>
          </reference>
          <reference field="20" count="1" selected="0">
            <x v="52"/>
          </reference>
          <reference field="22" count="1" selected="0">
            <x v="122"/>
          </reference>
        </references>
      </pivotArea>
    </format>
    <format dxfId="1618">
      <pivotArea dataOnly="0" labelOnly="1" outline="0" fieldPosition="0">
        <references count="10">
          <reference field="0" count="0" selected="0"/>
          <reference field="1" count="1" selected="0">
            <x v="8"/>
          </reference>
          <reference field="3" count="1" selected="0">
            <x v="19"/>
          </reference>
          <reference field="7" count="1" selected="0">
            <x v="164"/>
          </reference>
          <reference field="8" count="1" selected="0">
            <x v="293"/>
          </reference>
          <reference field="9" count="1" selected="0">
            <x v="93"/>
          </reference>
          <reference field="14" count="1" selected="0">
            <x v="63"/>
          </reference>
          <reference field="17" count="1" defaultSubtotal="1">
            <x v="254"/>
          </reference>
          <reference field="20" count="1" selected="0">
            <x v="52"/>
          </reference>
          <reference field="22" count="1" selected="0">
            <x v="122"/>
          </reference>
        </references>
      </pivotArea>
    </format>
    <format dxfId="1617">
      <pivotArea dataOnly="0" labelOnly="1" outline="0" fieldPosition="0">
        <references count="10">
          <reference field="0" count="0" selected="0"/>
          <reference field="1" count="1" selected="0">
            <x v="13"/>
          </reference>
          <reference field="3" count="1" selected="0">
            <x v="0"/>
          </reference>
          <reference field="7" count="1" selected="0">
            <x v="168"/>
          </reference>
          <reference field="8" count="1" selected="0">
            <x v="189"/>
          </reference>
          <reference field="9" count="1" selected="0">
            <x v="18"/>
          </reference>
          <reference field="14" count="1" selected="0">
            <x v="119"/>
          </reference>
          <reference field="17" count="1" defaultSubtotal="1">
            <x v="131"/>
          </reference>
          <reference field="20" count="1" selected="0">
            <x v="52"/>
          </reference>
          <reference field="22" count="1" selected="0">
            <x v="104"/>
          </reference>
        </references>
      </pivotArea>
    </format>
    <format dxfId="1616">
      <pivotArea dataOnly="0" labelOnly="1" outline="0" fieldPosition="0">
        <references count="10">
          <reference field="0" count="0" selected="0"/>
          <reference field="1" count="1" selected="0">
            <x v="13"/>
          </reference>
          <reference field="3" count="1" selected="0">
            <x v="20"/>
          </reference>
          <reference field="7" count="1" selected="0">
            <x v="169"/>
          </reference>
          <reference field="8" count="1" selected="0">
            <x v="95"/>
          </reference>
          <reference field="9" count="1" selected="0">
            <x v="93"/>
          </reference>
          <reference field="14" count="1" selected="0">
            <x v="258"/>
          </reference>
          <reference field="17" count="1" defaultSubtotal="1">
            <x v="36"/>
          </reference>
          <reference field="20" count="1" selected="0">
            <x v="52"/>
          </reference>
          <reference field="22" count="1" selected="0">
            <x v="96"/>
          </reference>
        </references>
      </pivotArea>
    </format>
    <format dxfId="1615">
      <pivotArea dataOnly="0" labelOnly="1" outline="0" fieldPosition="0">
        <references count="10">
          <reference field="0" count="0" selected="0"/>
          <reference field="1" count="1" selected="0">
            <x v="8"/>
          </reference>
          <reference field="3" count="1" selected="0">
            <x v="19"/>
          </reference>
          <reference field="7" count="1" selected="0">
            <x v="170"/>
          </reference>
          <reference field="8" count="1" selected="0">
            <x v="232"/>
          </reference>
          <reference field="9" count="1" selected="0">
            <x v="92"/>
          </reference>
          <reference field="14" count="1" selected="0">
            <x v="128"/>
          </reference>
          <reference field="17" count="1" defaultSubtotal="1">
            <x v="141"/>
          </reference>
          <reference field="20" count="1" selected="0">
            <x v="52"/>
          </reference>
          <reference field="22" count="1" selected="0">
            <x v="122"/>
          </reference>
        </references>
      </pivotArea>
    </format>
    <format dxfId="1614">
      <pivotArea dataOnly="0" labelOnly="1" outline="0" fieldPosition="0">
        <references count="10">
          <reference field="0" count="0" selected="0"/>
          <reference field="1" count="1" selected="0">
            <x v="3"/>
          </reference>
          <reference field="3" count="1" selected="0">
            <x v="12"/>
          </reference>
          <reference field="7" count="1" selected="0">
            <x v="180"/>
          </reference>
          <reference field="8" count="1" selected="0">
            <x v="340"/>
          </reference>
          <reference field="9" count="1" selected="0">
            <x v="5"/>
          </reference>
          <reference field="14" count="1" selected="0">
            <x v="104"/>
          </reference>
          <reference field="17" count="1" defaultSubtotal="1">
            <x v="113"/>
          </reference>
          <reference field="20" count="1" selected="0">
            <x v="52"/>
          </reference>
          <reference field="22" count="1" selected="0">
            <x v="122"/>
          </reference>
        </references>
      </pivotArea>
    </format>
    <format dxfId="1613">
      <pivotArea dataOnly="0" labelOnly="1" outline="0" fieldPosition="0">
        <references count="10">
          <reference field="0" count="0" selected="0"/>
          <reference field="1" count="1" selected="0">
            <x v="13"/>
          </reference>
          <reference field="3" count="1" selected="0">
            <x v="20"/>
          </reference>
          <reference field="7" count="1" selected="0">
            <x v="182"/>
          </reference>
          <reference field="8" count="1" selected="0">
            <x v="318"/>
          </reference>
          <reference field="9" count="1" selected="0">
            <x v="33"/>
          </reference>
          <reference field="14" count="1" selected="0">
            <x v="266"/>
          </reference>
          <reference field="17" count="1" defaultSubtotal="1">
            <x v="182"/>
          </reference>
          <reference field="20" count="1" selected="0">
            <x v="52"/>
          </reference>
          <reference field="22" count="1" selected="0">
            <x v="115"/>
          </reference>
        </references>
      </pivotArea>
    </format>
    <format dxfId="1612">
      <pivotArea dataOnly="0" labelOnly="1" outline="0" fieldPosition="0">
        <references count="10">
          <reference field="0" count="0" selected="0"/>
          <reference field="1" count="1" selected="0">
            <x v="13"/>
          </reference>
          <reference field="3" count="1" selected="0">
            <x v="20"/>
          </reference>
          <reference field="7" count="1" selected="0">
            <x v="183"/>
          </reference>
          <reference field="8" count="1" selected="0">
            <x v="316"/>
          </reference>
          <reference field="9" count="1" selected="0">
            <x v="33"/>
          </reference>
          <reference field="14" count="1" selected="0">
            <x v="262"/>
          </reference>
          <reference field="17" count="1" defaultSubtotal="1">
            <x v="117"/>
          </reference>
          <reference field="20" count="1" selected="0">
            <x v="52"/>
          </reference>
          <reference field="22" count="1" selected="0">
            <x v="116"/>
          </reference>
        </references>
      </pivotArea>
    </format>
    <format dxfId="1611">
      <pivotArea dataOnly="0" labelOnly="1" outline="0" fieldPosition="0">
        <references count="10">
          <reference field="0" count="0" selected="0"/>
          <reference field="1" count="1" selected="0">
            <x v="12"/>
          </reference>
          <reference field="3" count="1" selected="0">
            <x v="8"/>
          </reference>
          <reference field="7" count="1" selected="0">
            <x v="187"/>
          </reference>
          <reference field="8" count="1" selected="0">
            <x v="96"/>
          </reference>
          <reference field="9" count="1" selected="0">
            <x v="99"/>
          </reference>
          <reference field="14" count="1" selected="0">
            <x v="95"/>
          </reference>
          <reference field="17" count="1" defaultSubtotal="1">
            <x v="102"/>
          </reference>
          <reference field="20" count="1" selected="0">
            <x v="16"/>
          </reference>
          <reference field="22" count="1" selected="0">
            <x v="122"/>
          </reference>
        </references>
      </pivotArea>
    </format>
    <format dxfId="1610">
      <pivotArea dataOnly="0" labelOnly="1" outline="0" fieldPosition="0">
        <references count="10">
          <reference field="0" count="0" selected="0"/>
          <reference field="1" count="1" selected="0">
            <x v="0"/>
          </reference>
          <reference field="3" count="1" selected="0">
            <x v="22"/>
          </reference>
          <reference field="7" count="1" selected="0">
            <x v="191"/>
          </reference>
          <reference field="8" count="1" selected="0">
            <x v="310"/>
          </reference>
          <reference field="9" count="1" selected="0">
            <x v="62"/>
          </reference>
          <reference field="14" count="1" selected="0">
            <x v="57"/>
          </reference>
          <reference field="17" count="1" defaultSubtotal="1">
            <x v="97"/>
          </reference>
          <reference field="20" count="1" selected="0">
            <x v="49"/>
          </reference>
          <reference field="22" count="1" selected="0">
            <x v="12"/>
          </reference>
        </references>
      </pivotArea>
    </format>
    <format dxfId="1609">
      <pivotArea dataOnly="0" labelOnly="1" outline="0" fieldPosition="0">
        <references count="10">
          <reference field="0" count="0" selected="0"/>
          <reference field="1" count="1" selected="0">
            <x v="6"/>
          </reference>
          <reference field="3" count="1" selected="0">
            <x v="5"/>
          </reference>
          <reference field="7" count="1" selected="0">
            <x v="207"/>
          </reference>
          <reference field="8" count="1" selected="0">
            <x v="372"/>
          </reference>
          <reference field="9" count="1" selected="0">
            <x v="113"/>
          </reference>
          <reference field="14" count="1" selected="0">
            <x v="9"/>
          </reference>
          <reference field="17" count="1" defaultSubtotal="1">
            <x v="127"/>
          </reference>
          <reference field="20" count="1" selected="0">
            <x v="52"/>
          </reference>
          <reference field="22" count="1" selected="0">
            <x v="55"/>
          </reference>
        </references>
      </pivotArea>
    </format>
    <format dxfId="1608">
      <pivotArea dataOnly="0" labelOnly="1" outline="0" fieldPosition="0">
        <references count="10">
          <reference field="0" count="0" selected="0"/>
          <reference field="1" count="1" selected="0">
            <x v="13"/>
          </reference>
          <reference field="3" count="1" selected="0">
            <x v="20"/>
          </reference>
          <reference field="7" count="1" selected="0">
            <x v="208"/>
          </reference>
          <reference field="8" count="1" selected="0">
            <x v="371"/>
          </reference>
          <reference field="9" count="1" selected="0">
            <x v="112"/>
          </reference>
          <reference field="14" count="1" selected="0">
            <x v="273"/>
          </reference>
          <reference field="17" count="1" defaultSubtotal="1">
            <x v="35"/>
          </reference>
          <reference field="20" count="1" selected="0">
            <x v="52"/>
          </reference>
          <reference field="22" count="1" selected="0">
            <x v="102"/>
          </reference>
        </references>
      </pivotArea>
    </format>
    <format dxfId="1607">
      <pivotArea dataOnly="0" labelOnly="1" outline="0" fieldPosition="0">
        <references count="10">
          <reference field="0" count="0" selected="0"/>
          <reference field="1" count="1" selected="0">
            <x v="13"/>
          </reference>
          <reference field="3" count="1" selected="0">
            <x v="20"/>
          </reference>
          <reference field="7" count="1" selected="0">
            <x v="233"/>
          </reference>
          <reference field="8" count="1" selected="0">
            <x v="110"/>
          </reference>
          <reference field="9" count="1" selected="0">
            <x v="26"/>
          </reference>
          <reference field="14" count="1" selected="0">
            <x v="146"/>
          </reference>
          <reference field="17" count="1" defaultSubtotal="1">
            <x v="158"/>
          </reference>
          <reference field="20" count="1" selected="0">
            <x v="52"/>
          </reference>
          <reference field="22" count="1" selected="0">
            <x v="122"/>
          </reference>
        </references>
      </pivotArea>
    </format>
    <format dxfId="1606">
      <pivotArea dataOnly="0" labelOnly="1" outline="0" fieldPosition="0">
        <references count="10">
          <reference field="0" count="0" selected="0"/>
          <reference field="1" count="1" selected="0">
            <x v="13"/>
          </reference>
          <reference field="3" count="1" selected="0">
            <x v="20"/>
          </reference>
          <reference field="7" count="1" selected="0">
            <x v="236"/>
          </reference>
          <reference field="8" count="1" selected="0">
            <x v="26"/>
          </reference>
          <reference field="9" count="1" selected="0">
            <x v="84"/>
          </reference>
          <reference field="14" count="1" selected="0">
            <x v="192"/>
          </reference>
          <reference field="17" count="1" defaultSubtotal="1">
            <x v="208"/>
          </reference>
          <reference field="20" count="1" selected="0">
            <x v="52"/>
          </reference>
          <reference field="22" count="1" selected="0">
            <x v="122"/>
          </reference>
        </references>
      </pivotArea>
    </format>
    <format dxfId="1605">
      <pivotArea dataOnly="0" labelOnly="1" outline="0" fieldPosition="0">
        <references count="10">
          <reference field="0" count="0" selected="0"/>
          <reference field="1" count="1" selected="0">
            <x v="3"/>
          </reference>
          <reference field="3" count="1" selected="0">
            <x v="12"/>
          </reference>
          <reference field="7" count="1" selected="0">
            <x v="239"/>
          </reference>
          <reference field="8" count="1" selected="0">
            <x v="22"/>
          </reference>
          <reference field="9" count="1" selected="0">
            <x v="4"/>
          </reference>
          <reference field="14" count="1" selected="0">
            <x v="59"/>
          </reference>
          <reference field="17" count="1" defaultSubtotal="1">
            <x v="111"/>
          </reference>
          <reference field="20" count="1" selected="0">
            <x v="52"/>
          </reference>
          <reference field="22" count="1" selected="0">
            <x v="4"/>
          </reference>
        </references>
      </pivotArea>
    </format>
    <format dxfId="1604">
      <pivotArea dataOnly="0" labelOnly="1" outline="0" fieldPosition="0">
        <references count="10">
          <reference field="0" count="0" selected="0"/>
          <reference field="1" count="1" selected="0">
            <x v="9"/>
          </reference>
          <reference field="3" count="1" selected="0">
            <x v="6"/>
          </reference>
          <reference field="7" count="1" selected="0">
            <x v="242"/>
          </reference>
          <reference field="8" count="1" selected="0">
            <x v="382"/>
          </reference>
          <reference field="9" count="1" selected="0">
            <x v="8"/>
          </reference>
          <reference field="14" count="1" selected="0">
            <x v="71"/>
          </reference>
          <reference field="17" count="1" defaultSubtotal="1">
            <x v="274"/>
          </reference>
          <reference field="20" count="1" selected="0">
            <x v="29"/>
          </reference>
          <reference field="22" count="1" selected="0">
            <x v="122"/>
          </reference>
        </references>
      </pivotArea>
    </format>
    <format dxfId="1603">
      <pivotArea dataOnly="0" labelOnly="1" outline="0" fieldPosition="0">
        <references count="10">
          <reference field="0" count="0" selected="0"/>
          <reference field="1" count="1" selected="0">
            <x v="0"/>
          </reference>
          <reference field="3" count="1" selected="0">
            <x v="18"/>
          </reference>
          <reference field="7" count="1" selected="0">
            <x v="242"/>
          </reference>
          <reference field="8" count="1" selected="0">
            <x v="382"/>
          </reference>
          <reference field="9" count="1" selected="0">
            <x v="8"/>
          </reference>
          <reference field="14" count="1" selected="0">
            <x v="71"/>
          </reference>
          <reference field="17" count="1" defaultSubtotal="1">
            <x v="274"/>
          </reference>
          <reference field="20" count="1" selected="0">
            <x v="52"/>
          </reference>
          <reference field="22" count="1" selected="0">
            <x v="79"/>
          </reference>
        </references>
      </pivotArea>
    </format>
    <format dxfId="1602">
      <pivotArea dataOnly="0" labelOnly="1" outline="0" fieldPosition="0">
        <references count="10">
          <reference field="0" count="0" selected="0"/>
          <reference field="1" count="1" selected="0">
            <x v="1"/>
          </reference>
          <reference field="3" count="1" selected="0">
            <x v="1"/>
          </reference>
          <reference field="7" count="1" selected="0">
            <x v="242"/>
          </reference>
          <reference field="8" count="1" selected="0">
            <x v="381"/>
          </reference>
          <reference field="9" count="1" selected="0">
            <x v="122"/>
          </reference>
          <reference field="14" count="1" selected="0">
            <x v="70"/>
          </reference>
          <reference field="17" count="1" defaultSubtotal="1">
            <x v="74"/>
          </reference>
          <reference field="20" count="1" selected="0">
            <x v="52"/>
          </reference>
          <reference field="22" count="1" selected="0">
            <x v="122"/>
          </reference>
        </references>
      </pivotArea>
    </format>
    <format dxfId="1601">
      <pivotArea dataOnly="0" labelOnly="1" outline="0" fieldPosition="0">
        <references count="10">
          <reference field="0" count="0" selected="0"/>
          <reference field="1" count="1" selected="0">
            <x v="0"/>
          </reference>
          <reference field="3" count="1" selected="0">
            <x v="22"/>
          </reference>
          <reference field="7" count="1" selected="0">
            <x v="245"/>
          </reference>
          <reference field="8" count="1" selected="0">
            <x v="309"/>
          </reference>
          <reference field="9" count="1" selected="0">
            <x v="62"/>
          </reference>
          <reference field="14" count="1" selected="0">
            <x v="96"/>
          </reference>
          <reference field="17" count="1" defaultSubtotal="1">
            <x v="103"/>
          </reference>
          <reference field="20" count="1" selected="0">
            <x v="50"/>
          </reference>
          <reference field="22" count="1" selected="0">
            <x v="12"/>
          </reference>
        </references>
      </pivotArea>
    </format>
    <format dxfId="1600">
      <pivotArea dataOnly="0" labelOnly="1" outline="0" fieldPosition="0">
        <references count="10">
          <reference field="0" count="0" selected="0"/>
          <reference field="1" count="1" selected="0">
            <x v="13"/>
          </reference>
          <reference field="3" count="1" selected="0">
            <x v="20"/>
          </reference>
          <reference field="7" count="1" selected="0">
            <x v="250"/>
          </reference>
          <reference field="8" count="1" selected="0">
            <x v="355"/>
          </reference>
          <reference field="9" count="1" selected="0">
            <x v="82"/>
          </reference>
          <reference field="14" count="1" selected="0">
            <x v="280"/>
          </reference>
          <reference field="17" count="1" defaultSubtotal="1">
            <x v="19"/>
          </reference>
          <reference field="20" count="1" selected="0">
            <x v="52"/>
          </reference>
          <reference field="22" count="1" selected="0">
            <x v="121"/>
          </reference>
        </references>
      </pivotArea>
    </format>
    <format dxfId="1599">
      <pivotArea dataOnly="0" labelOnly="1" outline="0" fieldPosition="0">
        <references count="10">
          <reference field="0" count="0" selected="0"/>
          <reference field="1" count="1" selected="0">
            <x v="13"/>
          </reference>
          <reference field="3" count="1" selected="0">
            <x v="20"/>
          </reference>
          <reference field="7" count="1" selected="0">
            <x v="251"/>
          </reference>
          <reference field="8" count="1" selected="0">
            <x v="196"/>
          </reference>
          <reference field="9" count="1" selected="0">
            <x v="84"/>
          </reference>
          <reference field="14" count="1" selected="0">
            <x v="279"/>
          </reference>
          <reference field="17" count="1" defaultSubtotal="1">
            <x v="41"/>
          </reference>
          <reference field="20" count="1" selected="0">
            <x v="52"/>
          </reference>
          <reference field="22" count="1" selected="0">
            <x v="98"/>
          </reference>
        </references>
      </pivotArea>
    </format>
    <format dxfId="1598">
      <pivotArea dataOnly="0" labelOnly="1" outline="0" fieldPosition="0">
        <references count="10">
          <reference field="0" count="0" selected="0"/>
          <reference field="1" count="1" selected="0">
            <x v="13"/>
          </reference>
          <reference field="3" count="1" selected="0">
            <x v="20"/>
          </reference>
          <reference field="7" count="1" selected="0">
            <x v="252"/>
          </reference>
          <reference field="8" count="1" selected="0">
            <x v="195"/>
          </reference>
          <reference field="9" count="1" selected="0">
            <x v="84"/>
          </reference>
          <reference field="14" count="1" selected="0">
            <x v="286"/>
          </reference>
          <reference field="17" count="1" defaultSubtotal="1">
            <x v="71"/>
          </reference>
          <reference field="20" count="1" selected="0">
            <x v="52"/>
          </reference>
          <reference field="22" count="1" selected="0">
            <x v="97"/>
          </reference>
        </references>
      </pivotArea>
    </format>
    <format dxfId="1597">
      <pivotArea dataOnly="0" labelOnly="1" outline="0" fieldPosition="0">
        <references count="10">
          <reference field="0" count="0" selected="0"/>
          <reference field="1" count="1" selected="0">
            <x v="13"/>
          </reference>
          <reference field="3" count="1" selected="0">
            <x v="20"/>
          </reference>
          <reference field="7" count="1" selected="0">
            <x v="255"/>
          </reference>
          <reference field="8" count="1" selected="0">
            <x v="317"/>
          </reference>
          <reference field="9" count="1" selected="0">
            <x v="33"/>
          </reference>
          <reference field="14" count="1" selected="0">
            <x v="291"/>
          </reference>
          <reference field="17" count="1" defaultSubtotal="1">
            <x v="198"/>
          </reference>
          <reference field="20" count="1" selected="0">
            <x v="52"/>
          </reference>
          <reference field="22" count="1" selected="0">
            <x v="106"/>
          </reference>
        </references>
      </pivotArea>
    </format>
    <format dxfId="1596">
      <pivotArea dataOnly="0" labelOnly="1" outline="0" fieldPosition="0">
        <references count="10">
          <reference field="0" count="0" selected="0"/>
          <reference field="1" count="1" selected="0">
            <x v="13"/>
          </reference>
          <reference field="3" count="1" selected="0">
            <x v="20"/>
          </reference>
          <reference field="7" count="1" selected="0">
            <x v="285"/>
          </reference>
          <reference field="8" count="1" selected="0">
            <x v="362"/>
          </reference>
          <reference field="9" count="1" selected="0">
            <x v="84"/>
          </reference>
          <reference field="14" count="1" selected="0">
            <x v="208"/>
          </reference>
          <reference field="17" count="1" defaultSubtotal="1">
            <x v="224"/>
          </reference>
          <reference field="20" count="1" selected="0">
            <x v="52"/>
          </reference>
          <reference field="22" count="1" selected="0">
            <x v="122"/>
          </reference>
        </references>
      </pivotArea>
    </format>
    <format dxfId="1595">
      <pivotArea dataOnly="0" labelOnly="1" outline="0" fieldPosition="0">
        <references count="10">
          <reference field="0" count="0" selected="0"/>
          <reference field="1" count="1" selected="0">
            <x v="13"/>
          </reference>
          <reference field="3" count="1" selected="0">
            <x v="20"/>
          </reference>
          <reference field="7" count="1" selected="0">
            <x v="293"/>
          </reference>
          <reference field="8" count="1" selected="0">
            <x v="286"/>
          </reference>
          <reference field="9" count="1" selected="0">
            <x v="120"/>
          </reference>
          <reference field="14" count="1" selected="0">
            <x v="250"/>
          </reference>
          <reference field="17" count="1" defaultSubtotal="1">
            <x v="47"/>
          </reference>
          <reference field="20" count="1" selected="0">
            <x v="52"/>
          </reference>
          <reference field="22" count="1" selected="0">
            <x v="119"/>
          </reference>
        </references>
      </pivotArea>
    </format>
    <format dxfId="1594">
      <pivotArea dataOnly="0" labelOnly="1" outline="0" fieldPosition="0">
        <references count="10">
          <reference field="0" count="0" selected="0"/>
          <reference field="1" count="1" selected="0">
            <x v="13"/>
          </reference>
          <reference field="3" count="1" selected="0">
            <x v="20"/>
          </reference>
          <reference field="7" count="1" selected="0">
            <x v="294"/>
          </reference>
          <reference field="8" count="1" selected="0">
            <x v="285"/>
          </reference>
          <reference field="9" count="1" selected="0">
            <x v="120"/>
          </reference>
          <reference field="14" count="1" selected="0">
            <x v="250"/>
          </reference>
          <reference field="17" count="1" defaultSubtotal="1">
            <x v="47"/>
          </reference>
          <reference field="20" count="1" selected="0">
            <x v="52"/>
          </reference>
          <reference field="22" count="1" selected="0">
            <x v="118"/>
          </reference>
        </references>
      </pivotArea>
    </format>
    <format dxfId="1593">
      <pivotArea dataOnly="0" labelOnly="1" outline="0" fieldPosition="0">
        <references count="10">
          <reference field="0" count="0" selected="0"/>
          <reference field="1" count="1" selected="0">
            <x v="13"/>
          </reference>
          <reference field="3" count="1" selected="0">
            <x v="20"/>
          </reference>
          <reference field="7" count="1" selected="0">
            <x v="295"/>
          </reference>
          <reference field="8" count="1" selected="0">
            <x v="284"/>
          </reference>
          <reference field="9" count="1" selected="0">
            <x v="120"/>
          </reference>
          <reference field="14" count="1" selected="0">
            <x v="250"/>
          </reference>
          <reference field="17" count="1" defaultSubtotal="1">
            <x v="47"/>
          </reference>
          <reference field="20" count="1" selected="0">
            <x v="52"/>
          </reference>
          <reference field="22" count="1" selected="0">
            <x v="117"/>
          </reference>
        </references>
      </pivotArea>
    </format>
    <format dxfId="1592">
      <pivotArea dataOnly="0" labelOnly="1" outline="0" fieldPosition="0">
        <references count="10">
          <reference field="0" count="0" selected="0"/>
          <reference field="1" count="1" selected="0">
            <x v="13"/>
          </reference>
          <reference field="3" count="1" selected="0">
            <x v="4"/>
          </reference>
          <reference field="7" count="1" selected="0">
            <x v="295"/>
          </reference>
          <reference field="8" count="1" selected="0">
            <x v="359"/>
          </reference>
          <reference field="9" count="1" selected="0">
            <x v="122"/>
          </reference>
          <reference field="14" count="1" selected="0">
            <x v="250"/>
          </reference>
          <reference field="17" count="1" defaultSubtotal="1">
            <x v="38"/>
          </reference>
          <reference field="20" count="1" selected="0">
            <x v="52"/>
          </reference>
          <reference field="22" count="1" selected="0">
            <x v="119"/>
          </reference>
        </references>
      </pivotArea>
    </format>
    <format dxfId="1591">
      <pivotArea dataOnly="0" labelOnly="1" outline="0" fieldPosition="0">
        <references count="10">
          <reference field="0" count="0" selected="0"/>
          <reference field="1" count="1" selected="0">
            <x v="13"/>
          </reference>
          <reference field="3" count="1" selected="0">
            <x v="4"/>
          </reference>
          <reference field="7" count="1" selected="0">
            <x v="295"/>
          </reference>
          <reference field="8" count="1" selected="0">
            <x v="360"/>
          </reference>
          <reference field="9" count="1" selected="0">
            <x v="122"/>
          </reference>
          <reference field="14" count="1" selected="0">
            <x v="250"/>
          </reference>
          <reference field="17" count="1" defaultSubtotal="1">
            <x v="38"/>
          </reference>
          <reference field="20" count="1" selected="0">
            <x v="52"/>
          </reference>
          <reference field="22" count="1" selected="0">
            <x v="118"/>
          </reference>
        </references>
      </pivotArea>
    </format>
    <format dxfId="1590">
      <pivotArea dataOnly="0" labelOnly="1" outline="0" fieldPosition="0">
        <references count="10">
          <reference field="0" count="0" selected="0"/>
          <reference field="1" count="1" selected="0">
            <x v="13"/>
          </reference>
          <reference field="3" count="1" selected="0">
            <x v="4"/>
          </reference>
          <reference field="7" count="1" selected="0">
            <x v="295"/>
          </reference>
          <reference field="8" count="1" selected="0">
            <x v="361"/>
          </reference>
          <reference field="9" count="1" selected="0">
            <x v="122"/>
          </reference>
          <reference field="14" count="1" selected="0">
            <x v="250"/>
          </reference>
          <reference field="17" count="1" defaultSubtotal="1">
            <x v="38"/>
          </reference>
          <reference field="20" count="1" selected="0">
            <x v="52"/>
          </reference>
          <reference field="22" count="1" selected="0">
            <x v="117"/>
          </reference>
        </references>
      </pivotArea>
    </format>
    <format dxfId="1589">
      <pivotArea dataOnly="0" labelOnly="1" outline="0" fieldPosition="0">
        <references count="10">
          <reference field="0" count="0" selected="0"/>
          <reference field="1" count="1" selected="0">
            <x v="13"/>
          </reference>
          <reference field="3" count="1" selected="0">
            <x v="4"/>
          </reference>
          <reference field="7" count="1" selected="0">
            <x v="317"/>
          </reference>
          <reference field="8" count="1" selected="0">
            <x v="302"/>
          </reference>
          <reference field="9" count="1" selected="0">
            <x v="122"/>
          </reference>
          <reference field="14" count="1" selected="0">
            <x v="8"/>
          </reference>
          <reference field="17" count="1" defaultSubtotal="1">
            <x v="0"/>
          </reference>
          <reference field="20" count="1" selected="0">
            <x v="52"/>
          </reference>
          <reference field="22" count="1" selected="0">
            <x v="92"/>
          </reference>
        </references>
      </pivotArea>
    </format>
    <format dxfId="1588">
      <pivotArea dataOnly="0" labelOnly="1" outline="0" fieldPosition="0">
        <references count="10">
          <reference field="0" count="0" selected="0"/>
          <reference field="1" count="1" selected="0">
            <x v="6"/>
          </reference>
          <reference field="3" count="1" selected="0">
            <x v="5"/>
          </reference>
          <reference field="7" count="1" selected="0">
            <x v="323"/>
          </reference>
          <reference field="8" count="1" selected="0">
            <x v="205"/>
          </reference>
          <reference field="9" count="1" selected="0">
            <x v="49"/>
          </reference>
          <reference field="14" count="1" selected="0">
            <x v="4"/>
          </reference>
          <reference field="17" count="1" defaultSubtotal="1">
            <x v="220"/>
          </reference>
          <reference field="20" count="1" selected="0">
            <x v="52"/>
          </reference>
          <reference field="22" count="1" selected="0">
            <x v="122"/>
          </reference>
        </references>
      </pivotArea>
    </format>
    <format dxfId="1587">
      <pivotArea dataOnly="0" labelOnly="1" outline="0" fieldPosition="0">
        <references count="10">
          <reference field="0" count="0" selected="0"/>
          <reference field="1" count="1" selected="0">
            <x v="13"/>
          </reference>
          <reference field="3" count="1" selected="0">
            <x v="20"/>
          </reference>
          <reference field="7" count="1" selected="0">
            <x v="327"/>
          </reference>
          <reference field="8" count="1" selected="0">
            <x v="183"/>
          </reference>
          <reference field="9" count="1" selected="0">
            <x v="117"/>
          </reference>
          <reference field="14" count="1" selected="0">
            <x v="303"/>
          </reference>
          <reference field="17" count="1" defaultSubtotal="1">
            <x v="20"/>
          </reference>
          <reference field="20" count="1" selected="0">
            <x v="52"/>
          </reference>
          <reference field="22" count="1" selected="0">
            <x v="87"/>
          </reference>
        </references>
      </pivotArea>
    </format>
    <format dxfId="1586">
      <pivotArea dataOnly="0" labelOnly="1" outline="0" fieldPosition="0">
        <references count="10">
          <reference field="0" count="0" selected="0"/>
          <reference field="1" count="1" selected="0">
            <x v="13"/>
          </reference>
          <reference field="3" count="1" selected="0">
            <x v="20"/>
          </reference>
          <reference field="7" count="1" selected="0">
            <x v="328"/>
          </reference>
          <reference field="8" count="1" selected="0">
            <x v="354"/>
          </reference>
          <reference field="9" count="1" selected="0">
            <x v="117"/>
          </reference>
          <reference field="14" count="1" selected="0">
            <x v="258"/>
          </reference>
          <reference field="17" count="1" defaultSubtotal="1">
            <x v="24"/>
          </reference>
          <reference field="20" count="1" selected="0">
            <x v="52"/>
          </reference>
          <reference field="22" count="1" selected="0">
            <x v="88"/>
          </reference>
        </references>
      </pivotArea>
    </format>
    <format dxfId="1585">
      <pivotArea dataOnly="0" labelOnly="1" outline="0" fieldPosition="0">
        <references count="10">
          <reference field="0" count="0" selected="0"/>
          <reference field="1" count="1" selected="0">
            <x v="13"/>
          </reference>
          <reference field="3" count="1" selected="0">
            <x v="20"/>
          </reference>
          <reference field="7" count="1" selected="0">
            <x v="329"/>
          </reference>
          <reference field="8" count="1" selected="0">
            <x v="353"/>
          </reference>
          <reference field="9" count="1" selected="0">
            <x v="117"/>
          </reference>
          <reference field="14" count="1" selected="0">
            <x v="259"/>
          </reference>
          <reference field="17" count="1" defaultSubtotal="1">
            <x v="25"/>
          </reference>
          <reference field="20" count="1" selected="0">
            <x v="52"/>
          </reference>
          <reference field="22" count="1" selected="0">
            <x v="89"/>
          </reference>
        </references>
      </pivotArea>
    </format>
    <format dxfId="1584">
      <pivotArea dataOnly="0" labelOnly="1" outline="0" fieldPosition="0">
        <references count="10">
          <reference field="0" count="0" selected="0"/>
          <reference field="1" count="1" selected="0">
            <x v="1"/>
          </reference>
          <reference field="3" count="1" selected="0">
            <x v="1"/>
          </reference>
          <reference field="7" count="1" selected="0">
            <x v="331"/>
          </reference>
          <reference field="8" count="1" selected="0">
            <x v="300"/>
          </reference>
          <reference field="9" count="1" selected="0">
            <x v="122"/>
          </reference>
          <reference field="14" count="1" selected="0">
            <x v="92"/>
          </reference>
          <reference field="17" count="1" defaultSubtotal="1">
            <x v="96"/>
          </reference>
          <reference field="20" count="1" selected="0">
            <x v="52"/>
          </reference>
          <reference field="22" count="1" selected="0">
            <x v="122"/>
          </reference>
        </references>
      </pivotArea>
    </format>
    <format dxfId="1583">
      <pivotArea dataOnly="0" labelOnly="1" outline="0" fieldPosition="0">
        <references count="10">
          <reference field="0" count="0" selected="0"/>
          <reference field="1" count="1" selected="0">
            <x v="1"/>
          </reference>
          <reference field="3" count="1" selected="0">
            <x v="1"/>
          </reference>
          <reference field="7" count="1" selected="0">
            <x v="332"/>
          </reference>
          <reference field="8" count="1" selected="0">
            <x v="156"/>
          </reference>
          <reference field="9" count="1" selected="0">
            <x v="122"/>
          </reference>
          <reference field="14" count="1" selected="0">
            <x v="99"/>
          </reference>
          <reference field="17" count="1" defaultSubtotal="1">
            <x v="107"/>
          </reference>
          <reference field="20" count="1" selected="0">
            <x v="52"/>
          </reference>
          <reference field="22" count="1" selected="0">
            <x v="122"/>
          </reference>
        </references>
      </pivotArea>
    </format>
    <format dxfId="1582">
      <pivotArea dataOnly="0" labelOnly="1" outline="0" fieldPosition="0">
        <references count="10">
          <reference field="0" count="0" selected="0"/>
          <reference field="1" count="1" selected="0">
            <x v="1"/>
          </reference>
          <reference field="3" count="1" selected="0">
            <x v="1"/>
          </reference>
          <reference field="7" count="1" selected="0">
            <x v="333"/>
          </reference>
          <reference field="8" count="1" selected="0">
            <x v="298"/>
          </reference>
          <reference field="9" count="1" selected="0">
            <x v="122"/>
          </reference>
          <reference field="14" count="1" selected="0">
            <x v="110"/>
          </reference>
          <reference field="17" count="1" defaultSubtotal="1">
            <x v="120"/>
          </reference>
          <reference field="20" count="1" selected="0">
            <x v="52"/>
          </reference>
          <reference field="22" count="1" selected="0">
            <x v="122"/>
          </reference>
        </references>
      </pivotArea>
    </format>
    <format dxfId="1581">
      <pivotArea dataOnly="0" labelOnly="1" outline="0" fieldPosition="0">
        <references count="10">
          <reference field="0" count="0" selected="0"/>
          <reference field="1" count="1" selected="0">
            <x v="3"/>
          </reference>
          <reference field="3" count="1" selected="0">
            <x v="12"/>
          </reference>
          <reference field="7" count="1" selected="0">
            <x v="334"/>
          </reference>
          <reference field="8" count="1" selected="0">
            <x v="239"/>
          </reference>
          <reference field="9" count="1" selected="0">
            <x v="52"/>
          </reference>
          <reference field="14" count="1" selected="0">
            <x v="191"/>
          </reference>
          <reference field="17" count="1" defaultSubtotal="1">
            <x v="205"/>
          </reference>
          <reference field="20" count="1" selected="0">
            <x v="52"/>
          </reference>
          <reference field="22" count="1" selected="0">
            <x v="122"/>
          </reference>
        </references>
      </pivotArea>
    </format>
    <format dxfId="1580">
      <pivotArea dataOnly="0" labelOnly="1" outline="0" fieldPosition="0">
        <references count="10">
          <reference field="0" count="0" selected="0"/>
          <reference field="1" count="1" selected="0">
            <x v="13"/>
          </reference>
          <reference field="3" count="1" selected="0">
            <x v="20"/>
          </reference>
          <reference field="7" count="1" selected="0">
            <x v="334"/>
          </reference>
          <reference field="8" count="1" selected="0">
            <x v="94"/>
          </reference>
          <reference field="9" count="1" selected="0">
            <x v="93"/>
          </reference>
          <reference field="14" count="1" selected="0">
            <x v="284"/>
          </reference>
          <reference field="17" count="1" defaultSubtotal="1">
            <x v="27"/>
          </reference>
          <reference field="20" count="1" selected="0">
            <x v="52"/>
          </reference>
          <reference field="22" count="1" selected="0">
            <x v="95"/>
          </reference>
        </references>
      </pivotArea>
    </format>
    <format dxfId="1579">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149"/>
          </reference>
          <reference field="9" count="1" selected="0">
            <x v="122"/>
          </reference>
          <reference field="14" count="1" selected="0">
            <x v="305"/>
          </reference>
          <reference field="17" count="1" defaultSubtotal="1">
            <x v="301"/>
          </reference>
          <reference field="20" count="1" selected="0">
            <x v="30"/>
          </reference>
          <reference field="22" count="1" selected="0">
            <x v="12"/>
          </reference>
        </references>
      </pivotArea>
    </format>
    <format dxfId="1578">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150"/>
          </reference>
          <reference field="9" count="1" selected="0">
            <x v="122"/>
          </reference>
          <reference field="14" count="1" selected="0">
            <x v="305"/>
          </reference>
          <reference field="17" count="1" defaultSubtotal="1">
            <x v="301"/>
          </reference>
          <reference field="20" count="1" selected="0">
            <x v="27"/>
          </reference>
          <reference field="22" count="1" selected="0">
            <x v="122"/>
          </reference>
        </references>
      </pivotArea>
    </format>
    <format dxfId="1577">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198"/>
          </reference>
          <reference field="9" count="1" selected="0">
            <x v="122"/>
          </reference>
          <reference field="14" count="1" selected="0">
            <x v="305"/>
          </reference>
          <reference field="17" count="1" defaultSubtotal="1">
            <x v="301"/>
          </reference>
          <reference field="20" count="1" selected="0">
            <x v="20"/>
          </reference>
          <reference field="22" count="1" selected="0">
            <x v="122"/>
          </reference>
        </references>
      </pivotArea>
    </format>
    <format dxfId="1576">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209"/>
          </reference>
          <reference field="9" count="1" selected="0">
            <x v="122"/>
          </reference>
          <reference field="14" count="1" selected="0">
            <x v="305"/>
          </reference>
          <reference field="17" count="1" defaultSubtotal="1">
            <x v="301"/>
          </reference>
          <reference field="20" count="1" selected="0">
            <x v="44"/>
          </reference>
          <reference field="22" count="1" selected="0">
            <x v="12"/>
          </reference>
        </references>
      </pivotArea>
    </format>
    <format dxfId="1575">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10"/>
          </reference>
          <reference field="9" count="1" selected="0">
            <x v="122"/>
          </reference>
          <reference field="14" count="1" selected="0">
            <x v="305"/>
          </reference>
          <reference field="17" count="1" defaultSubtotal="1">
            <x v="301"/>
          </reference>
          <reference field="20" count="1" selected="0">
            <x v="35"/>
          </reference>
          <reference field="22" count="1" selected="0">
            <x v="122"/>
          </reference>
        </references>
      </pivotArea>
    </format>
    <format dxfId="1574">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273"/>
          </reference>
          <reference field="9" count="1" selected="0">
            <x v="122"/>
          </reference>
          <reference field="14" count="1" selected="0">
            <x v="305"/>
          </reference>
          <reference field="17" count="1" defaultSubtotal="1">
            <x v="301"/>
          </reference>
          <reference field="20" count="1" selected="0">
            <x v="40"/>
          </reference>
          <reference field="22" count="1" selected="0">
            <x v="12"/>
          </reference>
        </references>
      </pivotArea>
    </format>
    <format dxfId="1573">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274"/>
          </reference>
          <reference field="9" count="1" selected="0">
            <x v="122"/>
          </reference>
          <reference field="14" count="1" selected="0">
            <x v="305"/>
          </reference>
          <reference field="17" count="1" defaultSubtotal="1">
            <x v="301"/>
          </reference>
          <reference field="20" count="1" selected="0">
            <x v="41"/>
          </reference>
          <reference field="22" count="1" selected="0">
            <x v="12"/>
          </reference>
        </references>
      </pivotArea>
    </format>
    <format dxfId="1572">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75"/>
          </reference>
          <reference field="9" count="1" selected="0">
            <x v="122"/>
          </reference>
          <reference field="14" count="1" selected="0">
            <x v="305"/>
          </reference>
          <reference field="17" count="1" defaultSubtotal="1">
            <x v="301"/>
          </reference>
          <reference field="20" count="1" selected="0">
            <x v="42"/>
          </reference>
          <reference field="22" count="1" selected="0">
            <x v="122"/>
          </reference>
        </references>
      </pivotArea>
    </format>
    <format dxfId="1571">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275"/>
          </reference>
          <reference field="9" count="1" selected="0">
            <x v="122"/>
          </reference>
          <reference field="14" count="1" selected="0">
            <x v="305"/>
          </reference>
          <reference field="17" count="1" defaultSubtotal="1">
            <x v="301"/>
          </reference>
          <reference field="20" count="1" selected="0">
            <x v="39"/>
          </reference>
          <reference field="22" count="1" selected="0">
            <x v="12"/>
          </reference>
        </references>
      </pivotArea>
    </format>
    <format dxfId="1570">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76"/>
          </reference>
          <reference field="9" count="1" selected="0">
            <x v="122"/>
          </reference>
          <reference field="14" count="1" selected="0">
            <x v="305"/>
          </reference>
          <reference field="17" count="1" defaultSubtotal="1">
            <x v="301"/>
          </reference>
          <reference field="20" count="1" selected="0">
            <x v="46"/>
          </reference>
          <reference field="22" count="1" selected="0">
            <x v="122"/>
          </reference>
        </references>
      </pivotArea>
    </format>
    <format dxfId="1569">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77"/>
          </reference>
          <reference field="9" count="1" selected="0">
            <x v="122"/>
          </reference>
          <reference field="14" count="1" selected="0">
            <x v="305"/>
          </reference>
          <reference field="17" count="1" defaultSubtotal="1">
            <x v="301"/>
          </reference>
          <reference field="20" count="1" selected="0">
            <x v="47"/>
          </reference>
          <reference field="22" count="1" selected="0">
            <x v="122"/>
          </reference>
        </references>
      </pivotArea>
    </format>
    <format dxfId="1568">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78"/>
          </reference>
          <reference field="9" count="1" selected="0">
            <x v="122"/>
          </reference>
          <reference field="14" count="1" selected="0">
            <x v="305"/>
          </reference>
          <reference field="17" count="1" defaultSubtotal="1">
            <x v="301"/>
          </reference>
          <reference field="20" count="1" selected="0">
            <x v="48"/>
          </reference>
          <reference field="22" count="1" selected="0">
            <x v="122"/>
          </reference>
        </references>
      </pivotArea>
    </format>
    <format dxfId="1567">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295"/>
          </reference>
          <reference field="9" count="1" selected="0">
            <x v="122"/>
          </reference>
          <reference field="14" count="1" selected="0">
            <x v="305"/>
          </reference>
          <reference field="17" count="1" defaultSubtotal="1">
            <x v="301"/>
          </reference>
          <reference field="20" count="1" selected="0">
            <x v="28"/>
          </reference>
          <reference field="22" count="1" selected="0">
            <x v="122"/>
          </reference>
        </references>
      </pivotArea>
    </format>
    <format dxfId="1566">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296"/>
          </reference>
          <reference field="9" count="1" selected="0">
            <x v="122"/>
          </reference>
          <reference field="14" count="1" selected="0">
            <x v="305"/>
          </reference>
          <reference field="17" count="1" defaultSubtotal="1">
            <x v="301"/>
          </reference>
          <reference field="20" count="1" selected="0">
            <x v="38"/>
          </reference>
          <reference field="22" count="1" selected="0">
            <x v="12"/>
          </reference>
        </references>
      </pivotArea>
    </format>
    <format dxfId="1565">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11"/>
          </reference>
          <reference field="9" count="1" selected="0">
            <x v="122"/>
          </reference>
          <reference field="14" count="1" selected="0">
            <x v="305"/>
          </reference>
          <reference field="17" count="1" defaultSubtotal="1">
            <x v="301"/>
          </reference>
          <reference field="20" count="1" selected="0">
            <x v="36"/>
          </reference>
          <reference field="22" count="1" selected="0">
            <x v="122"/>
          </reference>
        </references>
      </pivotArea>
    </format>
    <format dxfId="1564">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323"/>
          </reference>
          <reference field="9" count="1" selected="0">
            <x v="122"/>
          </reference>
          <reference field="14" count="1" selected="0">
            <x v="305"/>
          </reference>
          <reference field="17" count="1" defaultSubtotal="1">
            <x v="301"/>
          </reference>
          <reference field="20" count="1" selected="0">
            <x v="32"/>
          </reference>
          <reference field="22" count="1" selected="0">
            <x v="12"/>
          </reference>
        </references>
      </pivotArea>
    </format>
    <format dxfId="1563">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24"/>
          </reference>
          <reference field="9" count="1" selected="0">
            <x v="122"/>
          </reference>
          <reference field="14" count="1" selected="0">
            <x v="305"/>
          </reference>
          <reference field="17" count="1" defaultSubtotal="1">
            <x v="301"/>
          </reference>
          <reference field="20" count="1" selected="0">
            <x v="34"/>
          </reference>
          <reference field="22" count="1" selected="0">
            <x v="122"/>
          </reference>
        </references>
      </pivotArea>
    </format>
    <format dxfId="1562">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25"/>
          </reference>
          <reference field="9" count="1" selected="0">
            <x v="122"/>
          </reference>
          <reference field="14" count="1" selected="0">
            <x v="305"/>
          </reference>
          <reference field="17" count="1" defaultSubtotal="1">
            <x v="301"/>
          </reference>
          <reference field="20" count="1" selected="0">
            <x v="31"/>
          </reference>
          <reference field="22" count="1" selected="0">
            <x v="122"/>
          </reference>
        </references>
      </pivotArea>
    </format>
    <format dxfId="1561">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26"/>
          </reference>
          <reference field="9" count="1" selected="0">
            <x v="122"/>
          </reference>
          <reference field="14" count="1" selected="0">
            <x v="305"/>
          </reference>
          <reference field="17" count="1" defaultSubtotal="1">
            <x v="301"/>
          </reference>
          <reference field="20" count="1" selected="0">
            <x v="33"/>
          </reference>
          <reference field="22" count="1" selected="0">
            <x v="122"/>
          </reference>
        </references>
      </pivotArea>
    </format>
    <format dxfId="1560">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65"/>
          </reference>
          <reference field="9" count="1" selected="0">
            <x v="122"/>
          </reference>
          <reference field="14" count="1" selected="0">
            <x v="305"/>
          </reference>
          <reference field="17" count="1" defaultSubtotal="1">
            <x v="301"/>
          </reference>
          <reference field="20" count="1" selected="0">
            <x v="51"/>
          </reference>
          <reference field="22" count="1" selected="0">
            <x v="122"/>
          </reference>
        </references>
      </pivotArea>
    </format>
    <format dxfId="1559">
      <pivotArea dataOnly="0" labelOnly="1" outline="0" fieldPosition="0">
        <references count="10">
          <reference field="0" count="0" selected="0"/>
          <reference field="1" count="1" selected="0">
            <x v="9"/>
          </reference>
          <reference field="3" count="1" selected="0">
            <x v="6"/>
          </reference>
          <reference field="7" count="1" selected="0">
            <x v="334"/>
          </reference>
          <reference field="8" count="1" selected="0">
            <x v="374"/>
          </reference>
          <reference field="9" count="1" selected="0">
            <x v="122"/>
          </reference>
          <reference field="14" count="1" selected="0">
            <x v="305"/>
          </reference>
          <reference field="17" count="1" defaultSubtotal="1">
            <x v="301"/>
          </reference>
          <reference field="20" count="1" selected="0">
            <x v="26"/>
          </reference>
          <reference field="22" count="1" selected="0">
            <x v="122"/>
          </reference>
        </references>
      </pivotArea>
    </format>
    <format dxfId="1558">
      <pivotArea dataOnly="0" labelOnly="1" outline="0" fieldPosition="0">
        <references count="10">
          <reference field="0" count="0" selected="0"/>
          <reference field="1" count="1" selected="0">
            <x v="0"/>
          </reference>
          <reference field="3" count="1" selected="0">
            <x v="22"/>
          </reference>
          <reference field="7" count="1" selected="0">
            <x v="334"/>
          </reference>
          <reference field="8" count="1" selected="0">
            <x v="375"/>
          </reference>
          <reference field="9" count="1" selected="0">
            <x v="122"/>
          </reference>
          <reference field="14" count="1" selected="0">
            <x v="305"/>
          </reference>
          <reference field="17" count="1" defaultSubtotal="1">
            <x v="301"/>
          </reference>
          <reference field="20" count="1" selected="0">
            <x v="25"/>
          </reference>
          <reference field="22" count="1" selected="0">
            <x v="12"/>
          </reference>
        </references>
      </pivotArea>
    </format>
    <format dxfId="1557">
      <pivotArea dataOnly="0" labelOnly="1" outline="0" fieldPosition="0">
        <references count="11">
          <reference field="0" count="0" selected="0"/>
          <reference field="1" count="1" selected="0">
            <x v="13"/>
          </reference>
          <reference field="3" count="1" selected="0">
            <x v="20"/>
          </reference>
          <reference field="7" count="1" selected="0">
            <x v="3"/>
          </reference>
          <reference field="8" count="1" selected="0">
            <x v="166"/>
          </reference>
          <reference field="9" count="1" selected="0">
            <x v="68"/>
          </reference>
          <reference field="14" count="1" selected="0">
            <x v="281"/>
          </reference>
          <reference field="17" count="1" selected="0">
            <x v="14"/>
          </reference>
          <reference field="18" count="1">
            <x v="31"/>
          </reference>
          <reference field="20" count="1" selected="0">
            <x v="52"/>
          </reference>
          <reference field="22" count="1" selected="0">
            <x v="111"/>
          </reference>
        </references>
      </pivotArea>
    </format>
    <format dxfId="1556">
      <pivotArea dataOnly="0" labelOnly="1" outline="0" fieldPosition="0">
        <references count="11">
          <reference field="0" count="0" selected="0"/>
          <reference field="1" count="1" selected="0">
            <x v="13"/>
          </reference>
          <reference field="3" count="1" selected="0">
            <x v="20"/>
          </reference>
          <reference field="7" count="1" selected="0">
            <x v="7"/>
          </reference>
          <reference field="8" count="1" selected="0">
            <x v="313"/>
          </reference>
          <reference field="9" count="1" selected="0">
            <x v="14"/>
          </reference>
          <reference field="14" count="1" selected="0">
            <x v="293"/>
          </reference>
          <reference field="17" count="1" selected="0">
            <x v="59"/>
          </reference>
          <reference field="18" count="1">
            <x v="125"/>
          </reference>
          <reference field="20" count="1" selected="0">
            <x v="52"/>
          </reference>
          <reference field="22" count="1" selected="0">
            <x v="107"/>
          </reference>
        </references>
      </pivotArea>
    </format>
    <format dxfId="1555">
      <pivotArea dataOnly="0" labelOnly="1" outline="0" fieldPosition="0">
        <references count="11">
          <reference field="0" count="0" selected="0"/>
          <reference field="1" count="1" selected="0">
            <x v="13"/>
          </reference>
          <reference field="3" count="1" selected="0">
            <x v="20"/>
          </reference>
          <reference field="7" count="1" selected="0">
            <x v="8"/>
          </reference>
          <reference field="8" count="1" selected="0">
            <x v="253"/>
          </reference>
          <reference field="9" count="1" selected="0">
            <x v="109"/>
          </reference>
          <reference field="14" count="1" selected="0">
            <x v="252"/>
          </reference>
          <reference field="17" count="1" selected="0">
            <x v="16"/>
          </reference>
          <reference field="18" count="1">
            <x v="35"/>
          </reference>
          <reference field="20" count="1" selected="0">
            <x v="52"/>
          </reference>
          <reference field="22" count="1" selected="0">
            <x v="76"/>
          </reference>
        </references>
      </pivotArea>
    </format>
    <format dxfId="1554">
      <pivotArea dataOnly="0" labelOnly="1" outline="0" fieldPosition="0">
        <references count="11">
          <reference field="0" count="0" selected="0"/>
          <reference field="1" count="1" selected="0">
            <x v="3"/>
          </reference>
          <reference field="3" count="1" selected="0">
            <x v="12"/>
          </reference>
          <reference field="7" count="1" selected="0">
            <x v="11"/>
          </reference>
          <reference field="8" count="1" selected="0">
            <x v="39"/>
          </reference>
          <reference field="9" count="1" selected="0">
            <x v="108"/>
          </reference>
          <reference field="14" count="1" selected="0">
            <x v="233"/>
          </reference>
          <reference field="17" count="1" selected="0">
            <x v="266"/>
          </reference>
          <reference field="18" count="1">
            <x v="239"/>
          </reference>
          <reference field="20" count="1" selected="0">
            <x v="52"/>
          </reference>
          <reference field="22" count="1" selected="0">
            <x v="122"/>
          </reference>
        </references>
      </pivotArea>
    </format>
    <format dxfId="1553">
      <pivotArea dataOnly="0" labelOnly="1" outline="0" fieldPosition="0">
        <references count="11">
          <reference field="0" count="0" selected="0"/>
          <reference field="1" count="1" selected="0">
            <x v="3"/>
          </reference>
          <reference field="3" count="1" selected="0">
            <x v="12"/>
          </reference>
          <reference field="7" count="1" selected="0">
            <x v="11"/>
          </reference>
          <reference field="8" count="1" selected="0">
            <x v="39"/>
          </reference>
          <reference field="9" count="1" selected="0">
            <x v="108"/>
          </reference>
          <reference field="14" count="1" selected="0">
            <x v="236"/>
          </reference>
          <reference field="17" count="1" selected="0">
            <x v="276"/>
          </reference>
          <reference field="18" count="1">
            <x v="260"/>
          </reference>
          <reference field="20" count="1" selected="0">
            <x v="52"/>
          </reference>
          <reference field="22" count="1" selected="0">
            <x v="122"/>
          </reference>
        </references>
      </pivotArea>
    </format>
    <format dxfId="1552">
      <pivotArea dataOnly="0" labelOnly="1" outline="0" fieldPosition="0">
        <references count="11">
          <reference field="0" count="0" selected="0"/>
          <reference field="1" count="1" selected="0">
            <x v="3"/>
          </reference>
          <reference field="3" count="1" selected="0">
            <x v="12"/>
          </reference>
          <reference field="7" count="1" selected="0">
            <x v="12"/>
          </reference>
          <reference field="8" count="1" selected="0">
            <x v="29"/>
          </reference>
          <reference field="9" count="1" selected="0">
            <x v="4"/>
          </reference>
          <reference field="14" count="1" selected="0">
            <x v="44"/>
          </reference>
          <reference field="17" count="1" selected="0">
            <x v="93"/>
          </reference>
          <reference field="18" count="1">
            <x v="64"/>
          </reference>
          <reference field="20" count="1" selected="0">
            <x v="52"/>
          </reference>
          <reference field="22" count="1" selected="0">
            <x v="4"/>
          </reference>
        </references>
      </pivotArea>
    </format>
    <format dxfId="1551">
      <pivotArea dataOnly="0" labelOnly="1" outline="0" fieldPosition="0">
        <references count="11">
          <reference field="0" count="0" selected="0"/>
          <reference field="1" count="1" selected="0">
            <x v="13"/>
          </reference>
          <reference field="3" count="1" selected="0">
            <x v="4"/>
          </reference>
          <reference field="7" count="1" selected="0">
            <x v="15"/>
          </reference>
          <reference field="8" count="1" selected="0">
            <x v="251"/>
          </reference>
          <reference field="9" count="1" selected="0">
            <x v="26"/>
          </reference>
          <reference field="14" count="1" selected="0">
            <x v="65"/>
          </reference>
          <reference field="17" count="1" selected="0">
            <x v="70"/>
          </reference>
          <reference field="18" count="1">
            <x v="111"/>
          </reference>
          <reference field="20" count="1" selected="0">
            <x v="52"/>
          </reference>
          <reference field="22" count="1" selected="0">
            <x v="85"/>
          </reference>
        </references>
      </pivotArea>
    </format>
    <format dxfId="1550">
      <pivotArea dataOnly="0" labelOnly="1" outline="0" fieldPosition="0">
        <references count="11">
          <reference field="0" count="0" selected="0"/>
          <reference field="1" count="1" selected="0">
            <x v="13"/>
          </reference>
          <reference field="3" count="1" selected="0">
            <x v="20"/>
          </reference>
          <reference field="7" count="1" selected="0">
            <x v="16"/>
          </reference>
          <reference field="8" count="1" selected="0">
            <x v="366"/>
          </reference>
          <reference field="9" count="1" selected="0">
            <x v="26"/>
          </reference>
          <reference field="14" count="1" selected="0">
            <x v="294"/>
          </reference>
          <reference field="17" count="1" selected="0">
            <x v="132"/>
          </reference>
          <reference field="18" count="1">
            <x v="162"/>
          </reference>
          <reference field="20" count="1" selected="0">
            <x v="52"/>
          </reference>
          <reference field="22" count="1" selected="0">
            <x v="77"/>
          </reference>
        </references>
      </pivotArea>
    </format>
    <format dxfId="1549">
      <pivotArea dataOnly="0" labelOnly="1" outline="0" fieldPosition="0">
        <references count="11">
          <reference field="0" count="0" selected="0"/>
          <reference field="1" count="1" selected="0">
            <x v="8"/>
          </reference>
          <reference field="3" count="1" selected="0">
            <x v="19"/>
          </reference>
          <reference field="7" count="1" selected="0">
            <x v="20"/>
          </reference>
          <reference field="8" count="1" selected="0">
            <x v="155"/>
          </reference>
          <reference field="9" count="1" selected="0">
            <x v="110"/>
          </reference>
          <reference field="14" count="1" selected="0">
            <x v="133"/>
          </reference>
          <reference field="17" count="1" selected="0">
            <x v="213"/>
          </reference>
          <reference field="18" count="1">
            <x v="181"/>
          </reference>
          <reference field="20" count="1" selected="0">
            <x v="52"/>
          </reference>
          <reference field="22" count="1" selected="0">
            <x v="122"/>
          </reference>
        </references>
      </pivotArea>
    </format>
    <format dxfId="1548">
      <pivotArea dataOnly="0" labelOnly="1" outline="0" fieldPosition="0">
        <references count="11">
          <reference field="0" count="0" selected="0"/>
          <reference field="1" count="1" selected="0">
            <x v="13"/>
          </reference>
          <reference field="3" count="1" selected="0">
            <x v="20"/>
          </reference>
          <reference field="7" count="1" selected="0">
            <x v="39"/>
          </reference>
          <reference field="8" count="1" selected="0">
            <x v="182"/>
          </reference>
          <reference field="9" count="1" selected="0">
            <x v="32"/>
          </reference>
          <reference field="14" count="1" selected="0">
            <x v="254"/>
          </reference>
          <reference field="17" count="1" selected="0">
            <x v="15"/>
          </reference>
          <reference field="18" count="1">
            <x v="32"/>
          </reference>
          <reference field="20" count="1" selected="0">
            <x v="52"/>
          </reference>
          <reference field="22" count="1" selected="0">
            <x v="91"/>
          </reference>
        </references>
      </pivotArea>
    </format>
    <format dxfId="1547">
      <pivotArea dataOnly="0" labelOnly="1" outline="0" fieldPosition="0">
        <references count="11">
          <reference field="0" count="0" selected="0"/>
          <reference field="1" count="1" selected="0">
            <x v="13"/>
          </reference>
          <reference field="3" count="1" selected="0">
            <x v="20"/>
          </reference>
          <reference field="7" count="1" selected="0">
            <x v="40"/>
          </reference>
          <reference field="8" count="1" selected="0">
            <x v="126"/>
          </reference>
          <reference field="9" count="1" selected="0">
            <x v="32"/>
          </reference>
          <reference field="14" count="1" selected="0">
            <x v="251"/>
          </reference>
          <reference field="17" count="1" selected="0">
            <x v="9"/>
          </reference>
          <reference field="18" count="1">
            <x v="13"/>
          </reference>
          <reference field="20" count="1" selected="0">
            <x v="52"/>
          </reference>
          <reference field="22" count="1" selected="0">
            <x v="84"/>
          </reference>
        </references>
      </pivotArea>
    </format>
    <format dxfId="1546">
      <pivotArea dataOnly="0" labelOnly="1" outline="0" fieldPosition="0">
        <references count="11">
          <reference field="0" count="0" selected="0"/>
          <reference field="1" count="1" selected="0">
            <x v="13"/>
          </reference>
          <reference field="3" count="1" selected="0">
            <x v="20"/>
          </reference>
          <reference field="7" count="1" selected="0">
            <x v="41"/>
          </reference>
          <reference field="8" count="1" selected="0">
            <x v="125"/>
          </reference>
          <reference field="9" count="1" selected="0">
            <x v="32"/>
          </reference>
          <reference field="14" count="1" selected="0">
            <x v="298"/>
          </reference>
          <reference field="17" count="1" selected="0">
            <x v="14"/>
          </reference>
          <reference field="18" count="1">
            <x v="31"/>
          </reference>
          <reference field="20" count="1" selected="0">
            <x v="52"/>
          </reference>
          <reference field="22" count="1" selected="0">
            <x v="83"/>
          </reference>
        </references>
      </pivotArea>
    </format>
    <format dxfId="1545">
      <pivotArea dataOnly="0" labelOnly="1" outline="0" fieldPosition="0">
        <references count="11">
          <reference field="0" count="0" selected="0"/>
          <reference field="1" count="1" selected="0">
            <x v="13"/>
          </reference>
          <reference field="3" count="1" selected="0">
            <x v="4"/>
          </reference>
          <reference field="7" count="1" selected="0">
            <x v="42"/>
          </reference>
          <reference field="8" count="1" selected="0">
            <x v="351"/>
          </reference>
          <reference field="9" count="1" selected="0">
            <x v="122"/>
          </reference>
          <reference field="14" count="1" selected="0">
            <x v="14"/>
          </reference>
          <reference field="17" count="1" selected="0">
            <x v="8"/>
          </reference>
          <reference field="18" count="1">
            <x v="9"/>
          </reference>
          <reference field="20" count="1" selected="0">
            <x v="52"/>
          </reference>
          <reference field="22" count="1" selected="0">
            <x v="100"/>
          </reference>
        </references>
      </pivotArea>
    </format>
    <format dxfId="1544">
      <pivotArea dataOnly="0" labelOnly="1" outline="0" fieldPosition="0">
        <references count="11">
          <reference field="0" count="0" selected="0"/>
          <reference field="1" count="1" selected="0">
            <x v="13"/>
          </reference>
          <reference field="3" count="1" selected="0">
            <x v="20"/>
          </reference>
          <reference field="7" count="1" selected="0">
            <x v="43"/>
          </reference>
          <reference field="8" count="1" selected="0">
            <x v="370"/>
          </reference>
          <reference field="9" count="1" selected="0">
            <x v="32"/>
          </reference>
          <reference field="14" count="1" selected="0">
            <x v="270"/>
          </reference>
          <reference field="17" count="1" selected="0">
            <x v="52"/>
          </reference>
          <reference field="18" count="1">
            <x v="83"/>
          </reference>
          <reference field="20" count="1" selected="0">
            <x v="52"/>
          </reference>
          <reference field="22" count="1" selected="0">
            <x v="80"/>
          </reference>
        </references>
      </pivotArea>
    </format>
    <format dxfId="1543">
      <pivotArea dataOnly="0" labelOnly="1" outline="0" fieldPosition="0">
        <references count="11">
          <reference field="0" count="0" selected="0"/>
          <reference field="1" count="1" selected="0">
            <x v="8"/>
          </reference>
          <reference field="3" count="1" selected="0">
            <x v="19"/>
          </reference>
          <reference field="7" count="1" selected="0">
            <x v="44"/>
          </reference>
          <reference field="8" count="1" selected="0">
            <x v="373"/>
          </reference>
          <reference field="9" count="1" selected="0">
            <x v="50"/>
          </reference>
          <reference field="14" count="1" selected="0">
            <x v="34"/>
          </reference>
          <reference field="17" count="1" selected="0">
            <x v="50"/>
          </reference>
          <reference field="18" count="1">
            <x v="81"/>
          </reference>
          <reference field="20" count="1" selected="0">
            <x v="52"/>
          </reference>
          <reference field="22" count="1" selected="0">
            <x v="122"/>
          </reference>
        </references>
      </pivotArea>
    </format>
    <format dxfId="1542">
      <pivotArea dataOnly="0" labelOnly="1" outline="0" fieldPosition="0">
        <references count="11">
          <reference field="0" count="0" selected="0"/>
          <reference field="1" count="1" selected="0">
            <x v="13"/>
          </reference>
          <reference field="3" count="1" selected="0">
            <x v="20"/>
          </reference>
          <reference field="7" count="1" selected="0">
            <x v="45"/>
          </reference>
          <reference field="8" count="1" selected="0">
            <x v="369"/>
          </reference>
          <reference field="9" count="1" selected="0">
            <x v="32"/>
          </reference>
          <reference field="14" count="1" selected="0">
            <x v="255"/>
          </reference>
          <reference field="17" count="1" selected="0">
            <x v="17"/>
          </reference>
          <reference field="18" count="1">
            <x v="37"/>
          </reference>
          <reference field="20" count="1" selected="0">
            <x v="52"/>
          </reference>
          <reference field="22" count="1" selected="0">
            <x v="82"/>
          </reference>
        </references>
      </pivotArea>
    </format>
    <format dxfId="1541">
      <pivotArea dataOnly="0" labelOnly="1" outline="0" fieldPosition="0">
        <references count="11">
          <reference field="0" count="0" selected="0"/>
          <reference field="1" count="1" selected="0">
            <x v="13"/>
          </reference>
          <reference field="3" count="1" selected="0">
            <x v="4"/>
          </reference>
          <reference field="7" count="1" selected="0">
            <x v="45"/>
          </reference>
          <reference field="8" count="1" selected="0">
            <x v="352"/>
          </reference>
          <reference field="9" count="1" selected="0">
            <x v="122"/>
          </reference>
          <reference field="14" count="1" selected="0">
            <x v="46"/>
          </reference>
          <reference field="17" count="1" selected="0">
            <x v="43"/>
          </reference>
          <reference field="18" count="1">
            <x v="70"/>
          </reference>
          <reference field="20" count="1" selected="0">
            <x v="52"/>
          </reference>
          <reference field="22" count="1" selected="0">
            <x v="81"/>
          </reference>
        </references>
      </pivotArea>
    </format>
    <format dxfId="1540">
      <pivotArea dataOnly="0" labelOnly="1" outline="0" fieldPosition="0">
        <references count="11">
          <reference field="0" count="0" selected="0"/>
          <reference field="1" count="1" selected="0">
            <x v="13"/>
          </reference>
          <reference field="3" count="1" selected="0">
            <x v="4"/>
          </reference>
          <reference field="7" count="1" selected="0">
            <x v="55"/>
          </reference>
          <reference field="8" count="1" selected="0">
            <x v="132"/>
          </reference>
          <reference field="9" count="1" selected="0">
            <x v="22"/>
          </reference>
          <reference field="14" count="1" selected="0">
            <x v="43"/>
          </reference>
          <reference field="17" count="1" selected="0">
            <x v="40"/>
          </reference>
          <reference field="18" count="1">
            <x v="59"/>
          </reference>
          <reference field="20" count="1" selected="0">
            <x v="52"/>
          </reference>
          <reference field="22" count="1" selected="0">
            <x v="114"/>
          </reference>
        </references>
      </pivotArea>
    </format>
    <format dxfId="1539">
      <pivotArea dataOnly="0" labelOnly="1" outline="0" fieldPosition="0">
        <references count="11">
          <reference field="0" count="0" selected="0"/>
          <reference field="1" count="1" selected="0">
            <x v="13"/>
          </reference>
          <reference field="3" count="1" selected="0">
            <x v="20"/>
          </reference>
          <reference field="7" count="1" selected="0">
            <x v="71"/>
          </reference>
          <reference field="8" count="1" selected="0">
            <x v="250"/>
          </reference>
          <reference field="9" count="1" selected="0">
            <x v="111"/>
          </reference>
          <reference field="14" count="1" selected="0">
            <x v="225"/>
          </reference>
          <reference field="17" count="1" selected="0">
            <x v="248"/>
          </reference>
          <reference field="18" count="1">
            <x v="211"/>
          </reference>
          <reference field="20" count="1" selected="0">
            <x v="52"/>
          </reference>
          <reference field="22" count="1" selected="0">
            <x v="122"/>
          </reference>
        </references>
      </pivotArea>
    </format>
    <format dxfId="1538">
      <pivotArea dataOnly="0" labelOnly="1" outline="0" fieldPosition="0">
        <references count="11">
          <reference field="0" count="0" selected="0"/>
          <reference field="1" count="1" selected="0">
            <x v="13"/>
          </reference>
          <reference field="3" count="1" selected="0">
            <x v="20"/>
          </reference>
          <reference field="7" count="1" selected="0">
            <x v="72"/>
          </reference>
          <reference field="8" count="1" selected="0">
            <x v="147"/>
          </reference>
          <reference field="9" count="1" selected="0">
            <x v="111"/>
          </reference>
          <reference field="14" count="1" selected="0">
            <x v="221"/>
          </reference>
          <reference field="17" count="1" selected="0">
            <x v="243"/>
          </reference>
          <reference field="18" count="1">
            <x v="206"/>
          </reference>
          <reference field="20" count="1" selected="0">
            <x v="52"/>
          </reference>
          <reference field="22" count="1" selected="0">
            <x v="122"/>
          </reference>
        </references>
      </pivotArea>
    </format>
    <format dxfId="1537">
      <pivotArea dataOnly="0" labelOnly="1" outline="0" fieldPosition="0">
        <references count="11">
          <reference field="0" count="0" selected="0"/>
          <reference field="1" count="1" selected="0">
            <x v="0"/>
          </reference>
          <reference field="3" count="1" selected="0">
            <x v="22"/>
          </reference>
          <reference field="7" count="1" selected="0">
            <x v="73"/>
          </reference>
          <reference field="8" count="1" selected="0">
            <x v="320"/>
          </reference>
          <reference field="9" count="1" selected="0">
            <x v="61"/>
          </reference>
          <reference field="14" count="1" selected="0">
            <x v="62"/>
          </reference>
          <reference field="17" count="1" selected="0">
            <x v="65"/>
          </reference>
          <reference field="18" count="1">
            <x v="57"/>
          </reference>
          <reference field="20" count="1" selected="0">
            <x v="37"/>
          </reference>
          <reference field="22" count="1" selected="0">
            <x v="12"/>
          </reference>
        </references>
      </pivotArea>
    </format>
    <format dxfId="1536">
      <pivotArea dataOnly="0" labelOnly="1" outline="0" fieldPosition="0">
        <references count="11">
          <reference field="0" count="0" selected="0"/>
          <reference field="1" count="1" selected="0">
            <x v="9"/>
          </reference>
          <reference field="3" count="1" selected="0">
            <x v="6"/>
          </reference>
          <reference field="7" count="1" selected="0">
            <x v="74"/>
          </reference>
          <reference field="8" count="1" selected="0">
            <x v="299"/>
          </reference>
          <reference field="9" count="1" selected="0">
            <x v="88"/>
          </reference>
          <reference field="14" count="1" selected="0">
            <x v="92"/>
          </reference>
          <reference field="17" count="1" selected="0">
            <x v="96"/>
          </reference>
          <reference field="18" count="1">
            <x v="90"/>
          </reference>
          <reference field="20" count="1" selected="0">
            <x v="43"/>
          </reference>
          <reference field="22" count="1" selected="0">
            <x v="122"/>
          </reference>
        </references>
      </pivotArea>
    </format>
    <format dxfId="1535">
      <pivotArea dataOnly="0" labelOnly="1" outline="0" fieldPosition="0">
        <references count="11">
          <reference field="0" count="0" selected="0"/>
          <reference field="1" count="1" selected="0">
            <x v="3"/>
          </reference>
          <reference field="3" count="1" selected="0">
            <x v="12"/>
          </reference>
          <reference field="7" count="1" selected="0">
            <x v="75"/>
          </reference>
          <reference field="8" count="1" selected="0">
            <x v="106"/>
          </reference>
          <reference field="9" count="1" selected="0">
            <x v="30"/>
          </reference>
          <reference field="14" count="1" selected="0">
            <x v="241"/>
          </reference>
          <reference field="17" count="1" selected="0">
            <x v="285"/>
          </reference>
          <reference field="18" count="1">
            <x v="273"/>
          </reference>
          <reference field="20" count="1" selected="0">
            <x v="52"/>
          </reference>
          <reference field="22" count="1" selected="0">
            <x v="122"/>
          </reference>
        </references>
      </pivotArea>
    </format>
    <format dxfId="1534">
      <pivotArea dataOnly="0" labelOnly="1" outline="0" fieldPosition="0">
        <references count="11">
          <reference field="0" count="0" selected="0"/>
          <reference field="1" count="1" selected="0">
            <x v="3"/>
          </reference>
          <reference field="3" count="1" selected="0">
            <x v="12"/>
          </reference>
          <reference field="7" count="1" selected="0">
            <x v="76"/>
          </reference>
          <reference field="8" count="1" selected="0">
            <x v="105"/>
          </reference>
          <reference field="9" count="1" selected="0">
            <x v="30"/>
          </reference>
          <reference field="14" count="1" selected="0">
            <x v="239"/>
          </reference>
          <reference field="17" count="1" selected="0">
            <x v="281"/>
          </reference>
          <reference field="18" count="1">
            <x v="270"/>
          </reference>
          <reference field="20" count="1" selected="0">
            <x v="52"/>
          </reference>
          <reference field="22" count="1" selected="0">
            <x v="122"/>
          </reference>
        </references>
      </pivotArea>
    </format>
    <format dxfId="1533">
      <pivotArea dataOnly="0" labelOnly="1" outline="0" fieldPosition="0">
        <references count="11">
          <reference field="0" count="0" selected="0"/>
          <reference field="1" count="1" selected="0">
            <x v="13"/>
          </reference>
          <reference field="3" count="1" selected="0">
            <x v="20"/>
          </reference>
          <reference field="7" count="1" selected="0">
            <x v="77"/>
          </reference>
          <reference field="8" count="1" selected="0">
            <x v="327"/>
          </reference>
          <reference field="9" count="1" selected="0">
            <x v="64"/>
          </reference>
          <reference field="14" count="1" selected="0">
            <x v="271"/>
          </reference>
          <reference field="17" count="1" selected="0">
            <x v="98"/>
          </reference>
          <reference field="18" count="1">
            <x v="175"/>
          </reference>
          <reference field="20" count="1" selected="0">
            <x v="52"/>
          </reference>
          <reference field="22" count="1" selected="0">
            <x v="93"/>
          </reference>
        </references>
      </pivotArea>
    </format>
    <format dxfId="1532">
      <pivotArea dataOnly="0" labelOnly="1" outline="0" fieldPosition="0">
        <references count="11">
          <reference field="0" count="0" selected="0"/>
          <reference field="1" count="1" selected="0">
            <x v="13"/>
          </reference>
          <reference field="3" count="1" selected="0">
            <x v="4"/>
          </reference>
          <reference field="7" count="1" selected="0">
            <x v="78"/>
          </reference>
          <reference field="8" count="1" selected="0">
            <x v="322"/>
          </reference>
          <reference field="9" count="1" selected="0">
            <x v="37"/>
          </reference>
          <reference field="14" count="1" selected="0">
            <x v="90"/>
          </reference>
          <reference field="17" count="1" selected="0">
            <x v="94"/>
          </reference>
          <reference field="18" count="1">
            <x v="140"/>
          </reference>
          <reference field="20" count="1" selected="0">
            <x v="52"/>
          </reference>
          <reference field="22" count="1" selected="0">
            <x v="112"/>
          </reference>
        </references>
      </pivotArea>
    </format>
    <format dxfId="1531">
      <pivotArea dataOnly="0" labelOnly="1" outline="0" fieldPosition="0">
        <references count="11">
          <reference field="0" count="0" selected="0"/>
          <reference field="1" count="1" selected="0">
            <x v="13"/>
          </reference>
          <reference field="3" count="1" selected="0">
            <x v="4"/>
          </reference>
          <reference field="7" count="1" selected="0">
            <x v="79"/>
          </reference>
          <reference field="8" count="1" selected="0">
            <x v="321"/>
          </reference>
          <reference field="9" count="1" selected="0">
            <x v="37"/>
          </reference>
          <reference field="14" count="1" selected="0">
            <x v="86"/>
          </reference>
          <reference field="17" count="1" selected="0">
            <x v="90"/>
          </reference>
          <reference field="18" count="1">
            <x v="138"/>
          </reference>
          <reference field="20" count="1" selected="0">
            <x v="52"/>
          </reference>
          <reference field="22" count="1" selected="0">
            <x v="90"/>
          </reference>
        </references>
      </pivotArea>
    </format>
    <format dxfId="1530">
      <pivotArea dataOnly="0" labelOnly="1" outline="0" fieldPosition="0">
        <references count="11">
          <reference field="0" count="0" selected="0"/>
          <reference field="1" count="1" selected="0">
            <x v="13"/>
          </reference>
          <reference field="3" count="1" selected="0">
            <x v="20"/>
          </reference>
          <reference field="7" count="1" selected="0">
            <x v="80"/>
          </reference>
          <reference field="8" count="1" selected="0">
            <x v="258"/>
          </reference>
          <reference field="9" count="1" selected="0">
            <x v="36"/>
          </reference>
          <reference field="14" count="1" selected="0">
            <x v="282"/>
          </reference>
          <reference field="17" count="1" selected="0">
            <x v="169"/>
          </reference>
          <reference field="18" count="1">
            <x v="243"/>
          </reference>
          <reference field="20" count="1" selected="0">
            <x v="52"/>
          </reference>
          <reference field="22" count="1" selected="0">
            <x v="99"/>
          </reference>
        </references>
      </pivotArea>
    </format>
    <format dxfId="1529">
      <pivotArea dataOnly="0" labelOnly="1" outline="0" fieldPosition="0">
        <references count="11">
          <reference field="0" count="0" selected="0"/>
          <reference field="1" count="1" selected="0">
            <x v="13"/>
          </reference>
          <reference field="3" count="1" selected="0">
            <x v="20"/>
          </reference>
          <reference field="7" count="1" selected="0">
            <x v="81"/>
          </reference>
          <reference field="8" count="1" selected="0">
            <x v="27"/>
          </reference>
          <reference field="9" count="1" selected="0">
            <x v="38"/>
          </reference>
          <reference field="14" count="1" selected="0">
            <x v="283"/>
          </reference>
          <reference field="17" count="1" selected="0">
            <x v="31"/>
          </reference>
          <reference field="18" count="1">
            <x v="69"/>
          </reference>
          <reference field="20" count="1" selected="0">
            <x v="52"/>
          </reference>
          <reference field="22" count="1" selected="0">
            <x v="120"/>
          </reference>
        </references>
      </pivotArea>
    </format>
    <format dxfId="1528">
      <pivotArea dataOnly="0" labelOnly="1" outline="0" fieldPosition="0">
        <references count="11">
          <reference field="0" count="0" selected="0"/>
          <reference field="1" count="1" selected="0">
            <x v="13"/>
          </reference>
          <reference field="3" count="1" selected="0">
            <x v="4"/>
          </reference>
          <reference field="7" count="1" selected="0">
            <x v="82"/>
          </reference>
          <reference field="8" count="1" selected="0">
            <x v="368"/>
          </reference>
          <reference field="9" count="1" selected="0">
            <x v="37"/>
          </reference>
          <reference field="14" count="1" selected="0">
            <x v="38"/>
          </reference>
          <reference field="17" count="1" selected="0">
            <x v="36"/>
          </reference>
          <reference field="18" count="1">
            <x v="54"/>
          </reference>
          <reference field="20" count="1" selected="0">
            <x v="52"/>
          </reference>
          <reference field="22" count="1" selected="0">
            <x v="109"/>
          </reference>
        </references>
      </pivotArea>
    </format>
    <format dxfId="1527">
      <pivotArea dataOnly="0" labelOnly="1" outline="0" fieldPosition="0">
        <references count="11">
          <reference field="0" count="0" selected="0"/>
          <reference field="1" count="1" selected="0">
            <x v="13"/>
          </reference>
          <reference field="3" count="1" selected="0">
            <x v="20"/>
          </reference>
          <reference field="7" count="1" selected="0">
            <x v="82"/>
          </reference>
          <reference field="8" count="1" selected="0">
            <x v="21"/>
          </reference>
          <reference field="9" count="1" selected="0">
            <x v="38"/>
          </reference>
          <reference field="14" count="1" selected="0">
            <x v="253"/>
          </reference>
          <reference field="17" count="1" selected="0">
            <x v="64"/>
          </reference>
          <reference field="18" count="1">
            <x v="132"/>
          </reference>
          <reference field="20" count="1" selected="0">
            <x v="52"/>
          </reference>
          <reference field="22" count="1" selected="0">
            <x v="109"/>
          </reference>
        </references>
      </pivotArea>
    </format>
    <format dxfId="1526">
      <pivotArea dataOnly="0" labelOnly="1" outline="0" fieldPosition="0">
        <references count="11">
          <reference field="0" count="0" selected="0"/>
          <reference field="1" count="1" selected="0">
            <x v="3"/>
          </reference>
          <reference field="3" count="1" selected="0">
            <x v="12"/>
          </reference>
          <reference field="7" count="1" selected="0">
            <x v="84"/>
          </reference>
          <reference field="8" count="1" selected="0">
            <x v="363"/>
          </reference>
          <reference field="9" count="1" selected="0">
            <x v="122"/>
          </reference>
          <reference field="14" count="1" selected="0">
            <x v="236"/>
          </reference>
          <reference field="17" count="1" selected="0">
            <x v="276"/>
          </reference>
          <reference field="18" count="1">
            <x v="260"/>
          </reference>
          <reference field="20" count="1" selected="0">
            <x v="52"/>
          </reference>
          <reference field="22" count="1" selected="0">
            <x v="122"/>
          </reference>
        </references>
      </pivotArea>
    </format>
    <format dxfId="1525">
      <pivotArea dataOnly="0" labelOnly="1" outline="0" fieldPosition="0">
        <references count="11">
          <reference field="0" count="0" selected="0"/>
          <reference field="1" count="1" selected="0">
            <x v="8"/>
          </reference>
          <reference field="3" count="1" selected="0">
            <x v="19"/>
          </reference>
          <reference field="7" count="1" selected="0">
            <x v="85"/>
          </reference>
          <reference field="8" count="1" selected="0">
            <x v="283"/>
          </reference>
          <reference field="9" count="1" selected="0">
            <x v="47"/>
          </reference>
          <reference field="14" count="1" selected="0">
            <x v="13"/>
          </reference>
          <reference field="17" count="1" selected="0">
            <x v="29"/>
          </reference>
          <reference field="18" count="1">
            <x v="26"/>
          </reference>
          <reference field="20" count="1" selected="0">
            <x v="52"/>
          </reference>
          <reference field="22" count="1" selected="0">
            <x v="122"/>
          </reference>
        </references>
      </pivotArea>
    </format>
    <format dxfId="1524">
      <pivotArea dataOnly="0" labelOnly="1" outline="0" fieldPosition="0">
        <references count="11">
          <reference field="0" count="0" selected="0"/>
          <reference field="1" count="1" selected="0">
            <x v="8"/>
          </reference>
          <reference field="3" count="1" selected="0">
            <x v="19"/>
          </reference>
          <reference field="7" count="1" selected="0">
            <x v="86"/>
          </reference>
          <reference field="8" count="1" selected="0">
            <x v="281"/>
          </reference>
          <reference field="9" count="1" selected="0">
            <x v="47"/>
          </reference>
          <reference field="14" count="1" selected="0">
            <x v="22"/>
          </reference>
          <reference field="17" count="1" selected="0">
            <x v="69"/>
          </reference>
          <reference field="18" count="1">
            <x v="62"/>
          </reference>
          <reference field="20" count="1" selected="0">
            <x v="52"/>
          </reference>
          <reference field="22" count="1" selected="0">
            <x v="122"/>
          </reference>
        </references>
      </pivotArea>
    </format>
    <format dxfId="1523">
      <pivotArea dataOnly="0" labelOnly="1" outline="0" fieldPosition="0">
        <references count="11">
          <reference field="0" count="0" selected="0"/>
          <reference field="1" count="1" selected="0">
            <x v="8"/>
          </reference>
          <reference field="3" count="1" selected="0">
            <x v="19"/>
          </reference>
          <reference field="7" count="1" selected="0">
            <x v="87"/>
          </reference>
          <reference field="8" count="1" selected="0">
            <x v="280"/>
          </reference>
          <reference field="9" count="1" selected="0">
            <x v="47"/>
          </reference>
          <reference field="14" count="1" selected="0">
            <x v="22"/>
          </reference>
          <reference field="17" count="1" selected="0">
            <x v="69"/>
          </reference>
          <reference field="18" count="1">
            <x v="63"/>
          </reference>
          <reference field="20" count="1" selected="0">
            <x v="52"/>
          </reference>
          <reference field="22" count="1" selected="0">
            <x v="122"/>
          </reference>
        </references>
      </pivotArea>
    </format>
    <format dxfId="1522">
      <pivotArea dataOnly="0" labelOnly="1" outline="0" fieldPosition="0">
        <references count="11">
          <reference field="0" count="0" selected="0"/>
          <reference field="1" count="1" selected="0">
            <x v="8"/>
          </reference>
          <reference field="3" count="1" selected="0">
            <x v="19"/>
          </reference>
          <reference field="7" count="1" selected="0">
            <x v="88"/>
          </reference>
          <reference field="8" count="1" selected="0">
            <x v="282"/>
          </reference>
          <reference field="9" count="1" selected="0">
            <x v="47"/>
          </reference>
          <reference field="14" count="1" selected="0">
            <x v="21"/>
          </reference>
          <reference field="17" count="1" selected="0">
            <x v="58"/>
          </reference>
          <reference field="18" count="1">
            <x v="50"/>
          </reference>
          <reference field="20" count="1" selected="0">
            <x v="52"/>
          </reference>
          <reference field="22" count="1" selected="0">
            <x v="122"/>
          </reference>
        </references>
      </pivotArea>
    </format>
    <format dxfId="1521">
      <pivotArea dataOnly="0" labelOnly="1" outline="0" fieldPosition="0">
        <references count="11">
          <reference field="0" count="0" selected="0"/>
          <reference field="1" count="1" selected="0">
            <x v="8"/>
          </reference>
          <reference field="3" count="1" selected="0">
            <x v="19"/>
          </reference>
          <reference field="7" count="1" selected="0">
            <x v="89"/>
          </reference>
          <reference field="8" count="1" selected="0">
            <x v="279"/>
          </reference>
          <reference field="9" count="1" selected="0">
            <x v="47"/>
          </reference>
          <reference field="14" count="1" selected="0">
            <x v="18"/>
          </reference>
          <reference field="17" count="1" selected="0">
            <x v="42"/>
          </reference>
          <reference field="18" count="1">
            <x v="36"/>
          </reference>
          <reference field="20" count="1" selected="0">
            <x v="52"/>
          </reference>
          <reference field="22" count="1" selected="0">
            <x v="122"/>
          </reference>
        </references>
      </pivotArea>
    </format>
    <format dxfId="1520">
      <pivotArea dataOnly="0" labelOnly="1" outline="0" fieldPosition="0">
        <references count="11">
          <reference field="0" count="0" selected="0"/>
          <reference field="1" count="1" selected="0">
            <x v="13"/>
          </reference>
          <reference field="3" count="1" selected="0">
            <x v="20"/>
          </reference>
          <reference field="7" count="1" selected="0">
            <x v="102"/>
          </reference>
          <reference field="8" count="1" selected="0">
            <x v="315"/>
          </reference>
          <reference field="9" count="1" selected="0">
            <x v="69"/>
          </reference>
          <reference field="14" count="1" selected="0">
            <x v="278"/>
          </reference>
          <reference field="17" count="1" selected="0">
            <x v="3"/>
          </reference>
          <reference field="18" count="1">
            <x v="6"/>
          </reference>
          <reference field="20" count="1" selected="0">
            <x v="52"/>
          </reference>
          <reference field="22" count="1" selected="0">
            <x v="108"/>
          </reference>
        </references>
      </pivotArea>
    </format>
    <format dxfId="1519">
      <pivotArea dataOnly="0" labelOnly="1" outline="0" fieldPosition="0">
        <references count="11">
          <reference field="0" count="0" selected="0"/>
          <reference field="1" count="1" selected="0">
            <x v="8"/>
          </reference>
          <reference field="3" count="1" selected="0">
            <x v="19"/>
          </reference>
          <reference field="7" count="1" selected="0">
            <x v="110"/>
          </reference>
          <reference field="8" count="1" selected="0">
            <x v="255"/>
          </reference>
          <reference field="9" count="1" selected="0">
            <x v="76"/>
          </reference>
          <reference field="14" count="1" selected="0">
            <x v="127"/>
          </reference>
          <reference field="17" count="1" selected="0">
            <x v="241"/>
          </reference>
          <reference field="18" count="1">
            <x v="271"/>
          </reference>
          <reference field="20" count="1" selected="0">
            <x v="52"/>
          </reference>
          <reference field="22" count="1" selected="0">
            <x v="122"/>
          </reference>
        </references>
      </pivotArea>
    </format>
    <format dxfId="1518">
      <pivotArea dataOnly="0" labelOnly="1" outline="0" fieldPosition="0">
        <references count="11">
          <reference field="0" count="0" selected="0"/>
          <reference field="1" count="1" selected="0">
            <x v="13"/>
          </reference>
          <reference field="3" count="1" selected="0">
            <x v="20"/>
          </reference>
          <reference field="7" count="1" selected="0">
            <x v="115"/>
          </reference>
          <reference field="8" count="1" selected="0">
            <x v="219"/>
          </reference>
          <reference field="9" count="1" selected="0">
            <x v="54"/>
          </reference>
          <reference field="14" count="1" selected="0">
            <x v="301"/>
          </reference>
          <reference field="17" count="1" selected="0">
            <x v="5"/>
          </reference>
          <reference field="18" count="1">
            <x v="10"/>
          </reference>
          <reference field="20" count="1" selected="0">
            <x v="52"/>
          </reference>
          <reference field="22" count="1" selected="0">
            <x v="94"/>
          </reference>
        </references>
      </pivotArea>
    </format>
    <format dxfId="1517">
      <pivotArea dataOnly="0" labelOnly="1" outline="0" fieldPosition="0">
        <references count="11">
          <reference field="0" count="0" selected="0"/>
          <reference field="1" count="1" selected="0">
            <x v="3"/>
          </reference>
          <reference field="3" count="1" selected="0">
            <x v="12"/>
          </reference>
          <reference field="7" count="1" selected="0">
            <x v="119"/>
          </reference>
          <reference field="8" count="1" selected="0">
            <x v="208"/>
          </reference>
          <reference field="9" count="1" selected="0">
            <x v="46"/>
          </reference>
          <reference field="14" count="1" selected="0">
            <x v="101"/>
          </reference>
          <reference field="17" count="1" selected="0">
            <x v="110"/>
          </reference>
          <reference field="18" count="1">
            <x v="98"/>
          </reference>
          <reference field="20" count="1" selected="0">
            <x v="52"/>
          </reference>
          <reference field="22" count="1" selected="0">
            <x v="122"/>
          </reference>
        </references>
      </pivotArea>
    </format>
    <format dxfId="1516">
      <pivotArea dataOnly="0" labelOnly="1" outline="0" fieldPosition="0">
        <references count="11">
          <reference field="0" count="0" selected="0"/>
          <reference field="1" count="1" selected="0">
            <x v="13"/>
          </reference>
          <reference field="3" count="1" selected="0">
            <x v="20"/>
          </reference>
          <reference field="7" count="1" selected="0">
            <x v="120"/>
          </reference>
          <reference field="8" count="1" selected="0">
            <x v="312"/>
          </reference>
          <reference field="9" count="1" selected="0">
            <x v="45"/>
          </reference>
          <reference field="14" count="1" selected="0">
            <x v="296"/>
          </reference>
          <reference field="17" count="1" selected="0">
            <x v="21"/>
          </reference>
          <reference field="18" count="1">
            <x v="16"/>
          </reference>
          <reference field="20" count="1" selected="0">
            <x v="52"/>
          </reference>
          <reference field="22" count="1" selected="0">
            <x v="103"/>
          </reference>
        </references>
      </pivotArea>
    </format>
    <format dxfId="1515">
      <pivotArea dataOnly="0" labelOnly="1" outline="0" fieldPosition="0">
        <references count="11">
          <reference field="0" count="0" selected="0"/>
          <reference field="1" count="1" selected="0">
            <x v="8"/>
          </reference>
          <reference field="3" count="1" selected="0">
            <x v="19"/>
          </reference>
          <reference field="7" count="1" selected="0">
            <x v="129"/>
          </reference>
          <reference field="8" count="1" selected="0">
            <x v="234"/>
          </reference>
          <reference field="9" count="1" selected="0">
            <x v="116"/>
          </reference>
          <reference field="14" count="1" selected="0">
            <x v="33"/>
          </reference>
          <reference field="17" count="1" selected="0">
            <x v="62"/>
          </reference>
          <reference field="18" count="1">
            <x v="53"/>
          </reference>
          <reference field="20" count="1" selected="0">
            <x v="52"/>
          </reference>
          <reference field="22" count="1" selected="0">
            <x v="122"/>
          </reference>
        </references>
      </pivotArea>
    </format>
    <format dxfId="1514">
      <pivotArea dataOnly="0" labelOnly="1" outline="0" fieldPosition="0">
        <references count="11">
          <reference field="0" count="0" selected="0"/>
          <reference field="1" count="1" selected="0">
            <x v="13"/>
          </reference>
          <reference field="3" count="1" selected="0">
            <x v="20"/>
          </reference>
          <reference field="7" count="1" selected="0">
            <x v="131"/>
          </reference>
          <reference field="8" count="1" selected="0">
            <x v="305"/>
          </reference>
          <reference field="9" count="1" selected="0">
            <x v="71"/>
          </reference>
          <reference field="14" count="1" selected="0">
            <x v="268"/>
          </reference>
          <reference field="17" count="1" selected="0">
            <x v="55"/>
          </reference>
          <reference field="18" count="1">
            <x v="47"/>
          </reference>
          <reference field="20" count="1" selected="0">
            <x v="52"/>
          </reference>
          <reference field="22" count="1" selected="0">
            <x v="101"/>
          </reference>
        </references>
      </pivotArea>
    </format>
    <format dxfId="1513">
      <pivotArea dataOnly="0" labelOnly="1" outline="0" fieldPosition="0">
        <references count="11">
          <reference field="0" count="0" selected="0"/>
          <reference field="1" count="1" selected="0">
            <x v="8"/>
          </reference>
          <reference field="3" count="1" selected="0">
            <x v="19"/>
          </reference>
          <reference field="7" count="1" selected="0">
            <x v="136"/>
          </reference>
          <reference field="8" count="1" selected="0">
            <x v="246"/>
          </reference>
          <reference field="9" count="1" selected="0">
            <x v="116"/>
          </reference>
          <reference field="14" count="1" selected="0">
            <x v="61"/>
          </reference>
          <reference field="17" count="1" selected="0">
            <x v="64"/>
          </reference>
          <reference field="18" count="1">
            <x v="105"/>
          </reference>
          <reference field="20" count="1" selected="0">
            <x v="52"/>
          </reference>
          <reference field="22" count="1" selected="0">
            <x v="122"/>
          </reference>
        </references>
      </pivotArea>
    </format>
    <format dxfId="1512">
      <pivotArea dataOnly="0" labelOnly="1" outline="0" fieldPosition="0">
        <references count="11">
          <reference field="0" count="0" selected="0"/>
          <reference field="1" count="1" selected="0">
            <x v="13"/>
          </reference>
          <reference field="3" count="1" selected="0">
            <x v="4"/>
          </reference>
          <reference field="7" count="1" selected="0">
            <x v="137"/>
          </reference>
          <reference field="8" count="1" selected="0">
            <x v="212"/>
          </reference>
          <reference field="9" count="1" selected="0">
            <x v="117"/>
          </reference>
          <reference field="14" count="1" selected="0">
            <x v="39"/>
          </reference>
          <reference field="17" count="1" selected="0">
            <x v="37"/>
          </reference>
          <reference field="18" count="1">
            <x v="55"/>
          </reference>
          <reference field="20" count="1" selected="0">
            <x v="52"/>
          </reference>
          <reference field="22" count="1" selected="0">
            <x v="113"/>
          </reference>
        </references>
      </pivotArea>
    </format>
    <format dxfId="1511">
      <pivotArea dataOnly="0" labelOnly="1" outline="0" fieldPosition="0">
        <references count="11">
          <reference field="0" count="0" selected="0"/>
          <reference field="1" count="1" selected="0">
            <x v="8"/>
          </reference>
          <reference field="3" count="1" selected="0">
            <x v="19"/>
          </reference>
          <reference field="7" count="1" selected="0">
            <x v="138"/>
          </reference>
          <reference field="8" count="1" selected="0">
            <x v="24"/>
          </reference>
          <reference field="9" count="1" selected="0">
            <x v="7"/>
          </reference>
          <reference field="14" count="1" selected="0">
            <x v="12"/>
          </reference>
          <reference field="17" count="1" selected="0">
            <x v="4"/>
          </reference>
          <reference field="18" count="1">
            <x v="4"/>
          </reference>
          <reference field="20" count="1" selected="0">
            <x v="52"/>
          </reference>
          <reference field="22" count="1" selected="0">
            <x v="122"/>
          </reference>
        </references>
      </pivotArea>
    </format>
    <format dxfId="1510">
      <pivotArea dataOnly="0" labelOnly="1" outline="0" fieldPosition="0">
        <references count="11">
          <reference field="0" count="0" selected="0"/>
          <reference field="1" count="1" selected="0">
            <x v="3"/>
          </reference>
          <reference field="3" count="1" selected="0">
            <x v="12"/>
          </reference>
          <reference field="7" count="1" selected="0">
            <x v="145"/>
          </reference>
          <reference field="8" count="1" selected="0">
            <x v="129"/>
          </reference>
          <reference field="9" count="1" selected="0">
            <x v="4"/>
          </reference>
          <reference field="14" count="1" selected="0">
            <x v="219"/>
          </reference>
          <reference field="17" count="1" selected="0">
            <x v="240"/>
          </reference>
          <reference field="18" count="1">
            <x v="204"/>
          </reference>
          <reference field="20" count="1" selected="0">
            <x v="52"/>
          </reference>
          <reference field="22" count="1" selected="0">
            <x v="122"/>
          </reference>
        </references>
      </pivotArea>
    </format>
    <format dxfId="1509">
      <pivotArea dataOnly="0" labelOnly="1" outline="0" fieldPosition="0">
        <references count="11">
          <reference field="0" count="0" selected="0"/>
          <reference field="1" count="1" selected="0">
            <x v="3"/>
          </reference>
          <reference field="3" count="1" selected="0">
            <x v="12"/>
          </reference>
          <reference field="7" count="1" selected="0">
            <x v="146"/>
          </reference>
          <reference field="8" count="1" selected="0">
            <x v="184"/>
          </reference>
          <reference field="9" count="1" selected="0">
            <x v="13"/>
          </reference>
          <reference field="14" count="1" selected="0">
            <x v="191"/>
          </reference>
          <reference field="17" count="1" selected="0">
            <x v="205"/>
          </reference>
          <reference field="18" count="1">
            <x v="171"/>
          </reference>
          <reference field="20" count="1" selected="0">
            <x v="52"/>
          </reference>
          <reference field="22" count="1" selected="0">
            <x v="122"/>
          </reference>
        </references>
      </pivotArea>
    </format>
    <format dxfId="1508">
      <pivotArea dataOnly="0" labelOnly="1" outline="0" fieldPosition="0">
        <references count="11">
          <reference field="0" count="0" selected="0"/>
          <reference field="1" count="1" selected="0">
            <x v="13"/>
          </reference>
          <reference field="3" count="1" selected="0">
            <x v="20"/>
          </reference>
          <reference field="7" count="1" selected="0">
            <x v="148"/>
          </reference>
          <reference field="8" count="1" selected="0">
            <x v="367"/>
          </reference>
          <reference field="9" count="1" selected="0">
            <x v="93"/>
          </reference>
          <reference field="14" count="1" selected="0">
            <x v="277"/>
          </reference>
          <reference field="17" count="1" selected="0">
            <x v="32"/>
          </reference>
          <reference field="18" count="1">
            <x v="49"/>
          </reference>
          <reference field="20" count="1" selected="0">
            <x v="52"/>
          </reference>
          <reference field="22" count="1" selected="0">
            <x v="78"/>
          </reference>
        </references>
      </pivotArea>
    </format>
    <format dxfId="1507">
      <pivotArea dataOnly="0" labelOnly="1" outline="0" fieldPosition="0">
        <references count="11">
          <reference field="0" count="0" selected="0"/>
          <reference field="1" count="1" selected="0">
            <x v="0"/>
          </reference>
          <reference field="3" count="1" selected="0">
            <x v="22"/>
          </reference>
          <reference field="7" count="1" selected="0">
            <x v="153"/>
          </reference>
          <reference field="8" count="1" selected="0">
            <x v="121"/>
          </reference>
          <reference field="9" count="1" selected="0">
            <x v="94"/>
          </reference>
          <reference field="14" count="1" selected="0">
            <x v="111"/>
          </reference>
          <reference field="17" count="1" selected="0">
            <x v="121"/>
          </reference>
          <reference field="18" count="1">
            <x v="107"/>
          </reference>
          <reference field="20" count="1" selected="0">
            <x v="45"/>
          </reference>
          <reference field="22" count="1" selected="0">
            <x v="12"/>
          </reference>
        </references>
      </pivotArea>
    </format>
    <format dxfId="1506">
      <pivotArea dataOnly="0" labelOnly="1" outline="0" fieldPosition="0">
        <references count="11">
          <reference field="0" count="0" selected="0"/>
          <reference field="1" count="1" selected="0">
            <x v="8"/>
          </reference>
          <reference field="3" count="1" selected="0">
            <x v="19"/>
          </reference>
          <reference field="7" count="1" selected="0">
            <x v="154"/>
          </reference>
          <reference field="8" count="1" selected="0">
            <x v="207"/>
          </reference>
          <reference field="9" count="1" selected="0">
            <x v="92"/>
          </reference>
          <reference field="14" count="1" selected="0">
            <x v="19"/>
          </reference>
          <reference field="17" count="1" selected="0">
            <x v="45"/>
          </reference>
          <reference field="18" count="1">
            <x v="75"/>
          </reference>
          <reference field="20" count="1" selected="0">
            <x v="52"/>
          </reference>
          <reference field="22" count="1" selected="0">
            <x v="122"/>
          </reference>
        </references>
      </pivotArea>
    </format>
    <format dxfId="1505">
      <pivotArea dataOnly="0" labelOnly="1" outline="0" fieldPosition="0">
        <references count="11">
          <reference field="0" count="0" selected="0"/>
          <reference field="1" count="1" selected="0">
            <x v="6"/>
          </reference>
          <reference field="3" count="1" selected="0">
            <x v="5"/>
          </reference>
          <reference field="7" count="1" selected="0">
            <x v="154"/>
          </reference>
          <reference field="8" count="1" selected="0">
            <x v="206"/>
          </reference>
          <reference field="9" count="1" selected="0">
            <x v="96"/>
          </reference>
          <reference field="14" count="1" selected="0">
            <x v="0"/>
          </reference>
          <reference field="17" count="1" selected="0">
            <x v="26"/>
          </reference>
          <reference field="18" count="1">
            <x v="23"/>
          </reference>
          <reference field="20" count="1" selected="0">
            <x v="52"/>
          </reference>
          <reference field="22" count="1" selected="0">
            <x v="122"/>
          </reference>
        </references>
      </pivotArea>
    </format>
    <format dxfId="1504">
      <pivotArea dataOnly="0" labelOnly="1" outline="0" fieldPosition="0">
        <references count="11">
          <reference field="0" count="0" selected="0"/>
          <reference field="1" count="1" selected="0">
            <x v="3"/>
          </reference>
          <reference field="3" count="1" selected="0">
            <x v="12"/>
          </reference>
          <reference field="7" count="1" selected="0">
            <x v="157"/>
          </reference>
          <reference field="8" count="1" selected="0">
            <x v="187"/>
          </reference>
          <reference field="9" count="1" selected="0">
            <x v="46"/>
          </reference>
          <reference field="14" count="1" selected="0">
            <x v="232"/>
          </reference>
          <reference field="17" count="1" selected="0">
            <x v="264"/>
          </reference>
          <reference field="18" count="1">
            <x v="234"/>
          </reference>
          <reference field="20" count="1" selected="0">
            <x v="52"/>
          </reference>
          <reference field="22" count="1" selected="0">
            <x v="122"/>
          </reference>
        </references>
      </pivotArea>
    </format>
    <format dxfId="1503">
      <pivotArea dataOnly="0" labelOnly="1" outline="0" fieldPosition="0">
        <references count="11">
          <reference field="0" count="0" selected="0"/>
          <reference field="1" count="1" selected="0">
            <x v="13"/>
          </reference>
          <reference field="3" count="1" selected="0">
            <x v="4"/>
          </reference>
          <reference field="7" count="1" selected="0">
            <x v="159"/>
          </reference>
          <reference field="8" count="1" selected="0">
            <x v="190"/>
          </reference>
          <reference field="9" count="1" selected="0">
            <x v="18"/>
          </reference>
          <reference field="14" count="1" selected="0">
            <x v="42"/>
          </reference>
          <reference field="17" count="1" selected="0">
            <x v="39"/>
          </reference>
          <reference field="18" count="1">
            <x v="58"/>
          </reference>
          <reference field="20" count="1" selected="0">
            <x v="52"/>
          </reference>
          <reference field="22" count="1" selected="0">
            <x v="110"/>
          </reference>
        </references>
      </pivotArea>
    </format>
    <format dxfId="1502">
      <pivotArea dataOnly="0" labelOnly="1" outline="0" fieldPosition="0">
        <references count="11">
          <reference field="0" count="0" selected="0"/>
          <reference field="1" count="1" selected="0">
            <x v="8"/>
          </reference>
          <reference field="3" count="1" selected="0">
            <x v="19"/>
          </reference>
          <reference field="7" count="1" selected="0">
            <x v="161"/>
          </reference>
          <reference field="8" count="1" selected="0">
            <x v="294"/>
          </reference>
          <reference field="9" count="1" selected="0">
            <x v="93"/>
          </reference>
          <reference field="14" count="1" selected="0">
            <x v="56"/>
          </reference>
          <reference field="17" count="1" selected="0">
            <x v="230"/>
          </reference>
          <reference field="18" count="1">
            <x v="263"/>
          </reference>
          <reference field="20" count="1" selected="0">
            <x v="52"/>
          </reference>
          <reference field="22" count="1" selected="0">
            <x v="122"/>
          </reference>
        </references>
      </pivotArea>
    </format>
    <format dxfId="1501">
      <pivotArea dataOnly="0" labelOnly="1" outline="0" fieldPosition="0">
        <references count="11">
          <reference field="0" count="0" selected="0"/>
          <reference field="1" count="1" selected="0">
            <x v="13"/>
          </reference>
          <reference field="3" count="1" selected="0">
            <x v="4"/>
          </reference>
          <reference field="7" count="1" selected="0">
            <x v="161"/>
          </reference>
          <reference field="8" count="1" selected="0">
            <x v="252"/>
          </reference>
          <reference field="9" count="1" selected="0">
            <x v="95"/>
          </reference>
          <reference field="14" count="1" selected="0">
            <x v="49"/>
          </reference>
          <reference field="17" count="1" selected="0">
            <x v="48"/>
          </reference>
          <reference field="18" count="1">
            <x v="39"/>
          </reference>
          <reference field="20" count="1" selected="0">
            <x v="52"/>
          </reference>
          <reference field="22" count="1" selected="0">
            <x v="105"/>
          </reference>
        </references>
      </pivotArea>
    </format>
    <format dxfId="1500">
      <pivotArea dataOnly="0" labelOnly="1" outline="0" fieldPosition="0">
        <references count="11">
          <reference field="0" count="0" selected="0"/>
          <reference field="1" count="1" selected="0">
            <x v="8"/>
          </reference>
          <reference field="3" count="1" selected="0">
            <x v="19"/>
          </reference>
          <reference field="7" count="1" selected="0">
            <x v="162"/>
          </reference>
          <reference field="8" count="1" selected="0">
            <x v="292"/>
          </reference>
          <reference field="9" count="1" selected="0">
            <x v="93"/>
          </reference>
          <reference field="14" count="1" selected="0">
            <x v="76"/>
          </reference>
          <reference field="17" count="1" selected="0">
            <x v="269"/>
          </reference>
          <reference field="18" count="1">
            <x v="285"/>
          </reference>
          <reference field="20" count="1" selected="0">
            <x v="52"/>
          </reference>
          <reference field="22" count="1" selected="0">
            <x v="122"/>
          </reference>
        </references>
      </pivotArea>
    </format>
    <format dxfId="1499">
      <pivotArea dataOnly="0" labelOnly="1" outline="0" fieldPosition="0">
        <references count="11">
          <reference field="0" count="0" selected="0"/>
          <reference field="1" count="1" selected="0">
            <x v="6"/>
          </reference>
          <reference field="3" count="1" selected="0">
            <x v="5"/>
          </reference>
          <reference field="7" count="1" selected="0">
            <x v="163"/>
          </reference>
          <reference field="8" count="1" selected="0">
            <x v="186"/>
          </reference>
          <reference field="9" count="1" selected="0">
            <x v="96"/>
          </reference>
          <reference field="14" count="1" selected="0">
            <x v="1"/>
          </reference>
          <reference field="17" count="1" selected="0">
            <x v="57"/>
          </reference>
          <reference field="18" count="1">
            <x v="20"/>
          </reference>
          <reference field="20" count="1" selected="0">
            <x v="52"/>
          </reference>
          <reference field="22" count="1" selected="0">
            <x v="122"/>
          </reference>
        </references>
      </pivotArea>
    </format>
    <format dxfId="1498">
      <pivotArea dataOnly="0" labelOnly="1" outline="0" fieldPosition="0">
        <references count="11">
          <reference field="0" count="0" selected="0"/>
          <reference field="1" count="1" selected="0">
            <x v="8"/>
          </reference>
          <reference field="3" count="1" selected="0">
            <x v="19"/>
          </reference>
          <reference field="7" count="1" selected="0">
            <x v="164"/>
          </reference>
          <reference field="8" count="1" selected="0">
            <x v="293"/>
          </reference>
          <reference field="9" count="1" selected="0">
            <x v="93"/>
          </reference>
          <reference field="14" count="1" selected="0">
            <x v="63"/>
          </reference>
          <reference field="17" count="1" selected="0">
            <x v="254"/>
          </reference>
          <reference field="18" count="1">
            <x v="219"/>
          </reference>
          <reference field="20" count="1" selected="0">
            <x v="52"/>
          </reference>
          <reference field="22" count="1" selected="0">
            <x v="122"/>
          </reference>
        </references>
      </pivotArea>
    </format>
    <format dxfId="1497">
      <pivotArea dataOnly="0" labelOnly="1" outline="0" fieldPosition="0">
        <references count="11">
          <reference field="0" count="0" selected="0"/>
          <reference field="1" count="1" selected="0">
            <x v="13"/>
          </reference>
          <reference field="3" count="1" selected="0">
            <x v="0"/>
          </reference>
          <reference field="7" count="1" selected="0">
            <x v="168"/>
          </reference>
          <reference field="8" count="1" selected="0">
            <x v="189"/>
          </reference>
          <reference field="9" count="1" selected="0">
            <x v="18"/>
          </reference>
          <reference field="14" count="1" selected="0">
            <x v="119"/>
          </reference>
          <reference field="17" count="1" selected="0">
            <x v="131"/>
          </reference>
          <reference field="18" count="1">
            <x v="160"/>
          </reference>
          <reference field="20" count="1" selected="0">
            <x v="52"/>
          </reference>
          <reference field="22" count="1" selected="0">
            <x v="104"/>
          </reference>
        </references>
      </pivotArea>
    </format>
    <format dxfId="1496">
      <pivotArea dataOnly="0" labelOnly="1" outline="0" fieldPosition="0">
        <references count="11">
          <reference field="0" count="0" selected="0"/>
          <reference field="1" count="1" selected="0">
            <x v="13"/>
          </reference>
          <reference field="3" count="1" selected="0">
            <x v="20"/>
          </reference>
          <reference field="7" count="1" selected="0">
            <x v="169"/>
          </reference>
          <reference field="8" count="1" selected="0">
            <x v="95"/>
          </reference>
          <reference field="9" count="1" selected="0">
            <x v="93"/>
          </reference>
          <reference field="14" count="1" selected="0">
            <x v="258"/>
          </reference>
          <reference field="17" count="1" selected="0">
            <x v="36"/>
          </reference>
          <reference field="18" count="1">
            <x v="30"/>
          </reference>
          <reference field="20" count="1" selected="0">
            <x v="52"/>
          </reference>
          <reference field="22" count="1" selected="0">
            <x v="96"/>
          </reference>
        </references>
      </pivotArea>
    </format>
    <format dxfId="1495">
      <pivotArea dataOnly="0" labelOnly="1" outline="0" fieldPosition="0">
        <references count="11">
          <reference field="0" count="0" selected="0"/>
          <reference field="1" count="1" selected="0">
            <x v="8"/>
          </reference>
          <reference field="3" count="1" selected="0">
            <x v="19"/>
          </reference>
          <reference field="7" count="1" selected="0">
            <x v="170"/>
          </reference>
          <reference field="8" count="1" selected="0">
            <x v="232"/>
          </reference>
          <reference field="9" count="1" selected="0">
            <x v="92"/>
          </reference>
          <reference field="14" count="1" selected="0">
            <x v="128"/>
          </reference>
          <reference field="17" count="1" selected="0">
            <x v="141"/>
          </reference>
          <reference field="18" count="1">
            <x v="120"/>
          </reference>
          <reference field="20" count="1" selected="0">
            <x v="52"/>
          </reference>
          <reference field="22" count="1" selected="0">
            <x v="122"/>
          </reference>
        </references>
      </pivotArea>
    </format>
    <format dxfId="1494">
      <pivotArea dataOnly="0" labelOnly="1" outline="0" fieldPosition="0">
        <references count="11">
          <reference field="0" count="0" selected="0"/>
          <reference field="1" count="1" selected="0">
            <x v="3"/>
          </reference>
          <reference field="3" count="1" selected="0">
            <x v="12"/>
          </reference>
          <reference field="7" count="1" selected="0">
            <x v="180"/>
          </reference>
          <reference field="8" count="1" selected="0">
            <x v="340"/>
          </reference>
          <reference field="9" count="1" selected="0">
            <x v="5"/>
          </reference>
          <reference field="14" count="1" selected="0">
            <x v="104"/>
          </reference>
          <reference field="17" count="1" selected="0">
            <x v="113"/>
          </reference>
          <reference field="18" count="1">
            <x v="101"/>
          </reference>
          <reference field="20" count="1" selected="0">
            <x v="52"/>
          </reference>
          <reference field="22" count="1" selected="0">
            <x v="122"/>
          </reference>
        </references>
      </pivotArea>
    </format>
    <format dxfId="1493">
      <pivotArea dataOnly="0" labelOnly="1" outline="0" fieldPosition="0">
        <references count="11">
          <reference field="0" count="0" selected="0"/>
          <reference field="1" count="1" selected="0">
            <x v="13"/>
          </reference>
          <reference field="3" count="1" selected="0">
            <x v="20"/>
          </reference>
          <reference field="7" count="1" selected="0">
            <x v="182"/>
          </reference>
          <reference field="8" count="1" selected="0">
            <x v="318"/>
          </reference>
          <reference field="9" count="1" selected="0">
            <x v="33"/>
          </reference>
          <reference field="14" count="1" selected="0">
            <x v="266"/>
          </reference>
          <reference field="17" count="1" selected="0">
            <x v="182"/>
          </reference>
          <reference field="18" count="1">
            <x v="254"/>
          </reference>
          <reference field="20" count="1" selected="0">
            <x v="52"/>
          </reference>
          <reference field="22" count="1" selected="0">
            <x v="115"/>
          </reference>
        </references>
      </pivotArea>
    </format>
    <format dxfId="1492">
      <pivotArea dataOnly="0" labelOnly="1" outline="0" fieldPosition="0">
        <references count="11">
          <reference field="0" count="0" selected="0"/>
          <reference field="1" count="1" selected="0">
            <x v="13"/>
          </reference>
          <reference field="3" count="1" selected="0">
            <x v="20"/>
          </reference>
          <reference field="7" count="1" selected="0">
            <x v="183"/>
          </reference>
          <reference field="8" count="1" selected="0">
            <x v="316"/>
          </reference>
          <reference field="9" count="1" selected="0">
            <x v="33"/>
          </reference>
          <reference field="14" count="1" selected="0">
            <x v="262"/>
          </reference>
          <reference field="17" count="1" selected="0">
            <x v="117"/>
          </reference>
          <reference field="18" count="1">
            <x v="188"/>
          </reference>
          <reference field="20" count="1" selected="0">
            <x v="52"/>
          </reference>
          <reference field="22" count="1" selected="0">
            <x v="116"/>
          </reference>
        </references>
      </pivotArea>
    </format>
    <format dxfId="1491">
      <pivotArea dataOnly="0" labelOnly="1" outline="0" fieldPosition="0">
        <references count="11">
          <reference field="0" count="0" selected="0"/>
          <reference field="1" count="1" selected="0">
            <x v="12"/>
          </reference>
          <reference field="3" count="1" selected="0">
            <x v="8"/>
          </reference>
          <reference field="7" count="1" selected="0">
            <x v="187"/>
          </reference>
          <reference field="8" count="1" selected="0">
            <x v="96"/>
          </reference>
          <reference field="9" count="1" selected="0">
            <x v="99"/>
          </reference>
          <reference field="14" count="1" selected="0">
            <x v="95"/>
          </reference>
          <reference field="17" count="1" selected="0">
            <x v="102"/>
          </reference>
          <reference field="18" count="1">
            <x v="92"/>
          </reference>
          <reference field="20" count="1" selected="0">
            <x v="16"/>
          </reference>
          <reference field="22" count="1" selected="0">
            <x v="122"/>
          </reference>
        </references>
      </pivotArea>
    </format>
    <format dxfId="1490">
      <pivotArea dataOnly="0" labelOnly="1" outline="0" fieldPosition="0">
        <references count="11">
          <reference field="0" count="0" selected="0"/>
          <reference field="1" count="1" selected="0">
            <x v="0"/>
          </reference>
          <reference field="3" count="1" selected="0">
            <x v="22"/>
          </reference>
          <reference field="7" count="1" selected="0">
            <x v="191"/>
          </reference>
          <reference field="8" count="1" selected="0">
            <x v="310"/>
          </reference>
          <reference field="9" count="1" selected="0">
            <x v="62"/>
          </reference>
          <reference field="14" count="1" selected="0">
            <x v="57"/>
          </reference>
          <reference field="17" count="1" selected="0">
            <x v="97"/>
          </reference>
          <reference field="18" count="1">
            <x v="91"/>
          </reference>
          <reference field="20" count="1" selected="0">
            <x v="49"/>
          </reference>
          <reference field="22" count="1" selected="0">
            <x v="12"/>
          </reference>
        </references>
      </pivotArea>
    </format>
    <format dxfId="1489">
      <pivotArea dataOnly="0" labelOnly="1" outline="0" fieldPosition="0">
        <references count="11">
          <reference field="0" count="0" selected="0"/>
          <reference field="1" count="1" selected="0">
            <x v="6"/>
          </reference>
          <reference field="3" count="1" selected="0">
            <x v="5"/>
          </reference>
          <reference field="7" count="1" selected="0">
            <x v="207"/>
          </reference>
          <reference field="8" count="1" selected="0">
            <x v="372"/>
          </reference>
          <reference field="9" count="1" selected="0">
            <x v="113"/>
          </reference>
          <reference field="14" count="1" selected="0">
            <x v="9"/>
          </reference>
          <reference field="17" count="1" selected="0">
            <x v="127"/>
          </reference>
          <reference field="18" count="1">
            <x v="34"/>
          </reference>
          <reference field="20" count="1" selected="0">
            <x v="52"/>
          </reference>
          <reference field="22" count="1" selected="0">
            <x v="55"/>
          </reference>
        </references>
      </pivotArea>
    </format>
    <format dxfId="1488">
      <pivotArea dataOnly="0" labelOnly="1" outline="0" fieldPosition="0">
        <references count="11">
          <reference field="0" count="0" selected="0"/>
          <reference field="1" count="1" selected="0">
            <x v="13"/>
          </reference>
          <reference field="3" count="1" selected="0">
            <x v="20"/>
          </reference>
          <reference field="7" count="1" selected="0">
            <x v="208"/>
          </reference>
          <reference field="8" count="1" selected="0">
            <x v="371"/>
          </reference>
          <reference field="9" count="1" selected="0">
            <x v="112"/>
          </reference>
          <reference field="14" count="1" selected="0">
            <x v="273"/>
          </reference>
          <reference field="17" count="1" selected="0">
            <x v="35"/>
          </reference>
          <reference field="18" count="1">
            <x v="79"/>
          </reference>
          <reference field="20" count="1" selected="0">
            <x v="52"/>
          </reference>
          <reference field="22" count="1" selected="0">
            <x v="102"/>
          </reference>
        </references>
      </pivotArea>
    </format>
    <format dxfId="1487">
      <pivotArea dataOnly="0" labelOnly="1" outline="0" fieldPosition="0">
        <references count="11">
          <reference field="0" count="0" selected="0"/>
          <reference field="1" count="1" selected="0">
            <x v="13"/>
          </reference>
          <reference field="3" count="1" selected="0">
            <x v="20"/>
          </reference>
          <reference field="7" count="1" selected="0">
            <x v="233"/>
          </reference>
          <reference field="8" count="1" selected="0">
            <x v="110"/>
          </reference>
          <reference field="9" count="1" selected="0">
            <x v="26"/>
          </reference>
          <reference field="14" count="1" selected="0">
            <x v="146"/>
          </reference>
          <reference field="17" count="1" selected="0">
            <x v="158"/>
          </reference>
          <reference field="18" count="1">
            <x v="137"/>
          </reference>
          <reference field="20" count="1" selected="0">
            <x v="52"/>
          </reference>
          <reference field="22" count="1" selected="0">
            <x v="122"/>
          </reference>
        </references>
      </pivotArea>
    </format>
    <format dxfId="1486">
      <pivotArea dataOnly="0" labelOnly="1" outline="0" fieldPosition="0">
        <references count="11">
          <reference field="0" count="0" selected="0"/>
          <reference field="1" count="1" selected="0">
            <x v="13"/>
          </reference>
          <reference field="3" count="1" selected="0">
            <x v="20"/>
          </reference>
          <reference field="7" count="1" selected="0">
            <x v="236"/>
          </reference>
          <reference field="8" count="1" selected="0">
            <x v="26"/>
          </reference>
          <reference field="9" count="1" selected="0">
            <x v="84"/>
          </reference>
          <reference field="14" count="1" selected="0">
            <x v="192"/>
          </reference>
          <reference field="17" count="1" selected="0">
            <x v="208"/>
          </reference>
          <reference field="18" count="1">
            <x v="174"/>
          </reference>
          <reference field="20" count="1" selected="0">
            <x v="52"/>
          </reference>
          <reference field="22" count="1" selected="0">
            <x v="122"/>
          </reference>
        </references>
      </pivotArea>
    </format>
    <format dxfId="1485">
      <pivotArea dataOnly="0" labelOnly="1" outline="0" fieldPosition="0">
        <references count="11">
          <reference field="0" count="0" selected="0"/>
          <reference field="1" count="1" selected="0">
            <x v="3"/>
          </reference>
          <reference field="3" count="1" selected="0">
            <x v="12"/>
          </reference>
          <reference field="7" count="1" selected="0">
            <x v="239"/>
          </reference>
          <reference field="8" count="1" selected="0">
            <x v="22"/>
          </reference>
          <reference field="9" count="1" selected="0">
            <x v="4"/>
          </reference>
          <reference field="14" count="1" selected="0">
            <x v="59"/>
          </reference>
          <reference field="17" count="1" selected="0">
            <x v="111"/>
          </reference>
          <reference field="18" count="1">
            <x v="99"/>
          </reference>
          <reference field="20" count="1" selected="0">
            <x v="52"/>
          </reference>
          <reference field="22" count="1" selected="0">
            <x v="4"/>
          </reference>
        </references>
      </pivotArea>
    </format>
    <format dxfId="1484">
      <pivotArea dataOnly="0" labelOnly="1" outline="0" fieldPosition="0">
        <references count="11">
          <reference field="0" count="0" selected="0"/>
          <reference field="1" count="1" selected="0">
            <x v="9"/>
          </reference>
          <reference field="3" count="1" selected="0">
            <x v="6"/>
          </reference>
          <reference field="7" count="1" selected="0">
            <x v="242"/>
          </reference>
          <reference field="8" count="1" selected="0">
            <x v="382"/>
          </reference>
          <reference field="9" count="1" selected="0">
            <x v="8"/>
          </reference>
          <reference field="14" count="1" selected="0">
            <x v="71"/>
          </reference>
          <reference field="17" count="1" selected="0">
            <x v="274"/>
          </reference>
          <reference field="18" count="1">
            <x v="255"/>
          </reference>
          <reference field="20" count="1" selected="0">
            <x v="29"/>
          </reference>
          <reference field="22" count="1" selected="0">
            <x v="122"/>
          </reference>
        </references>
      </pivotArea>
    </format>
    <format dxfId="1483">
      <pivotArea dataOnly="0" labelOnly="1" outline="0" fieldPosition="0">
        <references count="11">
          <reference field="0" count="0" selected="0"/>
          <reference field="1" count="1" selected="0">
            <x v="0"/>
          </reference>
          <reference field="3" count="1" selected="0">
            <x v="18"/>
          </reference>
          <reference field="7" count="1" selected="0">
            <x v="242"/>
          </reference>
          <reference field="8" count="1" selected="0">
            <x v="382"/>
          </reference>
          <reference field="9" count="1" selected="0">
            <x v="8"/>
          </reference>
          <reference field="14" count="1" selected="0">
            <x v="71"/>
          </reference>
          <reference field="17" count="1" selected="0">
            <x v="274"/>
          </reference>
          <reference field="18" count="1">
            <x v="255"/>
          </reference>
          <reference field="20" count="1" selected="0">
            <x v="52"/>
          </reference>
          <reference field="22" count="1" selected="0">
            <x v="79"/>
          </reference>
        </references>
      </pivotArea>
    </format>
    <format dxfId="1482">
      <pivotArea dataOnly="0" labelOnly="1" outline="0" fieldPosition="0">
        <references count="11">
          <reference field="0" count="0" selected="0"/>
          <reference field="1" count="1" selected="0">
            <x v="1"/>
          </reference>
          <reference field="3" count="1" selected="0">
            <x v="1"/>
          </reference>
          <reference field="7" count="1" selected="0">
            <x v="242"/>
          </reference>
          <reference field="8" count="1" selected="0">
            <x v="381"/>
          </reference>
          <reference field="9" count="1" selected="0">
            <x v="122"/>
          </reference>
          <reference field="14" count="1" selected="0">
            <x v="70"/>
          </reference>
          <reference field="17" count="1" selected="0">
            <x v="74"/>
          </reference>
          <reference field="18" count="1">
            <x v="118"/>
          </reference>
          <reference field="20" count="1" selected="0">
            <x v="52"/>
          </reference>
          <reference field="22" count="1" selected="0">
            <x v="122"/>
          </reference>
        </references>
      </pivotArea>
    </format>
    <format dxfId="1481">
      <pivotArea dataOnly="0" labelOnly="1" outline="0" fieldPosition="0">
        <references count="11">
          <reference field="0" count="0" selected="0"/>
          <reference field="1" count="1" selected="0">
            <x v="0"/>
          </reference>
          <reference field="3" count="1" selected="0">
            <x v="22"/>
          </reference>
          <reference field="7" count="1" selected="0">
            <x v="245"/>
          </reference>
          <reference field="8" count="1" selected="0">
            <x v="309"/>
          </reference>
          <reference field="9" count="1" selected="0">
            <x v="62"/>
          </reference>
          <reference field="14" count="1" selected="0">
            <x v="96"/>
          </reference>
          <reference field="17" count="1" selected="0">
            <x v="103"/>
          </reference>
          <reference field="18" count="1">
            <x v="93"/>
          </reference>
          <reference field="20" count="1" selected="0">
            <x v="50"/>
          </reference>
          <reference field="22" count="1" selected="0">
            <x v="12"/>
          </reference>
        </references>
      </pivotArea>
    </format>
    <format dxfId="1480">
      <pivotArea dataOnly="0" labelOnly="1" outline="0" fieldPosition="0">
        <references count="11">
          <reference field="0" count="0" selected="0"/>
          <reference field="1" count="1" selected="0">
            <x v="13"/>
          </reference>
          <reference field="3" count="1" selected="0">
            <x v="20"/>
          </reference>
          <reference field="7" count="1" selected="0">
            <x v="250"/>
          </reference>
          <reference field="8" count="1" selected="0">
            <x v="355"/>
          </reference>
          <reference field="9" count="1" selected="0">
            <x v="82"/>
          </reference>
          <reference field="14" count="1" selected="0">
            <x v="280"/>
          </reference>
          <reference field="17" count="1" selected="0">
            <x v="19"/>
          </reference>
          <reference field="18" count="1">
            <x v="40"/>
          </reference>
          <reference field="20" count="1" selected="0">
            <x v="52"/>
          </reference>
          <reference field="22" count="1" selected="0">
            <x v="121"/>
          </reference>
        </references>
      </pivotArea>
    </format>
    <format dxfId="1479">
      <pivotArea dataOnly="0" labelOnly="1" outline="0" fieldPosition="0">
        <references count="11">
          <reference field="0" count="0" selected="0"/>
          <reference field="1" count="1" selected="0">
            <x v="13"/>
          </reference>
          <reference field="3" count="1" selected="0">
            <x v="20"/>
          </reference>
          <reference field="7" count="1" selected="0">
            <x v="251"/>
          </reference>
          <reference field="8" count="1" selected="0">
            <x v="196"/>
          </reference>
          <reference field="9" count="1" selected="0">
            <x v="84"/>
          </reference>
          <reference field="14" count="1" selected="0">
            <x v="279"/>
          </reference>
          <reference field="17" count="1" selected="0">
            <x v="41"/>
          </reference>
          <reference field="18" count="1">
            <x v="180"/>
          </reference>
          <reference field="20" count="1" selected="0">
            <x v="52"/>
          </reference>
          <reference field="22" count="1" selected="0">
            <x v="98"/>
          </reference>
        </references>
      </pivotArea>
    </format>
    <format dxfId="1478">
      <pivotArea dataOnly="0" labelOnly="1" outline="0" fieldPosition="0">
        <references count="11">
          <reference field="0" count="0" selected="0"/>
          <reference field="1" count="1" selected="0">
            <x v="13"/>
          </reference>
          <reference field="3" count="1" selected="0">
            <x v="20"/>
          </reference>
          <reference field="7" count="1" selected="0">
            <x v="252"/>
          </reference>
          <reference field="8" count="1" selected="0">
            <x v="195"/>
          </reference>
          <reference field="9" count="1" selected="0">
            <x v="84"/>
          </reference>
          <reference field="14" count="1" selected="0">
            <x v="286"/>
          </reference>
          <reference field="17" count="1" selected="0">
            <x v="71"/>
          </reference>
          <reference field="18" count="1">
            <x v="65"/>
          </reference>
          <reference field="20" count="1" selected="0">
            <x v="52"/>
          </reference>
          <reference field="22" count="1" selected="0">
            <x v="97"/>
          </reference>
        </references>
      </pivotArea>
    </format>
    <format dxfId="1477">
      <pivotArea dataOnly="0" labelOnly="1" outline="0" fieldPosition="0">
        <references count="11">
          <reference field="0" count="0" selected="0"/>
          <reference field="1" count="1" selected="0">
            <x v="13"/>
          </reference>
          <reference field="3" count="1" selected="0">
            <x v="20"/>
          </reference>
          <reference field="7" count="1" selected="0">
            <x v="255"/>
          </reference>
          <reference field="8" count="1" selected="0">
            <x v="317"/>
          </reference>
          <reference field="9" count="1" selected="0">
            <x v="33"/>
          </reference>
          <reference field="14" count="1" selected="0">
            <x v="291"/>
          </reference>
          <reference field="17" count="1" selected="0">
            <x v="198"/>
          </reference>
          <reference field="18" count="1">
            <x v="266"/>
          </reference>
          <reference field="20" count="1" selected="0">
            <x v="52"/>
          </reference>
          <reference field="22" count="1" selected="0">
            <x v="106"/>
          </reference>
        </references>
      </pivotArea>
    </format>
    <format dxfId="1476">
      <pivotArea dataOnly="0" labelOnly="1" outline="0" fieldPosition="0">
        <references count="11">
          <reference field="0" count="0" selected="0"/>
          <reference field="1" count="1" selected="0">
            <x v="13"/>
          </reference>
          <reference field="3" count="1" selected="0">
            <x v="20"/>
          </reference>
          <reference field="7" count="1" selected="0">
            <x v="285"/>
          </reference>
          <reference field="8" count="1" selected="0">
            <x v="362"/>
          </reference>
          <reference field="9" count="1" selected="0">
            <x v="84"/>
          </reference>
          <reference field="14" count="1" selected="0">
            <x v="208"/>
          </reference>
          <reference field="17" count="1" selected="0">
            <x v="224"/>
          </reference>
          <reference field="18" count="1">
            <x v="190"/>
          </reference>
          <reference field="20" count="1" selected="0">
            <x v="52"/>
          </reference>
          <reference field="22" count="1" selected="0">
            <x v="122"/>
          </reference>
        </references>
      </pivotArea>
    </format>
    <format dxfId="1475">
      <pivotArea dataOnly="0" labelOnly="1" outline="0" fieldPosition="0">
        <references count="11">
          <reference field="0" count="0" selected="0"/>
          <reference field="1" count="1" selected="0">
            <x v="13"/>
          </reference>
          <reference field="3" count="1" selected="0">
            <x v="20"/>
          </reference>
          <reference field="7" count="1" selected="0">
            <x v="293"/>
          </reference>
          <reference field="8" count="1" selected="0">
            <x v="286"/>
          </reference>
          <reference field="9" count="1" selected="0">
            <x v="120"/>
          </reference>
          <reference field="14" count="1" selected="0">
            <x v="250"/>
          </reference>
          <reference field="17" count="1" selected="0">
            <x v="47"/>
          </reference>
          <reference field="18" count="1">
            <x v="105"/>
          </reference>
          <reference field="20" count="1" selected="0">
            <x v="52"/>
          </reference>
          <reference field="22" count="1" selected="0">
            <x v="119"/>
          </reference>
        </references>
      </pivotArea>
    </format>
    <format dxfId="1474">
      <pivotArea dataOnly="0" labelOnly="1" outline="0" fieldPosition="0">
        <references count="11">
          <reference field="0" count="0" selected="0"/>
          <reference field="1" count="1" selected="0">
            <x v="13"/>
          </reference>
          <reference field="3" count="1" selected="0">
            <x v="20"/>
          </reference>
          <reference field="7" count="1" selected="0">
            <x v="294"/>
          </reference>
          <reference field="8" count="1" selected="0">
            <x v="285"/>
          </reference>
          <reference field="9" count="1" selected="0">
            <x v="120"/>
          </reference>
          <reference field="14" count="1" selected="0">
            <x v="250"/>
          </reference>
          <reference field="17" count="1" selected="0">
            <x v="47"/>
          </reference>
          <reference field="18" count="1">
            <x v="105"/>
          </reference>
          <reference field="20" count="1" selected="0">
            <x v="52"/>
          </reference>
          <reference field="22" count="1" selected="0">
            <x v="118"/>
          </reference>
        </references>
      </pivotArea>
    </format>
    <format dxfId="1473">
      <pivotArea dataOnly="0" labelOnly="1" outline="0" fieldPosition="0">
        <references count="11">
          <reference field="0" count="0" selected="0"/>
          <reference field="1" count="1" selected="0">
            <x v="13"/>
          </reference>
          <reference field="3" count="1" selected="0">
            <x v="20"/>
          </reference>
          <reference field="7" count="1" selected="0">
            <x v="295"/>
          </reference>
          <reference field="8" count="1" selected="0">
            <x v="284"/>
          </reference>
          <reference field="9" count="1" selected="0">
            <x v="120"/>
          </reference>
          <reference field="14" count="1" selected="0">
            <x v="250"/>
          </reference>
          <reference field="17" count="1" selected="0">
            <x v="47"/>
          </reference>
          <reference field="18" count="1">
            <x v="105"/>
          </reference>
          <reference field="20" count="1" selected="0">
            <x v="52"/>
          </reference>
          <reference field="22" count="1" selected="0">
            <x v="117"/>
          </reference>
        </references>
      </pivotArea>
    </format>
    <format dxfId="1472">
      <pivotArea dataOnly="0" labelOnly="1" outline="0" fieldPosition="0">
        <references count="11">
          <reference field="0" count="0" selected="0"/>
          <reference field="1" count="1" selected="0">
            <x v="13"/>
          </reference>
          <reference field="3" count="1" selected="0">
            <x v="4"/>
          </reference>
          <reference field="7" count="1" selected="0">
            <x v="295"/>
          </reference>
          <reference field="8" count="1" selected="0">
            <x v="359"/>
          </reference>
          <reference field="9" count="1" selected="0">
            <x v="122"/>
          </reference>
          <reference field="14" count="1" selected="0">
            <x v="250"/>
          </reference>
          <reference field="17" count="1" selected="0">
            <x v="38"/>
          </reference>
          <reference field="18" count="1">
            <x v="56"/>
          </reference>
          <reference field="20" count="1" selected="0">
            <x v="52"/>
          </reference>
          <reference field="22" count="1" selected="0">
            <x v="119"/>
          </reference>
        </references>
      </pivotArea>
    </format>
    <format dxfId="1471">
      <pivotArea dataOnly="0" labelOnly="1" outline="0" fieldPosition="0">
        <references count="11">
          <reference field="0" count="0" selected="0"/>
          <reference field="1" count="1" selected="0">
            <x v="13"/>
          </reference>
          <reference field="3" count="1" selected="0">
            <x v="4"/>
          </reference>
          <reference field="7" count="1" selected="0">
            <x v="295"/>
          </reference>
          <reference field="8" count="1" selected="0">
            <x v="360"/>
          </reference>
          <reference field="9" count="1" selected="0">
            <x v="122"/>
          </reference>
          <reference field="14" count="1" selected="0">
            <x v="250"/>
          </reference>
          <reference field="17" count="1" selected="0">
            <x v="38"/>
          </reference>
          <reference field="18" count="1">
            <x v="56"/>
          </reference>
          <reference field="20" count="1" selected="0">
            <x v="52"/>
          </reference>
          <reference field="22" count="1" selected="0">
            <x v="118"/>
          </reference>
        </references>
      </pivotArea>
    </format>
    <format dxfId="1470">
      <pivotArea dataOnly="0" labelOnly="1" outline="0" fieldPosition="0">
        <references count="11">
          <reference field="0" count="0" selected="0"/>
          <reference field="1" count="1" selected="0">
            <x v="13"/>
          </reference>
          <reference field="3" count="1" selected="0">
            <x v="4"/>
          </reference>
          <reference field="7" count="1" selected="0">
            <x v="295"/>
          </reference>
          <reference field="8" count="1" selected="0">
            <x v="361"/>
          </reference>
          <reference field="9" count="1" selected="0">
            <x v="122"/>
          </reference>
          <reference field="14" count="1" selected="0">
            <x v="250"/>
          </reference>
          <reference field="17" count="1" selected="0">
            <x v="38"/>
          </reference>
          <reference field="18" count="1">
            <x v="56"/>
          </reference>
          <reference field="20" count="1" selected="0">
            <x v="52"/>
          </reference>
          <reference field="22" count="1" selected="0">
            <x v="117"/>
          </reference>
        </references>
      </pivotArea>
    </format>
    <format dxfId="1469">
      <pivotArea dataOnly="0" labelOnly="1" outline="0" fieldPosition="0">
        <references count="11">
          <reference field="0" count="0" selected="0"/>
          <reference field="1" count="1" selected="0">
            <x v="13"/>
          </reference>
          <reference field="3" count="1" selected="0">
            <x v="4"/>
          </reference>
          <reference field="7" count="1" selected="0">
            <x v="317"/>
          </reference>
          <reference field="8" count="1" selected="0">
            <x v="302"/>
          </reference>
          <reference field="9" count="1" selected="0">
            <x v="122"/>
          </reference>
          <reference field="14" count="1" selected="0">
            <x v="8"/>
          </reference>
          <reference field="17" count="1" selected="0">
            <x v="0"/>
          </reference>
          <reference field="18" count="1">
            <x v="1"/>
          </reference>
          <reference field="20" count="1" selected="0">
            <x v="52"/>
          </reference>
          <reference field="22" count="1" selected="0">
            <x v="92"/>
          </reference>
        </references>
      </pivotArea>
    </format>
    <format dxfId="1468">
      <pivotArea dataOnly="0" labelOnly="1" outline="0" fieldPosition="0">
        <references count="11">
          <reference field="0" count="0" selected="0"/>
          <reference field="1" count="1" selected="0">
            <x v="6"/>
          </reference>
          <reference field="3" count="1" selected="0">
            <x v="5"/>
          </reference>
          <reference field="7" count="1" selected="0">
            <x v="323"/>
          </reference>
          <reference field="8" count="1" selected="0">
            <x v="205"/>
          </reference>
          <reference field="9" count="1" selected="0">
            <x v="49"/>
          </reference>
          <reference field="14" count="1" selected="0">
            <x v="4"/>
          </reference>
          <reference field="17" count="1" selected="0">
            <x v="220"/>
          </reference>
          <reference field="18" count="1">
            <x v="68"/>
          </reference>
          <reference field="20" count="1" selected="0">
            <x v="52"/>
          </reference>
          <reference field="22" count="1" selected="0">
            <x v="122"/>
          </reference>
        </references>
      </pivotArea>
    </format>
    <format dxfId="1467">
      <pivotArea dataOnly="0" labelOnly="1" outline="0" fieldPosition="0">
        <references count="11">
          <reference field="0" count="0" selected="0"/>
          <reference field="1" count="1" selected="0">
            <x v="13"/>
          </reference>
          <reference field="3" count="1" selected="0">
            <x v="20"/>
          </reference>
          <reference field="7" count="1" selected="0">
            <x v="327"/>
          </reference>
          <reference field="8" count="1" selected="0">
            <x v="183"/>
          </reference>
          <reference field="9" count="1" selected="0">
            <x v="117"/>
          </reference>
          <reference field="14" count="1" selected="0">
            <x v="303"/>
          </reference>
          <reference field="17" count="1" selected="0">
            <x v="20"/>
          </reference>
          <reference field="18" count="1">
            <x v="15"/>
          </reference>
          <reference field="20" count="1" selected="0">
            <x v="52"/>
          </reference>
          <reference field="22" count="1" selected="0">
            <x v="87"/>
          </reference>
        </references>
      </pivotArea>
    </format>
    <format dxfId="1466">
      <pivotArea dataOnly="0" labelOnly="1" outline="0" fieldPosition="0">
        <references count="11">
          <reference field="0" count="0" selected="0"/>
          <reference field="1" count="1" selected="0">
            <x v="13"/>
          </reference>
          <reference field="3" count="1" selected="0">
            <x v="20"/>
          </reference>
          <reference field="7" count="1" selected="0">
            <x v="328"/>
          </reference>
          <reference field="8" count="1" selected="0">
            <x v="354"/>
          </reference>
          <reference field="9" count="1" selected="0">
            <x v="117"/>
          </reference>
          <reference field="14" count="1" selected="0">
            <x v="258"/>
          </reference>
          <reference field="17" count="1" selected="0">
            <x v="24"/>
          </reference>
          <reference field="18" count="1">
            <x v="21"/>
          </reference>
          <reference field="20" count="1" selected="0">
            <x v="52"/>
          </reference>
          <reference field="22" count="1" selected="0">
            <x v="88"/>
          </reference>
        </references>
      </pivotArea>
    </format>
    <format dxfId="1465">
      <pivotArea dataOnly="0" labelOnly="1" outline="0" fieldPosition="0">
        <references count="11">
          <reference field="0" count="0" selected="0"/>
          <reference field="1" count="1" selected="0">
            <x v="13"/>
          </reference>
          <reference field="3" count="1" selected="0">
            <x v="20"/>
          </reference>
          <reference field="7" count="1" selected="0">
            <x v="329"/>
          </reference>
          <reference field="8" count="1" selected="0">
            <x v="353"/>
          </reference>
          <reference field="9" count="1" selected="0">
            <x v="117"/>
          </reference>
          <reference field="14" count="1" selected="0">
            <x v="259"/>
          </reference>
          <reference field="17" count="1" selected="0">
            <x v="25"/>
          </reference>
          <reference field="18" count="1">
            <x v="22"/>
          </reference>
          <reference field="20" count="1" selected="0">
            <x v="52"/>
          </reference>
          <reference field="22" count="1" selected="0">
            <x v="89"/>
          </reference>
        </references>
      </pivotArea>
    </format>
    <format dxfId="1464">
      <pivotArea dataOnly="0" labelOnly="1" outline="0" fieldPosition="0">
        <references count="11">
          <reference field="0" count="0" selected="0"/>
          <reference field="1" count="1" selected="0">
            <x v="1"/>
          </reference>
          <reference field="3" count="1" selected="0">
            <x v="1"/>
          </reference>
          <reference field="7" count="1" selected="0">
            <x v="331"/>
          </reference>
          <reference field="8" count="1" selected="0">
            <x v="300"/>
          </reference>
          <reference field="9" count="1" selected="0">
            <x v="122"/>
          </reference>
          <reference field="14" count="1" selected="0">
            <x v="92"/>
          </reference>
          <reference field="17" count="1" selected="0">
            <x v="96"/>
          </reference>
          <reference field="18" count="1">
            <x v="172"/>
          </reference>
          <reference field="20" count="1" selected="0">
            <x v="52"/>
          </reference>
          <reference field="22" count="1" selected="0">
            <x v="122"/>
          </reference>
        </references>
      </pivotArea>
    </format>
    <format dxfId="1463">
      <pivotArea dataOnly="0" labelOnly="1" outline="0" fieldPosition="0">
        <references count="11">
          <reference field="0" count="0" selected="0"/>
          <reference field="1" count="1" selected="0">
            <x v="1"/>
          </reference>
          <reference field="3" count="1" selected="0">
            <x v="1"/>
          </reference>
          <reference field="7" count="1" selected="0">
            <x v="332"/>
          </reference>
          <reference field="8" count="1" selected="0">
            <x v="156"/>
          </reference>
          <reference field="9" count="1" selected="0">
            <x v="122"/>
          </reference>
          <reference field="14" count="1" selected="0">
            <x v="99"/>
          </reference>
          <reference field="17" count="1" selected="0">
            <x v="107"/>
          </reference>
          <reference field="18" count="1">
            <x v="146"/>
          </reference>
          <reference field="20" count="1" selected="0">
            <x v="52"/>
          </reference>
          <reference field="22" count="1" selected="0">
            <x v="122"/>
          </reference>
        </references>
      </pivotArea>
    </format>
    <format dxfId="1462">
      <pivotArea dataOnly="0" labelOnly="1" outline="0" fieldPosition="0">
        <references count="11">
          <reference field="0" count="0" selected="0"/>
          <reference field="1" count="1" selected="0">
            <x v="1"/>
          </reference>
          <reference field="3" count="1" selected="0">
            <x v="1"/>
          </reference>
          <reference field="7" count="1" selected="0">
            <x v="333"/>
          </reference>
          <reference field="8" count="1" selected="0">
            <x v="298"/>
          </reference>
          <reference field="9" count="1" selected="0">
            <x v="122"/>
          </reference>
          <reference field="14" count="1" selected="0">
            <x v="110"/>
          </reference>
          <reference field="17" count="1" selected="0">
            <x v="120"/>
          </reference>
          <reference field="18" count="1">
            <x v="154"/>
          </reference>
          <reference field="20" count="1" selected="0">
            <x v="52"/>
          </reference>
          <reference field="22" count="1" selected="0">
            <x v="122"/>
          </reference>
        </references>
      </pivotArea>
    </format>
    <format dxfId="1461">
      <pivotArea dataOnly="0" labelOnly="1" outline="0" fieldPosition="0">
        <references count="11">
          <reference field="0" count="0" selected="0"/>
          <reference field="1" count="1" selected="0">
            <x v="3"/>
          </reference>
          <reference field="3" count="1" selected="0">
            <x v="12"/>
          </reference>
          <reference field="7" count="1" selected="0">
            <x v="334"/>
          </reference>
          <reference field="8" count="1" selected="0">
            <x v="239"/>
          </reference>
          <reference field="9" count="1" selected="0">
            <x v="52"/>
          </reference>
          <reference field="14" count="1" selected="0">
            <x v="191"/>
          </reference>
          <reference field="17" count="1" selected="0">
            <x v="205"/>
          </reference>
          <reference field="18" count="1">
            <x v="171"/>
          </reference>
          <reference field="20" count="1" selected="0">
            <x v="52"/>
          </reference>
          <reference field="22" count="1" selected="0">
            <x v="122"/>
          </reference>
        </references>
      </pivotArea>
    </format>
    <format dxfId="1460">
      <pivotArea dataOnly="0" labelOnly="1" outline="0" fieldPosition="0">
        <references count="11">
          <reference field="0" count="0" selected="0"/>
          <reference field="1" count="1" selected="0">
            <x v="13"/>
          </reference>
          <reference field="3" count="1" selected="0">
            <x v="20"/>
          </reference>
          <reference field="7" count="1" selected="0">
            <x v="334"/>
          </reference>
          <reference field="8" count="1" selected="0">
            <x v="94"/>
          </reference>
          <reference field="9" count="1" selected="0">
            <x v="93"/>
          </reference>
          <reference field="14" count="1" selected="0">
            <x v="284"/>
          </reference>
          <reference field="17" count="1" selected="0">
            <x v="27"/>
          </reference>
          <reference field="18" count="1">
            <x v="24"/>
          </reference>
          <reference field="20" count="1" selected="0">
            <x v="52"/>
          </reference>
          <reference field="22" count="1" selected="0">
            <x v="95"/>
          </reference>
        </references>
      </pivotArea>
    </format>
    <format dxfId="1459">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149"/>
          </reference>
          <reference field="9" count="1" selected="0">
            <x v="122"/>
          </reference>
          <reference field="14" count="1" selected="0">
            <x v="305"/>
          </reference>
          <reference field="17" count="1" selected="0">
            <x v="301"/>
          </reference>
          <reference field="18" count="1">
            <x v="0"/>
          </reference>
          <reference field="20" count="1" selected="0">
            <x v="30"/>
          </reference>
          <reference field="22" count="1" selected="0">
            <x v="12"/>
          </reference>
        </references>
      </pivotArea>
    </format>
    <format dxfId="1458">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150"/>
          </reference>
          <reference field="9" count="1" selected="0">
            <x v="122"/>
          </reference>
          <reference field="14" count="1" selected="0">
            <x v="305"/>
          </reference>
          <reference field="17" count="1" selected="0">
            <x v="301"/>
          </reference>
          <reference field="18" count="1">
            <x v="0"/>
          </reference>
          <reference field="20" count="1" selected="0">
            <x v="27"/>
          </reference>
          <reference field="22" count="1" selected="0">
            <x v="122"/>
          </reference>
        </references>
      </pivotArea>
    </format>
    <format dxfId="1457">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198"/>
          </reference>
          <reference field="9" count="1" selected="0">
            <x v="122"/>
          </reference>
          <reference field="14" count="1" selected="0">
            <x v="305"/>
          </reference>
          <reference field="17" count="1" selected="0">
            <x v="301"/>
          </reference>
          <reference field="18" count="1">
            <x v="0"/>
          </reference>
          <reference field="20" count="1" selected="0">
            <x v="20"/>
          </reference>
          <reference field="22" count="1" selected="0">
            <x v="122"/>
          </reference>
        </references>
      </pivotArea>
    </format>
    <format dxfId="1456">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209"/>
          </reference>
          <reference field="9" count="1" selected="0">
            <x v="122"/>
          </reference>
          <reference field="14" count="1" selected="0">
            <x v="305"/>
          </reference>
          <reference field="17" count="1" selected="0">
            <x v="301"/>
          </reference>
          <reference field="18" count="1">
            <x v="0"/>
          </reference>
          <reference field="20" count="1" selected="0">
            <x v="44"/>
          </reference>
          <reference field="22" count="1" selected="0">
            <x v="12"/>
          </reference>
        </references>
      </pivotArea>
    </format>
    <format dxfId="1455">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10"/>
          </reference>
          <reference field="9" count="1" selected="0">
            <x v="122"/>
          </reference>
          <reference field="14" count="1" selected="0">
            <x v="305"/>
          </reference>
          <reference field="17" count="1" selected="0">
            <x v="301"/>
          </reference>
          <reference field="18" count="1">
            <x v="0"/>
          </reference>
          <reference field="20" count="1" selected="0">
            <x v="35"/>
          </reference>
          <reference field="22" count="1" selected="0">
            <x v="122"/>
          </reference>
        </references>
      </pivotArea>
    </format>
    <format dxfId="1454">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273"/>
          </reference>
          <reference field="9" count="1" selected="0">
            <x v="122"/>
          </reference>
          <reference field="14" count="1" selected="0">
            <x v="305"/>
          </reference>
          <reference field="17" count="1" selected="0">
            <x v="301"/>
          </reference>
          <reference field="18" count="1">
            <x v="0"/>
          </reference>
          <reference field="20" count="1" selected="0">
            <x v="40"/>
          </reference>
          <reference field="22" count="1" selected="0">
            <x v="12"/>
          </reference>
        </references>
      </pivotArea>
    </format>
    <format dxfId="1453">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274"/>
          </reference>
          <reference field="9" count="1" selected="0">
            <x v="122"/>
          </reference>
          <reference field="14" count="1" selected="0">
            <x v="305"/>
          </reference>
          <reference field="17" count="1" selected="0">
            <x v="301"/>
          </reference>
          <reference field="18" count="1">
            <x v="0"/>
          </reference>
          <reference field="20" count="1" selected="0">
            <x v="41"/>
          </reference>
          <reference field="22" count="1" selected="0">
            <x v="12"/>
          </reference>
        </references>
      </pivotArea>
    </format>
    <format dxfId="1452">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75"/>
          </reference>
          <reference field="9" count="1" selected="0">
            <x v="122"/>
          </reference>
          <reference field="14" count="1" selected="0">
            <x v="305"/>
          </reference>
          <reference field="17" count="1" selected="0">
            <x v="301"/>
          </reference>
          <reference field="18" count="1">
            <x v="0"/>
          </reference>
          <reference field="20" count="1" selected="0">
            <x v="42"/>
          </reference>
          <reference field="22" count="1" selected="0">
            <x v="122"/>
          </reference>
        </references>
      </pivotArea>
    </format>
    <format dxfId="1451">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275"/>
          </reference>
          <reference field="9" count="1" selected="0">
            <x v="122"/>
          </reference>
          <reference field="14" count="1" selected="0">
            <x v="305"/>
          </reference>
          <reference field="17" count="1" selected="0">
            <x v="301"/>
          </reference>
          <reference field="18" count="1">
            <x v="0"/>
          </reference>
          <reference field="20" count="1" selected="0">
            <x v="39"/>
          </reference>
          <reference field="22" count="1" selected="0">
            <x v="12"/>
          </reference>
        </references>
      </pivotArea>
    </format>
    <format dxfId="1450">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76"/>
          </reference>
          <reference field="9" count="1" selected="0">
            <x v="122"/>
          </reference>
          <reference field="14" count="1" selected="0">
            <x v="305"/>
          </reference>
          <reference field="17" count="1" selected="0">
            <x v="301"/>
          </reference>
          <reference field="18" count="1">
            <x v="0"/>
          </reference>
          <reference field="20" count="1" selected="0">
            <x v="46"/>
          </reference>
          <reference field="22" count="1" selected="0">
            <x v="122"/>
          </reference>
        </references>
      </pivotArea>
    </format>
    <format dxfId="1449">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77"/>
          </reference>
          <reference field="9" count="1" selected="0">
            <x v="122"/>
          </reference>
          <reference field="14" count="1" selected="0">
            <x v="305"/>
          </reference>
          <reference field="17" count="1" selected="0">
            <x v="301"/>
          </reference>
          <reference field="18" count="1">
            <x v="0"/>
          </reference>
          <reference field="20" count="1" selected="0">
            <x v="47"/>
          </reference>
          <reference field="22" count="1" selected="0">
            <x v="122"/>
          </reference>
        </references>
      </pivotArea>
    </format>
    <format dxfId="1448">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78"/>
          </reference>
          <reference field="9" count="1" selected="0">
            <x v="122"/>
          </reference>
          <reference field="14" count="1" selected="0">
            <x v="305"/>
          </reference>
          <reference field="17" count="1" selected="0">
            <x v="301"/>
          </reference>
          <reference field="18" count="1">
            <x v="0"/>
          </reference>
          <reference field="20" count="1" selected="0">
            <x v="48"/>
          </reference>
          <reference field="22" count="1" selected="0">
            <x v="122"/>
          </reference>
        </references>
      </pivotArea>
    </format>
    <format dxfId="1447">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295"/>
          </reference>
          <reference field="9" count="1" selected="0">
            <x v="122"/>
          </reference>
          <reference field="14" count="1" selected="0">
            <x v="305"/>
          </reference>
          <reference field="17" count="1" selected="0">
            <x v="301"/>
          </reference>
          <reference field="18" count="1">
            <x v="0"/>
          </reference>
          <reference field="20" count="1" selected="0">
            <x v="28"/>
          </reference>
          <reference field="22" count="1" selected="0">
            <x v="122"/>
          </reference>
        </references>
      </pivotArea>
    </format>
    <format dxfId="1446">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296"/>
          </reference>
          <reference field="9" count="1" selected="0">
            <x v="122"/>
          </reference>
          <reference field="14" count="1" selected="0">
            <x v="305"/>
          </reference>
          <reference field="17" count="1" selected="0">
            <x v="301"/>
          </reference>
          <reference field="18" count="1">
            <x v="0"/>
          </reference>
          <reference field="20" count="1" selected="0">
            <x v="38"/>
          </reference>
          <reference field="22" count="1" selected="0">
            <x v="12"/>
          </reference>
        </references>
      </pivotArea>
    </format>
    <format dxfId="1445">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11"/>
          </reference>
          <reference field="9" count="1" selected="0">
            <x v="122"/>
          </reference>
          <reference field="14" count="1" selected="0">
            <x v="305"/>
          </reference>
          <reference field="17" count="1" selected="0">
            <x v="301"/>
          </reference>
          <reference field="18" count="1">
            <x v="0"/>
          </reference>
          <reference field="20" count="1" selected="0">
            <x v="36"/>
          </reference>
          <reference field="22" count="1" selected="0">
            <x v="122"/>
          </reference>
        </references>
      </pivotArea>
    </format>
    <format dxfId="1444">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323"/>
          </reference>
          <reference field="9" count="1" selected="0">
            <x v="122"/>
          </reference>
          <reference field="14" count="1" selected="0">
            <x v="305"/>
          </reference>
          <reference field="17" count="1" selected="0">
            <x v="301"/>
          </reference>
          <reference field="18" count="1">
            <x v="0"/>
          </reference>
          <reference field="20" count="1" selected="0">
            <x v="32"/>
          </reference>
          <reference field="22" count="1" selected="0">
            <x v="12"/>
          </reference>
        </references>
      </pivotArea>
    </format>
    <format dxfId="1443">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24"/>
          </reference>
          <reference field="9" count="1" selected="0">
            <x v="122"/>
          </reference>
          <reference field="14" count="1" selected="0">
            <x v="305"/>
          </reference>
          <reference field="17" count="1" selected="0">
            <x v="301"/>
          </reference>
          <reference field="18" count="1">
            <x v="0"/>
          </reference>
          <reference field="20" count="1" selected="0">
            <x v="34"/>
          </reference>
          <reference field="22" count="1" selected="0">
            <x v="122"/>
          </reference>
        </references>
      </pivotArea>
    </format>
    <format dxfId="1442">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25"/>
          </reference>
          <reference field="9" count="1" selected="0">
            <x v="122"/>
          </reference>
          <reference field="14" count="1" selected="0">
            <x v="305"/>
          </reference>
          <reference field="17" count="1" selected="0">
            <x v="301"/>
          </reference>
          <reference field="18" count="1">
            <x v="0"/>
          </reference>
          <reference field="20" count="1" selected="0">
            <x v="31"/>
          </reference>
          <reference field="22" count="1" selected="0">
            <x v="122"/>
          </reference>
        </references>
      </pivotArea>
    </format>
    <format dxfId="1441">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26"/>
          </reference>
          <reference field="9" count="1" selected="0">
            <x v="122"/>
          </reference>
          <reference field="14" count="1" selected="0">
            <x v="305"/>
          </reference>
          <reference field="17" count="1" selected="0">
            <x v="301"/>
          </reference>
          <reference field="18" count="1">
            <x v="0"/>
          </reference>
          <reference field="20" count="1" selected="0">
            <x v="33"/>
          </reference>
          <reference field="22" count="1" selected="0">
            <x v="122"/>
          </reference>
        </references>
      </pivotArea>
    </format>
    <format dxfId="1440">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65"/>
          </reference>
          <reference field="9" count="1" selected="0">
            <x v="122"/>
          </reference>
          <reference field="14" count="1" selected="0">
            <x v="305"/>
          </reference>
          <reference field="17" count="1" selected="0">
            <x v="301"/>
          </reference>
          <reference field="18" count="1">
            <x v="0"/>
          </reference>
          <reference field="20" count="1" selected="0">
            <x v="51"/>
          </reference>
          <reference field="22" count="1" selected="0">
            <x v="122"/>
          </reference>
        </references>
      </pivotArea>
    </format>
    <format dxfId="1439">
      <pivotArea dataOnly="0" labelOnly="1" outline="0" fieldPosition="0">
        <references count="11">
          <reference field="0" count="0" selected="0"/>
          <reference field="1" count="1" selected="0">
            <x v="9"/>
          </reference>
          <reference field="3" count="1" selected="0">
            <x v="6"/>
          </reference>
          <reference field="7" count="1" selected="0">
            <x v="334"/>
          </reference>
          <reference field="8" count="1" selected="0">
            <x v="374"/>
          </reference>
          <reference field="9" count="1" selected="0">
            <x v="122"/>
          </reference>
          <reference field="14" count="1" selected="0">
            <x v="305"/>
          </reference>
          <reference field="17" count="1" selected="0">
            <x v="301"/>
          </reference>
          <reference field="18" count="1">
            <x v="0"/>
          </reference>
          <reference field="20" count="1" selected="0">
            <x v="26"/>
          </reference>
          <reference field="22" count="1" selected="0">
            <x v="122"/>
          </reference>
        </references>
      </pivotArea>
    </format>
    <format dxfId="1438">
      <pivotArea dataOnly="0" labelOnly="1" outline="0" fieldPosition="0">
        <references count="11">
          <reference field="0" count="0" selected="0"/>
          <reference field="1" count="1" selected="0">
            <x v="0"/>
          </reference>
          <reference field="3" count="1" selected="0">
            <x v="22"/>
          </reference>
          <reference field="7" count="1" selected="0">
            <x v="334"/>
          </reference>
          <reference field="8" count="1" selected="0">
            <x v="375"/>
          </reference>
          <reference field="9" count="1" selected="0">
            <x v="122"/>
          </reference>
          <reference field="14" count="1" selected="0">
            <x v="305"/>
          </reference>
          <reference field="17" count="1" selected="0">
            <x v="301"/>
          </reference>
          <reference field="18" count="1">
            <x v="0"/>
          </reference>
          <reference field="20" count="1" selected="0">
            <x v="25"/>
          </reference>
          <reference field="22" count="1" selected="0">
            <x v="12"/>
          </reference>
        </references>
      </pivotArea>
    </format>
    <format dxfId="1437">
      <pivotArea field="14" type="button" dataOnly="0" labelOnly="1" outline="0" axis="axisRow" fieldPosition="7"/>
    </format>
    <format dxfId="1436">
      <pivotArea field="17" type="button" dataOnly="0" labelOnly="1" outline="0" axis="axisRow" fieldPosition="8"/>
    </format>
    <format dxfId="1435">
      <pivotArea field="14" type="button" dataOnly="0" labelOnly="1" outline="0" axis="axisRow" fieldPosition="7"/>
    </format>
    <format dxfId="1434">
      <pivotArea field="14" type="button" dataOnly="0" labelOnly="1" outline="0" axis="axisRow" fieldPosition="7"/>
    </format>
    <format dxfId="1433">
      <pivotArea field="18" type="button" dataOnly="0" labelOnly="1" outline="0" axis="axisRow" fieldPosition="9"/>
    </format>
    <format dxfId="1432">
      <pivotArea field="0" type="button" dataOnly="0" labelOnly="1" outline="0" axis="axisRow" fieldPosition="0"/>
    </format>
    <format dxfId="1431">
      <pivotArea field="9" type="button" dataOnly="0" labelOnly="1" outline="0" axis="axisRow" fieldPosition="2"/>
    </format>
    <format dxfId="1430">
      <pivotArea field="8" type="button" dataOnly="0" labelOnly="1" outline="0" axis="axisRow" fieldPosition="3"/>
    </format>
    <format dxfId="1429">
      <pivotArea field="2" type="button" dataOnly="0" labelOnly="1" outline="0" axis="axisRow" fieldPosition="4"/>
    </format>
    <format dxfId="1428">
      <pivotArea field="3" type="button" dataOnly="0" labelOnly="1" outline="0" axis="axisRow" fieldPosition="13"/>
    </format>
    <format dxfId="1427">
      <pivotArea field="10" type="button" dataOnly="0" labelOnly="1" outline="0" axis="axisRow" fieldPosition="5"/>
    </format>
    <format dxfId="1426">
      <pivotArea field="1" type="button" dataOnly="0" labelOnly="1" outline="0" axis="axisRow" fieldPosition="15"/>
    </format>
    <format dxfId="1425">
      <pivotArea field="14" type="button" dataOnly="0" labelOnly="1" outline="0" axis="axisRow" fieldPosition="7"/>
    </format>
    <format dxfId="1424">
      <pivotArea field="17" type="button" dataOnly="0" labelOnly="1" outline="0" axis="axisRow" fieldPosition="8"/>
    </format>
    <format dxfId="1423">
      <pivotArea field="18" type="button" dataOnly="0" labelOnly="1" outline="0" axis="axisRow" fieldPosition="9"/>
    </format>
    <format dxfId="1422">
      <pivotArea field="19" type="button" dataOnly="0" labelOnly="1" outline="0" axis="axisRow" fieldPosition="16"/>
    </format>
    <format dxfId="1421">
      <pivotArea field="13" type="button" dataOnly="0" labelOnly="1" outline="0" axis="axisRow" fieldPosition="10"/>
    </format>
    <format dxfId="1420">
      <pivotArea field="12" type="button" dataOnly="0" labelOnly="1" outline="0" axis="axisRow" fieldPosition="11"/>
    </format>
    <format dxfId="1419">
      <pivotArea field="11" type="button" dataOnly="0" labelOnly="1" outline="0" axis="axisRow" fieldPosition="12"/>
    </format>
    <format dxfId="1418">
      <pivotArea field="4" type="button" dataOnly="0" labelOnly="1" outline="0" axis="axisRow" fieldPosition="14"/>
    </format>
    <format dxfId="1417">
      <pivotArea field="5" type="button" dataOnly="0" labelOnly="1" outline="0" axis="axisRow" fieldPosition="17"/>
    </format>
    <format dxfId="1416">
      <pivotArea field="6" type="button" dataOnly="0" labelOnly="1" outline="0" axis="axisRow" fieldPosition="18"/>
    </format>
    <format dxfId="1415">
      <pivotArea field="21" type="button" dataOnly="0" labelOnly="1" outline="0" axis="axisRow" fieldPosition="20"/>
    </format>
    <format dxfId="1414">
      <pivotArea field="20" type="button" dataOnly="0" labelOnly="1" outline="0" axis="axisRow" fieldPosition="21"/>
    </format>
    <format dxfId="1413">
      <pivotArea dataOnly="0" labelOnly="1" outline="0" axis="axisValues" fieldPosition="0"/>
    </format>
    <format dxfId="1412">
      <pivotArea field="0" type="button" dataOnly="0" labelOnly="1" outline="0" axis="axisRow" fieldPosition="0"/>
    </format>
    <format dxfId="1411">
      <pivotArea field="7" type="button" dataOnly="0" labelOnly="1" outline="0" axis="axisRow" fieldPosition="1"/>
    </format>
    <format dxfId="1410">
      <pivotArea field="9" type="button" dataOnly="0" labelOnly="1" outline="0" axis="axisRow" fieldPosition="2"/>
    </format>
    <format dxfId="1409">
      <pivotArea field="8" type="button" dataOnly="0" labelOnly="1" outline="0" axis="axisRow" fieldPosition="3"/>
    </format>
    <format dxfId="1408">
      <pivotArea field="2" type="button" dataOnly="0" labelOnly="1" outline="0" axis="axisRow" fieldPosition="4"/>
    </format>
    <format dxfId="1407">
      <pivotArea field="3" type="button" dataOnly="0" labelOnly="1" outline="0" axis="axisRow" fieldPosition="13"/>
    </format>
    <format dxfId="1406">
      <pivotArea field="10" type="button" dataOnly="0" labelOnly="1" outline="0" axis="axisRow" fieldPosition="5"/>
    </format>
    <format dxfId="1405">
      <pivotArea field="1" type="button" dataOnly="0" labelOnly="1" outline="0" axis="axisRow" fieldPosition="15"/>
    </format>
    <format dxfId="1404">
      <pivotArea field="22" type="button" dataOnly="0" labelOnly="1" outline="0" axis="axisRow" fieldPosition="6"/>
    </format>
    <format dxfId="1403">
      <pivotArea field="14" type="button" dataOnly="0" labelOnly="1" outline="0" axis="axisRow" fieldPosition="7"/>
    </format>
    <format dxfId="1402">
      <pivotArea field="17" type="button" dataOnly="0" labelOnly="1" outline="0" axis="axisRow" fieldPosition="8"/>
    </format>
    <format dxfId="1401">
      <pivotArea field="18" type="button" dataOnly="0" labelOnly="1" outline="0" axis="axisRow" fieldPosition="9"/>
    </format>
    <format dxfId="1400">
      <pivotArea field="19" type="button" dataOnly="0" labelOnly="1" outline="0" axis="axisRow" fieldPosition="16"/>
    </format>
    <format dxfId="1399">
      <pivotArea field="13" type="button" dataOnly="0" labelOnly="1" outline="0" axis="axisRow" fieldPosition="10"/>
    </format>
    <format dxfId="1398">
      <pivotArea field="12" type="button" dataOnly="0" labelOnly="1" outline="0" axis="axisRow" fieldPosition="11"/>
    </format>
    <format dxfId="1397">
      <pivotArea field="11" type="button" dataOnly="0" labelOnly="1" outline="0" axis="axisRow" fieldPosition="12"/>
    </format>
    <format dxfId="1396">
      <pivotArea field="4" type="button" dataOnly="0" labelOnly="1" outline="0" axis="axisRow" fieldPosition="14"/>
    </format>
    <format dxfId="1395">
      <pivotArea field="5" type="button" dataOnly="0" labelOnly="1" outline="0" axis="axisRow" fieldPosition="17"/>
    </format>
    <format dxfId="1394">
      <pivotArea field="6" type="button" dataOnly="0" labelOnly="1" outline="0" axis="axisRow" fieldPosition="18"/>
    </format>
    <format dxfId="1393">
      <pivotArea field="15" type="button" dataOnly="0" labelOnly="1" outline="0" axis="axisRow" fieldPosition="19"/>
    </format>
    <format dxfId="1392">
      <pivotArea field="21" type="button" dataOnly="0" labelOnly="1" outline="0" axis="axisRow" fieldPosition="20"/>
    </format>
    <format dxfId="1391">
      <pivotArea field="20" type="button" dataOnly="0" labelOnly="1" outline="0" axis="axisRow" fieldPosition="21"/>
    </format>
    <format dxfId="1390">
      <pivotArea dataOnly="0" labelOnly="1" outline="0" axis="axisValues" fieldPosition="0"/>
    </format>
    <format dxfId="1389">
      <pivotArea field="14" type="button" dataOnly="0" labelOnly="1" outline="0" axis="axisRow" fieldPosition="7"/>
    </format>
    <format dxfId="1388">
      <pivotArea field="17" type="button" dataOnly="0" labelOnly="1" outline="0" axis="axisRow" fieldPosition="8"/>
    </format>
    <format dxfId="1387">
      <pivotArea field="18" type="button" dataOnly="0" labelOnly="1" outline="0" axis="axisRow" fieldPosition="9"/>
    </format>
    <format dxfId="1386">
      <pivotArea field="15" type="button" dataOnly="0" labelOnly="1" outline="0" axis="axisRow" fieldPosition="19"/>
    </format>
    <format dxfId="1385">
      <pivotArea field="7" type="button" dataOnly="0" labelOnly="1" outline="0" axis="axisRow" fieldPosition="1"/>
    </format>
    <format dxfId="1384">
      <pivotArea field="22" type="button" dataOnly="0" labelOnly="1" outline="0" axis="axisRow" fieldPosition="6"/>
    </format>
    <format dxfId="1383">
      <pivotArea type="all" dataOnly="0" outline="0" fieldPosition="0"/>
    </format>
    <format dxfId="1382">
      <pivotArea outline="0" collapsedLevelsAreSubtotals="1" fieldPosition="0"/>
    </format>
    <format dxfId="1381">
      <pivotArea field="0" type="button" dataOnly="0" labelOnly="1" outline="0" axis="axisRow" fieldPosition="0"/>
    </format>
    <format dxfId="1380">
      <pivotArea field="7" type="button" dataOnly="0" labelOnly="1" outline="0" axis="axisRow" fieldPosition="1"/>
    </format>
    <format dxfId="1379">
      <pivotArea field="9" type="button" dataOnly="0" labelOnly="1" outline="0" axis="axisRow" fieldPosition="2"/>
    </format>
    <format dxfId="1378">
      <pivotArea field="8" type="button" dataOnly="0" labelOnly="1" outline="0" axis="axisRow" fieldPosition="3"/>
    </format>
    <format dxfId="1377">
      <pivotArea field="2" type="button" dataOnly="0" labelOnly="1" outline="0" axis="axisRow" fieldPosition="4"/>
    </format>
    <format dxfId="1376">
      <pivotArea field="10" type="button" dataOnly="0" labelOnly="1" outline="0" axis="axisRow" fieldPosition="5"/>
    </format>
    <format dxfId="1375">
      <pivotArea field="22" type="button" dataOnly="0" labelOnly="1" outline="0" axis="axisRow" fieldPosition="6"/>
    </format>
    <format dxfId="1374">
      <pivotArea field="14" type="button" dataOnly="0" labelOnly="1" outline="0" axis="axisRow" fieldPosition="7"/>
    </format>
    <format dxfId="1373">
      <pivotArea field="17" type="button" dataOnly="0" labelOnly="1" outline="0" axis="axisRow" fieldPosition="8"/>
    </format>
    <format dxfId="1372">
      <pivotArea field="18" type="button" dataOnly="0" labelOnly="1" outline="0" axis="axisRow" fieldPosition="9"/>
    </format>
    <format dxfId="1371">
      <pivotArea field="13" type="button" dataOnly="0" labelOnly="1" outline="0" axis="axisRow" fieldPosition="10"/>
    </format>
    <format dxfId="1370">
      <pivotArea field="12" type="button" dataOnly="0" labelOnly="1" outline="0" axis="axisRow" fieldPosition="11"/>
    </format>
    <format dxfId="1369">
      <pivotArea field="11" type="button" dataOnly="0" labelOnly="1" outline="0" axis="axisRow" fieldPosition="12"/>
    </format>
    <format dxfId="1368">
      <pivotArea field="3" type="button" dataOnly="0" labelOnly="1" outline="0" axis="axisRow" fieldPosition="13"/>
    </format>
    <format dxfId="1367">
      <pivotArea field="4" type="button" dataOnly="0" labelOnly="1" outline="0" axis="axisRow" fieldPosition="14"/>
    </format>
    <format dxfId="1366">
      <pivotArea field="1" type="button" dataOnly="0" labelOnly="1" outline="0" axis="axisRow" fieldPosition="15"/>
    </format>
    <format dxfId="1365">
      <pivotArea field="19" type="button" dataOnly="0" labelOnly="1" outline="0" axis="axisRow" fieldPosition="16"/>
    </format>
    <format dxfId="1364">
      <pivotArea field="5" type="button" dataOnly="0" labelOnly="1" outline="0" axis="axisRow" fieldPosition="17"/>
    </format>
    <format dxfId="1363">
      <pivotArea field="6" type="button" dataOnly="0" labelOnly="1" outline="0" axis="axisRow" fieldPosition="18"/>
    </format>
    <format dxfId="1362">
      <pivotArea field="15" type="button" dataOnly="0" labelOnly="1" outline="0" axis="axisRow" fieldPosition="19"/>
    </format>
    <format dxfId="1361">
      <pivotArea field="21" type="button" dataOnly="0" labelOnly="1" outline="0" axis="axisRow" fieldPosition="20"/>
    </format>
    <format dxfId="1360">
      <pivotArea field="20" type="button" dataOnly="0" labelOnly="1" outline="0" axis="axisRow" fieldPosition="21"/>
    </format>
    <format dxfId="1359">
      <pivotArea dataOnly="0" labelOnly="1" outline="0" fieldPosition="0">
        <references count="1">
          <reference field="0" count="0"/>
        </references>
      </pivotArea>
    </format>
    <format dxfId="1358">
      <pivotArea dataOnly="0" labelOnly="1" grandRow="1" outline="0" fieldPosition="0"/>
    </format>
    <format dxfId="1357">
      <pivotArea dataOnly="0" labelOnly="1" outline="0" fieldPosition="0">
        <references count="2">
          <reference field="0" count="0" selected="0"/>
          <reference field="7" count="50">
            <x v="3"/>
            <x v="7"/>
            <x v="8"/>
            <x v="11"/>
            <x v="12"/>
            <x v="15"/>
            <x v="16"/>
            <x v="20"/>
            <x v="39"/>
            <x v="40"/>
            <x v="41"/>
            <x v="42"/>
            <x v="43"/>
            <x v="44"/>
            <x v="45"/>
            <x v="55"/>
            <x v="71"/>
            <x v="72"/>
            <x v="73"/>
            <x v="74"/>
            <x v="75"/>
            <x v="76"/>
            <x v="77"/>
            <x v="78"/>
            <x v="79"/>
            <x v="80"/>
            <x v="81"/>
            <x v="82"/>
            <x v="84"/>
            <x v="85"/>
            <x v="86"/>
            <x v="87"/>
            <x v="88"/>
            <x v="89"/>
            <x v="102"/>
            <x v="110"/>
            <x v="115"/>
            <x v="119"/>
            <x v="120"/>
            <x v="129"/>
            <x v="131"/>
            <x v="136"/>
            <x v="137"/>
            <x v="138"/>
            <x v="145"/>
            <x v="146"/>
            <x v="148"/>
            <x v="153"/>
            <x v="154"/>
            <x v="157"/>
          </reference>
        </references>
      </pivotArea>
    </format>
    <format dxfId="1356">
      <pivotArea dataOnly="0" labelOnly="1" outline="0" fieldPosition="0">
        <references count="2">
          <reference field="0" count="0" selected="0"/>
          <reference field="7" count="37">
            <x v="159"/>
            <x v="161"/>
            <x v="162"/>
            <x v="163"/>
            <x v="164"/>
            <x v="168"/>
            <x v="169"/>
            <x v="170"/>
            <x v="180"/>
            <x v="182"/>
            <x v="183"/>
            <x v="187"/>
            <x v="191"/>
            <x v="207"/>
            <x v="208"/>
            <x v="233"/>
            <x v="236"/>
            <x v="239"/>
            <x v="242"/>
            <x v="245"/>
            <x v="250"/>
            <x v="251"/>
            <x v="252"/>
            <x v="255"/>
            <x v="285"/>
            <x v="293"/>
            <x v="294"/>
            <x v="295"/>
            <x v="317"/>
            <x v="323"/>
            <x v="327"/>
            <x v="328"/>
            <x v="329"/>
            <x v="331"/>
            <x v="332"/>
            <x v="333"/>
            <x v="334"/>
          </reference>
        </references>
      </pivotArea>
    </format>
    <format dxfId="1355">
      <pivotArea dataOnly="0" labelOnly="1" outline="0" fieldPosition="0">
        <references count="3">
          <reference field="0" count="0" selected="0"/>
          <reference field="7" count="1" selected="0">
            <x v="3"/>
          </reference>
          <reference field="9" count="1">
            <x v="68"/>
          </reference>
        </references>
      </pivotArea>
    </format>
    <format dxfId="1354">
      <pivotArea dataOnly="0" labelOnly="1" outline="0" fieldPosition="0">
        <references count="3">
          <reference field="0" count="0" selected="0"/>
          <reference field="7" count="1" selected="0">
            <x v="7"/>
          </reference>
          <reference field="9" count="1">
            <x v="14"/>
          </reference>
        </references>
      </pivotArea>
    </format>
    <format dxfId="1353">
      <pivotArea dataOnly="0" labelOnly="1" outline="0" fieldPosition="0">
        <references count="3">
          <reference field="0" count="0" selected="0"/>
          <reference field="7" count="1" selected="0">
            <x v="8"/>
          </reference>
          <reference field="9" count="1">
            <x v="109"/>
          </reference>
        </references>
      </pivotArea>
    </format>
    <format dxfId="1352">
      <pivotArea dataOnly="0" labelOnly="1" outline="0" fieldPosition="0">
        <references count="3">
          <reference field="0" count="0" selected="0"/>
          <reference field="7" count="1" selected="0">
            <x v="11"/>
          </reference>
          <reference field="9" count="1">
            <x v="108"/>
          </reference>
        </references>
      </pivotArea>
    </format>
    <format dxfId="1351">
      <pivotArea dataOnly="0" labelOnly="1" outline="0" fieldPosition="0">
        <references count="3">
          <reference field="0" count="0" selected="0"/>
          <reference field="7" count="1" selected="0">
            <x v="12"/>
          </reference>
          <reference field="9" count="1">
            <x v="4"/>
          </reference>
        </references>
      </pivotArea>
    </format>
    <format dxfId="1350">
      <pivotArea dataOnly="0" labelOnly="1" outline="0" fieldPosition="0">
        <references count="3">
          <reference field="0" count="0" selected="0"/>
          <reference field="7" count="1" selected="0">
            <x v="15"/>
          </reference>
          <reference field="9" count="1">
            <x v="26"/>
          </reference>
        </references>
      </pivotArea>
    </format>
    <format dxfId="1349">
      <pivotArea dataOnly="0" labelOnly="1" outline="0" fieldPosition="0">
        <references count="3">
          <reference field="0" count="0" selected="0"/>
          <reference field="7" count="1" selected="0">
            <x v="20"/>
          </reference>
          <reference field="9" count="1">
            <x v="110"/>
          </reference>
        </references>
      </pivotArea>
    </format>
    <format dxfId="1348">
      <pivotArea dataOnly="0" labelOnly="1" outline="0" fieldPosition="0">
        <references count="3">
          <reference field="0" count="0" selected="0"/>
          <reference field="7" count="1" selected="0">
            <x v="39"/>
          </reference>
          <reference field="9" count="1">
            <x v="32"/>
          </reference>
        </references>
      </pivotArea>
    </format>
    <format dxfId="1347">
      <pivotArea dataOnly="0" labelOnly="1" outline="0" fieldPosition="0">
        <references count="3">
          <reference field="0" count="0" selected="0"/>
          <reference field="7" count="1" selected="0">
            <x v="42"/>
          </reference>
          <reference field="9" count="1">
            <x v="122"/>
          </reference>
        </references>
      </pivotArea>
    </format>
    <format dxfId="1346">
      <pivotArea dataOnly="0" labelOnly="1" outline="0" fieldPosition="0">
        <references count="3">
          <reference field="0" count="0" selected="0"/>
          <reference field="7" count="1" selected="0">
            <x v="43"/>
          </reference>
          <reference field="9" count="1">
            <x v="32"/>
          </reference>
        </references>
      </pivotArea>
    </format>
    <format dxfId="1345">
      <pivotArea dataOnly="0" labelOnly="1" outline="0" fieldPosition="0">
        <references count="3">
          <reference field="0" count="0" selected="0"/>
          <reference field="7" count="1" selected="0">
            <x v="44"/>
          </reference>
          <reference field="9" count="1">
            <x v="50"/>
          </reference>
        </references>
      </pivotArea>
    </format>
    <format dxfId="1344">
      <pivotArea dataOnly="0" labelOnly="1" outline="0" fieldPosition="0">
        <references count="3">
          <reference field="0" count="0" selected="0"/>
          <reference field="7" count="1" selected="0">
            <x v="45"/>
          </reference>
          <reference field="9" count="2">
            <x v="32"/>
            <x v="122"/>
          </reference>
        </references>
      </pivotArea>
    </format>
    <format dxfId="1343">
      <pivotArea dataOnly="0" labelOnly="1" outline="0" fieldPosition="0">
        <references count="3">
          <reference field="0" count="0" selected="0"/>
          <reference field="7" count="1" selected="0">
            <x v="55"/>
          </reference>
          <reference field="9" count="1">
            <x v="22"/>
          </reference>
        </references>
      </pivotArea>
    </format>
    <format dxfId="1342">
      <pivotArea dataOnly="0" labelOnly="1" outline="0" fieldPosition="0">
        <references count="3">
          <reference field="0" count="0" selected="0"/>
          <reference field="7" count="1" selected="0">
            <x v="71"/>
          </reference>
          <reference field="9" count="1">
            <x v="111"/>
          </reference>
        </references>
      </pivotArea>
    </format>
    <format dxfId="1341">
      <pivotArea dataOnly="0" labelOnly="1" outline="0" fieldPosition="0">
        <references count="3">
          <reference field="0" count="0" selected="0"/>
          <reference field="7" count="1" selected="0">
            <x v="73"/>
          </reference>
          <reference field="9" count="1">
            <x v="61"/>
          </reference>
        </references>
      </pivotArea>
    </format>
    <format dxfId="1340">
      <pivotArea dataOnly="0" labelOnly="1" outline="0" fieldPosition="0">
        <references count="3">
          <reference field="0" count="0" selected="0"/>
          <reference field="7" count="1" selected="0">
            <x v="74"/>
          </reference>
          <reference field="9" count="1">
            <x v="88"/>
          </reference>
        </references>
      </pivotArea>
    </format>
    <format dxfId="1339">
      <pivotArea dataOnly="0" labelOnly="1" outline="0" fieldPosition="0">
        <references count="3">
          <reference field="0" count="0" selected="0"/>
          <reference field="7" count="1" selected="0">
            <x v="75"/>
          </reference>
          <reference field="9" count="1">
            <x v="30"/>
          </reference>
        </references>
      </pivotArea>
    </format>
    <format dxfId="1338">
      <pivotArea dataOnly="0" labelOnly="1" outline="0" fieldPosition="0">
        <references count="3">
          <reference field="0" count="0" selected="0"/>
          <reference field="7" count="1" selected="0">
            <x v="77"/>
          </reference>
          <reference field="9" count="1">
            <x v="64"/>
          </reference>
        </references>
      </pivotArea>
    </format>
    <format dxfId="1337">
      <pivotArea dataOnly="0" labelOnly="1" outline="0" fieldPosition="0">
        <references count="3">
          <reference field="0" count="0" selected="0"/>
          <reference field="7" count="1" selected="0">
            <x v="78"/>
          </reference>
          <reference field="9" count="1">
            <x v="37"/>
          </reference>
        </references>
      </pivotArea>
    </format>
    <format dxfId="1336">
      <pivotArea dataOnly="0" labelOnly="1" outline="0" fieldPosition="0">
        <references count="3">
          <reference field="0" count="0" selected="0"/>
          <reference field="7" count="1" selected="0">
            <x v="80"/>
          </reference>
          <reference field="9" count="1">
            <x v="36"/>
          </reference>
        </references>
      </pivotArea>
    </format>
    <format dxfId="1335">
      <pivotArea dataOnly="0" labelOnly="1" outline="0" fieldPosition="0">
        <references count="3">
          <reference field="0" count="0" selected="0"/>
          <reference field="7" count="1" selected="0">
            <x v="81"/>
          </reference>
          <reference field="9" count="1">
            <x v="38"/>
          </reference>
        </references>
      </pivotArea>
    </format>
    <format dxfId="1334">
      <pivotArea dataOnly="0" labelOnly="1" outline="0" fieldPosition="0">
        <references count="3">
          <reference field="0" count="0" selected="0"/>
          <reference field="7" count="1" selected="0">
            <x v="82"/>
          </reference>
          <reference field="9" count="2">
            <x v="37"/>
            <x v="38"/>
          </reference>
        </references>
      </pivotArea>
    </format>
    <format dxfId="1333">
      <pivotArea dataOnly="0" labelOnly="1" outline="0" fieldPosition="0">
        <references count="3">
          <reference field="0" count="0" selected="0"/>
          <reference field="7" count="1" selected="0">
            <x v="84"/>
          </reference>
          <reference field="9" count="1">
            <x v="122"/>
          </reference>
        </references>
      </pivotArea>
    </format>
    <format dxfId="1332">
      <pivotArea dataOnly="0" labelOnly="1" outline="0" fieldPosition="0">
        <references count="3">
          <reference field="0" count="0" selected="0"/>
          <reference field="7" count="1" selected="0">
            <x v="85"/>
          </reference>
          <reference field="9" count="1">
            <x v="47"/>
          </reference>
        </references>
      </pivotArea>
    </format>
    <format dxfId="1331">
      <pivotArea dataOnly="0" labelOnly="1" outline="0" fieldPosition="0">
        <references count="3">
          <reference field="0" count="0" selected="0"/>
          <reference field="7" count="1" selected="0">
            <x v="102"/>
          </reference>
          <reference field="9" count="1">
            <x v="69"/>
          </reference>
        </references>
      </pivotArea>
    </format>
    <format dxfId="1330">
      <pivotArea dataOnly="0" labelOnly="1" outline="0" fieldPosition="0">
        <references count="3">
          <reference field="0" count="0" selected="0"/>
          <reference field="7" count="1" selected="0">
            <x v="110"/>
          </reference>
          <reference field="9" count="1">
            <x v="76"/>
          </reference>
        </references>
      </pivotArea>
    </format>
    <format dxfId="1329">
      <pivotArea dataOnly="0" labelOnly="1" outline="0" fieldPosition="0">
        <references count="3">
          <reference field="0" count="0" selected="0"/>
          <reference field="7" count="1" selected="0">
            <x v="115"/>
          </reference>
          <reference field="9" count="1">
            <x v="54"/>
          </reference>
        </references>
      </pivotArea>
    </format>
    <format dxfId="1328">
      <pivotArea dataOnly="0" labelOnly="1" outline="0" fieldPosition="0">
        <references count="3">
          <reference field="0" count="0" selected="0"/>
          <reference field="7" count="1" selected="0">
            <x v="119"/>
          </reference>
          <reference field="9" count="1">
            <x v="46"/>
          </reference>
        </references>
      </pivotArea>
    </format>
    <format dxfId="1327">
      <pivotArea dataOnly="0" labelOnly="1" outline="0" fieldPosition="0">
        <references count="3">
          <reference field="0" count="0" selected="0"/>
          <reference field="7" count="1" selected="0">
            <x v="120"/>
          </reference>
          <reference field="9" count="1">
            <x v="45"/>
          </reference>
        </references>
      </pivotArea>
    </format>
    <format dxfId="1326">
      <pivotArea dataOnly="0" labelOnly="1" outline="0" fieldPosition="0">
        <references count="3">
          <reference field="0" count="0" selected="0"/>
          <reference field="7" count="1" selected="0">
            <x v="129"/>
          </reference>
          <reference field="9" count="1">
            <x v="116"/>
          </reference>
        </references>
      </pivotArea>
    </format>
    <format dxfId="1325">
      <pivotArea dataOnly="0" labelOnly="1" outline="0" fieldPosition="0">
        <references count="3">
          <reference field="0" count="0" selected="0"/>
          <reference field="7" count="1" selected="0">
            <x v="131"/>
          </reference>
          <reference field="9" count="1">
            <x v="71"/>
          </reference>
        </references>
      </pivotArea>
    </format>
    <format dxfId="1324">
      <pivotArea dataOnly="0" labelOnly="1" outline="0" fieldPosition="0">
        <references count="3">
          <reference field="0" count="0" selected="0"/>
          <reference field="7" count="1" selected="0">
            <x v="136"/>
          </reference>
          <reference field="9" count="1">
            <x v="116"/>
          </reference>
        </references>
      </pivotArea>
    </format>
    <format dxfId="1323">
      <pivotArea dataOnly="0" labelOnly="1" outline="0" fieldPosition="0">
        <references count="3">
          <reference field="0" count="0" selected="0"/>
          <reference field="7" count="1" selected="0">
            <x v="137"/>
          </reference>
          <reference field="9" count="1">
            <x v="117"/>
          </reference>
        </references>
      </pivotArea>
    </format>
    <format dxfId="1322">
      <pivotArea dataOnly="0" labelOnly="1" outline="0" fieldPosition="0">
        <references count="3">
          <reference field="0" count="0" selected="0"/>
          <reference field="7" count="1" selected="0">
            <x v="138"/>
          </reference>
          <reference field="9" count="1">
            <x v="7"/>
          </reference>
        </references>
      </pivotArea>
    </format>
    <format dxfId="1321">
      <pivotArea dataOnly="0" labelOnly="1" outline="0" fieldPosition="0">
        <references count="3">
          <reference field="0" count="0" selected="0"/>
          <reference field="7" count="1" selected="0">
            <x v="145"/>
          </reference>
          <reference field="9" count="1">
            <x v="4"/>
          </reference>
        </references>
      </pivotArea>
    </format>
    <format dxfId="1320">
      <pivotArea dataOnly="0" labelOnly="1" outline="0" fieldPosition="0">
        <references count="3">
          <reference field="0" count="0" selected="0"/>
          <reference field="7" count="1" selected="0">
            <x v="146"/>
          </reference>
          <reference field="9" count="1">
            <x v="13"/>
          </reference>
        </references>
      </pivotArea>
    </format>
    <format dxfId="1319">
      <pivotArea dataOnly="0" labelOnly="1" outline="0" fieldPosition="0">
        <references count="3">
          <reference field="0" count="0" selected="0"/>
          <reference field="7" count="1" selected="0">
            <x v="148"/>
          </reference>
          <reference field="9" count="1">
            <x v="93"/>
          </reference>
        </references>
      </pivotArea>
    </format>
    <format dxfId="1318">
      <pivotArea dataOnly="0" labelOnly="1" outline="0" fieldPosition="0">
        <references count="3">
          <reference field="0" count="0" selected="0"/>
          <reference field="7" count="1" selected="0">
            <x v="153"/>
          </reference>
          <reference field="9" count="1">
            <x v="94"/>
          </reference>
        </references>
      </pivotArea>
    </format>
    <format dxfId="1317">
      <pivotArea dataOnly="0" labelOnly="1" outline="0" fieldPosition="0">
        <references count="3">
          <reference field="0" count="0" selected="0"/>
          <reference field="7" count="1" selected="0">
            <x v="154"/>
          </reference>
          <reference field="9" count="2">
            <x v="92"/>
            <x v="96"/>
          </reference>
        </references>
      </pivotArea>
    </format>
    <format dxfId="1316">
      <pivotArea dataOnly="0" labelOnly="1" outline="0" fieldPosition="0">
        <references count="3">
          <reference field="0" count="0" selected="0"/>
          <reference field="7" count="1" selected="0">
            <x v="157"/>
          </reference>
          <reference field="9" count="1">
            <x v="46"/>
          </reference>
        </references>
      </pivotArea>
    </format>
    <format dxfId="1315">
      <pivotArea dataOnly="0" labelOnly="1" outline="0" fieldPosition="0">
        <references count="3">
          <reference field="0" count="0" selected="0"/>
          <reference field="7" count="1" selected="0">
            <x v="159"/>
          </reference>
          <reference field="9" count="1">
            <x v="18"/>
          </reference>
        </references>
      </pivotArea>
    </format>
    <format dxfId="1314">
      <pivotArea dataOnly="0" labelOnly="1" outline="0" fieldPosition="0">
        <references count="3">
          <reference field="0" count="0" selected="0"/>
          <reference field="7" count="1" selected="0">
            <x v="161"/>
          </reference>
          <reference field="9" count="2">
            <x v="93"/>
            <x v="95"/>
          </reference>
        </references>
      </pivotArea>
    </format>
    <format dxfId="1313">
      <pivotArea dataOnly="0" labelOnly="1" outline="0" fieldPosition="0">
        <references count="3">
          <reference field="0" count="0" selected="0"/>
          <reference field="7" count="1" selected="0">
            <x v="162"/>
          </reference>
          <reference field="9" count="1">
            <x v="93"/>
          </reference>
        </references>
      </pivotArea>
    </format>
    <format dxfId="1312">
      <pivotArea dataOnly="0" labelOnly="1" outline="0" fieldPosition="0">
        <references count="3">
          <reference field="0" count="0" selected="0"/>
          <reference field="7" count="1" selected="0">
            <x v="163"/>
          </reference>
          <reference field="9" count="1">
            <x v="96"/>
          </reference>
        </references>
      </pivotArea>
    </format>
    <format dxfId="1311">
      <pivotArea dataOnly="0" labelOnly="1" outline="0" fieldPosition="0">
        <references count="3">
          <reference field="0" count="0" selected="0"/>
          <reference field="7" count="1" selected="0">
            <x v="164"/>
          </reference>
          <reference field="9" count="1">
            <x v="93"/>
          </reference>
        </references>
      </pivotArea>
    </format>
    <format dxfId="1310">
      <pivotArea dataOnly="0" labelOnly="1" outline="0" fieldPosition="0">
        <references count="3">
          <reference field="0" count="0" selected="0"/>
          <reference field="7" count="1" selected="0">
            <x v="168"/>
          </reference>
          <reference field="9" count="1">
            <x v="18"/>
          </reference>
        </references>
      </pivotArea>
    </format>
    <format dxfId="1309">
      <pivotArea dataOnly="0" labelOnly="1" outline="0" fieldPosition="0">
        <references count="3">
          <reference field="0" count="0" selected="0"/>
          <reference field="7" count="1" selected="0">
            <x v="169"/>
          </reference>
          <reference field="9" count="1">
            <x v="93"/>
          </reference>
        </references>
      </pivotArea>
    </format>
    <format dxfId="1308">
      <pivotArea dataOnly="0" labelOnly="1" outline="0" fieldPosition="0">
        <references count="3">
          <reference field="0" count="0" selected="0"/>
          <reference field="7" count="1" selected="0">
            <x v="170"/>
          </reference>
          <reference field="9" count="1">
            <x v="92"/>
          </reference>
        </references>
      </pivotArea>
    </format>
    <format dxfId="1307">
      <pivotArea dataOnly="0" labelOnly="1" outline="0" fieldPosition="0">
        <references count="3">
          <reference field="0" count="0" selected="0"/>
          <reference field="7" count="1" selected="0">
            <x v="180"/>
          </reference>
          <reference field="9" count="1">
            <x v="5"/>
          </reference>
        </references>
      </pivotArea>
    </format>
    <format dxfId="1306">
      <pivotArea dataOnly="0" labelOnly="1" outline="0" fieldPosition="0">
        <references count="3">
          <reference field="0" count="0" selected="0"/>
          <reference field="7" count="1" selected="0">
            <x v="182"/>
          </reference>
          <reference field="9" count="1">
            <x v="33"/>
          </reference>
        </references>
      </pivotArea>
    </format>
    <format dxfId="1305">
      <pivotArea dataOnly="0" labelOnly="1" outline="0" fieldPosition="0">
        <references count="3">
          <reference field="0" count="0" selected="0"/>
          <reference field="7" count="1" selected="0">
            <x v="187"/>
          </reference>
          <reference field="9" count="1">
            <x v="99"/>
          </reference>
        </references>
      </pivotArea>
    </format>
    <format dxfId="1304">
      <pivotArea dataOnly="0" labelOnly="1" outline="0" fieldPosition="0">
        <references count="3">
          <reference field="0" count="0" selected="0"/>
          <reference field="7" count="1" selected="0">
            <x v="191"/>
          </reference>
          <reference field="9" count="1">
            <x v="62"/>
          </reference>
        </references>
      </pivotArea>
    </format>
    <format dxfId="1303">
      <pivotArea dataOnly="0" labelOnly="1" outline="0" fieldPosition="0">
        <references count="3">
          <reference field="0" count="0" selected="0"/>
          <reference field="7" count="1" selected="0">
            <x v="207"/>
          </reference>
          <reference field="9" count="1">
            <x v="113"/>
          </reference>
        </references>
      </pivotArea>
    </format>
    <format dxfId="1302">
      <pivotArea dataOnly="0" labelOnly="1" outline="0" fieldPosition="0">
        <references count="3">
          <reference field="0" count="0" selected="0"/>
          <reference field="7" count="1" selected="0">
            <x v="208"/>
          </reference>
          <reference field="9" count="1">
            <x v="112"/>
          </reference>
        </references>
      </pivotArea>
    </format>
    <format dxfId="1301">
      <pivotArea dataOnly="0" labelOnly="1" outline="0" fieldPosition="0">
        <references count="3">
          <reference field="0" count="0" selected="0"/>
          <reference field="7" count="1" selected="0">
            <x v="233"/>
          </reference>
          <reference field="9" count="1">
            <x v="26"/>
          </reference>
        </references>
      </pivotArea>
    </format>
    <format dxfId="1300">
      <pivotArea dataOnly="0" labelOnly="1" outline="0" fieldPosition="0">
        <references count="3">
          <reference field="0" count="0" selected="0"/>
          <reference field="7" count="1" selected="0">
            <x v="236"/>
          </reference>
          <reference field="9" count="1">
            <x v="84"/>
          </reference>
        </references>
      </pivotArea>
    </format>
    <format dxfId="1299">
      <pivotArea dataOnly="0" labelOnly="1" outline="0" fieldPosition="0">
        <references count="3">
          <reference field="0" count="0" selected="0"/>
          <reference field="7" count="1" selected="0">
            <x v="239"/>
          </reference>
          <reference field="9" count="1">
            <x v="4"/>
          </reference>
        </references>
      </pivotArea>
    </format>
    <format dxfId="1298">
      <pivotArea dataOnly="0" labelOnly="1" outline="0" fieldPosition="0">
        <references count="3">
          <reference field="0" count="0" selected="0"/>
          <reference field="7" count="1" selected="0">
            <x v="242"/>
          </reference>
          <reference field="9" count="2">
            <x v="8"/>
            <x v="122"/>
          </reference>
        </references>
      </pivotArea>
    </format>
    <format dxfId="1297">
      <pivotArea dataOnly="0" labelOnly="1" outline="0" fieldPosition="0">
        <references count="3">
          <reference field="0" count="0" selected="0"/>
          <reference field="7" count="1" selected="0">
            <x v="245"/>
          </reference>
          <reference field="9" count="1">
            <x v="62"/>
          </reference>
        </references>
      </pivotArea>
    </format>
    <format dxfId="1296">
      <pivotArea dataOnly="0" labelOnly="1" outline="0" fieldPosition="0">
        <references count="3">
          <reference field="0" count="0" selected="0"/>
          <reference field="7" count="1" selected="0">
            <x v="250"/>
          </reference>
          <reference field="9" count="1">
            <x v="82"/>
          </reference>
        </references>
      </pivotArea>
    </format>
    <format dxfId="1295">
      <pivotArea dataOnly="0" labelOnly="1" outline="0" fieldPosition="0">
        <references count="3">
          <reference field="0" count="0" selected="0"/>
          <reference field="7" count="1" selected="0">
            <x v="251"/>
          </reference>
          <reference field="9" count="1">
            <x v="84"/>
          </reference>
        </references>
      </pivotArea>
    </format>
    <format dxfId="1294">
      <pivotArea dataOnly="0" labelOnly="1" outline="0" fieldPosition="0">
        <references count="3">
          <reference field="0" count="0" selected="0"/>
          <reference field="7" count="1" selected="0">
            <x v="255"/>
          </reference>
          <reference field="9" count="1">
            <x v="33"/>
          </reference>
        </references>
      </pivotArea>
    </format>
    <format dxfId="1293">
      <pivotArea dataOnly="0" labelOnly="1" outline="0" fieldPosition="0">
        <references count="3">
          <reference field="0" count="0" selected="0"/>
          <reference field="7" count="1" selected="0">
            <x v="285"/>
          </reference>
          <reference field="9" count="1">
            <x v="84"/>
          </reference>
        </references>
      </pivotArea>
    </format>
    <format dxfId="1292">
      <pivotArea dataOnly="0" labelOnly="1" outline="0" fieldPosition="0">
        <references count="3">
          <reference field="0" count="0" selected="0"/>
          <reference field="7" count="1" selected="0">
            <x v="293"/>
          </reference>
          <reference field="9" count="1">
            <x v="120"/>
          </reference>
        </references>
      </pivotArea>
    </format>
    <format dxfId="1291">
      <pivotArea dataOnly="0" labelOnly="1" outline="0" fieldPosition="0">
        <references count="3">
          <reference field="0" count="0" selected="0"/>
          <reference field="7" count="1" selected="0">
            <x v="295"/>
          </reference>
          <reference field="9" count="1">
            <x v="122"/>
          </reference>
        </references>
      </pivotArea>
    </format>
    <format dxfId="1290">
      <pivotArea dataOnly="0" labelOnly="1" outline="0" fieldPosition="0">
        <references count="3">
          <reference field="0" count="0" selected="0"/>
          <reference field="7" count="1" selected="0">
            <x v="323"/>
          </reference>
          <reference field="9" count="1">
            <x v="49"/>
          </reference>
        </references>
      </pivotArea>
    </format>
    <format dxfId="1289">
      <pivotArea dataOnly="0" labelOnly="1" outline="0" fieldPosition="0">
        <references count="3">
          <reference field="0" count="0" selected="0"/>
          <reference field="7" count="1" selected="0">
            <x v="327"/>
          </reference>
          <reference field="9" count="1">
            <x v="117"/>
          </reference>
        </references>
      </pivotArea>
    </format>
    <format dxfId="1288">
      <pivotArea dataOnly="0" labelOnly="1" outline="0" fieldPosition="0">
        <references count="3">
          <reference field="0" count="0" selected="0"/>
          <reference field="7" count="1" selected="0">
            <x v="331"/>
          </reference>
          <reference field="9" count="1">
            <x v="122"/>
          </reference>
        </references>
      </pivotArea>
    </format>
    <format dxfId="1287">
      <pivotArea dataOnly="0" labelOnly="1" outline="0" fieldPosition="0">
        <references count="3">
          <reference field="0" count="0" selected="0"/>
          <reference field="7" count="1" selected="0">
            <x v="334"/>
          </reference>
          <reference field="9" count="3">
            <x v="52"/>
            <x v="93"/>
            <x v="122"/>
          </reference>
        </references>
      </pivotArea>
    </format>
    <format dxfId="1286">
      <pivotArea dataOnly="0" labelOnly="1" outline="0" fieldPosition="0">
        <references count="4">
          <reference field="0" count="0" selected="0"/>
          <reference field="7" count="1" selected="0">
            <x v="3"/>
          </reference>
          <reference field="8" count="1">
            <x v="166"/>
          </reference>
          <reference field="9" count="1" selected="0">
            <x v="68"/>
          </reference>
        </references>
      </pivotArea>
    </format>
    <format dxfId="1285">
      <pivotArea dataOnly="0" labelOnly="1" outline="0" fieldPosition="0">
        <references count="4">
          <reference field="0" count="0" selected="0"/>
          <reference field="7" count="1" selected="0">
            <x v="7"/>
          </reference>
          <reference field="8" count="1">
            <x v="313"/>
          </reference>
          <reference field="9" count="1" selected="0">
            <x v="14"/>
          </reference>
        </references>
      </pivotArea>
    </format>
    <format dxfId="1284">
      <pivotArea dataOnly="0" labelOnly="1" outline="0" fieldPosition="0">
        <references count="4">
          <reference field="0" count="0" selected="0"/>
          <reference field="7" count="1" selected="0">
            <x v="8"/>
          </reference>
          <reference field="8" count="1">
            <x v="253"/>
          </reference>
          <reference field="9" count="1" selected="0">
            <x v="109"/>
          </reference>
        </references>
      </pivotArea>
    </format>
    <format dxfId="1283">
      <pivotArea dataOnly="0" labelOnly="1" outline="0" fieldPosition="0">
        <references count="4">
          <reference field="0" count="0" selected="0"/>
          <reference field="7" count="1" selected="0">
            <x v="11"/>
          </reference>
          <reference field="8" count="1">
            <x v="39"/>
          </reference>
          <reference field="9" count="1" selected="0">
            <x v="108"/>
          </reference>
        </references>
      </pivotArea>
    </format>
    <format dxfId="1282">
      <pivotArea dataOnly="0" labelOnly="1" outline="0" fieldPosition="0">
        <references count="4">
          <reference field="0" count="0" selected="0"/>
          <reference field="7" count="1" selected="0">
            <x v="12"/>
          </reference>
          <reference field="8" count="1">
            <x v="29"/>
          </reference>
          <reference field="9" count="1" selected="0">
            <x v="4"/>
          </reference>
        </references>
      </pivotArea>
    </format>
    <format dxfId="1281">
      <pivotArea dataOnly="0" labelOnly="1" outline="0" fieldPosition="0">
        <references count="4">
          <reference field="0" count="0" selected="0"/>
          <reference field="7" count="1" selected="0">
            <x v="15"/>
          </reference>
          <reference field="8" count="1">
            <x v="251"/>
          </reference>
          <reference field="9" count="1" selected="0">
            <x v="26"/>
          </reference>
        </references>
      </pivotArea>
    </format>
    <format dxfId="1280">
      <pivotArea dataOnly="0" labelOnly="1" outline="0" fieldPosition="0">
        <references count="4">
          <reference field="0" count="0" selected="0"/>
          <reference field="7" count="1" selected="0">
            <x v="16"/>
          </reference>
          <reference field="8" count="1">
            <x v="366"/>
          </reference>
          <reference field="9" count="1" selected="0">
            <x v="26"/>
          </reference>
        </references>
      </pivotArea>
    </format>
    <format dxfId="1279">
      <pivotArea dataOnly="0" labelOnly="1" outline="0" fieldPosition="0">
        <references count="4">
          <reference field="0" count="0" selected="0"/>
          <reference field="7" count="1" selected="0">
            <x v="20"/>
          </reference>
          <reference field="8" count="1">
            <x v="155"/>
          </reference>
          <reference field="9" count="1" selected="0">
            <x v="110"/>
          </reference>
        </references>
      </pivotArea>
    </format>
    <format dxfId="1278">
      <pivotArea dataOnly="0" labelOnly="1" outline="0" fieldPosition="0">
        <references count="4">
          <reference field="0" count="0" selected="0"/>
          <reference field="7" count="1" selected="0">
            <x v="39"/>
          </reference>
          <reference field="8" count="1">
            <x v="182"/>
          </reference>
          <reference field="9" count="1" selected="0">
            <x v="32"/>
          </reference>
        </references>
      </pivotArea>
    </format>
    <format dxfId="1277">
      <pivotArea dataOnly="0" labelOnly="1" outline="0" fieldPosition="0">
        <references count="4">
          <reference field="0" count="0" selected="0"/>
          <reference field="7" count="1" selected="0">
            <x v="40"/>
          </reference>
          <reference field="8" count="1">
            <x v="126"/>
          </reference>
          <reference field="9" count="1" selected="0">
            <x v="32"/>
          </reference>
        </references>
      </pivotArea>
    </format>
    <format dxfId="1276">
      <pivotArea dataOnly="0" labelOnly="1" outline="0" fieldPosition="0">
        <references count="4">
          <reference field="0" count="0" selected="0"/>
          <reference field="7" count="1" selected="0">
            <x v="41"/>
          </reference>
          <reference field="8" count="1">
            <x v="125"/>
          </reference>
          <reference field="9" count="1" selected="0">
            <x v="32"/>
          </reference>
        </references>
      </pivotArea>
    </format>
    <format dxfId="1275">
      <pivotArea dataOnly="0" labelOnly="1" outline="0" fieldPosition="0">
        <references count="4">
          <reference field="0" count="0" selected="0"/>
          <reference field="7" count="1" selected="0">
            <x v="42"/>
          </reference>
          <reference field="8" count="1">
            <x v="351"/>
          </reference>
          <reference field="9" count="1" selected="0">
            <x v="122"/>
          </reference>
        </references>
      </pivotArea>
    </format>
    <format dxfId="1274">
      <pivotArea dataOnly="0" labelOnly="1" outline="0" fieldPosition="0">
        <references count="4">
          <reference field="0" count="0" selected="0"/>
          <reference field="7" count="1" selected="0">
            <x v="43"/>
          </reference>
          <reference field="8" count="1">
            <x v="370"/>
          </reference>
          <reference field="9" count="1" selected="0">
            <x v="32"/>
          </reference>
        </references>
      </pivotArea>
    </format>
    <format dxfId="1273">
      <pivotArea dataOnly="0" labelOnly="1" outline="0" fieldPosition="0">
        <references count="4">
          <reference field="0" count="0" selected="0"/>
          <reference field="7" count="1" selected="0">
            <x v="44"/>
          </reference>
          <reference field="8" count="1">
            <x v="373"/>
          </reference>
          <reference field="9" count="1" selected="0">
            <x v="50"/>
          </reference>
        </references>
      </pivotArea>
    </format>
    <format dxfId="1272">
      <pivotArea dataOnly="0" labelOnly="1" outline="0" fieldPosition="0">
        <references count="4">
          <reference field="0" count="0" selected="0"/>
          <reference field="7" count="1" selected="0">
            <x v="45"/>
          </reference>
          <reference field="8" count="1">
            <x v="369"/>
          </reference>
          <reference field="9" count="1" selected="0">
            <x v="32"/>
          </reference>
        </references>
      </pivotArea>
    </format>
    <format dxfId="1271">
      <pivotArea dataOnly="0" labelOnly="1" outline="0" fieldPosition="0">
        <references count="4">
          <reference field="0" count="0" selected="0"/>
          <reference field="7" count="1" selected="0">
            <x v="45"/>
          </reference>
          <reference field="8" count="1">
            <x v="352"/>
          </reference>
          <reference field="9" count="1" selected="0">
            <x v="122"/>
          </reference>
        </references>
      </pivotArea>
    </format>
    <format dxfId="1270">
      <pivotArea dataOnly="0" labelOnly="1" outline="0" fieldPosition="0">
        <references count="4">
          <reference field="0" count="0" selected="0"/>
          <reference field="7" count="1" selected="0">
            <x v="55"/>
          </reference>
          <reference field="8" count="1">
            <x v="132"/>
          </reference>
          <reference field="9" count="1" selected="0">
            <x v="22"/>
          </reference>
        </references>
      </pivotArea>
    </format>
    <format dxfId="1269">
      <pivotArea dataOnly="0" labelOnly="1" outline="0" fieldPosition="0">
        <references count="4">
          <reference field="0" count="0" selected="0"/>
          <reference field="7" count="1" selected="0">
            <x v="71"/>
          </reference>
          <reference field="8" count="1">
            <x v="250"/>
          </reference>
          <reference field="9" count="1" selected="0">
            <x v="111"/>
          </reference>
        </references>
      </pivotArea>
    </format>
    <format dxfId="1268">
      <pivotArea dataOnly="0" labelOnly="1" outline="0" fieldPosition="0">
        <references count="4">
          <reference field="0" count="0" selected="0"/>
          <reference field="7" count="1" selected="0">
            <x v="72"/>
          </reference>
          <reference field="8" count="1">
            <x v="147"/>
          </reference>
          <reference field="9" count="1" selected="0">
            <x v="111"/>
          </reference>
        </references>
      </pivotArea>
    </format>
    <format dxfId="1267">
      <pivotArea dataOnly="0" labelOnly="1" outline="0" fieldPosition="0">
        <references count="4">
          <reference field="0" count="0" selected="0"/>
          <reference field="7" count="1" selected="0">
            <x v="73"/>
          </reference>
          <reference field="8" count="1">
            <x v="320"/>
          </reference>
          <reference field="9" count="1" selected="0">
            <x v="61"/>
          </reference>
        </references>
      </pivotArea>
    </format>
    <format dxfId="1266">
      <pivotArea dataOnly="0" labelOnly="1" outline="0" fieldPosition="0">
        <references count="4">
          <reference field="0" count="0" selected="0"/>
          <reference field="7" count="1" selected="0">
            <x v="74"/>
          </reference>
          <reference field="8" count="1">
            <x v="299"/>
          </reference>
          <reference field="9" count="1" selected="0">
            <x v="88"/>
          </reference>
        </references>
      </pivotArea>
    </format>
    <format dxfId="1265">
      <pivotArea dataOnly="0" labelOnly="1" outline="0" fieldPosition="0">
        <references count="4">
          <reference field="0" count="0" selected="0"/>
          <reference field="7" count="1" selected="0">
            <x v="75"/>
          </reference>
          <reference field="8" count="1">
            <x v="106"/>
          </reference>
          <reference field="9" count="1" selected="0">
            <x v="30"/>
          </reference>
        </references>
      </pivotArea>
    </format>
    <format dxfId="1264">
      <pivotArea dataOnly="0" labelOnly="1" outline="0" fieldPosition="0">
        <references count="4">
          <reference field="0" count="0" selected="0"/>
          <reference field="7" count="1" selected="0">
            <x v="76"/>
          </reference>
          <reference field="8" count="1">
            <x v="105"/>
          </reference>
          <reference field="9" count="1" selected="0">
            <x v="30"/>
          </reference>
        </references>
      </pivotArea>
    </format>
    <format dxfId="1263">
      <pivotArea dataOnly="0" labelOnly="1" outline="0" fieldPosition="0">
        <references count="4">
          <reference field="0" count="0" selected="0"/>
          <reference field="7" count="1" selected="0">
            <x v="77"/>
          </reference>
          <reference field="8" count="1">
            <x v="327"/>
          </reference>
          <reference field="9" count="1" selected="0">
            <x v="64"/>
          </reference>
        </references>
      </pivotArea>
    </format>
    <format dxfId="1262">
      <pivotArea dataOnly="0" labelOnly="1" outline="0" fieldPosition="0">
        <references count="4">
          <reference field="0" count="0" selected="0"/>
          <reference field="7" count="1" selected="0">
            <x v="78"/>
          </reference>
          <reference field="8" count="1">
            <x v="322"/>
          </reference>
          <reference field="9" count="1" selected="0">
            <x v="37"/>
          </reference>
        </references>
      </pivotArea>
    </format>
    <format dxfId="1261">
      <pivotArea dataOnly="0" labelOnly="1" outline="0" fieldPosition="0">
        <references count="4">
          <reference field="0" count="0" selected="0"/>
          <reference field="7" count="1" selected="0">
            <x v="79"/>
          </reference>
          <reference field="8" count="1">
            <x v="321"/>
          </reference>
          <reference field="9" count="1" selected="0">
            <x v="37"/>
          </reference>
        </references>
      </pivotArea>
    </format>
    <format dxfId="1260">
      <pivotArea dataOnly="0" labelOnly="1" outline="0" fieldPosition="0">
        <references count="4">
          <reference field="0" count="0" selected="0"/>
          <reference field="7" count="1" selected="0">
            <x v="80"/>
          </reference>
          <reference field="8" count="1">
            <x v="258"/>
          </reference>
          <reference field="9" count="1" selected="0">
            <x v="36"/>
          </reference>
        </references>
      </pivotArea>
    </format>
    <format dxfId="1259">
      <pivotArea dataOnly="0" labelOnly="1" outline="0" fieldPosition="0">
        <references count="4">
          <reference field="0" count="0" selected="0"/>
          <reference field="7" count="1" selected="0">
            <x v="81"/>
          </reference>
          <reference field="8" count="1">
            <x v="27"/>
          </reference>
          <reference field="9" count="1" selected="0">
            <x v="38"/>
          </reference>
        </references>
      </pivotArea>
    </format>
    <format dxfId="1258">
      <pivotArea dataOnly="0" labelOnly="1" outline="0" fieldPosition="0">
        <references count="4">
          <reference field="0" count="0" selected="0"/>
          <reference field="7" count="1" selected="0">
            <x v="82"/>
          </reference>
          <reference field="8" count="1">
            <x v="368"/>
          </reference>
          <reference field="9" count="1" selected="0">
            <x v="37"/>
          </reference>
        </references>
      </pivotArea>
    </format>
    <format dxfId="1257">
      <pivotArea dataOnly="0" labelOnly="1" outline="0" fieldPosition="0">
        <references count="4">
          <reference field="0" count="0" selected="0"/>
          <reference field="7" count="1" selected="0">
            <x v="82"/>
          </reference>
          <reference field="8" count="1">
            <x v="21"/>
          </reference>
          <reference field="9" count="1" selected="0">
            <x v="38"/>
          </reference>
        </references>
      </pivotArea>
    </format>
    <format dxfId="1256">
      <pivotArea dataOnly="0" labelOnly="1" outline="0" fieldPosition="0">
        <references count="4">
          <reference field="0" count="0" selected="0"/>
          <reference field="7" count="1" selected="0">
            <x v="84"/>
          </reference>
          <reference field="8" count="1">
            <x v="363"/>
          </reference>
          <reference field="9" count="1" selected="0">
            <x v="122"/>
          </reference>
        </references>
      </pivotArea>
    </format>
    <format dxfId="1255">
      <pivotArea dataOnly="0" labelOnly="1" outline="0" fieldPosition="0">
        <references count="4">
          <reference field="0" count="0" selected="0"/>
          <reference field="7" count="1" selected="0">
            <x v="85"/>
          </reference>
          <reference field="8" count="1">
            <x v="283"/>
          </reference>
          <reference field="9" count="1" selected="0">
            <x v="47"/>
          </reference>
        </references>
      </pivotArea>
    </format>
    <format dxfId="1254">
      <pivotArea dataOnly="0" labelOnly="1" outline="0" fieldPosition="0">
        <references count="4">
          <reference field="0" count="0" selected="0"/>
          <reference field="7" count="1" selected="0">
            <x v="86"/>
          </reference>
          <reference field="8" count="1">
            <x v="281"/>
          </reference>
          <reference field="9" count="1" selected="0">
            <x v="47"/>
          </reference>
        </references>
      </pivotArea>
    </format>
    <format dxfId="1253">
      <pivotArea dataOnly="0" labelOnly="1" outline="0" fieldPosition="0">
        <references count="4">
          <reference field="0" count="0" selected="0"/>
          <reference field="7" count="1" selected="0">
            <x v="87"/>
          </reference>
          <reference field="8" count="1">
            <x v="280"/>
          </reference>
          <reference field="9" count="1" selected="0">
            <x v="47"/>
          </reference>
        </references>
      </pivotArea>
    </format>
    <format dxfId="1252">
      <pivotArea dataOnly="0" labelOnly="1" outline="0" fieldPosition="0">
        <references count="4">
          <reference field="0" count="0" selected="0"/>
          <reference field="7" count="1" selected="0">
            <x v="88"/>
          </reference>
          <reference field="8" count="1">
            <x v="282"/>
          </reference>
          <reference field="9" count="1" selected="0">
            <x v="47"/>
          </reference>
        </references>
      </pivotArea>
    </format>
    <format dxfId="1251">
      <pivotArea dataOnly="0" labelOnly="1" outline="0" fieldPosition="0">
        <references count="4">
          <reference field="0" count="0" selected="0"/>
          <reference field="7" count="1" selected="0">
            <x v="89"/>
          </reference>
          <reference field="8" count="1">
            <x v="279"/>
          </reference>
          <reference field="9" count="1" selected="0">
            <x v="47"/>
          </reference>
        </references>
      </pivotArea>
    </format>
    <format dxfId="1250">
      <pivotArea dataOnly="0" labelOnly="1" outline="0" fieldPosition="0">
        <references count="4">
          <reference field="0" count="0" selected="0"/>
          <reference field="7" count="1" selected="0">
            <x v="102"/>
          </reference>
          <reference field="8" count="1">
            <x v="315"/>
          </reference>
          <reference field="9" count="1" selected="0">
            <x v="69"/>
          </reference>
        </references>
      </pivotArea>
    </format>
    <format dxfId="1249">
      <pivotArea dataOnly="0" labelOnly="1" outline="0" fieldPosition="0">
        <references count="4">
          <reference field="0" count="0" selected="0"/>
          <reference field="7" count="1" selected="0">
            <x v="110"/>
          </reference>
          <reference field="8" count="1">
            <x v="255"/>
          </reference>
          <reference field="9" count="1" selected="0">
            <x v="76"/>
          </reference>
        </references>
      </pivotArea>
    </format>
    <format dxfId="1248">
      <pivotArea dataOnly="0" labelOnly="1" outline="0" fieldPosition="0">
        <references count="4">
          <reference field="0" count="0" selected="0"/>
          <reference field="7" count="1" selected="0">
            <x v="115"/>
          </reference>
          <reference field="8" count="1">
            <x v="219"/>
          </reference>
          <reference field="9" count="1" selected="0">
            <x v="54"/>
          </reference>
        </references>
      </pivotArea>
    </format>
    <format dxfId="1247">
      <pivotArea dataOnly="0" labelOnly="1" outline="0" fieldPosition="0">
        <references count="4">
          <reference field="0" count="0" selected="0"/>
          <reference field="7" count="1" selected="0">
            <x v="119"/>
          </reference>
          <reference field="8" count="1">
            <x v="208"/>
          </reference>
          <reference field="9" count="1" selected="0">
            <x v="46"/>
          </reference>
        </references>
      </pivotArea>
    </format>
    <format dxfId="1246">
      <pivotArea dataOnly="0" labelOnly="1" outline="0" fieldPosition="0">
        <references count="4">
          <reference field="0" count="0" selected="0"/>
          <reference field="7" count="1" selected="0">
            <x v="120"/>
          </reference>
          <reference field="8" count="1">
            <x v="312"/>
          </reference>
          <reference field="9" count="1" selected="0">
            <x v="45"/>
          </reference>
        </references>
      </pivotArea>
    </format>
    <format dxfId="1245">
      <pivotArea dataOnly="0" labelOnly="1" outline="0" fieldPosition="0">
        <references count="4">
          <reference field="0" count="0" selected="0"/>
          <reference field="7" count="1" selected="0">
            <x v="129"/>
          </reference>
          <reference field="8" count="1">
            <x v="234"/>
          </reference>
          <reference field="9" count="1" selected="0">
            <x v="116"/>
          </reference>
        </references>
      </pivotArea>
    </format>
    <format dxfId="1244">
      <pivotArea dataOnly="0" labelOnly="1" outline="0" fieldPosition="0">
        <references count="4">
          <reference field="0" count="0" selected="0"/>
          <reference field="7" count="1" selected="0">
            <x v="131"/>
          </reference>
          <reference field="8" count="1">
            <x v="305"/>
          </reference>
          <reference field="9" count="1" selected="0">
            <x v="71"/>
          </reference>
        </references>
      </pivotArea>
    </format>
    <format dxfId="1243">
      <pivotArea dataOnly="0" labelOnly="1" outline="0" fieldPosition="0">
        <references count="4">
          <reference field="0" count="0" selected="0"/>
          <reference field="7" count="1" selected="0">
            <x v="136"/>
          </reference>
          <reference field="8" count="1">
            <x v="246"/>
          </reference>
          <reference field="9" count="1" selected="0">
            <x v="116"/>
          </reference>
        </references>
      </pivotArea>
    </format>
    <format dxfId="1242">
      <pivotArea dataOnly="0" labelOnly="1" outline="0" fieldPosition="0">
        <references count="4">
          <reference field="0" count="0" selected="0"/>
          <reference field="7" count="1" selected="0">
            <x v="137"/>
          </reference>
          <reference field="8" count="1">
            <x v="212"/>
          </reference>
          <reference field="9" count="1" selected="0">
            <x v="117"/>
          </reference>
        </references>
      </pivotArea>
    </format>
    <format dxfId="1241">
      <pivotArea dataOnly="0" labelOnly="1" outline="0" fieldPosition="0">
        <references count="4">
          <reference field="0" count="0" selected="0"/>
          <reference field="7" count="1" selected="0">
            <x v="138"/>
          </reference>
          <reference field="8" count="1">
            <x v="24"/>
          </reference>
          <reference field="9" count="1" selected="0">
            <x v="7"/>
          </reference>
        </references>
      </pivotArea>
    </format>
    <format dxfId="1240">
      <pivotArea dataOnly="0" labelOnly="1" outline="0" fieldPosition="0">
        <references count="4">
          <reference field="0" count="0" selected="0"/>
          <reference field="7" count="1" selected="0">
            <x v="145"/>
          </reference>
          <reference field="8" count="1">
            <x v="129"/>
          </reference>
          <reference field="9" count="1" selected="0">
            <x v="4"/>
          </reference>
        </references>
      </pivotArea>
    </format>
    <format dxfId="1239">
      <pivotArea dataOnly="0" labelOnly="1" outline="0" fieldPosition="0">
        <references count="4">
          <reference field="0" count="0" selected="0"/>
          <reference field="7" count="1" selected="0">
            <x v="146"/>
          </reference>
          <reference field="8" count="1">
            <x v="184"/>
          </reference>
          <reference field="9" count="1" selected="0">
            <x v="13"/>
          </reference>
        </references>
      </pivotArea>
    </format>
    <format dxfId="1238">
      <pivotArea dataOnly="0" labelOnly="1" outline="0" fieldPosition="0">
        <references count="4">
          <reference field="0" count="0" selected="0"/>
          <reference field="7" count="1" selected="0">
            <x v="148"/>
          </reference>
          <reference field="8" count="1">
            <x v="367"/>
          </reference>
          <reference field="9" count="1" selected="0">
            <x v="93"/>
          </reference>
        </references>
      </pivotArea>
    </format>
    <format dxfId="1237">
      <pivotArea dataOnly="0" labelOnly="1" outline="0" fieldPosition="0">
        <references count="4">
          <reference field="0" count="0" selected="0"/>
          <reference field="7" count="1" selected="0">
            <x v="153"/>
          </reference>
          <reference field="8" count="1">
            <x v="121"/>
          </reference>
          <reference field="9" count="1" selected="0">
            <x v="94"/>
          </reference>
        </references>
      </pivotArea>
    </format>
    <format dxfId="1236">
      <pivotArea dataOnly="0" labelOnly="1" outline="0" fieldPosition="0">
        <references count="4">
          <reference field="0" count="0" selected="0"/>
          <reference field="7" count="1" selected="0">
            <x v="154"/>
          </reference>
          <reference field="8" count="1">
            <x v="207"/>
          </reference>
          <reference field="9" count="1" selected="0">
            <x v="92"/>
          </reference>
        </references>
      </pivotArea>
    </format>
    <format dxfId="1235">
      <pivotArea dataOnly="0" labelOnly="1" outline="0" fieldPosition="0">
        <references count="4">
          <reference field="0" count="0" selected="0"/>
          <reference field="7" count="1" selected="0">
            <x v="154"/>
          </reference>
          <reference field="8" count="1">
            <x v="206"/>
          </reference>
          <reference field="9" count="1" selected="0">
            <x v="96"/>
          </reference>
        </references>
      </pivotArea>
    </format>
    <format dxfId="1234">
      <pivotArea dataOnly="0" labelOnly="1" outline="0" fieldPosition="0">
        <references count="4">
          <reference field="0" count="0" selected="0"/>
          <reference field="7" count="1" selected="0">
            <x v="157"/>
          </reference>
          <reference field="8" count="1">
            <x v="187"/>
          </reference>
          <reference field="9" count="1" selected="0">
            <x v="46"/>
          </reference>
        </references>
      </pivotArea>
    </format>
    <format dxfId="1233">
      <pivotArea dataOnly="0" labelOnly="1" outline="0" fieldPosition="0">
        <references count="4">
          <reference field="0" count="0" selected="0"/>
          <reference field="7" count="1" selected="0">
            <x v="159"/>
          </reference>
          <reference field="8" count="1">
            <x v="190"/>
          </reference>
          <reference field="9" count="1" selected="0">
            <x v="18"/>
          </reference>
        </references>
      </pivotArea>
    </format>
    <format dxfId="1232">
      <pivotArea dataOnly="0" labelOnly="1" outline="0" fieldPosition="0">
        <references count="4">
          <reference field="0" count="0" selected="0"/>
          <reference field="7" count="1" selected="0">
            <x v="161"/>
          </reference>
          <reference field="8" count="1">
            <x v="294"/>
          </reference>
          <reference field="9" count="1" selected="0">
            <x v="93"/>
          </reference>
        </references>
      </pivotArea>
    </format>
    <format dxfId="1231">
      <pivotArea dataOnly="0" labelOnly="1" outline="0" fieldPosition="0">
        <references count="4">
          <reference field="0" count="0" selected="0"/>
          <reference field="7" count="1" selected="0">
            <x v="161"/>
          </reference>
          <reference field="8" count="1">
            <x v="252"/>
          </reference>
          <reference field="9" count="1" selected="0">
            <x v="95"/>
          </reference>
        </references>
      </pivotArea>
    </format>
    <format dxfId="1230">
      <pivotArea dataOnly="0" labelOnly="1" outline="0" fieldPosition="0">
        <references count="4">
          <reference field="0" count="0" selected="0"/>
          <reference field="7" count="1" selected="0">
            <x v="162"/>
          </reference>
          <reference field="8" count="1">
            <x v="292"/>
          </reference>
          <reference field="9" count="1" selected="0">
            <x v="93"/>
          </reference>
        </references>
      </pivotArea>
    </format>
    <format dxfId="1229">
      <pivotArea dataOnly="0" labelOnly="1" outline="0" fieldPosition="0">
        <references count="4">
          <reference field="0" count="0" selected="0"/>
          <reference field="7" count="1" selected="0">
            <x v="163"/>
          </reference>
          <reference field="8" count="1">
            <x v="186"/>
          </reference>
          <reference field="9" count="1" selected="0">
            <x v="96"/>
          </reference>
        </references>
      </pivotArea>
    </format>
    <format dxfId="1228">
      <pivotArea dataOnly="0" labelOnly="1" outline="0" fieldPosition="0">
        <references count="4">
          <reference field="0" count="0" selected="0"/>
          <reference field="7" count="1" selected="0">
            <x v="164"/>
          </reference>
          <reference field="8" count="1">
            <x v="293"/>
          </reference>
          <reference field="9" count="1" selected="0">
            <x v="93"/>
          </reference>
        </references>
      </pivotArea>
    </format>
    <format dxfId="1227">
      <pivotArea dataOnly="0" labelOnly="1" outline="0" fieldPosition="0">
        <references count="4">
          <reference field="0" count="0" selected="0"/>
          <reference field="7" count="1" selected="0">
            <x v="168"/>
          </reference>
          <reference field="8" count="1">
            <x v="189"/>
          </reference>
          <reference field="9" count="1" selected="0">
            <x v="18"/>
          </reference>
        </references>
      </pivotArea>
    </format>
    <format dxfId="1226">
      <pivotArea dataOnly="0" labelOnly="1" outline="0" fieldPosition="0">
        <references count="4">
          <reference field="0" count="0" selected="0"/>
          <reference field="7" count="1" selected="0">
            <x v="169"/>
          </reference>
          <reference field="8" count="1">
            <x v="95"/>
          </reference>
          <reference field="9" count="1" selected="0">
            <x v="93"/>
          </reference>
        </references>
      </pivotArea>
    </format>
    <format dxfId="1225">
      <pivotArea dataOnly="0" labelOnly="1" outline="0" fieldPosition="0">
        <references count="4">
          <reference field="0" count="0" selected="0"/>
          <reference field="7" count="1" selected="0">
            <x v="170"/>
          </reference>
          <reference field="8" count="1">
            <x v="232"/>
          </reference>
          <reference field="9" count="1" selected="0">
            <x v="92"/>
          </reference>
        </references>
      </pivotArea>
    </format>
    <format dxfId="1224">
      <pivotArea dataOnly="0" labelOnly="1" outline="0" fieldPosition="0">
        <references count="4">
          <reference field="0" count="0" selected="0"/>
          <reference field="7" count="1" selected="0">
            <x v="180"/>
          </reference>
          <reference field="8" count="1">
            <x v="340"/>
          </reference>
          <reference field="9" count="1" selected="0">
            <x v="5"/>
          </reference>
        </references>
      </pivotArea>
    </format>
    <format dxfId="1223">
      <pivotArea dataOnly="0" labelOnly="1" outline="0" fieldPosition="0">
        <references count="4">
          <reference field="0" count="0" selected="0"/>
          <reference field="7" count="1" selected="0">
            <x v="182"/>
          </reference>
          <reference field="8" count="1">
            <x v="318"/>
          </reference>
          <reference field="9" count="1" selected="0">
            <x v="33"/>
          </reference>
        </references>
      </pivotArea>
    </format>
    <format dxfId="1222">
      <pivotArea dataOnly="0" labelOnly="1" outline="0" fieldPosition="0">
        <references count="4">
          <reference field="0" count="0" selected="0"/>
          <reference field="7" count="1" selected="0">
            <x v="183"/>
          </reference>
          <reference field="8" count="1">
            <x v="316"/>
          </reference>
          <reference field="9" count="1" selected="0">
            <x v="33"/>
          </reference>
        </references>
      </pivotArea>
    </format>
    <format dxfId="1221">
      <pivotArea dataOnly="0" labelOnly="1" outline="0" fieldPosition="0">
        <references count="4">
          <reference field="0" count="0" selected="0"/>
          <reference field="7" count="1" selected="0">
            <x v="187"/>
          </reference>
          <reference field="8" count="1">
            <x v="96"/>
          </reference>
          <reference field="9" count="1" selected="0">
            <x v="99"/>
          </reference>
        </references>
      </pivotArea>
    </format>
    <format dxfId="1220">
      <pivotArea dataOnly="0" labelOnly="1" outline="0" fieldPosition="0">
        <references count="4">
          <reference field="0" count="0" selected="0"/>
          <reference field="7" count="1" selected="0">
            <x v="191"/>
          </reference>
          <reference field="8" count="1">
            <x v="310"/>
          </reference>
          <reference field="9" count="1" selected="0">
            <x v="62"/>
          </reference>
        </references>
      </pivotArea>
    </format>
    <format dxfId="1219">
      <pivotArea dataOnly="0" labelOnly="1" outline="0" fieldPosition="0">
        <references count="4">
          <reference field="0" count="0" selected="0"/>
          <reference field="7" count="1" selected="0">
            <x v="207"/>
          </reference>
          <reference field="8" count="1">
            <x v="372"/>
          </reference>
          <reference field="9" count="1" selected="0">
            <x v="113"/>
          </reference>
        </references>
      </pivotArea>
    </format>
    <format dxfId="1218">
      <pivotArea dataOnly="0" labelOnly="1" outline="0" fieldPosition="0">
        <references count="4">
          <reference field="0" count="0" selected="0"/>
          <reference field="7" count="1" selected="0">
            <x v="208"/>
          </reference>
          <reference field="8" count="1">
            <x v="371"/>
          </reference>
          <reference field="9" count="1" selected="0">
            <x v="112"/>
          </reference>
        </references>
      </pivotArea>
    </format>
    <format dxfId="1217">
      <pivotArea dataOnly="0" labelOnly="1" outline="0" fieldPosition="0">
        <references count="4">
          <reference field="0" count="0" selected="0"/>
          <reference field="7" count="1" selected="0">
            <x v="233"/>
          </reference>
          <reference field="8" count="1">
            <x v="110"/>
          </reference>
          <reference field="9" count="1" selected="0">
            <x v="26"/>
          </reference>
        </references>
      </pivotArea>
    </format>
    <format dxfId="1216">
      <pivotArea dataOnly="0" labelOnly="1" outline="0" fieldPosition="0">
        <references count="4">
          <reference field="0" count="0" selected="0"/>
          <reference field="7" count="1" selected="0">
            <x v="236"/>
          </reference>
          <reference field="8" count="1">
            <x v="26"/>
          </reference>
          <reference field="9" count="1" selected="0">
            <x v="84"/>
          </reference>
        </references>
      </pivotArea>
    </format>
    <format dxfId="1215">
      <pivotArea dataOnly="0" labelOnly="1" outline="0" fieldPosition="0">
        <references count="4">
          <reference field="0" count="0" selected="0"/>
          <reference field="7" count="1" selected="0">
            <x v="239"/>
          </reference>
          <reference field="8" count="1">
            <x v="22"/>
          </reference>
          <reference field="9" count="1" selected="0">
            <x v="4"/>
          </reference>
        </references>
      </pivotArea>
    </format>
    <format dxfId="1214">
      <pivotArea dataOnly="0" labelOnly="1" outline="0" fieldPosition="0">
        <references count="4">
          <reference field="0" count="0" selected="0"/>
          <reference field="7" count="1" selected="0">
            <x v="242"/>
          </reference>
          <reference field="8" count="1">
            <x v="382"/>
          </reference>
          <reference field="9" count="1" selected="0">
            <x v="8"/>
          </reference>
        </references>
      </pivotArea>
    </format>
    <format dxfId="1213">
      <pivotArea dataOnly="0" labelOnly="1" outline="0" fieldPosition="0">
        <references count="4">
          <reference field="0" count="0" selected="0"/>
          <reference field="7" count="1" selected="0">
            <x v="242"/>
          </reference>
          <reference field="8" count="1">
            <x v="381"/>
          </reference>
          <reference field="9" count="1" selected="0">
            <x v="122"/>
          </reference>
        </references>
      </pivotArea>
    </format>
    <format dxfId="1212">
      <pivotArea dataOnly="0" labelOnly="1" outline="0" fieldPosition="0">
        <references count="4">
          <reference field="0" count="0" selected="0"/>
          <reference field="7" count="1" selected="0">
            <x v="245"/>
          </reference>
          <reference field="8" count="1">
            <x v="309"/>
          </reference>
          <reference field="9" count="1" selected="0">
            <x v="62"/>
          </reference>
        </references>
      </pivotArea>
    </format>
    <format dxfId="1211">
      <pivotArea dataOnly="0" labelOnly="1" outline="0" fieldPosition="0">
        <references count="4">
          <reference field="0" count="0" selected="0"/>
          <reference field="7" count="1" selected="0">
            <x v="250"/>
          </reference>
          <reference field="8" count="1">
            <x v="355"/>
          </reference>
          <reference field="9" count="1" selected="0">
            <x v="82"/>
          </reference>
        </references>
      </pivotArea>
    </format>
    <format dxfId="1210">
      <pivotArea dataOnly="0" labelOnly="1" outline="0" fieldPosition="0">
        <references count="4">
          <reference field="0" count="0" selected="0"/>
          <reference field="7" count="1" selected="0">
            <x v="251"/>
          </reference>
          <reference field="8" count="1">
            <x v="196"/>
          </reference>
          <reference field="9" count="1" selected="0">
            <x v="84"/>
          </reference>
        </references>
      </pivotArea>
    </format>
    <format dxfId="1209">
      <pivotArea dataOnly="0" labelOnly="1" outline="0" fieldPosition="0">
        <references count="4">
          <reference field="0" count="0" selected="0"/>
          <reference field="7" count="1" selected="0">
            <x v="252"/>
          </reference>
          <reference field="8" count="1">
            <x v="195"/>
          </reference>
          <reference field="9" count="1" selected="0">
            <x v="84"/>
          </reference>
        </references>
      </pivotArea>
    </format>
    <format dxfId="1208">
      <pivotArea dataOnly="0" labelOnly="1" outline="0" fieldPosition="0">
        <references count="4">
          <reference field="0" count="0" selected="0"/>
          <reference field="7" count="1" selected="0">
            <x v="255"/>
          </reference>
          <reference field="8" count="1">
            <x v="317"/>
          </reference>
          <reference field="9" count="1" selected="0">
            <x v="33"/>
          </reference>
        </references>
      </pivotArea>
    </format>
    <format dxfId="1207">
      <pivotArea dataOnly="0" labelOnly="1" outline="0" fieldPosition="0">
        <references count="4">
          <reference field="0" count="0" selected="0"/>
          <reference field="7" count="1" selected="0">
            <x v="285"/>
          </reference>
          <reference field="8" count="1">
            <x v="362"/>
          </reference>
          <reference field="9" count="1" selected="0">
            <x v="84"/>
          </reference>
        </references>
      </pivotArea>
    </format>
    <format dxfId="1206">
      <pivotArea dataOnly="0" labelOnly="1" outline="0" fieldPosition="0">
        <references count="4">
          <reference field="0" count="0" selected="0"/>
          <reference field="7" count="1" selected="0">
            <x v="293"/>
          </reference>
          <reference field="8" count="1">
            <x v="286"/>
          </reference>
          <reference field="9" count="1" selected="0">
            <x v="120"/>
          </reference>
        </references>
      </pivotArea>
    </format>
    <format dxfId="1205">
      <pivotArea dataOnly="0" labelOnly="1" outline="0" fieldPosition="0">
        <references count="4">
          <reference field="0" count="0" selected="0"/>
          <reference field="7" count="1" selected="0">
            <x v="294"/>
          </reference>
          <reference field="8" count="1">
            <x v="285"/>
          </reference>
          <reference field="9" count="1" selected="0">
            <x v="120"/>
          </reference>
        </references>
      </pivotArea>
    </format>
    <format dxfId="1204">
      <pivotArea dataOnly="0" labelOnly="1" outline="0" fieldPosition="0">
        <references count="4">
          <reference field="0" count="0" selected="0"/>
          <reference field="7" count="1" selected="0">
            <x v="295"/>
          </reference>
          <reference field="8" count="1">
            <x v="284"/>
          </reference>
          <reference field="9" count="1" selected="0">
            <x v="120"/>
          </reference>
        </references>
      </pivotArea>
    </format>
    <format dxfId="1203">
      <pivotArea dataOnly="0" labelOnly="1" outline="0" fieldPosition="0">
        <references count="4">
          <reference field="0" count="0" selected="0"/>
          <reference field="7" count="1" selected="0">
            <x v="295"/>
          </reference>
          <reference field="8" count="3">
            <x v="359"/>
            <x v="360"/>
            <x v="361"/>
          </reference>
          <reference field="9" count="1" selected="0">
            <x v="122"/>
          </reference>
        </references>
      </pivotArea>
    </format>
    <format dxfId="1202">
      <pivotArea dataOnly="0" labelOnly="1" outline="0" fieldPosition="0">
        <references count="4">
          <reference field="0" count="0" selected="0"/>
          <reference field="7" count="1" selected="0">
            <x v="317"/>
          </reference>
          <reference field="8" count="1">
            <x v="302"/>
          </reference>
          <reference field="9" count="1" selected="0">
            <x v="122"/>
          </reference>
        </references>
      </pivotArea>
    </format>
    <format dxfId="1201">
      <pivotArea dataOnly="0" labelOnly="1" outline="0" fieldPosition="0">
        <references count="4">
          <reference field="0" count="0" selected="0"/>
          <reference field="7" count="1" selected="0">
            <x v="323"/>
          </reference>
          <reference field="8" count="1">
            <x v="205"/>
          </reference>
          <reference field="9" count="1" selected="0">
            <x v="49"/>
          </reference>
        </references>
      </pivotArea>
    </format>
    <format dxfId="1200">
      <pivotArea dataOnly="0" labelOnly="1" outline="0" fieldPosition="0">
        <references count="4">
          <reference field="0" count="0" selected="0"/>
          <reference field="7" count="1" selected="0">
            <x v="327"/>
          </reference>
          <reference field="8" count="1">
            <x v="183"/>
          </reference>
          <reference field="9" count="1" selected="0">
            <x v="117"/>
          </reference>
        </references>
      </pivotArea>
    </format>
    <format dxfId="1199">
      <pivotArea dataOnly="0" labelOnly="1" outline="0" fieldPosition="0">
        <references count="4">
          <reference field="0" count="0" selected="0"/>
          <reference field="7" count="1" selected="0">
            <x v="328"/>
          </reference>
          <reference field="8" count="1">
            <x v="354"/>
          </reference>
          <reference field="9" count="1" selected="0">
            <x v="117"/>
          </reference>
        </references>
      </pivotArea>
    </format>
    <format dxfId="1198">
      <pivotArea dataOnly="0" labelOnly="1" outline="0" fieldPosition="0">
        <references count="4">
          <reference field="0" count="0" selected="0"/>
          <reference field="7" count="1" selected="0">
            <x v="329"/>
          </reference>
          <reference field="8" count="1">
            <x v="353"/>
          </reference>
          <reference field="9" count="1" selected="0">
            <x v="117"/>
          </reference>
        </references>
      </pivotArea>
    </format>
    <format dxfId="1197">
      <pivotArea dataOnly="0" labelOnly="1" outline="0" fieldPosition="0">
        <references count="4">
          <reference field="0" count="0" selected="0"/>
          <reference field="7" count="1" selected="0">
            <x v="331"/>
          </reference>
          <reference field="8" count="1">
            <x v="300"/>
          </reference>
          <reference field="9" count="1" selected="0">
            <x v="122"/>
          </reference>
        </references>
      </pivotArea>
    </format>
    <format dxfId="1196">
      <pivotArea dataOnly="0" labelOnly="1" outline="0" fieldPosition="0">
        <references count="4">
          <reference field="0" count="0" selected="0"/>
          <reference field="7" count="1" selected="0">
            <x v="332"/>
          </reference>
          <reference field="8" count="1">
            <x v="156"/>
          </reference>
          <reference field="9" count="1" selected="0">
            <x v="122"/>
          </reference>
        </references>
      </pivotArea>
    </format>
    <format dxfId="1195">
      <pivotArea dataOnly="0" labelOnly="1" outline="0" fieldPosition="0">
        <references count="4">
          <reference field="0" count="0" selected="0"/>
          <reference field="7" count="1" selected="0">
            <x v="333"/>
          </reference>
          <reference field="8" count="1">
            <x v="298"/>
          </reference>
          <reference field="9" count="1" selected="0">
            <x v="122"/>
          </reference>
        </references>
      </pivotArea>
    </format>
    <format dxfId="1194">
      <pivotArea dataOnly="0" labelOnly="1" outline="0" fieldPosition="0">
        <references count="4">
          <reference field="0" count="0" selected="0"/>
          <reference field="7" count="1" selected="0">
            <x v="334"/>
          </reference>
          <reference field="8" count="1">
            <x v="239"/>
          </reference>
          <reference field="9" count="1" selected="0">
            <x v="52"/>
          </reference>
        </references>
      </pivotArea>
    </format>
    <format dxfId="1193">
      <pivotArea dataOnly="0" labelOnly="1" outline="0" fieldPosition="0">
        <references count="4">
          <reference field="0" count="0" selected="0"/>
          <reference field="7" count="1" selected="0">
            <x v="334"/>
          </reference>
          <reference field="8" count="1">
            <x v="94"/>
          </reference>
          <reference field="9" count="1" selected="0">
            <x v="93"/>
          </reference>
        </references>
      </pivotArea>
    </format>
    <format dxfId="1192">
      <pivotArea dataOnly="0" labelOnly="1" outline="0" fieldPosition="0">
        <references count="4">
          <reference field="0" count="0" selected="0"/>
          <reference field="7" count="1" selected="0">
            <x v="334"/>
          </reference>
          <reference field="8" count="21">
            <x v="149"/>
            <x v="150"/>
            <x v="198"/>
            <x v="209"/>
            <x v="210"/>
            <x v="273"/>
            <x v="274"/>
            <x v="275"/>
            <x v="276"/>
            <x v="277"/>
            <x v="278"/>
            <x v="295"/>
            <x v="296"/>
            <x v="311"/>
            <x v="323"/>
            <x v="324"/>
            <x v="325"/>
            <x v="326"/>
            <x v="365"/>
            <x v="374"/>
            <x v="375"/>
          </reference>
          <reference field="9" count="1" selected="0">
            <x v="122"/>
          </reference>
        </references>
      </pivotArea>
    </format>
    <format dxfId="1191">
      <pivotArea dataOnly="0" labelOnly="1" outline="0" fieldPosition="0">
        <references count="5">
          <reference field="0" count="0" selected="0"/>
          <reference field="2" count="1">
            <x v="109"/>
          </reference>
          <reference field="7" count="1" selected="0">
            <x v="3"/>
          </reference>
          <reference field="8" count="1" selected="0">
            <x v="166"/>
          </reference>
          <reference field="9" count="1" selected="0">
            <x v="68"/>
          </reference>
        </references>
      </pivotArea>
    </format>
    <format dxfId="1190">
      <pivotArea dataOnly="0" labelOnly="1" outline="0" fieldPosition="0">
        <references count="5">
          <reference field="0" count="0" selected="0"/>
          <reference field="2" count="1">
            <x v="217"/>
          </reference>
          <reference field="7" count="1" selected="0">
            <x v="7"/>
          </reference>
          <reference field="8" count="1" selected="0">
            <x v="313"/>
          </reference>
          <reference field="9" count="1" selected="0">
            <x v="14"/>
          </reference>
        </references>
      </pivotArea>
    </format>
    <format dxfId="1189">
      <pivotArea dataOnly="0" labelOnly="1" outline="0" fieldPosition="0">
        <references count="5">
          <reference field="0" count="0" selected="0"/>
          <reference field="2" count="1">
            <x v="181"/>
          </reference>
          <reference field="7" count="1" selected="0">
            <x v="8"/>
          </reference>
          <reference field="8" count="1" selected="0">
            <x v="253"/>
          </reference>
          <reference field="9" count="1" selected="0">
            <x v="109"/>
          </reference>
        </references>
      </pivotArea>
    </format>
    <format dxfId="1188">
      <pivotArea dataOnly="0" labelOnly="1" outline="0" fieldPosition="0">
        <references count="5">
          <reference field="0" count="0" selected="0"/>
          <reference field="2" count="1">
            <x v="34"/>
          </reference>
          <reference field="7" count="1" selected="0">
            <x v="11"/>
          </reference>
          <reference field="8" count="1" selected="0">
            <x v="39"/>
          </reference>
          <reference field="9" count="1" selected="0">
            <x v="108"/>
          </reference>
        </references>
      </pivotArea>
    </format>
    <format dxfId="1187">
      <pivotArea dataOnly="0" labelOnly="1" outline="0" fieldPosition="0">
        <references count="5">
          <reference field="0" count="0" selected="0"/>
          <reference field="2" count="1">
            <x v="27"/>
          </reference>
          <reference field="7" count="1" selected="0">
            <x v="12"/>
          </reference>
          <reference field="8" count="1" selected="0">
            <x v="29"/>
          </reference>
          <reference field="9" count="1" selected="0">
            <x v="4"/>
          </reference>
        </references>
      </pivotArea>
    </format>
    <format dxfId="1186">
      <pivotArea dataOnly="0" labelOnly="1" outline="0" fieldPosition="0">
        <references count="5">
          <reference field="0" count="0" selected="0"/>
          <reference field="2" count="1">
            <x v="180"/>
          </reference>
          <reference field="7" count="1" selected="0">
            <x v="15"/>
          </reference>
          <reference field="8" count="1" selected="0">
            <x v="251"/>
          </reference>
          <reference field="9" count="1" selected="0">
            <x v="26"/>
          </reference>
        </references>
      </pivotArea>
    </format>
    <format dxfId="1185">
      <pivotArea dataOnly="0" labelOnly="1" outline="0" fieldPosition="0">
        <references count="5">
          <reference field="0" count="0" selected="0"/>
          <reference field="2" count="1">
            <x v="250"/>
          </reference>
          <reference field="7" count="1" selected="0">
            <x v="16"/>
          </reference>
          <reference field="8" count="1" selected="0">
            <x v="366"/>
          </reference>
          <reference field="9" count="1" selected="0">
            <x v="26"/>
          </reference>
        </references>
      </pivotArea>
    </format>
    <format dxfId="1184">
      <pivotArea dataOnly="0" labelOnly="1" outline="0" fieldPosition="0">
        <references count="5">
          <reference field="0" count="0" selected="0"/>
          <reference field="2" count="1">
            <x v="99"/>
          </reference>
          <reference field="7" count="1" selected="0">
            <x v="20"/>
          </reference>
          <reference field="8" count="1" selected="0">
            <x v="155"/>
          </reference>
          <reference field="9" count="1" selected="0">
            <x v="110"/>
          </reference>
        </references>
      </pivotArea>
    </format>
    <format dxfId="1183">
      <pivotArea dataOnly="0" labelOnly="1" outline="0" fieldPosition="0">
        <references count="5">
          <reference field="0" count="0" selected="0"/>
          <reference field="2" count="1">
            <x v="125"/>
          </reference>
          <reference field="7" count="1" selected="0">
            <x v="39"/>
          </reference>
          <reference field="8" count="1" selected="0">
            <x v="182"/>
          </reference>
          <reference field="9" count="1" selected="0">
            <x v="32"/>
          </reference>
        </references>
      </pivotArea>
    </format>
    <format dxfId="1182">
      <pivotArea dataOnly="0" labelOnly="1" outline="0" fieldPosition="0">
        <references count="5">
          <reference field="0" count="0" selected="0"/>
          <reference field="2" count="1">
            <x v="79"/>
          </reference>
          <reference field="7" count="1" selected="0">
            <x v="40"/>
          </reference>
          <reference field="8" count="1" selected="0">
            <x v="126"/>
          </reference>
          <reference field="9" count="1" selected="0">
            <x v="32"/>
          </reference>
        </references>
      </pivotArea>
    </format>
    <format dxfId="1181">
      <pivotArea dataOnly="0" labelOnly="1" outline="0" fieldPosition="0">
        <references count="5">
          <reference field="0" count="0" selected="0"/>
          <reference field="2" count="1">
            <x v="240"/>
          </reference>
          <reference field="7" count="1" selected="0">
            <x v="42"/>
          </reference>
          <reference field="8" count="1" selected="0">
            <x v="351"/>
          </reference>
          <reference field="9" count="1" selected="0">
            <x v="122"/>
          </reference>
        </references>
      </pivotArea>
    </format>
    <format dxfId="1180">
      <pivotArea dataOnly="0" labelOnly="1" outline="0" fieldPosition="0">
        <references count="5">
          <reference field="0" count="0" selected="0"/>
          <reference field="2" count="1">
            <x v="250"/>
          </reference>
          <reference field="7" count="1" selected="0">
            <x v="43"/>
          </reference>
          <reference field="8" count="1" selected="0">
            <x v="370"/>
          </reference>
          <reference field="9" count="1" selected="0">
            <x v="32"/>
          </reference>
        </references>
      </pivotArea>
    </format>
    <format dxfId="1179">
      <pivotArea dataOnly="0" labelOnly="1" outline="0" fieldPosition="0">
        <references count="5">
          <reference field="0" count="0" selected="0"/>
          <reference field="2" count="1">
            <x v="240"/>
          </reference>
          <reference field="7" count="1" selected="0">
            <x v="45"/>
          </reference>
          <reference field="8" count="1" selected="0">
            <x v="352"/>
          </reference>
          <reference field="9" count="1" selected="0">
            <x v="122"/>
          </reference>
        </references>
      </pivotArea>
    </format>
    <format dxfId="1178">
      <pivotArea dataOnly="0" labelOnly="1" outline="0" fieldPosition="0">
        <references count="5">
          <reference field="0" count="0" selected="0"/>
          <reference field="2" count="1">
            <x v="84"/>
          </reference>
          <reference field="7" count="1" selected="0">
            <x v="55"/>
          </reference>
          <reference field="8" count="1" selected="0">
            <x v="132"/>
          </reference>
          <reference field="9" count="1" selected="0">
            <x v="22"/>
          </reference>
        </references>
      </pivotArea>
    </format>
    <format dxfId="1177">
      <pivotArea dataOnly="0" labelOnly="1" outline="0" fieldPosition="0">
        <references count="5">
          <reference field="0" count="0" selected="0"/>
          <reference field="2" count="1">
            <x v="180"/>
          </reference>
          <reference field="7" count="1" selected="0">
            <x v="71"/>
          </reference>
          <reference field="8" count="1" selected="0">
            <x v="250"/>
          </reference>
          <reference field="9" count="1" selected="0">
            <x v="111"/>
          </reference>
        </references>
      </pivotArea>
    </format>
    <format dxfId="1176">
      <pivotArea dataOnly="0" labelOnly="1" outline="0" fieldPosition="0">
        <references count="5">
          <reference field="0" count="0" selected="0"/>
          <reference field="2" count="1">
            <x v="93"/>
          </reference>
          <reference field="7" count="1" selected="0">
            <x v="72"/>
          </reference>
          <reference field="8" count="1" selected="0">
            <x v="147"/>
          </reference>
          <reference field="9" count="1" selected="0">
            <x v="111"/>
          </reference>
        </references>
      </pivotArea>
    </format>
    <format dxfId="1175">
      <pivotArea dataOnly="0" labelOnly="1" outline="0" fieldPosition="0">
        <references count="5">
          <reference field="0" count="0" selected="0"/>
          <reference field="2" count="1">
            <x v="220"/>
          </reference>
          <reference field="7" count="1" selected="0">
            <x v="73"/>
          </reference>
          <reference field="8" count="1" selected="0">
            <x v="320"/>
          </reference>
          <reference field="9" count="1" selected="0">
            <x v="61"/>
          </reference>
        </references>
      </pivotArea>
    </format>
    <format dxfId="1174">
      <pivotArea dataOnly="0" labelOnly="1" outline="0" fieldPosition="0">
        <references count="5">
          <reference field="0" count="0" selected="0"/>
          <reference field="2" count="1">
            <x v="205"/>
          </reference>
          <reference field="7" count="1" selected="0">
            <x v="74"/>
          </reference>
          <reference field="8" count="1" selected="0">
            <x v="299"/>
          </reference>
          <reference field="9" count="1" selected="0">
            <x v="88"/>
          </reference>
        </references>
      </pivotArea>
    </format>
    <format dxfId="1173">
      <pivotArea dataOnly="0" labelOnly="1" outline="0" fieldPosition="0">
        <references count="5">
          <reference field="0" count="0" selected="0"/>
          <reference field="2" count="1">
            <x v="65"/>
          </reference>
          <reference field="7" count="1" selected="0">
            <x v="75"/>
          </reference>
          <reference field="8" count="1" selected="0">
            <x v="106"/>
          </reference>
          <reference field="9" count="1" selected="0">
            <x v="30"/>
          </reference>
        </references>
      </pivotArea>
    </format>
    <format dxfId="1172">
      <pivotArea dataOnly="0" labelOnly="1" outline="0" fieldPosition="0">
        <references count="5">
          <reference field="0" count="0" selected="0"/>
          <reference field="2" count="1">
            <x v="221"/>
          </reference>
          <reference field="7" count="1" selected="0">
            <x v="77"/>
          </reference>
          <reference field="8" count="1" selected="0">
            <x v="327"/>
          </reference>
          <reference field="9" count="1" selected="0">
            <x v="64"/>
          </reference>
        </references>
      </pivotArea>
    </format>
    <format dxfId="1171">
      <pivotArea dataOnly="0" labelOnly="1" outline="0" fieldPosition="0">
        <references count="5">
          <reference field="0" count="0" selected="0"/>
          <reference field="2" count="1">
            <x v="220"/>
          </reference>
          <reference field="7" count="1" selected="0">
            <x v="78"/>
          </reference>
          <reference field="8" count="1" selected="0">
            <x v="322"/>
          </reference>
          <reference field="9" count="1" selected="0">
            <x v="37"/>
          </reference>
        </references>
      </pivotArea>
    </format>
    <format dxfId="1170">
      <pivotArea dataOnly="0" labelOnly="1" outline="0" fieldPosition="0">
        <references count="5">
          <reference field="0" count="0" selected="0"/>
          <reference field="2" count="1">
            <x v="186"/>
          </reference>
          <reference field="7" count="1" selected="0">
            <x v="80"/>
          </reference>
          <reference field="8" count="1" selected="0">
            <x v="258"/>
          </reference>
          <reference field="9" count="1" selected="0">
            <x v="36"/>
          </reference>
        </references>
      </pivotArea>
    </format>
    <format dxfId="1169">
      <pivotArea dataOnly="0" labelOnly="1" outline="0" fieldPosition="0">
        <references count="5">
          <reference field="0" count="0" selected="0"/>
          <reference field="2" count="1">
            <x v="25"/>
          </reference>
          <reference field="7" count="1" selected="0">
            <x v="81"/>
          </reference>
          <reference field="8" count="1" selected="0">
            <x v="27"/>
          </reference>
          <reference field="9" count="1" selected="0">
            <x v="38"/>
          </reference>
        </references>
      </pivotArea>
    </format>
    <format dxfId="1168">
      <pivotArea dataOnly="0" labelOnly="1" outline="0" fieldPosition="0">
        <references count="5">
          <reference field="0" count="0" selected="0"/>
          <reference field="2" count="1">
            <x v="250"/>
          </reference>
          <reference field="7" count="1" selected="0">
            <x v="82"/>
          </reference>
          <reference field="8" count="1" selected="0">
            <x v="368"/>
          </reference>
          <reference field="9" count="1" selected="0">
            <x v="37"/>
          </reference>
        </references>
      </pivotArea>
    </format>
    <format dxfId="1167">
      <pivotArea dataOnly="0" labelOnly="1" outline="0" fieldPosition="0">
        <references count="5">
          <reference field="0" count="0" selected="0"/>
          <reference field="2" count="1">
            <x v="19"/>
          </reference>
          <reference field="7" count="1" selected="0">
            <x v="82"/>
          </reference>
          <reference field="8" count="1" selected="0">
            <x v="21"/>
          </reference>
          <reference field="9" count="1" selected="0">
            <x v="38"/>
          </reference>
        </references>
      </pivotArea>
    </format>
    <format dxfId="1166">
      <pivotArea dataOnly="0" labelOnly="1" outline="0" fieldPosition="0">
        <references count="5">
          <reference field="0" count="0" selected="0"/>
          <reference field="2" count="1">
            <x v="247"/>
          </reference>
          <reference field="7" count="1" selected="0">
            <x v="84"/>
          </reference>
          <reference field="8" count="1" selected="0">
            <x v="363"/>
          </reference>
          <reference field="9" count="1" selected="0">
            <x v="122"/>
          </reference>
        </references>
      </pivotArea>
    </format>
    <format dxfId="1165">
      <pivotArea dataOnly="0" labelOnly="1" outline="0" fieldPosition="0">
        <references count="5">
          <reference field="0" count="0" selected="0"/>
          <reference field="2" count="1">
            <x v="196"/>
          </reference>
          <reference field="7" count="1" selected="0">
            <x v="85"/>
          </reference>
          <reference field="8" count="1" selected="0">
            <x v="283"/>
          </reference>
          <reference field="9" count="1" selected="0">
            <x v="47"/>
          </reference>
        </references>
      </pivotArea>
    </format>
    <format dxfId="1164">
      <pivotArea dataOnly="0" labelOnly="1" outline="0" fieldPosition="0">
        <references count="5">
          <reference field="0" count="0" selected="0"/>
          <reference field="2" count="1">
            <x v="219"/>
          </reference>
          <reference field="7" count="1" selected="0">
            <x v="102"/>
          </reference>
          <reference field="8" count="1" selected="0">
            <x v="315"/>
          </reference>
          <reference field="9" count="1" selected="0">
            <x v="69"/>
          </reference>
        </references>
      </pivotArea>
    </format>
    <format dxfId="1163">
      <pivotArea dataOnly="0" labelOnly="1" outline="0" fieldPosition="0">
        <references count="5">
          <reference field="0" count="0" selected="0"/>
          <reference field="2" count="1">
            <x v="183"/>
          </reference>
          <reference field="7" count="1" selected="0">
            <x v="110"/>
          </reference>
          <reference field="8" count="1" selected="0">
            <x v="255"/>
          </reference>
          <reference field="9" count="1" selected="0">
            <x v="76"/>
          </reference>
        </references>
      </pivotArea>
    </format>
    <format dxfId="1162">
      <pivotArea dataOnly="0" labelOnly="1" outline="0" fieldPosition="0">
        <references count="5">
          <reference field="0" count="0" selected="0"/>
          <reference field="2" count="1">
            <x v="154"/>
          </reference>
          <reference field="7" count="1" selected="0">
            <x v="115"/>
          </reference>
          <reference field="8" count="1" selected="0">
            <x v="219"/>
          </reference>
          <reference field="9" count="1" selected="0">
            <x v="54"/>
          </reference>
        </references>
      </pivotArea>
    </format>
    <format dxfId="1161">
      <pivotArea dataOnly="0" labelOnly="1" outline="0" fieldPosition="0">
        <references count="5">
          <reference field="0" count="0" selected="0"/>
          <reference field="2" count="1">
            <x v="146"/>
          </reference>
          <reference field="7" count="1" selected="0">
            <x v="119"/>
          </reference>
          <reference field="8" count="1" selected="0">
            <x v="208"/>
          </reference>
          <reference field="9" count="1" selected="0">
            <x v="46"/>
          </reference>
        </references>
      </pivotArea>
    </format>
    <format dxfId="1160">
      <pivotArea dataOnly="0" labelOnly="1" outline="0" fieldPosition="0">
        <references count="5">
          <reference field="0" count="0" selected="0"/>
          <reference field="2" count="1">
            <x v="216"/>
          </reference>
          <reference field="7" count="1" selected="0">
            <x v="120"/>
          </reference>
          <reference field="8" count="1" selected="0">
            <x v="312"/>
          </reference>
          <reference field="9" count="1" selected="0">
            <x v="45"/>
          </reference>
        </references>
      </pivotArea>
    </format>
    <format dxfId="1159">
      <pivotArea dataOnly="0" labelOnly="1" outline="0" fieldPosition="0">
        <references count="5">
          <reference field="0" count="0" selected="0"/>
          <reference field="2" count="1">
            <x v="166"/>
          </reference>
          <reference field="7" count="1" selected="0">
            <x v="129"/>
          </reference>
          <reference field="8" count="1" selected="0">
            <x v="234"/>
          </reference>
          <reference field="9" count="1" selected="0">
            <x v="116"/>
          </reference>
        </references>
      </pivotArea>
    </format>
    <format dxfId="1158">
      <pivotArea dataOnly="0" labelOnly="1" outline="0" fieldPosition="0">
        <references count="5">
          <reference field="0" count="0" selected="0"/>
          <reference field="2" count="1">
            <x v="210"/>
          </reference>
          <reference field="7" count="1" selected="0">
            <x v="131"/>
          </reference>
          <reference field="8" count="1" selected="0">
            <x v="305"/>
          </reference>
          <reference field="9" count="1" selected="0">
            <x v="71"/>
          </reference>
        </references>
      </pivotArea>
    </format>
    <format dxfId="1157">
      <pivotArea dataOnly="0" labelOnly="1" outline="0" fieldPosition="0">
        <references count="5">
          <reference field="0" count="0" selected="0"/>
          <reference field="2" count="1">
            <x v="176"/>
          </reference>
          <reference field="7" count="1" selected="0">
            <x v="136"/>
          </reference>
          <reference field="8" count="1" selected="0">
            <x v="246"/>
          </reference>
          <reference field="9" count="1" selected="0">
            <x v="116"/>
          </reference>
        </references>
      </pivotArea>
    </format>
    <format dxfId="1156">
      <pivotArea dataOnly="0" labelOnly="1" outline="0" fieldPosition="0">
        <references count="5">
          <reference field="0" count="0" selected="0"/>
          <reference field="2" count="1">
            <x v="148"/>
          </reference>
          <reference field="7" count="1" selected="0">
            <x v="137"/>
          </reference>
          <reference field="8" count="1" selected="0">
            <x v="212"/>
          </reference>
          <reference field="9" count="1" selected="0">
            <x v="117"/>
          </reference>
        </references>
      </pivotArea>
    </format>
    <format dxfId="1155">
      <pivotArea dataOnly="0" labelOnly="1" outline="0" fieldPosition="0">
        <references count="5">
          <reference field="0" count="0" selected="0"/>
          <reference field="2" count="1">
            <x v="22"/>
          </reference>
          <reference field="7" count="1" selected="0">
            <x v="138"/>
          </reference>
          <reference field="8" count="1" selected="0">
            <x v="24"/>
          </reference>
          <reference field="9" count="1" selected="0">
            <x v="7"/>
          </reference>
        </references>
      </pivotArea>
    </format>
    <format dxfId="1154">
      <pivotArea dataOnly="0" labelOnly="1" outline="0" fieldPosition="0">
        <references count="5">
          <reference field="0" count="0" selected="0"/>
          <reference field="2" count="1">
            <x v="82"/>
          </reference>
          <reference field="7" count="1" selected="0">
            <x v="145"/>
          </reference>
          <reference field="8" count="1" selected="0">
            <x v="129"/>
          </reference>
          <reference field="9" count="1" selected="0">
            <x v="4"/>
          </reference>
        </references>
      </pivotArea>
    </format>
    <format dxfId="1153">
      <pivotArea dataOnly="0" labelOnly="1" outline="0" fieldPosition="0">
        <references count="5">
          <reference field="0" count="0" selected="0"/>
          <reference field="2" count="1">
            <x v="127"/>
          </reference>
          <reference field="7" count="1" selected="0">
            <x v="146"/>
          </reference>
          <reference field="8" count="1" selected="0">
            <x v="184"/>
          </reference>
          <reference field="9" count="1" selected="0">
            <x v="13"/>
          </reference>
        </references>
      </pivotArea>
    </format>
    <format dxfId="1152">
      <pivotArea dataOnly="0" labelOnly="1" outline="0" fieldPosition="0">
        <references count="5">
          <reference field="0" count="0" selected="0"/>
          <reference field="2" count="1">
            <x v="250"/>
          </reference>
          <reference field="7" count="1" selected="0">
            <x v="148"/>
          </reference>
          <reference field="8" count="1" selected="0">
            <x v="367"/>
          </reference>
          <reference field="9" count="1" selected="0">
            <x v="93"/>
          </reference>
        </references>
      </pivotArea>
    </format>
    <format dxfId="1151">
      <pivotArea dataOnly="0" labelOnly="1" outline="0" fieldPosition="0">
        <references count="5">
          <reference field="0" count="0" selected="0"/>
          <reference field="2" count="1">
            <x v="76"/>
          </reference>
          <reference field="7" count="1" selected="0">
            <x v="153"/>
          </reference>
          <reference field="8" count="1" selected="0">
            <x v="121"/>
          </reference>
          <reference field="9" count="1" selected="0">
            <x v="94"/>
          </reference>
        </references>
      </pivotArea>
    </format>
    <format dxfId="1150">
      <pivotArea dataOnly="0" labelOnly="1" outline="0" fieldPosition="0">
        <references count="5">
          <reference field="0" count="0" selected="0"/>
          <reference field="2" count="1">
            <x v="146"/>
          </reference>
          <reference field="7" count="1" selected="0">
            <x v="154"/>
          </reference>
          <reference field="8" count="1" selected="0">
            <x v="207"/>
          </reference>
          <reference field="9" count="1" selected="0">
            <x v="92"/>
          </reference>
        </references>
      </pivotArea>
    </format>
    <format dxfId="1149">
      <pivotArea dataOnly="0" labelOnly="1" outline="0" fieldPosition="0">
        <references count="5">
          <reference field="0" count="0" selected="0"/>
          <reference field="2" count="1">
            <x v="130"/>
          </reference>
          <reference field="7" count="1" selected="0">
            <x v="157"/>
          </reference>
          <reference field="8" count="1" selected="0">
            <x v="187"/>
          </reference>
          <reference field="9" count="1" selected="0">
            <x v="46"/>
          </reference>
        </references>
      </pivotArea>
    </format>
    <format dxfId="1148">
      <pivotArea dataOnly="0" labelOnly="1" outline="0" fieldPosition="0">
        <references count="5">
          <reference field="0" count="0" selected="0"/>
          <reference field="2" count="1">
            <x v="132"/>
          </reference>
          <reference field="7" count="1" selected="0">
            <x v="159"/>
          </reference>
          <reference field="8" count="1" selected="0">
            <x v="190"/>
          </reference>
          <reference field="9" count="1" selected="0">
            <x v="18"/>
          </reference>
        </references>
      </pivotArea>
    </format>
    <format dxfId="1147">
      <pivotArea dataOnly="0" labelOnly="1" outline="0" fieldPosition="0">
        <references count="5">
          <reference field="0" count="0" selected="0"/>
          <reference field="2" count="1">
            <x v="202"/>
          </reference>
          <reference field="7" count="1" selected="0">
            <x v="161"/>
          </reference>
          <reference field="8" count="1" selected="0">
            <x v="294"/>
          </reference>
          <reference field="9" count="1" selected="0">
            <x v="93"/>
          </reference>
        </references>
      </pivotArea>
    </format>
    <format dxfId="1146">
      <pivotArea dataOnly="0" labelOnly="1" outline="0" fieldPosition="0">
        <references count="5">
          <reference field="0" count="0" selected="0"/>
          <reference field="2" count="1">
            <x v="180"/>
          </reference>
          <reference field="7" count="1" selected="0">
            <x v="161"/>
          </reference>
          <reference field="8" count="1" selected="0">
            <x v="252"/>
          </reference>
          <reference field="9" count="1" selected="0">
            <x v="95"/>
          </reference>
        </references>
      </pivotArea>
    </format>
    <format dxfId="1145">
      <pivotArea dataOnly="0" labelOnly="1" outline="0" fieldPosition="0">
        <references count="5">
          <reference field="0" count="0" selected="0"/>
          <reference field="2" count="1">
            <x v="202"/>
          </reference>
          <reference field="7" count="1" selected="0">
            <x v="162"/>
          </reference>
          <reference field="8" count="1" selected="0">
            <x v="292"/>
          </reference>
          <reference field="9" count="1" selected="0">
            <x v="93"/>
          </reference>
        </references>
      </pivotArea>
    </format>
    <format dxfId="1144">
      <pivotArea dataOnly="0" labelOnly="1" outline="0" fieldPosition="0">
        <references count="5">
          <reference field="0" count="0" selected="0"/>
          <reference field="2" count="1">
            <x v="129"/>
          </reference>
          <reference field="7" count="1" selected="0">
            <x v="163"/>
          </reference>
          <reference field="8" count="1" selected="0">
            <x v="186"/>
          </reference>
          <reference field="9" count="1" selected="0">
            <x v="96"/>
          </reference>
        </references>
      </pivotArea>
    </format>
    <format dxfId="1143">
      <pivotArea dataOnly="0" labelOnly="1" outline="0" fieldPosition="0">
        <references count="5">
          <reference field="0" count="0" selected="0"/>
          <reference field="2" count="1">
            <x v="202"/>
          </reference>
          <reference field="7" count="1" selected="0">
            <x v="164"/>
          </reference>
          <reference field="8" count="1" selected="0">
            <x v="293"/>
          </reference>
          <reference field="9" count="1" selected="0">
            <x v="93"/>
          </reference>
        </references>
      </pivotArea>
    </format>
    <format dxfId="1142">
      <pivotArea dataOnly="0" labelOnly="1" outline="0" fieldPosition="0">
        <references count="5">
          <reference field="0" count="0" selected="0"/>
          <reference field="2" count="1">
            <x v="131"/>
          </reference>
          <reference field="7" count="1" selected="0">
            <x v="168"/>
          </reference>
          <reference field="8" count="1" selected="0">
            <x v="189"/>
          </reference>
          <reference field="9" count="1" selected="0">
            <x v="18"/>
          </reference>
        </references>
      </pivotArea>
    </format>
    <format dxfId="1141">
      <pivotArea dataOnly="0" labelOnly="1" outline="0" fieldPosition="0">
        <references count="5">
          <reference field="0" count="0" selected="0"/>
          <reference field="2" count="1">
            <x v="60"/>
          </reference>
          <reference field="7" count="1" selected="0">
            <x v="169"/>
          </reference>
          <reference field="8" count="1" selected="0">
            <x v="95"/>
          </reference>
          <reference field="9" count="1" selected="0">
            <x v="93"/>
          </reference>
        </references>
      </pivotArea>
    </format>
    <format dxfId="1140">
      <pivotArea dataOnly="0" labelOnly="1" outline="0" fieldPosition="0">
        <references count="5">
          <reference field="0" count="0" selected="0"/>
          <reference field="2" count="1">
            <x v="165"/>
          </reference>
          <reference field="7" count="1" selected="0">
            <x v="170"/>
          </reference>
          <reference field="8" count="1" selected="0">
            <x v="232"/>
          </reference>
          <reference field="9" count="1" selected="0">
            <x v="92"/>
          </reference>
        </references>
      </pivotArea>
    </format>
    <format dxfId="1139">
      <pivotArea dataOnly="0" labelOnly="1" outline="0" fieldPosition="0">
        <references count="5">
          <reference field="0" count="0" selected="0"/>
          <reference field="2" count="1">
            <x v="232"/>
          </reference>
          <reference field="7" count="1" selected="0">
            <x v="180"/>
          </reference>
          <reference field="8" count="1" selected="0">
            <x v="340"/>
          </reference>
          <reference field="9" count="1" selected="0">
            <x v="5"/>
          </reference>
        </references>
      </pivotArea>
    </format>
    <format dxfId="1138">
      <pivotArea dataOnly="0" labelOnly="1" outline="0" fieldPosition="0">
        <references count="5">
          <reference field="0" count="0" selected="0"/>
          <reference field="2" count="1">
            <x v="220"/>
          </reference>
          <reference field="7" count="1" selected="0">
            <x v="182"/>
          </reference>
          <reference field="8" count="1" selected="0">
            <x v="318"/>
          </reference>
          <reference field="9" count="1" selected="0">
            <x v="33"/>
          </reference>
        </references>
      </pivotArea>
    </format>
    <format dxfId="1137">
      <pivotArea dataOnly="0" labelOnly="1" outline="0" fieldPosition="0">
        <references count="5">
          <reference field="0" count="0" selected="0"/>
          <reference field="2" count="1">
            <x v="61"/>
          </reference>
          <reference field="7" count="1" selected="0">
            <x v="187"/>
          </reference>
          <reference field="8" count="1" selected="0">
            <x v="96"/>
          </reference>
          <reference field="9" count="1" selected="0">
            <x v="99"/>
          </reference>
        </references>
      </pivotArea>
    </format>
    <format dxfId="1136">
      <pivotArea dataOnly="0" labelOnly="1" outline="0" fieldPosition="0">
        <references count="5">
          <reference field="0" count="0" selected="0"/>
          <reference field="2" count="1">
            <x v="214"/>
          </reference>
          <reference field="7" count="1" selected="0">
            <x v="191"/>
          </reference>
          <reference field="8" count="1" selected="0">
            <x v="310"/>
          </reference>
          <reference field="9" count="1" selected="0">
            <x v="62"/>
          </reference>
        </references>
      </pivotArea>
    </format>
    <format dxfId="1135">
      <pivotArea dataOnly="0" labelOnly="1" outline="0" fieldPosition="0">
        <references count="5">
          <reference field="0" count="0" selected="0"/>
          <reference field="2" count="1">
            <x v="250"/>
          </reference>
          <reference field="7" count="1" selected="0">
            <x v="207"/>
          </reference>
          <reference field="8" count="1" selected="0">
            <x v="372"/>
          </reference>
          <reference field="9" count="1" selected="0">
            <x v="113"/>
          </reference>
        </references>
      </pivotArea>
    </format>
    <format dxfId="1134">
      <pivotArea dataOnly="0" labelOnly="1" outline="0" fieldPosition="0">
        <references count="5">
          <reference field="0" count="0" selected="0"/>
          <reference field="2" count="1">
            <x v="69"/>
          </reference>
          <reference field="7" count="1" selected="0">
            <x v="233"/>
          </reference>
          <reference field="8" count="1" selected="0">
            <x v="110"/>
          </reference>
          <reference field="9" count="1" selected="0">
            <x v="26"/>
          </reference>
        </references>
      </pivotArea>
    </format>
    <format dxfId="1133">
      <pivotArea dataOnly="0" labelOnly="1" outline="0" fieldPosition="0">
        <references count="5">
          <reference field="0" count="0" selected="0"/>
          <reference field="2" count="1">
            <x v="24"/>
          </reference>
          <reference field="7" count="1" selected="0">
            <x v="236"/>
          </reference>
          <reference field="8" count="1" selected="0">
            <x v="26"/>
          </reference>
          <reference field="9" count="1" selected="0">
            <x v="84"/>
          </reference>
        </references>
      </pivotArea>
    </format>
    <format dxfId="1132">
      <pivotArea dataOnly="0" labelOnly="1" outline="0" fieldPosition="0">
        <references count="5">
          <reference field="0" count="0" selected="0"/>
          <reference field="2" count="1">
            <x v="20"/>
          </reference>
          <reference field="7" count="1" selected="0">
            <x v="239"/>
          </reference>
          <reference field="8" count="1" selected="0">
            <x v="22"/>
          </reference>
          <reference field="9" count="1" selected="0">
            <x v="4"/>
          </reference>
        </references>
      </pivotArea>
    </format>
    <format dxfId="1131">
      <pivotArea dataOnly="0" labelOnly="1" outline="0" fieldPosition="0">
        <references count="5">
          <reference field="0" count="0" selected="0"/>
          <reference field="2" count="1">
            <x v="254"/>
          </reference>
          <reference field="7" count="1" selected="0">
            <x v="242"/>
          </reference>
          <reference field="8" count="1" selected="0">
            <x v="382"/>
          </reference>
          <reference field="9" count="1" selected="0">
            <x v="8"/>
          </reference>
        </references>
      </pivotArea>
    </format>
    <format dxfId="1130">
      <pivotArea dataOnly="0" labelOnly="1" outline="0" fieldPosition="0">
        <references count="5">
          <reference field="0" count="0" selected="0"/>
          <reference field="2" count="1">
            <x v="214"/>
          </reference>
          <reference field="7" count="1" selected="0">
            <x v="245"/>
          </reference>
          <reference field="8" count="1" selected="0">
            <x v="309"/>
          </reference>
          <reference field="9" count="1" selected="0">
            <x v="62"/>
          </reference>
        </references>
      </pivotArea>
    </format>
    <format dxfId="1129">
      <pivotArea dataOnly="0" labelOnly="1" outline="0" fieldPosition="0">
        <references count="5">
          <reference field="0" count="0" selected="0"/>
          <reference field="2" count="1">
            <x v="242"/>
          </reference>
          <reference field="7" count="1" selected="0">
            <x v="250"/>
          </reference>
          <reference field="8" count="1" selected="0">
            <x v="355"/>
          </reference>
          <reference field="9" count="1" selected="0">
            <x v="82"/>
          </reference>
        </references>
      </pivotArea>
    </format>
    <format dxfId="1128">
      <pivotArea dataOnly="0" labelOnly="1" outline="0" fieldPosition="0">
        <references count="5">
          <reference field="0" count="0" selected="0"/>
          <reference field="2" count="1">
            <x v="136"/>
          </reference>
          <reference field="7" count="1" selected="0">
            <x v="251"/>
          </reference>
          <reference field="8" count="1" selected="0">
            <x v="196"/>
          </reference>
          <reference field="9" count="1" selected="0">
            <x v="84"/>
          </reference>
        </references>
      </pivotArea>
    </format>
    <format dxfId="1127">
      <pivotArea dataOnly="0" labelOnly="1" outline="0" fieldPosition="0">
        <references count="5">
          <reference field="0" count="0" selected="0"/>
          <reference field="2" count="1">
            <x v="220"/>
          </reference>
          <reference field="7" count="1" selected="0">
            <x v="255"/>
          </reference>
          <reference field="8" count="1" selected="0">
            <x v="317"/>
          </reference>
          <reference field="9" count="1" selected="0">
            <x v="33"/>
          </reference>
        </references>
      </pivotArea>
    </format>
    <format dxfId="1126">
      <pivotArea dataOnly="0" labelOnly="1" outline="0" fieldPosition="0">
        <references count="5">
          <reference field="0" count="0" selected="0"/>
          <reference field="2" count="1">
            <x v="246"/>
          </reference>
          <reference field="7" count="1" selected="0">
            <x v="285"/>
          </reference>
          <reference field="8" count="1" selected="0">
            <x v="362"/>
          </reference>
          <reference field="9" count="1" selected="0">
            <x v="84"/>
          </reference>
        </references>
      </pivotArea>
    </format>
    <format dxfId="1125">
      <pivotArea dataOnly="0" labelOnly="1" outline="0" fieldPosition="0">
        <references count="5">
          <reference field="0" count="0" selected="0"/>
          <reference field="2" count="1">
            <x v="196"/>
          </reference>
          <reference field="7" count="1" selected="0">
            <x v="293"/>
          </reference>
          <reference field="8" count="1" selected="0">
            <x v="286"/>
          </reference>
          <reference field="9" count="1" selected="0">
            <x v="120"/>
          </reference>
        </references>
      </pivotArea>
    </format>
    <format dxfId="1124">
      <pivotArea dataOnly="0" labelOnly="1" outline="0" fieldPosition="0">
        <references count="5">
          <reference field="0" count="0" selected="0"/>
          <reference field="2" count="1">
            <x v="245"/>
          </reference>
          <reference field="7" count="1" selected="0">
            <x v="295"/>
          </reference>
          <reference field="8" count="1" selected="0">
            <x v="359"/>
          </reference>
          <reference field="9" count="1" selected="0">
            <x v="122"/>
          </reference>
        </references>
      </pivotArea>
    </format>
    <format dxfId="1123">
      <pivotArea dataOnly="0" labelOnly="1" outline="0" fieldPosition="0">
        <references count="5">
          <reference field="0" count="0" selected="0"/>
          <reference field="2" count="1">
            <x v="207"/>
          </reference>
          <reference field="7" count="1" selected="0">
            <x v="317"/>
          </reference>
          <reference field="8" count="1" selected="0">
            <x v="302"/>
          </reference>
          <reference field="9" count="1" selected="0">
            <x v="122"/>
          </reference>
        </references>
      </pivotArea>
    </format>
    <format dxfId="1122">
      <pivotArea dataOnly="0" labelOnly="1" outline="0" fieldPosition="0">
        <references count="5">
          <reference field="0" count="0" selected="0"/>
          <reference field="2" count="1">
            <x v="145"/>
          </reference>
          <reference field="7" count="1" selected="0">
            <x v="323"/>
          </reference>
          <reference field="8" count="1" selected="0">
            <x v="205"/>
          </reference>
          <reference field="9" count="1" selected="0">
            <x v="49"/>
          </reference>
        </references>
      </pivotArea>
    </format>
    <format dxfId="1121">
      <pivotArea dataOnly="0" labelOnly="1" outline="0" fieldPosition="0">
        <references count="5">
          <reference field="0" count="0" selected="0"/>
          <reference field="2" count="1">
            <x v="126"/>
          </reference>
          <reference field="7" count="1" selected="0">
            <x v="327"/>
          </reference>
          <reference field="8" count="1" selected="0">
            <x v="183"/>
          </reference>
          <reference field="9" count="1" selected="0">
            <x v="117"/>
          </reference>
        </references>
      </pivotArea>
    </format>
    <format dxfId="1120">
      <pivotArea dataOnly="0" labelOnly="1" outline="0" fieldPosition="0">
        <references count="5">
          <reference field="0" count="0" selected="0"/>
          <reference field="2" count="1">
            <x v="241"/>
          </reference>
          <reference field="7" count="1" selected="0">
            <x v="328"/>
          </reference>
          <reference field="8" count="1" selected="0">
            <x v="354"/>
          </reference>
          <reference field="9" count="1" selected="0">
            <x v="117"/>
          </reference>
        </references>
      </pivotArea>
    </format>
    <format dxfId="1119">
      <pivotArea dataOnly="0" labelOnly="1" outline="0" fieldPosition="0">
        <references count="5">
          <reference field="0" count="0" selected="0"/>
          <reference field="2" count="1">
            <x v="205"/>
          </reference>
          <reference field="7" count="1" selected="0">
            <x v="331"/>
          </reference>
          <reference field="8" count="1" selected="0">
            <x v="300"/>
          </reference>
          <reference field="9" count="1" selected="0">
            <x v="122"/>
          </reference>
        </references>
      </pivotArea>
    </format>
    <format dxfId="1118">
      <pivotArea dataOnly="0" labelOnly="1" outline="0" fieldPosition="0">
        <references count="5">
          <reference field="0" count="0" selected="0"/>
          <reference field="2" count="1">
            <x v="100"/>
          </reference>
          <reference field="7" count="1" selected="0">
            <x v="332"/>
          </reference>
          <reference field="8" count="1" selected="0">
            <x v="156"/>
          </reference>
          <reference field="9" count="1" selected="0">
            <x v="122"/>
          </reference>
        </references>
      </pivotArea>
    </format>
    <format dxfId="1117">
      <pivotArea dataOnly="0" labelOnly="1" outline="0" fieldPosition="0">
        <references count="5">
          <reference field="0" count="0" selected="0"/>
          <reference field="2" count="1">
            <x v="204"/>
          </reference>
          <reference field="7" count="1" selected="0">
            <x v="333"/>
          </reference>
          <reference field="8" count="1" selected="0">
            <x v="298"/>
          </reference>
          <reference field="9" count="1" selected="0">
            <x v="122"/>
          </reference>
        </references>
      </pivotArea>
    </format>
    <format dxfId="1116">
      <pivotArea dataOnly="0" labelOnly="1" outline="0" fieldPosition="0">
        <references count="5">
          <reference field="0" count="0" selected="0"/>
          <reference field="2" count="1">
            <x v="170"/>
          </reference>
          <reference field="7" count="1" selected="0">
            <x v="334"/>
          </reference>
          <reference field="8" count="1" selected="0">
            <x v="239"/>
          </reference>
          <reference field="9" count="1" selected="0">
            <x v="52"/>
          </reference>
        </references>
      </pivotArea>
    </format>
    <format dxfId="1115">
      <pivotArea dataOnly="0" labelOnly="1" outline="0" fieldPosition="0">
        <references count="5">
          <reference field="0" count="0" selected="0"/>
          <reference field="2" count="1">
            <x v="60"/>
          </reference>
          <reference field="7" count="1" selected="0">
            <x v="334"/>
          </reference>
          <reference field="8" count="1" selected="0">
            <x v="94"/>
          </reference>
          <reference field="9" count="1" selected="0">
            <x v="93"/>
          </reference>
        </references>
      </pivotArea>
    </format>
    <format dxfId="1114">
      <pivotArea dataOnly="0" labelOnly="1" outline="0" fieldPosition="0">
        <references count="5">
          <reference field="0" count="0" selected="0"/>
          <reference field="2" count="1">
            <x v="95"/>
          </reference>
          <reference field="7" count="1" selected="0">
            <x v="334"/>
          </reference>
          <reference field="8" count="1" selected="0">
            <x v="149"/>
          </reference>
          <reference field="9" count="1" selected="0">
            <x v="122"/>
          </reference>
        </references>
      </pivotArea>
    </format>
    <format dxfId="1113">
      <pivotArea dataOnly="0" labelOnly="1" outline="0" fieldPosition="0">
        <references count="5">
          <reference field="0" count="0" selected="0"/>
          <reference field="2" count="1">
            <x v="138"/>
          </reference>
          <reference field="7" count="1" selected="0">
            <x v="334"/>
          </reference>
          <reference field="8" count="1" selected="0">
            <x v="198"/>
          </reference>
          <reference field="9" count="1" selected="0">
            <x v="122"/>
          </reference>
        </references>
      </pivotArea>
    </format>
    <format dxfId="1112">
      <pivotArea dataOnly="0" labelOnly="1" outline="0" fieldPosition="0">
        <references count="5">
          <reference field="0" count="0" selected="0"/>
          <reference field="2" count="1">
            <x v="146"/>
          </reference>
          <reference field="7" count="1" selected="0">
            <x v="334"/>
          </reference>
          <reference field="8" count="1" selected="0">
            <x v="209"/>
          </reference>
          <reference field="9" count="1" selected="0">
            <x v="122"/>
          </reference>
        </references>
      </pivotArea>
    </format>
    <format dxfId="1111">
      <pivotArea dataOnly="0" labelOnly="1" outline="0" fieldPosition="0">
        <references count="5">
          <reference field="0" count="0" selected="0"/>
          <reference field="2" count="1">
            <x v="196"/>
          </reference>
          <reference field="7" count="1" selected="0">
            <x v="334"/>
          </reference>
          <reference field="8" count="1" selected="0">
            <x v="273"/>
          </reference>
          <reference field="9" count="1" selected="0">
            <x v="122"/>
          </reference>
        </references>
      </pivotArea>
    </format>
    <format dxfId="1110">
      <pivotArea dataOnly="0" labelOnly="1" outline="0" fieldPosition="0">
        <references count="5">
          <reference field="0" count="0" selected="0"/>
          <reference field="2" count="1">
            <x v="202"/>
          </reference>
          <reference field="7" count="1" selected="0">
            <x v="334"/>
          </reference>
          <reference field="8" count="1" selected="0">
            <x v="295"/>
          </reference>
          <reference field="9" count="1" selected="0">
            <x v="122"/>
          </reference>
        </references>
      </pivotArea>
    </format>
    <format dxfId="1109">
      <pivotArea dataOnly="0" labelOnly="1" outline="0" fieldPosition="0">
        <references count="5">
          <reference field="0" count="0" selected="0"/>
          <reference field="2" count="1">
            <x v="215"/>
          </reference>
          <reference field="7" count="1" selected="0">
            <x v="334"/>
          </reference>
          <reference field="8" count="1" selected="0">
            <x v="311"/>
          </reference>
          <reference field="9" count="1" selected="0">
            <x v="122"/>
          </reference>
        </references>
      </pivotArea>
    </format>
    <format dxfId="1108">
      <pivotArea dataOnly="0" labelOnly="1" outline="0" fieldPosition="0">
        <references count="5">
          <reference field="0" count="0" selected="0"/>
          <reference field="2" count="1">
            <x v="221"/>
          </reference>
          <reference field="7" count="1" selected="0">
            <x v="334"/>
          </reference>
          <reference field="8" count="1" selected="0">
            <x v="323"/>
          </reference>
          <reference field="9" count="1" selected="0">
            <x v="122"/>
          </reference>
        </references>
      </pivotArea>
    </format>
    <format dxfId="1107">
      <pivotArea dataOnly="0" labelOnly="1" outline="0" fieldPosition="0">
        <references count="5">
          <reference field="0" count="0" selected="0"/>
          <reference field="2" count="1">
            <x v="249"/>
          </reference>
          <reference field="7" count="1" selected="0">
            <x v="334"/>
          </reference>
          <reference field="8" count="1" selected="0">
            <x v="365"/>
          </reference>
          <reference field="9" count="1" selected="0">
            <x v="122"/>
          </reference>
        </references>
      </pivotArea>
    </format>
    <format dxfId="1106">
      <pivotArea dataOnly="0" labelOnly="1" outline="0" fieldPosition="0">
        <references count="5">
          <reference field="0" count="0" selected="0"/>
          <reference field="2" count="1">
            <x v="250"/>
          </reference>
          <reference field="7" count="1" selected="0">
            <x v="334"/>
          </reference>
          <reference field="8" count="1" selected="0">
            <x v="374"/>
          </reference>
          <reference field="9" count="1" selected="0">
            <x v="122"/>
          </reference>
        </references>
      </pivotArea>
    </format>
    <format dxfId="1105">
      <pivotArea dataOnly="0" labelOnly="1" outline="0" fieldPosition="0">
        <references count="6">
          <reference field="0" count="0" selected="0"/>
          <reference field="2" count="1" selected="0">
            <x v="109"/>
          </reference>
          <reference field="7" count="1" selected="0">
            <x v="3"/>
          </reference>
          <reference field="8" count="1" selected="0">
            <x v="166"/>
          </reference>
          <reference field="9" count="1" selected="0">
            <x v="68"/>
          </reference>
          <reference field="10" count="1">
            <x v="49"/>
          </reference>
        </references>
      </pivotArea>
    </format>
    <format dxfId="1104">
      <pivotArea dataOnly="0" labelOnly="1" outline="0" fieldPosition="0">
        <references count="6">
          <reference field="0" count="0" selected="0"/>
          <reference field="2" count="1" selected="0">
            <x v="217"/>
          </reference>
          <reference field="7" count="1" selected="0">
            <x v="7"/>
          </reference>
          <reference field="8" count="1" selected="0">
            <x v="313"/>
          </reference>
          <reference field="9" count="1" selected="0">
            <x v="14"/>
          </reference>
          <reference field="10" count="1">
            <x v="80"/>
          </reference>
        </references>
      </pivotArea>
    </format>
    <format dxfId="1103">
      <pivotArea dataOnly="0" labelOnly="1" outline="0" fieldPosition="0">
        <references count="6">
          <reference field="0" count="0" selected="0"/>
          <reference field="2" count="1" selected="0">
            <x v="181"/>
          </reference>
          <reference field="7" count="1" selected="0">
            <x v="8"/>
          </reference>
          <reference field="8" count="1" selected="0">
            <x v="253"/>
          </reference>
          <reference field="9" count="1" selected="0">
            <x v="109"/>
          </reference>
          <reference field="10" count="1">
            <x v="90"/>
          </reference>
        </references>
      </pivotArea>
    </format>
    <format dxfId="1102">
      <pivotArea dataOnly="0" labelOnly="1" outline="0" fieldPosition="0">
        <references count="6">
          <reference field="0" count="0" selected="0"/>
          <reference field="2" count="1" selected="0">
            <x v="34"/>
          </reference>
          <reference field="7" count="1" selected="0">
            <x v="11"/>
          </reference>
          <reference field="8" count="1" selected="0">
            <x v="39"/>
          </reference>
          <reference field="9" count="1" selected="0">
            <x v="108"/>
          </reference>
          <reference field="10" count="1">
            <x v="111"/>
          </reference>
        </references>
      </pivotArea>
    </format>
    <format dxfId="1101">
      <pivotArea dataOnly="0" labelOnly="1" outline="0" fieldPosition="0">
        <references count="6">
          <reference field="0" count="0" selected="0"/>
          <reference field="2" count="1" selected="0">
            <x v="27"/>
          </reference>
          <reference field="7" count="1" selected="0">
            <x v="12"/>
          </reference>
          <reference field="8" count="1" selected="0">
            <x v="29"/>
          </reference>
          <reference field="9" count="1" selected="0">
            <x v="4"/>
          </reference>
          <reference field="10" count="1">
            <x v="74"/>
          </reference>
        </references>
      </pivotArea>
    </format>
    <format dxfId="1100">
      <pivotArea dataOnly="0" labelOnly="1" outline="0" fieldPosition="0">
        <references count="6">
          <reference field="0" count="0" selected="0"/>
          <reference field="2" count="1" selected="0">
            <x v="180"/>
          </reference>
          <reference field="7" count="1" selected="0">
            <x v="15"/>
          </reference>
          <reference field="8" count="1" selected="0">
            <x v="251"/>
          </reference>
          <reference field="9" count="1" selected="0">
            <x v="26"/>
          </reference>
          <reference field="10" count="1">
            <x v="70"/>
          </reference>
        </references>
      </pivotArea>
    </format>
    <format dxfId="1099">
      <pivotArea dataOnly="0" labelOnly="1" outline="0" fieldPosition="0">
        <references count="6">
          <reference field="0" count="0" selected="0"/>
          <reference field="2" count="1" selected="0">
            <x v="250"/>
          </reference>
          <reference field="7" count="1" selected="0">
            <x v="16"/>
          </reference>
          <reference field="8" count="1" selected="0">
            <x v="366"/>
          </reference>
          <reference field="9" count="1" selected="0">
            <x v="26"/>
          </reference>
          <reference field="10" count="1">
            <x v="94"/>
          </reference>
        </references>
      </pivotArea>
    </format>
    <format dxfId="1098">
      <pivotArea dataOnly="0" labelOnly="1" outline="0" fieldPosition="0">
        <references count="6">
          <reference field="0" count="0" selected="0"/>
          <reference field="2" count="1" selected="0">
            <x v="99"/>
          </reference>
          <reference field="7" count="1" selected="0">
            <x v="20"/>
          </reference>
          <reference field="8" count="1" selected="0">
            <x v="155"/>
          </reference>
          <reference field="9" count="1" selected="0">
            <x v="110"/>
          </reference>
          <reference field="10" count="1">
            <x v="97"/>
          </reference>
        </references>
      </pivotArea>
    </format>
    <format dxfId="1097">
      <pivotArea dataOnly="0" labelOnly="1" outline="0" fieldPosition="0">
        <references count="6">
          <reference field="0" count="0" selected="0"/>
          <reference field="2" count="1" selected="0">
            <x v="125"/>
          </reference>
          <reference field="7" count="1" selected="0">
            <x v="39"/>
          </reference>
          <reference field="8" count="1" selected="0">
            <x v="182"/>
          </reference>
          <reference field="9" count="1" selected="0">
            <x v="32"/>
          </reference>
          <reference field="10" count="1">
            <x v="80"/>
          </reference>
        </references>
      </pivotArea>
    </format>
    <format dxfId="1096">
      <pivotArea dataOnly="0" labelOnly="1" outline="0" fieldPosition="0">
        <references count="6">
          <reference field="0" count="0" selected="0"/>
          <reference field="2" count="1" selected="0">
            <x v="240"/>
          </reference>
          <reference field="7" count="1" selected="0">
            <x v="42"/>
          </reference>
          <reference field="8" count="1" selected="0">
            <x v="351"/>
          </reference>
          <reference field="9" count="1" selected="0">
            <x v="122"/>
          </reference>
          <reference field="10" count="1">
            <x v="79"/>
          </reference>
        </references>
      </pivotArea>
    </format>
    <format dxfId="1095">
      <pivotArea dataOnly="0" labelOnly="1" outline="0" fieldPosition="0">
        <references count="6">
          <reference field="0" count="0" selected="0"/>
          <reference field="2" count="1" selected="0">
            <x v="250"/>
          </reference>
          <reference field="7" count="1" selected="0">
            <x v="43"/>
          </reference>
          <reference field="8" count="1" selected="0">
            <x v="370"/>
          </reference>
          <reference field="9" count="1" selected="0">
            <x v="32"/>
          </reference>
          <reference field="10" count="1">
            <x v="80"/>
          </reference>
        </references>
      </pivotArea>
    </format>
    <format dxfId="1094">
      <pivotArea dataOnly="0" labelOnly="1" outline="0" fieldPosition="0">
        <references count="6">
          <reference field="0" count="0" selected="0"/>
          <reference field="2" count="1" selected="0">
            <x v="250"/>
          </reference>
          <reference field="7" count="1" selected="0">
            <x v="44"/>
          </reference>
          <reference field="8" count="1" selected="0">
            <x v="373"/>
          </reference>
          <reference field="9" count="1" selected="0">
            <x v="50"/>
          </reference>
          <reference field="10" count="1">
            <x v="81"/>
          </reference>
        </references>
      </pivotArea>
    </format>
    <format dxfId="1093">
      <pivotArea dataOnly="0" labelOnly="1" outline="0" fieldPosition="0">
        <references count="6">
          <reference field="0" count="0" selected="0"/>
          <reference field="2" count="1" selected="0">
            <x v="250"/>
          </reference>
          <reference field="7" count="1" selected="0">
            <x v="45"/>
          </reference>
          <reference field="8" count="1" selected="0">
            <x v="369"/>
          </reference>
          <reference field="9" count="1" selected="0">
            <x v="32"/>
          </reference>
          <reference field="10" count="1">
            <x v="80"/>
          </reference>
        </references>
      </pivotArea>
    </format>
    <format dxfId="1092">
      <pivotArea dataOnly="0" labelOnly="1" outline="0" fieldPosition="0">
        <references count="6">
          <reference field="0" count="0" selected="0"/>
          <reference field="2" count="1" selected="0">
            <x v="240"/>
          </reference>
          <reference field="7" count="1" selected="0">
            <x v="45"/>
          </reference>
          <reference field="8" count="1" selected="0">
            <x v="352"/>
          </reference>
          <reference field="9" count="1" selected="0">
            <x v="122"/>
          </reference>
          <reference field="10" count="1">
            <x v="79"/>
          </reference>
        </references>
      </pivotArea>
    </format>
    <format dxfId="1091">
      <pivotArea dataOnly="0" labelOnly="1" outline="0" fieldPosition="0">
        <references count="6">
          <reference field="0" count="0" selected="0"/>
          <reference field="2" count="1" selected="0">
            <x v="84"/>
          </reference>
          <reference field="7" count="1" selected="0">
            <x v="55"/>
          </reference>
          <reference field="8" count="1" selected="0">
            <x v="132"/>
          </reference>
          <reference field="9" count="1" selected="0">
            <x v="22"/>
          </reference>
          <reference field="10" count="1">
            <x v="89"/>
          </reference>
        </references>
      </pivotArea>
    </format>
    <format dxfId="1090">
      <pivotArea dataOnly="0" labelOnly="1" outline="0" fieldPosition="0">
        <references count="6">
          <reference field="0" count="0" selected="0"/>
          <reference field="2" count="1" selected="0">
            <x v="180"/>
          </reference>
          <reference field="7" count="1" selected="0">
            <x v="71"/>
          </reference>
          <reference field="8" count="1" selected="0">
            <x v="250"/>
          </reference>
          <reference field="9" count="1" selected="0">
            <x v="111"/>
          </reference>
          <reference field="10" count="1">
            <x v="87"/>
          </reference>
        </references>
      </pivotArea>
    </format>
    <format dxfId="1089">
      <pivotArea dataOnly="0" labelOnly="1" outline="0" fieldPosition="0">
        <references count="6">
          <reference field="0" count="0" selected="0"/>
          <reference field="2" count="1" selected="0">
            <x v="93"/>
          </reference>
          <reference field="7" count="1" selected="0">
            <x v="72"/>
          </reference>
          <reference field="8" count="1" selected="0">
            <x v="147"/>
          </reference>
          <reference field="9" count="1" selected="0">
            <x v="111"/>
          </reference>
          <reference field="10" count="1">
            <x v="102"/>
          </reference>
        </references>
      </pivotArea>
    </format>
    <format dxfId="1088">
      <pivotArea dataOnly="0" labelOnly="1" outline="0" fieldPosition="0">
        <references count="6">
          <reference field="0" count="0" selected="0"/>
          <reference field="2" count="1" selected="0">
            <x v="220"/>
          </reference>
          <reference field="7" count="1" selected="0">
            <x v="73"/>
          </reference>
          <reference field="8" count="1" selected="0">
            <x v="320"/>
          </reference>
          <reference field="9" count="1" selected="0">
            <x v="61"/>
          </reference>
          <reference field="10" count="1">
            <x v="118"/>
          </reference>
        </references>
      </pivotArea>
    </format>
    <format dxfId="1087">
      <pivotArea dataOnly="0" labelOnly="1" outline="0" fieldPosition="0">
        <references count="6">
          <reference field="0" count="0" selected="0"/>
          <reference field="2" count="1" selected="0">
            <x v="205"/>
          </reference>
          <reference field="7" count="1" selected="0">
            <x v="74"/>
          </reference>
          <reference field="8" count="1" selected="0">
            <x v="299"/>
          </reference>
          <reference field="9" count="1" selected="0">
            <x v="88"/>
          </reference>
          <reference field="10" count="1">
            <x v="88"/>
          </reference>
        </references>
      </pivotArea>
    </format>
    <format dxfId="1086">
      <pivotArea dataOnly="0" labelOnly="1" outline="0" fieldPosition="0">
        <references count="6">
          <reference field="0" count="0" selected="0"/>
          <reference field="2" count="1" selected="0">
            <x v="65"/>
          </reference>
          <reference field="7" count="1" selected="0">
            <x v="75"/>
          </reference>
          <reference field="8" count="1" selected="0">
            <x v="106"/>
          </reference>
          <reference field="9" count="1" selected="0">
            <x v="30"/>
          </reference>
          <reference field="10" count="1">
            <x v="111"/>
          </reference>
        </references>
      </pivotArea>
    </format>
    <format dxfId="1085">
      <pivotArea dataOnly="0" labelOnly="1" outline="0" fieldPosition="0">
        <references count="6">
          <reference field="0" count="0" selected="0"/>
          <reference field="2" count="1" selected="0">
            <x v="221"/>
          </reference>
          <reference field="7" count="1" selected="0">
            <x v="77"/>
          </reference>
          <reference field="8" count="1" selected="0">
            <x v="327"/>
          </reference>
          <reference field="9" count="1" selected="0">
            <x v="64"/>
          </reference>
          <reference field="10" count="1">
            <x v="70"/>
          </reference>
        </references>
      </pivotArea>
    </format>
    <format dxfId="1084">
      <pivotArea dataOnly="0" labelOnly="1" outline="0" fieldPosition="0">
        <references count="6">
          <reference field="0" count="0" selected="0"/>
          <reference field="2" count="1" selected="0">
            <x v="186"/>
          </reference>
          <reference field="7" count="1" selected="0">
            <x v="80"/>
          </reference>
          <reference field="8" count="1" selected="0">
            <x v="258"/>
          </reference>
          <reference field="9" count="1" selected="0">
            <x v="36"/>
          </reference>
          <reference field="10" count="1">
            <x v="108"/>
          </reference>
        </references>
      </pivotArea>
    </format>
    <format dxfId="1083">
      <pivotArea dataOnly="0" labelOnly="1" outline="0" fieldPosition="0">
        <references count="6">
          <reference field="0" count="0" selected="0"/>
          <reference field="2" count="1" selected="0">
            <x v="250"/>
          </reference>
          <reference field="7" count="1" selected="0">
            <x v="82"/>
          </reference>
          <reference field="8" count="1" selected="0">
            <x v="368"/>
          </reference>
          <reference field="9" count="1" selected="0">
            <x v="37"/>
          </reference>
          <reference field="10" count="1">
            <x v="143"/>
          </reference>
        </references>
      </pivotArea>
    </format>
    <format dxfId="1082">
      <pivotArea dataOnly="0" labelOnly="1" outline="0" fieldPosition="0">
        <references count="6">
          <reference field="0" count="0" selected="0"/>
          <reference field="2" count="1" selected="0">
            <x v="19"/>
          </reference>
          <reference field="7" count="1" selected="0">
            <x v="82"/>
          </reference>
          <reference field="8" count="1" selected="0">
            <x v="21"/>
          </reference>
          <reference field="9" count="1" selected="0">
            <x v="38"/>
          </reference>
          <reference field="10" count="1">
            <x v="108"/>
          </reference>
        </references>
      </pivotArea>
    </format>
    <format dxfId="1081">
      <pivotArea dataOnly="0" labelOnly="1" outline="0" fieldPosition="0">
        <references count="6">
          <reference field="0" count="0" selected="0"/>
          <reference field="2" count="1" selected="0">
            <x v="247"/>
          </reference>
          <reference field="7" count="1" selected="0">
            <x v="84"/>
          </reference>
          <reference field="8" count="1" selected="0">
            <x v="363"/>
          </reference>
          <reference field="9" count="1" selected="0">
            <x v="122"/>
          </reference>
          <reference field="10" count="1">
            <x v="93"/>
          </reference>
        </references>
      </pivotArea>
    </format>
    <format dxfId="1080">
      <pivotArea dataOnly="0" labelOnly="1" outline="0" fieldPosition="0">
        <references count="6">
          <reference field="0" count="0" selected="0"/>
          <reference field="2" count="1" selected="0">
            <x v="196"/>
          </reference>
          <reference field="7" count="1" selected="0">
            <x v="85"/>
          </reference>
          <reference field="8" count="1" selected="0">
            <x v="283"/>
          </reference>
          <reference field="9" count="1" selected="0">
            <x v="47"/>
          </reference>
          <reference field="10" count="1">
            <x v="84"/>
          </reference>
        </references>
      </pivotArea>
    </format>
    <format dxfId="1079">
      <pivotArea dataOnly="0" labelOnly="1" outline="0" fieldPosition="0">
        <references count="6">
          <reference field="0" count="0" selected="0"/>
          <reference field="2" count="1" selected="0">
            <x v="219"/>
          </reference>
          <reference field="7" count="1" selected="0">
            <x v="102"/>
          </reference>
          <reference field="8" count="1" selected="0">
            <x v="315"/>
          </reference>
          <reference field="9" count="1" selected="0">
            <x v="69"/>
          </reference>
          <reference field="10" count="1">
            <x v="80"/>
          </reference>
        </references>
      </pivotArea>
    </format>
    <format dxfId="1078">
      <pivotArea dataOnly="0" labelOnly="1" outline="0" fieldPosition="0">
        <references count="6">
          <reference field="0" count="0" selected="0"/>
          <reference field="2" count="1" selected="0">
            <x v="183"/>
          </reference>
          <reference field="7" count="1" selected="0">
            <x v="110"/>
          </reference>
          <reference field="8" count="1" selected="0">
            <x v="255"/>
          </reference>
          <reference field="9" count="1" selected="0">
            <x v="76"/>
          </reference>
          <reference field="10" count="1">
            <x v="106"/>
          </reference>
        </references>
      </pivotArea>
    </format>
    <format dxfId="1077">
      <pivotArea dataOnly="0" labelOnly="1" outline="0" fieldPosition="0">
        <references count="6">
          <reference field="0" count="0" selected="0"/>
          <reference field="2" count="1" selected="0">
            <x v="154"/>
          </reference>
          <reference field="7" count="1" selected="0">
            <x v="115"/>
          </reference>
          <reference field="8" count="1" selected="0">
            <x v="219"/>
          </reference>
          <reference field="9" count="1" selected="0">
            <x v="54"/>
          </reference>
          <reference field="10" count="1">
            <x v="77"/>
          </reference>
        </references>
      </pivotArea>
    </format>
    <format dxfId="1076">
      <pivotArea dataOnly="0" labelOnly="1" outline="0" fieldPosition="0">
        <references count="6">
          <reference field="0" count="0" selected="0"/>
          <reference field="2" count="1" selected="0">
            <x v="146"/>
          </reference>
          <reference field="7" count="1" selected="0">
            <x v="119"/>
          </reference>
          <reference field="8" count="1" selected="0">
            <x v="208"/>
          </reference>
          <reference field="9" count="1" selected="0">
            <x v="46"/>
          </reference>
          <reference field="10" count="1">
            <x v="68"/>
          </reference>
        </references>
      </pivotArea>
    </format>
    <format dxfId="1075">
      <pivotArea dataOnly="0" labelOnly="1" outline="0" fieldPosition="0">
        <references count="6">
          <reference field="0" count="0" selected="0"/>
          <reference field="2" count="1" selected="0">
            <x v="216"/>
          </reference>
          <reference field="7" count="1" selected="0">
            <x v="120"/>
          </reference>
          <reference field="8" count="1" selected="0">
            <x v="312"/>
          </reference>
          <reference field="9" count="1" selected="0">
            <x v="45"/>
          </reference>
          <reference field="10" count="1">
            <x v="40"/>
          </reference>
        </references>
      </pivotArea>
    </format>
    <format dxfId="1074">
      <pivotArea dataOnly="0" labelOnly="1" outline="0" fieldPosition="0">
        <references count="6">
          <reference field="0" count="0" selected="0"/>
          <reference field="2" count="1" selected="0">
            <x v="166"/>
          </reference>
          <reference field="7" count="1" selected="0">
            <x v="129"/>
          </reference>
          <reference field="8" count="1" selected="0">
            <x v="234"/>
          </reference>
          <reference field="9" count="1" selected="0">
            <x v="116"/>
          </reference>
          <reference field="10" count="1">
            <x v="142"/>
          </reference>
        </references>
      </pivotArea>
    </format>
    <format dxfId="1073">
      <pivotArea dataOnly="0" labelOnly="1" outline="0" fieldPosition="0">
        <references count="6">
          <reference field="0" count="0" selected="0"/>
          <reference field="2" count="1" selected="0">
            <x v="210"/>
          </reference>
          <reference field="7" count="1" selected="0">
            <x v="131"/>
          </reference>
          <reference field="8" count="1" selected="0">
            <x v="305"/>
          </reference>
          <reference field="9" count="1" selected="0">
            <x v="71"/>
          </reference>
          <reference field="10" count="1">
            <x v="125"/>
          </reference>
        </references>
      </pivotArea>
    </format>
    <format dxfId="1072">
      <pivotArea dataOnly="0" labelOnly="1" outline="0" fieldPosition="0">
        <references count="6">
          <reference field="0" count="0" selected="0"/>
          <reference field="2" count="1" selected="0">
            <x v="176"/>
          </reference>
          <reference field="7" count="1" selected="0">
            <x v="136"/>
          </reference>
          <reference field="8" count="1" selected="0">
            <x v="246"/>
          </reference>
          <reference field="9" count="1" selected="0">
            <x v="116"/>
          </reference>
          <reference field="10" count="1">
            <x v="64"/>
          </reference>
        </references>
      </pivotArea>
    </format>
    <format dxfId="1071">
      <pivotArea dataOnly="0" labelOnly="1" outline="0" fieldPosition="0">
        <references count="6">
          <reference field="0" count="0" selected="0"/>
          <reference field="2" count="1" selected="0">
            <x v="148"/>
          </reference>
          <reference field="7" count="1" selected="0">
            <x v="137"/>
          </reference>
          <reference field="8" count="1" selected="0">
            <x v="212"/>
          </reference>
          <reference field="9" count="1" selected="0">
            <x v="117"/>
          </reference>
          <reference field="10" count="1">
            <x v="70"/>
          </reference>
        </references>
      </pivotArea>
    </format>
    <format dxfId="1070">
      <pivotArea dataOnly="0" labelOnly="1" outline="0" fieldPosition="0">
        <references count="6">
          <reference field="0" count="0" selected="0"/>
          <reference field="2" count="1" selected="0">
            <x v="22"/>
          </reference>
          <reference field="7" count="1" selected="0">
            <x v="138"/>
          </reference>
          <reference field="8" count="1" selected="0">
            <x v="24"/>
          </reference>
          <reference field="9" count="1" selected="0">
            <x v="7"/>
          </reference>
          <reference field="10" count="1">
            <x v="98"/>
          </reference>
        </references>
      </pivotArea>
    </format>
    <format dxfId="1069">
      <pivotArea dataOnly="0" labelOnly="1" outline="0" fieldPosition="0">
        <references count="6">
          <reference field="0" count="0" selected="0"/>
          <reference field="2" count="1" selected="0">
            <x v="82"/>
          </reference>
          <reference field="7" count="1" selected="0">
            <x v="145"/>
          </reference>
          <reference field="8" count="1" selected="0">
            <x v="129"/>
          </reference>
          <reference field="9" count="1" selected="0">
            <x v="4"/>
          </reference>
          <reference field="10" count="1">
            <x v="111"/>
          </reference>
        </references>
      </pivotArea>
    </format>
    <format dxfId="1068">
      <pivotArea dataOnly="0" labelOnly="1" outline="0" fieldPosition="0">
        <references count="6">
          <reference field="0" count="0" selected="0"/>
          <reference field="2" count="1" selected="0">
            <x v="127"/>
          </reference>
          <reference field="7" count="1" selected="0">
            <x v="146"/>
          </reference>
          <reference field="8" count="1" selected="0">
            <x v="184"/>
          </reference>
          <reference field="9" count="1" selected="0">
            <x v="13"/>
          </reference>
          <reference field="10" count="1">
            <x v="129"/>
          </reference>
        </references>
      </pivotArea>
    </format>
    <format dxfId="1067">
      <pivotArea dataOnly="0" labelOnly="1" outline="0" fieldPosition="0">
        <references count="6">
          <reference field="0" count="0" selected="0"/>
          <reference field="2" count="1" selected="0">
            <x v="250"/>
          </reference>
          <reference field="7" count="1" selected="0">
            <x v="148"/>
          </reference>
          <reference field="8" count="1" selected="0">
            <x v="367"/>
          </reference>
          <reference field="9" count="1" selected="0">
            <x v="93"/>
          </reference>
          <reference field="10" count="1">
            <x v="94"/>
          </reference>
        </references>
      </pivotArea>
    </format>
    <format dxfId="1066">
      <pivotArea dataOnly="0" labelOnly="1" outline="0" fieldPosition="0">
        <references count="6">
          <reference field="0" count="0" selected="0"/>
          <reference field="2" count="1" selected="0">
            <x v="76"/>
          </reference>
          <reference field="7" count="1" selected="0">
            <x v="153"/>
          </reference>
          <reference field="8" count="1" selected="0">
            <x v="121"/>
          </reference>
          <reference field="9" count="1" selected="0">
            <x v="94"/>
          </reference>
          <reference field="10" count="1">
            <x v="85"/>
          </reference>
        </references>
      </pivotArea>
    </format>
    <format dxfId="1065">
      <pivotArea dataOnly="0" labelOnly="1" outline="0" fieldPosition="0">
        <references count="6">
          <reference field="0" count="0" selected="0"/>
          <reference field="2" count="1" selected="0">
            <x v="146"/>
          </reference>
          <reference field="7" count="1" selected="0">
            <x v="154"/>
          </reference>
          <reference field="8" count="1" selected="0">
            <x v="207"/>
          </reference>
          <reference field="9" count="1" selected="0">
            <x v="92"/>
          </reference>
          <reference field="10" count="1">
            <x v="57"/>
          </reference>
        </references>
      </pivotArea>
    </format>
    <format dxfId="1064">
      <pivotArea dataOnly="0" labelOnly="1" outline="0" fieldPosition="0">
        <references count="6">
          <reference field="0" count="0" selected="0"/>
          <reference field="2" count="1" selected="0">
            <x v="146"/>
          </reference>
          <reference field="7" count="1" selected="0">
            <x v="154"/>
          </reference>
          <reference field="8" count="1" selected="0">
            <x v="206"/>
          </reference>
          <reference field="9" count="1" selected="0">
            <x v="96"/>
          </reference>
          <reference field="10" count="1">
            <x v="115"/>
          </reference>
        </references>
      </pivotArea>
    </format>
    <format dxfId="1063">
      <pivotArea dataOnly="0" labelOnly="1" outline="0" fieldPosition="0">
        <references count="6">
          <reference field="0" count="0" selected="0"/>
          <reference field="2" count="1" selected="0">
            <x v="130"/>
          </reference>
          <reference field="7" count="1" selected="0">
            <x v="157"/>
          </reference>
          <reference field="8" count="1" selected="0">
            <x v="187"/>
          </reference>
          <reference field="9" count="1" selected="0">
            <x v="46"/>
          </reference>
          <reference field="10" count="1">
            <x v="110"/>
          </reference>
        </references>
      </pivotArea>
    </format>
    <format dxfId="1062">
      <pivotArea dataOnly="0" labelOnly="1" outline="0" fieldPosition="0">
        <references count="6">
          <reference field="0" count="0" selected="0"/>
          <reference field="2" count="1" selected="0">
            <x v="132"/>
          </reference>
          <reference field="7" count="1" selected="0">
            <x v="159"/>
          </reference>
          <reference field="8" count="1" selected="0">
            <x v="190"/>
          </reference>
          <reference field="9" count="1" selected="0">
            <x v="18"/>
          </reference>
          <reference field="10" count="1">
            <x v="107"/>
          </reference>
        </references>
      </pivotArea>
    </format>
    <format dxfId="1061">
      <pivotArea dataOnly="0" labelOnly="1" outline="0" fieldPosition="0">
        <references count="6">
          <reference field="0" count="0" selected="0"/>
          <reference field="2" count="1" selected="0">
            <x v="202"/>
          </reference>
          <reference field="7" count="1" selected="0">
            <x v="161"/>
          </reference>
          <reference field="8" count="1" selected="0">
            <x v="294"/>
          </reference>
          <reference field="9" count="1" selected="0">
            <x v="93"/>
          </reference>
          <reference field="10" count="1">
            <x v="98"/>
          </reference>
        </references>
      </pivotArea>
    </format>
    <format dxfId="1060">
      <pivotArea dataOnly="0" labelOnly="1" outline="0" fieldPosition="0">
        <references count="6">
          <reference field="0" count="0" selected="0"/>
          <reference field="2" count="1" selected="0">
            <x v="180"/>
          </reference>
          <reference field="7" count="1" selected="0">
            <x v="161"/>
          </reference>
          <reference field="8" count="1" selected="0">
            <x v="252"/>
          </reference>
          <reference field="9" count="1" selected="0">
            <x v="95"/>
          </reference>
          <reference field="10" count="1">
            <x v="70"/>
          </reference>
        </references>
      </pivotArea>
    </format>
    <format dxfId="1059">
      <pivotArea dataOnly="0" labelOnly="1" outline="0" fieldPosition="0">
        <references count="6">
          <reference field="0" count="0" selected="0"/>
          <reference field="2" count="1" selected="0">
            <x v="202"/>
          </reference>
          <reference field="7" count="1" selected="0">
            <x v="162"/>
          </reference>
          <reference field="8" count="1" selected="0">
            <x v="292"/>
          </reference>
          <reference field="9" count="1" selected="0">
            <x v="93"/>
          </reference>
          <reference field="10" count="1">
            <x v="98"/>
          </reference>
        </references>
      </pivotArea>
    </format>
    <format dxfId="1058">
      <pivotArea dataOnly="0" labelOnly="1" outline="0" fieldPosition="0">
        <references count="6">
          <reference field="0" count="0" selected="0"/>
          <reference field="2" count="1" selected="0">
            <x v="129"/>
          </reference>
          <reference field="7" count="1" selected="0">
            <x v="163"/>
          </reference>
          <reference field="8" count="1" selected="0">
            <x v="186"/>
          </reference>
          <reference field="9" count="1" selected="0">
            <x v="96"/>
          </reference>
          <reference field="10" count="1">
            <x v="35"/>
          </reference>
        </references>
      </pivotArea>
    </format>
    <format dxfId="1057">
      <pivotArea dataOnly="0" labelOnly="1" outline="0" fieldPosition="0">
        <references count="6">
          <reference field="0" count="0" selected="0"/>
          <reference field="2" count="1" selected="0">
            <x v="202"/>
          </reference>
          <reference field="7" count="1" selected="0">
            <x v="164"/>
          </reference>
          <reference field="8" count="1" selected="0">
            <x v="293"/>
          </reference>
          <reference field="9" count="1" selected="0">
            <x v="93"/>
          </reference>
          <reference field="10" count="1">
            <x v="98"/>
          </reference>
        </references>
      </pivotArea>
    </format>
    <format dxfId="1056">
      <pivotArea dataOnly="0" labelOnly="1" outline="0" fieldPosition="0">
        <references count="6">
          <reference field="0" count="0" selected="0"/>
          <reference field="2" count="1" selected="0">
            <x v="131"/>
          </reference>
          <reference field="7" count="1" selected="0">
            <x v="168"/>
          </reference>
          <reference field="8" count="1" selected="0">
            <x v="189"/>
          </reference>
          <reference field="9" count="1" selected="0">
            <x v="18"/>
          </reference>
          <reference field="10" count="1">
            <x v="107"/>
          </reference>
        </references>
      </pivotArea>
    </format>
    <format dxfId="1055">
      <pivotArea dataOnly="0" labelOnly="1" outline="0" fieldPosition="0">
        <references count="6">
          <reference field="0" count="0" selected="0"/>
          <reference field="2" count="1" selected="0">
            <x v="165"/>
          </reference>
          <reference field="7" count="1" selected="0">
            <x v="170"/>
          </reference>
          <reference field="8" count="1" selected="0">
            <x v="232"/>
          </reference>
          <reference field="9" count="1" selected="0">
            <x v="92"/>
          </reference>
          <reference field="10" count="1">
            <x v="126"/>
          </reference>
        </references>
      </pivotArea>
    </format>
    <format dxfId="1054">
      <pivotArea dataOnly="0" labelOnly="1" outline="0" fieldPosition="0">
        <references count="6">
          <reference field="0" count="0" selected="0"/>
          <reference field="2" count="1" selected="0">
            <x v="232"/>
          </reference>
          <reference field="7" count="1" selected="0">
            <x v="180"/>
          </reference>
          <reference field="8" count="1" selected="0">
            <x v="340"/>
          </reference>
          <reference field="9" count="1" selected="0">
            <x v="5"/>
          </reference>
          <reference field="10" count="1">
            <x v="111"/>
          </reference>
        </references>
      </pivotArea>
    </format>
    <format dxfId="1053">
      <pivotArea dataOnly="0" labelOnly="1" outline="0" fieldPosition="0">
        <references count="6">
          <reference field="0" count="0" selected="0"/>
          <reference field="2" count="1" selected="0">
            <x v="220"/>
          </reference>
          <reference field="7" count="1" selected="0">
            <x v="182"/>
          </reference>
          <reference field="8" count="1" selected="0">
            <x v="318"/>
          </reference>
          <reference field="9" count="1" selected="0">
            <x v="33"/>
          </reference>
          <reference field="10" count="1">
            <x v="70"/>
          </reference>
        </references>
      </pivotArea>
    </format>
    <format dxfId="1052">
      <pivotArea dataOnly="0" labelOnly="1" outline="0" fieldPosition="0">
        <references count="6">
          <reference field="0" count="0" selected="0"/>
          <reference field="2" count="1" selected="0">
            <x v="61"/>
          </reference>
          <reference field="7" count="1" selected="0">
            <x v="187"/>
          </reference>
          <reference field="8" count="1" selected="0">
            <x v="96"/>
          </reference>
          <reference field="9" count="1" selected="0">
            <x v="99"/>
          </reference>
          <reference field="10" count="1">
            <x v="136"/>
          </reference>
        </references>
      </pivotArea>
    </format>
    <format dxfId="1051">
      <pivotArea dataOnly="0" labelOnly="1" outline="0" fieldPosition="0">
        <references count="6">
          <reference field="0" count="0" selected="0"/>
          <reference field="2" count="1" selected="0">
            <x v="214"/>
          </reference>
          <reference field="7" count="1" selected="0">
            <x v="191"/>
          </reference>
          <reference field="8" count="1" selected="0">
            <x v="310"/>
          </reference>
          <reference field="9" count="1" selected="0">
            <x v="62"/>
          </reference>
          <reference field="10" count="1">
            <x v="117"/>
          </reference>
        </references>
      </pivotArea>
    </format>
    <format dxfId="1050">
      <pivotArea dataOnly="0" labelOnly="1" outline="0" fieldPosition="0">
        <references count="6">
          <reference field="0" count="0" selected="0"/>
          <reference field="2" count="1" selected="0">
            <x v="250"/>
          </reference>
          <reference field="7" count="1" selected="0">
            <x v="207"/>
          </reference>
          <reference field="8" count="1" selected="0">
            <x v="372"/>
          </reference>
          <reference field="9" count="1" selected="0">
            <x v="113"/>
          </reference>
          <reference field="10" count="1">
            <x v="83"/>
          </reference>
        </references>
      </pivotArea>
    </format>
    <format dxfId="1049">
      <pivotArea dataOnly="0" labelOnly="1" outline="0" fieldPosition="0">
        <references count="6">
          <reference field="0" count="0" selected="0"/>
          <reference field="2" count="1" selected="0">
            <x v="250"/>
          </reference>
          <reference field="7" count="1" selected="0">
            <x v="208"/>
          </reference>
          <reference field="8" count="1" selected="0">
            <x v="371"/>
          </reference>
          <reference field="9" count="1" selected="0">
            <x v="112"/>
          </reference>
          <reference field="10" count="1">
            <x v="82"/>
          </reference>
        </references>
      </pivotArea>
    </format>
    <format dxfId="1048">
      <pivotArea dataOnly="0" labelOnly="1" outline="0" fieldPosition="0">
        <references count="6">
          <reference field="0" count="0" selected="0"/>
          <reference field="2" count="1" selected="0">
            <x v="69"/>
          </reference>
          <reference field="7" count="1" selected="0">
            <x v="233"/>
          </reference>
          <reference field="8" count="1" selected="0">
            <x v="110"/>
          </reference>
          <reference field="9" count="1" selected="0">
            <x v="26"/>
          </reference>
          <reference field="10" count="1">
            <x v="62"/>
          </reference>
        </references>
      </pivotArea>
    </format>
    <format dxfId="1047">
      <pivotArea dataOnly="0" labelOnly="1" outline="0" fieldPosition="0">
        <references count="6">
          <reference field="0" count="0" selected="0"/>
          <reference field="2" count="1" selected="0">
            <x v="24"/>
          </reference>
          <reference field="7" count="1" selected="0">
            <x v="236"/>
          </reference>
          <reference field="8" count="1" selected="0">
            <x v="26"/>
          </reference>
          <reference field="9" count="1" selected="0">
            <x v="84"/>
          </reference>
          <reference field="10" count="1">
            <x v="124"/>
          </reference>
        </references>
      </pivotArea>
    </format>
    <format dxfId="1046">
      <pivotArea dataOnly="0" labelOnly="1" outline="0" fieldPosition="0">
        <references count="6">
          <reference field="0" count="0" selected="0"/>
          <reference field="2" count="1" selected="0">
            <x v="20"/>
          </reference>
          <reference field="7" count="1" selected="0">
            <x v="239"/>
          </reference>
          <reference field="8" count="1" selected="0">
            <x v="22"/>
          </reference>
          <reference field="9" count="1" selected="0">
            <x v="4"/>
          </reference>
          <reference field="10" count="1">
            <x v="73"/>
          </reference>
        </references>
      </pivotArea>
    </format>
    <format dxfId="1045">
      <pivotArea dataOnly="0" labelOnly="1" outline="0" fieldPosition="0">
        <references count="6">
          <reference field="0" count="0" selected="0"/>
          <reference field="2" count="1" selected="0">
            <x v="254"/>
          </reference>
          <reference field="7" count="1" selected="0">
            <x v="242"/>
          </reference>
          <reference field="8" count="1" selected="0">
            <x v="382"/>
          </reference>
          <reference field="9" count="1" selected="0">
            <x v="8"/>
          </reference>
          <reference field="10" count="1">
            <x v="63"/>
          </reference>
        </references>
      </pivotArea>
    </format>
    <format dxfId="1044">
      <pivotArea dataOnly="0" labelOnly="1" outline="0" fieldPosition="0">
        <references count="6">
          <reference field="0" count="0" selected="0"/>
          <reference field="2" count="1" selected="0">
            <x v="254"/>
          </reference>
          <reference field="7" count="1" selected="0">
            <x v="242"/>
          </reference>
          <reference field="8" count="1" selected="0">
            <x v="381"/>
          </reference>
          <reference field="9" count="1" selected="0">
            <x v="122"/>
          </reference>
          <reference field="10" count="1">
            <x v="143"/>
          </reference>
        </references>
      </pivotArea>
    </format>
    <format dxfId="1043">
      <pivotArea dataOnly="0" labelOnly="1" outline="0" fieldPosition="0">
        <references count="6">
          <reference field="0" count="0" selected="0"/>
          <reference field="2" count="1" selected="0">
            <x v="214"/>
          </reference>
          <reference field="7" count="1" selected="0">
            <x v="245"/>
          </reference>
          <reference field="8" count="1" selected="0">
            <x v="309"/>
          </reference>
          <reference field="9" count="1" selected="0">
            <x v="62"/>
          </reference>
          <reference field="10" count="1">
            <x v="117"/>
          </reference>
        </references>
      </pivotArea>
    </format>
    <format dxfId="1042">
      <pivotArea dataOnly="0" labelOnly="1" outline="0" fieldPosition="0">
        <references count="6">
          <reference field="0" count="0" selected="0"/>
          <reference field="2" count="1" selected="0">
            <x v="242"/>
          </reference>
          <reference field="7" count="1" selected="0">
            <x v="250"/>
          </reference>
          <reference field="8" count="1" selected="0">
            <x v="355"/>
          </reference>
          <reference field="9" count="1" selected="0">
            <x v="82"/>
          </reference>
          <reference field="10" count="1">
            <x v="49"/>
          </reference>
        </references>
      </pivotArea>
    </format>
    <format dxfId="1041">
      <pivotArea dataOnly="0" labelOnly="1" outline="0" fieldPosition="0">
        <references count="6">
          <reference field="0" count="0" selected="0"/>
          <reference field="2" count="1" selected="0">
            <x v="136"/>
          </reference>
          <reference field="7" count="1" selected="0">
            <x v="251"/>
          </reference>
          <reference field="8" count="1" selected="0">
            <x v="196"/>
          </reference>
          <reference field="9" count="1" selected="0">
            <x v="84"/>
          </reference>
          <reference field="10" count="1">
            <x v="94"/>
          </reference>
        </references>
      </pivotArea>
    </format>
    <format dxfId="1040">
      <pivotArea dataOnly="0" labelOnly="1" outline="0" fieldPosition="0">
        <references count="6">
          <reference field="0" count="0" selected="0"/>
          <reference field="2" count="1" selected="0">
            <x v="220"/>
          </reference>
          <reference field="7" count="1" selected="0">
            <x v="255"/>
          </reference>
          <reference field="8" count="1" selected="0">
            <x v="317"/>
          </reference>
          <reference field="9" count="1" selected="0">
            <x v="33"/>
          </reference>
          <reference field="10" count="1">
            <x v="70"/>
          </reference>
        </references>
      </pivotArea>
    </format>
    <format dxfId="1039">
      <pivotArea dataOnly="0" labelOnly="1" outline="0" fieldPosition="0">
        <references count="6">
          <reference field="0" count="0" selected="0"/>
          <reference field="2" count="1" selected="0">
            <x v="246"/>
          </reference>
          <reference field="7" count="1" selected="0">
            <x v="285"/>
          </reference>
          <reference field="8" count="1" selected="0">
            <x v="362"/>
          </reference>
          <reference field="9" count="1" selected="0">
            <x v="84"/>
          </reference>
          <reference field="10" count="1">
            <x v="46"/>
          </reference>
        </references>
      </pivotArea>
    </format>
    <format dxfId="1038">
      <pivotArea dataOnly="0" labelOnly="1" outline="0" fieldPosition="0">
        <references count="6">
          <reference field="0" count="0" selected="0"/>
          <reference field="2" count="1" selected="0">
            <x v="196"/>
          </reference>
          <reference field="7" count="1" selected="0">
            <x v="293"/>
          </reference>
          <reference field="8" count="1" selected="0">
            <x v="286"/>
          </reference>
          <reference field="9" count="1" selected="0">
            <x v="120"/>
          </reference>
          <reference field="10" count="1">
            <x v="89"/>
          </reference>
        </references>
      </pivotArea>
    </format>
    <format dxfId="1037">
      <pivotArea dataOnly="0" labelOnly="1" outline="0" fieldPosition="0">
        <references count="6">
          <reference field="0" count="0" selected="0"/>
          <reference field="2" count="1" selected="0">
            <x v="207"/>
          </reference>
          <reference field="7" count="1" selected="0">
            <x v="317"/>
          </reference>
          <reference field="8" count="1" selected="0">
            <x v="302"/>
          </reference>
          <reference field="9" count="1" selected="0">
            <x v="122"/>
          </reference>
          <reference field="10" count="1">
            <x v="79"/>
          </reference>
        </references>
      </pivotArea>
    </format>
    <format dxfId="1036">
      <pivotArea dataOnly="0" labelOnly="1" outline="0" fieldPosition="0">
        <references count="6">
          <reference field="0" count="0" selected="0"/>
          <reference field="2" count="1" selected="0">
            <x v="145"/>
          </reference>
          <reference field="7" count="1" selected="0">
            <x v="323"/>
          </reference>
          <reference field="8" count="1" selected="0">
            <x v="205"/>
          </reference>
          <reference field="9" count="1" selected="0">
            <x v="49"/>
          </reference>
          <reference field="10" count="1">
            <x v="75"/>
          </reference>
        </references>
      </pivotArea>
    </format>
    <format dxfId="1035">
      <pivotArea dataOnly="0" labelOnly="1" outline="0" fieldPosition="0">
        <references count="6">
          <reference field="0" count="0" selected="0"/>
          <reference field="2" count="1" selected="0">
            <x v="126"/>
          </reference>
          <reference field="7" count="1" selected="0">
            <x v="327"/>
          </reference>
          <reference field="8" count="1" selected="0">
            <x v="183"/>
          </reference>
          <reference field="9" count="1" selected="0">
            <x v="117"/>
          </reference>
          <reference field="10" count="1">
            <x v="94"/>
          </reference>
        </references>
      </pivotArea>
    </format>
    <format dxfId="1034">
      <pivotArea dataOnly="0" labelOnly="1" outline="0" fieldPosition="0">
        <references count="6">
          <reference field="0" count="0" selected="0"/>
          <reference field="2" count="1" selected="0">
            <x v="205"/>
          </reference>
          <reference field="7" count="1" selected="0">
            <x v="331"/>
          </reference>
          <reference field="8" count="1" selected="0">
            <x v="300"/>
          </reference>
          <reference field="9" count="1" selected="0">
            <x v="122"/>
          </reference>
          <reference field="10" count="1">
            <x v="143"/>
          </reference>
        </references>
      </pivotArea>
    </format>
    <format dxfId="1033">
      <pivotArea dataOnly="0" labelOnly="1" outline="0" fieldPosition="0">
        <references count="6">
          <reference field="0" count="0" selected="0"/>
          <reference field="2" count="1" selected="0">
            <x v="170"/>
          </reference>
          <reference field="7" count="1" selected="0">
            <x v="334"/>
          </reference>
          <reference field="8" count="1" selected="0">
            <x v="239"/>
          </reference>
          <reference field="9" count="1" selected="0">
            <x v="52"/>
          </reference>
          <reference field="10" count="1">
            <x v="111"/>
          </reference>
        </references>
      </pivotArea>
    </format>
    <format dxfId="1032">
      <pivotArea dataOnly="0" labelOnly="1" outline="0" fieldPosition="0">
        <references count="6">
          <reference field="0" count="0" selected="0"/>
          <reference field="2" count="1" selected="0">
            <x v="60"/>
          </reference>
          <reference field="7" count="1" selected="0">
            <x v="334"/>
          </reference>
          <reference field="8" count="1" selected="0">
            <x v="94"/>
          </reference>
          <reference field="9" count="1" selected="0">
            <x v="93"/>
          </reference>
          <reference field="10" count="1">
            <x v="107"/>
          </reference>
        </references>
      </pivotArea>
    </format>
    <format dxfId="1031">
      <pivotArea dataOnly="0" labelOnly="1" outline="0" fieldPosition="0">
        <references count="6">
          <reference field="0" count="0" selected="0"/>
          <reference field="2" count="1" selected="0">
            <x v="95"/>
          </reference>
          <reference field="7" count="1" selected="0">
            <x v="334"/>
          </reference>
          <reference field="8" count="1" selected="0">
            <x v="149"/>
          </reference>
          <reference field="9" count="1" selected="0">
            <x v="122"/>
          </reference>
          <reference field="10" count="1">
            <x v="143"/>
          </reference>
        </references>
      </pivotArea>
    </format>
    <format dxfId="1030">
      <pivotArea dataOnly="0" labelOnly="1" outline="0" fieldPosition="0">
        <references count="6">
          <reference field="0" count="0" selected="0"/>
          <reference field="2" count="1" selected="0">
            <x v="95"/>
          </reference>
          <reference field="7" count="1" selected="0">
            <x v="334"/>
          </reference>
          <reference field="8" count="1" selected="0">
            <x v="150"/>
          </reference>
          <reference field="9" count="1" selected="0">
            <x v="122"/>
          </reference>
          <reference field="10" count="1">
            <x v="20"/>
          </reference>
        </references>
      </pivotArea>
    </format>
    <format dxfId="1029">
      <pivotArea dataOnly="0" labelOnly="1" outline="0" fieldPosition="0">
        <references count="6">
          <reference field="0" count="0" selected="0"/>
          <reference field="2" count="1" selected="0">
            <x v="138"/>
          </reference>
          <reference field="7" count="1" selected="0">
            <x v="334"/>
          </reference>
          <reference field="8" count="1" selected="0">
            <x v="198"/>
          </reference>
          <reference field="9" count="1" selected="0">
            <x v="122"/>
          </reference>
          <reference field="10" count="1">
            <x v="23"/>
          </reference>
        </references>
      </pivotArea>
    </format>
    <format dxfId="1028">
      <pivotArea dataOnly="0" labelOnly="1" outline="0" fieldPosition="0">
        <references count="6">
          <reference field="0" count="0" selected="0"/>
          <reference field="2" count="1" selected="0">
            <x v="146"/>
          </reference>
          <reference field="7" count="1" selected="0">
            <x v="334"/>
          </reference>
          <reference field="8" count="1" selected="0">
            <x v="209"/>
          </reference>
          <reference field="9" count="1" selected="0">
            <x v="122"/>
          </reference>
          <reference field="10" count="1">
            <x v="143"/>
          </reference>
        </references>
      </pivotArea>
    </format>
    <format dxfId="1027">
      <pivotArea dataOnly="0" labelOnly="1" outline="0" fieldPosition="0">
        <references count="6">
          <reference field="0" count="0" selected="0"/>
          <reference field="2" count="1" selected="0">
            <x v="146"/>
          </reference>
          <reference field="7" count="1" selected="0">
            <x v="334"/>
          </reference>
          <reference field="8" count="1" selected="0">
            <x v="210"/>
          </reference>
          <reference field="9" count="1" selected="0">
            <x v="122"/>
          </reference>
          <reference field="10" count="1">
            <x v="27"/>
          </reference>
        </references>
      </pivotArea>
    </format>
    <format dxfId="1026">
      <pivotArea dataOnly="0" labelOnly="1" outline="0" fieldPosition="0">
        <references count="6">
          <reference field="0" count="0" selected="0"/>
          <reference field="2" count="1" selected="0">
            <x v="196"/>
          </reference>
          <reference field="7" count="1" selected="0">
            <x v="334"/>
          </reference>
          <reference field="8" count="1" selected="0">
            <x v="273"/>
          </reference>
          <reference field="9" count="1" selected="0">
            <x v="122"/>
          </reference>
          <reference field="10" count="1">
            <x v="143"/>
          </reference>
        </references>
      </pivotArea>
    </format>
    <format dxfId="1025">
      <pivotArea dataOnly="0" labelOnly="1" outline="0" fieldPosition="0">
        <references count="6">
          <reference field="0" count="0" selected="0"/>
          <reference field="2" count="1" selected="0">
            <x v="196"/>
          </reference>
          <reference field="7" count="1" selected="0">
            <x v="334"/>
          </reference>
          <reference field="8" count="1" selected="0">
            <x v="275"/>
          </reference>
          <reference field="9" count="1" selected="0">
            <x v="122"/>
          </reference>
          <reference field="10" count="2">
            <x v="28"/>
            <x v="143"/>
          </reference>
        </references>
      </pivotArea>
    </format>
    <format dxfId="1024">
      <pivotArea dataOnly="0" labelOnly="1" outline="0" fieldPosition="0">
        <references count="6">
          <reference field="0" count="0" selected="0"/>
          <reference field="2" count="1" selected="0">
            <x v="196"/>
          </reference>
          <reference field="7" count="1" selected="0">
            <x v="334"/>
          </reference>
          <reference field="8" count="1" selected="0">
            <x v="276"/>
          </reference>
          <reference field="9" count="1" selected="0">
            <x v="122"/>
          </reference>
          <reference field="10" count="1">
            <x v="24"/>
          </reference>
        </references>
      </pivotArea>
    </format>
    <format dxfId="1023">
      <pivotArea dataOnly="0" labelOnly="1" outline="0" fieldPosition="0">
        <references count="6">
          <reference field="0" count="0" selected="0"/>
          <reference field="2" count="1" selected="0">
            <x v="196"/>
          </reference>
          <reference field="7" count="1" selected="0">
            <x v="334"/>
          </reference>
          <reference field="8" count="1" selected="0">
            <x v="277"/>
          </reference>
          <reference field="9" count="1" selected="0">
            <x v="122"/>
          </reference>
          <reference field="10" count="1">
            <x v="18"/>
          </reference>
        </references>
      </pivotArea>
    </format>
    <format dxfId="1022">
      <pivotArea dataOnly="0" labelOnly="1" outline="0" fieldPosition="0">
        <references count="6">
          <reference field="0" count="0" selected="0"/>
          <reference field="2" count="1" selected="0">
            <x v="196"/>
          </reference>
          <reference field="7" count="1" selected="0">
            <x v="334"/>
          </reference>
          <reference field="8" count="1" selected="0">
            <x v="278"/>
          </reference>
          <reference field="9" count="1" selected="0">
            <x v="122"/>
          </reference>
          <reference field="10" count="1">
            <x v="19"/>
          </reference>
        </references>
      </pivotArea>
    </format>
    <format dxfId="1021">
      <pivotArea dataOnly="0" labelOnly="1" outline="0" fieldPosition="0">
        <references count="6">
          <reference field="0" count="0" selected="0"/>
          <reference field="2" count="1" selected="0">
            <x v="202"/>
          </reference>
          <reference field="7" count="1" selected="0">
            <x v="334"/>
          </reference>
          <reference field="8" count="1" selected="0">
            <x v="295"/>
          </reference>
          <reference field="9" count="1" selected="0">
            <x v="122"/>
          </reference>
          <reference field="10" count="1">
            <x v="21"/>
          </reference>
        </references>
      </pivotArea>
    </format>
    <format dxfId="1020">
      <pivotArea dataOnly="0" labelOnly="1" outline="0" fieldPosition="0">
        <references count="6">
          <reference field="0" count="0" selected="0"/>
          <reference field="2" count="1" selected="0">
            <x v="202"/>
          </reference>
          <reference field="7" count="1" selected="0">
            <x v="334"/>
          </reference>
          <reference field="8" count="1" selected="0">
            <x v="296"/>
          </reference>
          <reference field="9" count="1" selected="0">
            <x v="122"/>
          </reference>
          <reference field="10" count="1">
            <x v="143"/>
          </reference>
        </references>
      </pivotArea>
    </format>
    <format dxfId="1019">
      <pivotArea dataOnly="0" labelOnly="1" outline="0" fieldPosition="0">
        <references count="6">
          <reference field="0" count="0" selected="0"/>
          <reference field="2" count="1" selected="0">
            <x v="215"/>
          </reference>
          <reference field="7" count="1" selected="0">
            <x v="334"/>
          </reference>
          <reference field="8" count="1" selected="0">
            <x v="311"/>
          </reference>
          <reference field="9" count="1" selected="0">
            <x v="122"/>
          </reference>
          <reference field="10" count="1">
            <x v="20"/>
          </reference>
        </references>
      </pivotArea>
    </format>
    <format dxfId="1018">
      <pivotArea dataOnly="0" labelOnly="1" outline="0" fieldPosition="0">
        <references count="6">
          <reference field="0" count="0" selected="0"/>
          <reference field="2" count="1" selected="0">
            <x v="221"/>
          </reference>
          <reference field="7" count="1" selected="0">
            <x v="334"/>
          </reference>
          <reference field="8" count="1" selected="0">
            <x v="323"/>
          </reference>
          <reference field="9" count="1" selected="0">
            <x v="122"/>
          </reference>
          <reference field="10" count="1">
            <x v="143"/>
          </reference>
        </references>
      </pivotArea>
    </format>
    <format dxfId="1017">
      <pivotArea dataOnly="0" labelOnly="1" outline="0" fieldPosition="0">
        <references count="6">
          <reference field="0" count="0" selected="0"/>
          <reference field="2" count="1" selected="0">
            <x v="221"/>
          </reference>
          <reference field="7" count="1" selected="0">
            <x v="334"/>
          </reference>
          <reference field="8" count="1" selected="0">
            <x v="324"/>
          </reference>
          <reference field="9" count="1" selected="0">
            <x v="122"/>
          </reference>
          <reference field="10" count="1">
            <x v="22"/>
          </reference>
        </references>
      </pivotArea>
    </format>
    <format dxfId="1016">
      <pivotArea dataOnly="0" labelOnly="1" outline="0" fieldPosition="0">
        <references count="6">
          <reference field="0" count="0" selected="0"/>
          <reference field="2" count="1" selected="0">
            <x v="221"/>
          </reference>
          <reference field="7" count="1" selected="0">
            <x v="334"/>
          </reference>
          <reference field="8" count="1" selected="0">
            <x v="325"/>
          </reference>
          <reference field="9" count="1" selected="0">
            <x v="122"/>
          </reference>
          <reference field="10" count="1">
            <x v="25"/>
          </reference>
        </references>
      </pivotArea>
    </format>
    <format dxfId="1015">
      <pivotArea dataOnly="0" labelOnly="1" outline="0" fieldPosition="0">
        <references count="6">
          <reference field="0" count="0" selected="0"/>
          <reference field="2" count="1" selected="0">
            <x v="221"/>
          </reference>
          <reference field="7" count="1" selected="0">
            <x v="334"/>
          </reference>
          <reference field="8" count="1" selected="0">
            <x v="326"/>
          </reference>
          <reference field="9" count="1" selected="0">
            <x v="122"/>
          </reference>
          <reference field="10" count="1">
            <x v="21"/>
          </reference>
        </references>
      </pivotArea>
    </format>
    <format dxfId="1014">
      <pivotArea dataOnly="0" labelOnly="1" outline="0" fieldPosition="0">
        <references count="6">
          <reference field="0" count="0" selected="0"/>
          <reference field="2" count="1" selected="0">
            <x v="249"/>
          </reference>
          <reference field="7" count="1" selected="0">
            <x v="334"/>
          </reference>
          <reference field="8" count="1" selected="0">
            <x v="365"/>
          </reference>
          <reference field="9" count="1" selected="0">
            <x v="122"/>
          </reference>
          <reference field="10" count="1">
            <x v="26"/>
          </reference>
        </references>
      </pivotArea>
    </format>
    <format dxfId="1013">
      <pivotArea dataOnly="0" labelOnly="1" outline="0" fieldPosition="0">
        <references count="6">
          <reference field="0" count="0" selected="0"/>
          <reference field="2" count="1" selected="0">
            <x v="250"/>
          </reference>
          <reference field="7" count="1" selected="0">
            <x v="334"/>
          </reference>
          <reference field="8" count="1" selected="0">
            <x v="374"/>
          </reference>
          <reference field="9" count="1" selected="0">
            <x v="122"/>
          </reference>
          <reference field="10" count="1">
            <x v="20"/>
          </reference>
        </references>
      </pivotArea>
    </format>
    <format dxfId="1012">
      <pivotArea dataOnly="0" labelOnly="1" outline="0" fieldPosition="0">
        <references count="6">
          <reference field="0" count="0" selected="0"/>
          <reference field="2" count="1" selected="0">
            <x v="250"/>
          </reference>
          <reference field="7" count="1" selected="0">
            <x v="334"/>
          </reference>
          <reference field="8" count="1" selected="0">
            <x v="375"/>
          </reference>
          <reference field="9" count="1" selected="0">
            <x v="122"/>
          </reference>
          <reference field="10" count="1">
            <x v="143"/>
          </reference>
        </references>
      </pivotArea>
    </format>
    <format dxfId="1011">
      <pivotArea dataOnly="0" labelOnly="1" outline="0" fieldPosition="0">
        <references count="7">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22" count="1">
            <x v="111"/>
          </reference>
        </references>
      </pivotArea>
    </format>
    <format dxfId="1010">
      <pivotArea dataOnly="0" labelOnly="1" outline="0" fieldPosition="0">
        <references count="7">
          <reference field="0" count="0" selected="0"/>
          <reference field="2" count="1" selected="0">
            <x v="217"/>
          </reference>
          <reference field="7" count="1" selected="0">
            <x v="7"/>
          </reference>
          <reference field="8" count="1" selected="0">
            <x v="313"/>
          </reference>
          <reference field="9" count="1" selected="0">
            <x v="14"/>
          </reference>
          <reference field="10" count="1" selected="0">
            <x v="80"/>
          </reference>
          <reference field="22" count="1">
            <x v="107"/>
          </reference>
        </references>
      </pivotArea>
    </format>
    <format dxfId="1009">
      <pivotArea dataOnly="0" labelOnly="1" outline="0" fieldPosition="0">
        <references count="7">
          <reference field="0" count="0" selected="0"/>
          <reference field="2" count="1" selected="0">
            <x v="181"/>
          </reference>
          <reference field="7" count="1" selected="0">
            <x v="8"/>
          </reference>
          <reference field="8" count="1" selected="0">
            <x v="253"/>
          </reference>
          <reference field="9" count="1" selected="0">
            <x v="109"/>
          </reference>
          <reference field="10" count="1" selected="0">
            <x v="90"/>
          </reference>
          <reference field="22" count="1">
            <x v="76"/>
          </reference>
        </references>
      </pivotArea>
    </format>
    <format dxfId="1008">
      <pivotArea dataOnly="0" labelOnly="1" outline="0" fieldPosition="0">
        <references count="7">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22" count="1">
            <x v="122"/>
          </reference>
        </references>
      </pivotArea>
    </format>
    <format dxfId="1007">
      <pivotArea dataOnly="0" labelOnly="1" outline="0" fieldPosition="0">
        <references count="7">
          <reference field="0" count="0" selected="0"/>
          <reference field="2" count="1" selected="0">
            <x v="27"/>
          </reference>
          <reference field="7" count="1" selected="0">
            <x v="12"/>
          </reference>
          <reference field="8" count="1" selected="0">
            <x v="29"/>
          </reference>
          <reference field="9" count="1" selected="0">
            <x v="4"/>
          </reference>
          <reference field="10" count="1" selected="0">
            <x v="74"/>
          </reference>
          <reference field="22" count="1">
            <x v="4"/>
          </reference>
        </references>
      </pivotArea>
    </format>
    <format dxfId="1006">
      <pivotArea dataOnly="0" labelOnly="1" outline="0" fieldPosition="0">
        <references count="7">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22" count="1">
            <x v="85"/>
          </reference>
        </references>
      </pivotArea>
    </format>
    <format dxfId="1005">
      <pivotArea dataOnly="0" labelOnly="1" outline="0" fieldPosition="0">
        <references count="7">
          <reference field="0" count="0" selected="0"/>
          <reference field="2" count="1" selected="0">
            <x v="250"/>
          </reference>
          <reference field="7" count="1" selected="0">
            <x v="16"/>
          </reference>
          <reference field="8" count="1" selected="0">
            <x v="366"/>
          </reference>
          <reference field="9" count="1" selected="0">
            <x v="26"/>
          </reference>
          <reference field="10" count="1" selected="0">
            <x v="94"/>
          </reference>
          <reference field="22" count="1">
            <x v="77"/>
          </reference>
        </references>
      </pivotArea>
    </format>
    <format dxfId="1004">
      <pivotArea dataOnly="0" labelOnly="1" outline="0" fieldPosition="0">
        <references count="7">
          <reference field="0" count="0" selected="0"/>
          <reference field="2" count="1" selected="0">
            <x v="99"/>
          </reference>
          <reference field="7" count="1" selected="0">
            <x v="20"/>
          </reference>
          <reference field="8" count="1" selected="0">
            <x v="155"/>
          </reference>
          <reference field="9" count="1" selected="0">
            <x v="110"/>
          </reference>
          <reference field="10" count="1" selected="0">
            <x v="97"/>
          </reference>
          <reference field="22" count="1">
            <x v="122"/>
          </reference>
        </references>
      </pivotArea>
    </format>
    <format dxfId="1003">
      <pivotArea dataOnly="0" labelOnly="1" outline="0" fieldPosition="0">
        <references count="7">
          <reference field="0" count="0" selected="0"/>
          <reference field="2" count="1" selected="0">
            <x v="125"/>
          </reference>
          <reference field="7" count="1" selected="0">
            <x v="39"/>
          </reference>
          <reference field="8" count="1" selected="0">
            <x v="182"/>
          </reference>
          <reference field="9" count="1" selected="0">
            <x v="32"/>
          </reference>
          <reference field="10" count="1" selected="0">
            <x v="80"/>
          </reference>
          <reference field="22" count="1">
            <x v="91"/>
          </reference>
        </references>
      </pivotArea>
    </format>
    <format dxfId="1002">
      <pivotArea dataOnly="0" labelOnly="1" outline="0" fieldPosition="0">
        <references count="7">
          <reference field="0" count="0" selected="0"/>
          <reference field="2" count="1" selected="0">
            <x v="79"/>
          </reference>
          <reference field="7" count="1" selected="0">
            <x v="40"/>
          </reference>
          <reference field="8" count="1" selected="0">
            <x v="126"/>
          </reference>
          <reference field="9" count="1" selected="0">
            <x v="32"/>
          </reference>
          <reference field="10" count="1" selected="0">
            <x v="80"/>
          </reference>
          <reference field="22" count="1">
            <x v="84"/>
          </reference>
        </references>
      </pivotArea>
    </format>
    <format dxfId="1001">
      <pivotArea dataOnly="0" labelOnly="1" outline="0" fieldPosition="0">
        <references count="7">
          <reference field="0" count="0" selected="0"/>
          <reference field="2" count="1" selected="0">
            <x v="79"/>
          </reference>
          <reference field="7" count="1" selected="0">
            <x v="41"/>
          </reference>
          <reference field="8" count="1" selected="0">
            <x v="125"/>
          </reference>
          <reference field="9" count="1" selected="0">
            <x v="32"/>
          </reference>
          <reference field="10" count="1" selected="0">
            <x v="80"/>
          </reference>
          <reference field="22" count="1">
            <x v="83"/>
          </reference>
        </references>
      </pivotArea>
    </format>
    <format dxfId="1000">
      <pivotArea dataOnly="0" labelOnly="1" outline="0" fieldPosition="0">
        <references count="7">
          <reference field="0" count="0" selected="0"/>
          <reference field="2" count="1" selected="0">
            <x v="240"/>
          </reference>
          <reference field="7" count="1" selected="0">
            <x v="42"/>
          </reference>
          <reference field="8" count="1" selected="0">
            <x v="351"/>
          </reference>
          <reference field="9" count="1" selected="0">
            <x v="122"/>
          </reference>
          <reference field="10" count="1" selected="0">
            <x v="79"/>
          </reference>
          <reference field="22" count="1">
            <x v="100"/>
          </reference>
        </references>
      </pivotArea>
    </format>
    <format dxfId="999">
      <pivotArea dataOnly="0" labelOnly="1" outline="0" fieldPosition="0">
        <references count="7">
          <reference field="0" count="0" selected="0"/>
          <reference field="2" count="1" selected="0">
            <x v="250"/>
          </reference>
          <reference field="7" count="1" selected="0">
            <x v="43"/>
          </reference>
          <reference field="8" count="1" selected="0">
            <x v="370"/>
          </reference>
          <reference field="9" count="1" selected="0">
            <x v="32"/>
          </reference>
          <reference field="10" count="1" selected="0">
            <x v="80"/>
          </reference>
          <reference field="22" count="1">
            <x v="80"/>
          </reference>
        </references>
      </pivotArea>
    </format>
    <format dxfId="998">
      <pivotArea dataOnly="0" labelOnly="1" outline="0" fieldPosition="0">
        <references count="7">
          <reference field="0" count="0" selected="0"/>
          <reference field="2" count="1" selected="0">
            <x v="250"/>
          </reference>
          <reference field="7" count="1" selected="0">
            <x v="44"/>
          </reference>
          <reference field="8" count="1" selected="0">
            <x v="373"/>
          </reference>
          <reference field="9" count="1" selected="0">
            <x v="50"/>
          </reference>
          <reference field="10" count="1" selected="0">
            <x v="81"/>
          </reference>
          <reference field="22" count="1">
            <x v="122"/>
          </reference>
        </references>
      </pivotArea>
    </format>
    <format dxfId="997">
      <pivotArea dataOnly="0" labelOnly="1" outline="0" fieldPosition="0">
        <references count="7">
          <reference field="0" count="0" selected="0"/>
          <reference field="2" count="1" selected="0">
            <x v="250"/>
          </reference>
          <reference field="7" count="1" selected="0">
            <x v="45"/>
          </reference>
          <reference field="8" count="1" selected="0">
            <x v="369"/>
          </reference>
          <reference field="9" count="1" selected="0">
            <x v="32"/>
          </reference>
          <reference field="10" count="1" selected="0">
            <x v="80"/>
          </reference>
          <reference field="22" count="1">
            <x v="82"/>
          </reference>
        </references>
      </pivotArea>
    </format>
    <format dxfId="996">
      <pivotArea dataOnly="0" labelOnly="1" outline="0" fieldPosition="0">
        <references count="7">
          <reference field="0" count="0" selected="0"/>
          <reference field="2" count="1" selected="0">
            <x v="240"/>
          </reference>
          <reference field="7" count="1" selected="0">
            <x v="45"/>
          </reference>
          <reference field="8" count="1" selected="0">
            <x v="352"/>
          </reference>
          <reference field="9" count="1" selected="0">
            <x v="122"/>
          </reference>
          <reference field="10" count="1" selected="0">
            <x v="79"/>
          </reference>
          <reference field="22" count="1">
            <x v="81"/>
          </reference>
        </references>
      </pivotArea>
    </format>
    <format dxfId="995">
      <pivotArea dataOnly="0" labelOnly="1" outline="0" fieldPosition="0">
        <references count="7">
          <reference field="0" count="0" selected="0"/>
          <reference field="2" count="1" selected="0">
            <x v="84"/>
          </reference>
          <reference field="7" count="1" selected="0">
            <x v="55"/>
          </reference>
          <reference field="8" count="1" selected="0">
            <x v="132"/>
          </reference>
          <reference field="9" count="1" selected="0">
            <x v="22"/>
          </reference>
          <reference field="10" count="1" selected="0">
            <x v="89"/>
          </reference>
          <reference field="22" count="1">
            <x v="114"/>
          </reference>
        </references>
      </pivotArea>
    </format>
    <format dxfId="994">
      <pivotArea dataOnly="0" labelOnly="1" outline="0" fieldPosition="0">
        <references count="7">
          <reference field="0" count="0" selected="0"/>
          <reference field="2" count="1" selected="0">
            <x v="180"/>
          </reference>
          <reference field="7" count="1" selected="0">
            <x v="71"/>
          </reference>
          <reference field="8" count="1" selected="0">
            <x v="250"/>
          </reference>
          <reference field="9" count="1" selected="0">
            <x v="111"/>
          </reference>
          <reference field="10" count="1" selected="0">
            <x v="87"/>
          </reference>
          <reference field="22" count="1">
            <x v="122"/>
          </reference>
        </references>
      </pivotArea>
    </format>
    <format dxfId="993">
      <pivotArea dataOnly="0" labelOnly="1" outline="0" fieldPosition="0">
        <references count="7">
          <reference field="0" count="0" selected="0"/>
          <reference field="2" count="1" selected="0">
            <x v="220"/>
          </reference>
          <reference field="7" count="1" selected="0">
            <x v="73"/>
          </reference>
          <reference field="8" count="1" selected="0">
            <x v="320"/>
          </reference>
          <reference field="9" count="1" selected="0">
            <x v="61"/>
          </reference>
          <reference field="10" count="1" selected="0">
            <x v="118"/>
          </reference>
          <reference field="22" count="1">
            <x v="12"/>
          </reference>
        </references>
      </pivotArea>
    </format>
    <format dxfId="992">
      <pivotArea dataOnly="0" labelOnly="1" outline="0" fieldPosition="0">
        <references count="7">
          <reference field="0" count="0" selected="0"/>
          <reference field="2" count="1" selected="0">
            <x v="205"/>
          </reference>
          <reference field="7" count="1" selected="0">
            <x v="74"/>
          </reference>
          <reference field="8" count="1" selected="0">
            <x v="299"/>
          </reference>
          <reference field="9" count="1" selected="0">
            <x v="88"/>
          </reference>
          <reference field="10" count="1" selected="0">
            <x v="88"/>
          </reference>
          <reference field="22" count="1">
            <x v="122"/>
          </reference>
        </references>
      </pivotArea>
    </format>
    <format dxfId="991">
      <pivotArea dataOnly="0" labelOnly="1" outline="0" fieldPosition="0">
        <references count="7">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22" count="1">
            <x v="93"/>
          </reference>
        </references>
      </pivotArea>
    </format>
    <format dxfId="990">
      <pivotArea dataOnly="0" labelOnly="1" outline="0" fieldPosition="0">
        <references count="7">
          <reference field="0" count="0" selected="0"/>
          <reference field="2" count="1" selected="0">
            <x v="220"/>
          </reference>
          <reference field="7" count="1" selected="0">
            <x v="78"/>
          </reference>
          <reference field="8" count="1" selected="0">
            <x v="322"/>
          </reference>
          <reference field="9" count="1" selected="0">
            <x v="37"/>
          </reference>
          <reference field="10" count="1" selected="0">
            <x v="70"/>
          </reference>
          <reference field="22" count="1">
            <x v="112"/>
          </reference>
        </references>
      </pivotArea>
    </format>
    <format dxfId="989">
      <pivotArea dataOnly="0" labelOnly="1" outline="0" fieldPosition="0">
        <references count="7">
          <reference field="0" count="0" selected="0"/>
          <reference field="2" count="1" selected="0">
            <x v="220"/>
          </reference>
          <reference field="7" count="1" selected="0">
            <x v="79"/>
          </reference>
          <reference field="8" count="1" selected="0">
            <x v="321"/>
          </reference>
          <reference field="9" count="1" selected="0">
            <x v="37"/>
          </reference>
          <reference field="10" count="1" selected="0">
            <x v="70"/>
          </reference>
          <reference field="22" count="1">
            <x v="90"/>
          </reference>
        </references>
      </pivotArea>
    </format>
    <format dxfId="988">
      <pivotArea dataOnly="0" labelOnly="1" outline="0" fieldPosition="0">
        <references count="7">
          <reference field="0" count="0" selected="0"/>
          <reference field="2" count="1" selected="0">
            <x v="186"/>
          </reference>
          <reference field="7" count="1" selected="0">
            <x v="80"/>
          </reference>
          <reference field="8" count="1" selected="0">
            <x v="258"/>
          </reference>
          <reference field="9" count="1" selected="0">
            <x v="36"/>
          </reference>
          <reference field="10" count="1" selected="0">
            <x v="108"/>
          </reference>
          <reference field="22" count="1">
            <x v="99"/>
          </reference>
        </references>
      </pivotArea>
    </format>
    <format dxfId="987">
      <pivotArea dataOnly="0" labelOnly="1" outline="0" fieldPosition="0">
        <references count="7">
          <reference field="0" count="0" selected="0"/>
          <reference field="2" count="1" selected="0">
            <x v="25"/>
          </reference>
          <reference field="7" count="1" selected="0">
            <x v="81"/>
          </reference>
          <reference field="8" count="1" selected="0">
            <x v="27"/>
          </reference>
          <reference field="9" count="1" selected="0">
            <x v="38"/>
          </reference>
          <reference field="10" count="1" selected="0">
            <x v="108"/>
          </reference>
          <reference field="22" count="1">
            <x v="120"/>
          </reference>
        </references>
      </pivotArea>
    </format>
    <format dxfId="986">
      <pivotArea dataOnly="0" labelOnly="1" outline="0" fieldPosition="0">
        <references count="7">
          <reference field="0" count="0" selected="0"/>
          <reference field="2" count="1" selected="0">
            <x v="250"/>
          </reference>
          <reference field="7" count="1" selected="0">
            <x v="82"/>
          </reference>
          <reference field="8" count="1" selected="0">
            <x v="368"/>
          </reference>
          <reference field="9" count="1" selected="0">
            <x v="37"/>
          </reference>
          <reference field="10" count="1" selected="0">
            <x v="143"/>
          </reference>
          <reference field="22" count="1">
            <x v="109"/>
          </reference>
        </references>
      </pivotArea>
    </format>
    <format dxfId="985">
      <pivotArea dataOnly="0" labelOnly="1" outline="0" fieldPosition="0">
        <references count="7">
          <reference field="0" count="0" selected="0"/>
          <reference field="2" count="1" selected="0">
            <x v="247"/>
          </reference>
          <reference field="7" count="1" selected="0">
            <x v="84"/>
          </reference>
          <reference field="8" count="1" selected="0">
            <x v="363"/>
          </reference>
          <reference field="9" count="1" selected="0">
            <x v="122"/>
          </reference>
          <reference field="10" count="1" selected="0">
            <x v="93"/>
          </reference>
          <reference field="22" count="1">
            <x v="122"/>
          </reference>
        </references>
      </pivotArea>
    </format>
    <format dxfId="984">
      <pivotArea dataOnly="0" labelOnly="1" outline="0" fieldPosition="0">
        <references count="7">
          <reference field="0" count="0" selected="0"/>
          <reference field="2" count="1" selected="0">
            <x v="219"/>
          </reference>
          <reference field="7" count="1" selected="0">
            <x v="102"/>
          </reference>
          <reference field="8" count="1" selected="0">
            <x v="315"/>
          </reference>
          <reference field="9" count="1" selected="0">
            <x v="69"/>
          </reference>
          <reference field="10" count="1" selected="0">
            <x v="80"/>
          </reference>
          <reference field="22" count="1">
            <x v="108"/>
          </reference>
        </references>
      </pivotArea>
    </format>
    <format dxfId="983">
      <pivotArea dataOnly="0" labelOnly="1" outline="0" fieldPosition="0">
        <references count="7">
          <reference field="0" count="0" selected="0"/>
          <reference field="2" count="1" selected="0">
            <x v="183"/>
          </reference>
          <reference field="7" count="1" selected="0">
            <x v="110"/>
          </reference>
          <reference field="8" count="1" selected="0">
            <x v="255"/>
          </reference>
          <reference field="9" count="1" selected="0">
            <x v="76"/>
          </reference>
          <reference field="10" count="1" selected="0">
            <x v="106"/>
          </reference>
          <reference field="22" count="1">
            <x v="122"/>
          </reference>
        </references>
      </pivotArea>
    </format>
    <format dxfId="982">
      <pivotArea dataOnly="0" labelOnly="1" outline="0" fieldPosition="0">
        <references count="7">
          <reference field="0" count="0" selected="0"/>
          <reference field="2" count="1" selected="0">
            <x v="154"/>
          </reference>
          <reference field="7" count="1" selected="0">
            <x v="115"/>
          </reference>
          <reference field="8" count="1" selected="0">
            <x v="219"/>
          </reference>
          <reference field="9" count="1" selected="0">
            <x v="54"/>
          </reference>
          <reference field="10" count="1" selected="0">
            <x v="77"/>
          </reference>
          <reference field="22" count="1">
            <x v="94"/>
          </reference>
        </references>
      </pivotArea>
    </format>
    <format dxfId="981">
      <pivotArea dataOnly="0" labelOnly="1" outline="0" fieldPosition="0">
        <references count="7">
          <reference field="0" count="0" selected="0"/>
          <reference field="2" count="1" selected="0">
            <x v="146"/>
          </reference>
          <reference field="7" count="1" selected="0">
            <x v="119"/>
          </reference>
          <reference field="8" count="1" selected="0">
            <x v="208"/>
          </reference>
          <reference field="9" count="1" selected="0">
            <x v="46"/>
          </reference>
          <reference field="10" count="1" selected="0">
            <x v="68"/>
          </reference>
          <reference field="22" count="1">
            <x v="122"/>
          </reference>
        </references>
      </pivotArea>
    </format>
    <format dxfId="980">
      <pivotArea dataOnly="0" labelOnly="1" outline="0" fieldPosition="0">
        <references count="7">
          <reference field="0" count="0" selected="0"/>
          <reference field="2" count="1" selected="0">
            <x v="216"/>
          </reference>
          <reference field="7" count="1" selected="0">
            <x v="120"/>
          </reference>
          <reference field="8" count="1" selected="0">
            <x v="312"/>
          </reference>
          <reference field="9" count="1" selected="0">
            <x v="45"/>
          </reference>
          <reference field="10" count="1" selected="0">
            <x v="40"/>
          </reference>
          <reference field="22" count="1">
            <x v="103"/>
          </reference>
        </references>
      </pivotArea>
    </format>
    <format dxfId="979">
      <pivotArea dataOnly="0" labelOnly="1" outline="0" fieldPosition="0">
        <references count="7">
          <reference field="0" count="0" selected="0"/>
          <reference field="2" count="1" selected="0">
            <x v="166"/>
          </reference>
          <reference field="7" count="1" selected="0">
            <x v="129"/>
          </reference>
          <reference field="8" count="1" selected="0">
            <x v="234"/>
          </reference>
          <reference field="9" count="1" selected="0">
            <x v="116"/>
          </reference>
          <reference field="10" count="1" selected="0">
            <x v="142"/>
          </reference>
          <reference field="22" count="1">
            <x v="122"/>
          </reference>
        </references>
      </pivotArea>
    </format>
    <format dxfId="978">
      <pivotArea dataOnly="0" labelOnly="1" outline="0" fieldPosition="0">
        <references count="7">
          <reference field="0" count="0" selected="0"/>
          <reference field="2" count="1" selected="0">
            <x v="210"/>
          </reference>
          <reference field="7" count="1" selected="0">
            <x v="131"/>
          </reference>
          <reference field="8" count="1" selected="0">
            <x v="305"/>
          </reference>
          <reference field="9" count="1" selected="0">
            <x v="71"/>
          </reference>
          <reference field="10" count="1" selected="0">
            <x v="125"/>
          </reference>
          <reference field="22" count="1">
            <x v="101"/>
          </reference>
        </references>
      </pivotArea>
    </format>
    <format dxfId="977">
      <pivotArea dataOnly="0" labelOnly="1" outline="0" fieldPosition="0">
        <references count="7">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22" count="1">
            <x v="122"/>
          </reference>
        </references>
      </pivotArea>
    </format>
    <format dxfId="976">
      <pivotArea dataOnly="0" labelOnly="1" outline="0" fieldPosition="0">
        <references count="7">
          <reference field="0" count="0" selected="0"/>
          <reference field="2" count="1" selected="0">
            <x v="148"/>
          </reference>
          <reference field="7" count="1" selected="0">
            <x v="137"/>
          </reference>
          <reference field="8" count="1" selected="0">
            <x v="212"/>
          </reference>
          <reference field="9" count="1" selected="0">
            <x v="117"/>
          </reference>
          <reference field="10" count="1" selected="0">
            <x v="70"/>
          </reference>
          <reference field="22" count="1">
            <x v="113"/>
          </reference>
        </references>
      </pivotArea>
    </format>
    <format dxfId="975">
      <pivotArea dataOnly="0" labelOnly="1" outline="0" fieldPosition="0">
        <references count="7">
          <reference field="0" count="0" selected="0"/>
          <reference field="2" count="1" selected="0">
            <x v="22"/>
          </reference>
          <reference field="7" count="1" selected="0">
            <x v="138"/>
          </reference>
          <reference field="8" count="1" selected="0">
            <x v="24"/>
          </reference>
          <reference field="9" count="1" selected="0">
            <x v="7"/>
          </reference>
          <reference field="10" count="1" selected="0">
            <x v="98"/>
          </reference>
          <reference field="22" count="1">
            <x v="122"/>
          </reference>
        </references>
      </pivotArea>
    </format>
    <format dxfId="974">
      <pivotArea dataOnly="0" labelOnly="1" outline="0" fieldPosition="0">
        <references count="7">
          <reference field="0" count="0" selected="0"/>
          <reference field="2" count="1" selected="0">
            <x v="250"/>
          </reference>
          <reference field="7" count="1" selected="0">
            <x v="148"/>
          </reference>
          <reference field="8" count="1" selected="0">
            <x v="367"/>
          </reference>
          <reference field="9" count="1" selected="0">
            <x v="93"/>
          </reference>
          <reference field="10" count="1" selected="0">
            <x v="94"/>
          </reference>
          <reference field="22" count="1">
            <x v="78"/>
          </reference>
        </references>
      </pivotArea>
    </format>
    <format dxfId="973">
      <pivotArea dataOnly="0" labelOnly="1" outline="0" fieldPosition="0">
        <references count="7">
          <reference field="0" count="0" selected="0"/>
          <reference field="2" count="1" selected="0">
            <x v="76"/>
          </reference>
          <reference field="7" count="1" selected="0">
            <x v="153"/>
          </reference>
          <reference field="8" count="1" selected="0">
            <x v="121"/>
          </reference>
          <reference field="9" count="1" selected="0">
            <x v="94"/>
          </reference>
          <reference field="10" count="1" selected="0">
            <x v="85"/>
          </reference>
          <reference field="22" count="1">
            <x v="12"/>
          </reference>
        </references>
      </pivotArea>
    </format>
    <format dxfId="972">
      <pivotArea dataOnly="0" labelOnly="1" outline="0" fieldPosition="0">
        <references count="7">
          <reference field="0" count="0" selected="0"/>
          <reference field="2" count="1" selected="0">
            <x v="146"/>
          </reference>
          <reference field="7" count="1" selected="0">
            <x v="154"/>
          </reference>
          <reference field="8" count="1" selected="0">
            <x v="207"/>
          </reference>
          <reference field="9" count="1" selected="0">
            <x v="92"/>
          </reference>
          <reference field="10" count="1" selected="0">
            <x v="57"/>
          </reference>
          <reference field="22" count="1">
            <x v="122"/>
          </reference>
        </references>
      </pivotArea>
    </format>
    <format dxfId="971">
      <pivotArea dataOnly="0" labelOnly="1" outline="0" fieldPosition="0">
        <references count="7">
          <reference field="0" count="0" selected="0"/>
          <reference field="2" count="1" selected="0">
            <x v="132"/>
          </reference>
          <reference field="7" count="1" selected="0">
            <x v="159"/>
          </reference>
          <reference field="8" count="1" selected="0">
            <x v="190"/>
          </reference>
          <reference field="9" count="1" selected="0">
            <x v="18"/>
          </reference>
          <reference field="10" count="1" selected="0">
            <x v="107"/>
          </reference>
          <reference field="22" count="1">
            <x v="110"/>
          </reference>
        </references>
      </pivotArea>
    </format>
    <format dxfId="970">
      <pivotArea dataOnly="0" labelOnly="1" outline="0" fieldPosition="0">
        <references count="7">
          <reference field="0" count="0" selected="0"/>
          <reference field="2" count="1" selected="0">
            <x v="202"/>
          </reference>
          <reference field="7" count="1" selected="0">
            <x v="161"/>
          </reference>
          <reference field="8" count="1" selected="0">
            <x v="294"/>
          </reference>
          <reference field="9" count="1" selected="0">
            <x v="93"/>
          </reference>
          <reference field="10" count="1" selected="0">
            <x v="98"/>
          </reference>
          <reference field="22" count="1">
            <x v="122"/>
          </reference>
        </references>
      </pivotArea>
    </format>
    <format dxfId="969">
      <pivotArea dataOnly="0" labelOnly="1" outline="0" fieldPosition="0">
        <references count="7">
          <reference field="0" count="0" selected="0"/>
          <reference field="2" count="1" selected="0">
            <x v="180"/>
          </reference>
          <reference field="7" count="1" selected="0">
            <x v="161"/>
          </reference>
          <reference field="8" count="1" selected="0">
            <x v="252"/>
          </reference>
          <reference field="9" count="1" selected="0">
            <x v="95"/>
          </reference>
          <reference field="10" count="1" selected="0">
            <x v="70"/>
          </reference>
          <reference field="22" count="1">
            <x v="105"/>
          </reference>
        </references>
      </pivotArea>
    </format>
    <format dxfId="968">
      <pivotArea dataOnly="0" labelOnly="1" outline="0" fieldPosition="0">
        <references count="7">
          <reference field="0" count="0" selected="0"/>
          <reference field="2" count="1" selected="0">
            <x v="202"/>
          </reference>
          <reference field="7" count="1" selected="0">
            <x v="162"/>
          </reference>
          <reference field="8" count="1" selected="0">
            <x v="292"/>
          </reference>
          <reference field="9" count="1" selected="0">
            <x v="93"/>
          </reference>
          <reference field="10" count="1" selected="0">
            <x v="98"/>
          </reference>
          <reference field="22" count="1">
            <x v="122"/>
          </reference>
        </references>
      </pivotArea>
    </format>
    <format dxfId="967">
      <pivotArea dataOnly="0" labelOnly="1" outline="0" fieldPosition="0">
        <references count="7">
          <reference field="0" count="0" selected="0"/>
          <reference field="2" count="1" selected="0">
            <x v="131"/>
          </reference>
          <reference field="7" count="1" selected="0">
            <x v="168"/>
          </reference>
          <reference field="8" count="1" selected="0">
            <x v="189"/>
          </reference>
          <reference field="9" count="1" selected="0">
            <x v="18"/>
          </reference>
          <reference field="10" count="1" selected="0">
            <x v="107"/>
          </reference>
          <reference field="22" count="1">
            <x v="104"/>
          </reference>
        </references>
      </pivotArea>
    </format>
    <format dxfId="966">
      <pivotArea dataOnly="0" labelOnly="1" outline="0" fieldPosition="0">
        <references count="7">
          <reference field="0" count="0" selected="0"/>
          <reference field="2" count="1" selected="0">
            <x v="60"/>
          </reference>
          <reference field="7" count="1" selected="0">
            <x v="169"/>
          </reference>
          <reference field="8" count="1" selected="0">
            <x v="95"/>
          </reference>
          <reference field="9" count="1" selected="0">
            <x v="93"/>
          </reference>
          <reference field="10" count="1" selected="0">
            <x v="107"/>
          </reference>
          <reference field="22" count="1">
            <x v="96"/>
          </reference>
        </references>
      </pivotArea>
    </format>
    <format dxfId="965">
      <pivotArea dataOnly="0" labelOnly="1" outline="0" fieldPosition="0">
        <references count="7">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22" count="1">
            <x v="122"/>
          </reference>
        </references>
      </pivotArea>
    </format>
    <format dxfId="964">
      <pivotArea dataOnly="0" labelOnly="1" outline="0" fieldPosition="0">
        <references count="7">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22" count="1">
            <x v="115"/>
          </reference>
        </references>
      </pivotArea>
    </format>
    <format dxfId="963">
      <pivotArea dataOnly="0" labelOnly="1" outline="0" fieldPosition="0">
        <references count="7">
          <reference field="0" count="0" selected="0"/>
          <reference field="2" count="1" selected="0">
            <x v="220"/>
          </reference>
          <reference field="7" count="1" selected="0">
            <x v="183"/>
          </reference>
          <reference field="8" count="1" selected="0">
            <x v="316"/>
          </reference>
          <reference field="9" count="1" selected="0">
            <x v="33"/>
          </reference>
          <reference field="10" count="1" selected="0">
            <x v="70"/>
          </reference>
          <reference field="22" count="1">
            <x v="116"/>
          </reference>
        </references>
      </pivotArea>
    </format>
    <format dxfId="962">
      <pivotArea dataOnly="0" labelOnly="1" outline="0" fieldPosition="0">
        <references count="7">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22" count="1">
            <x v="122"/>
          </reference>
        </references>
      </pivotArea>
    </format>
    <format dxfId="961">
      <pivotArea dataOnly="0" labelOnly="1" outline="0" fieldPosition="0">
        <references count="7">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22" count="1">
            <x v="12"/>
          </reference>
        </references>
      </pivotArea>
    </format>
    <format dxfId="960">
      <pivotArea dataOnly="0" labelOnly="1" outline="0" fieldPosition="0">
        <references count="7">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22" count="1">
            <x v="55"/>
          </reference>
        </references>
      </pivotArea>
    </format>
    <format dxfId="959">
      <pivotArea dataOnly="0" labelOnly="1" outline="0" fieldPosition="0">
        <references count="7">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22" count="1">
            <x v="102"/>
          </reference>
        </references>
      </pivotArea>
    </format>
    <format dxfId="958">
      <pivotArea dataOnly="0" labelOnly="1" outline="0" fieldPosition="0">
        <references count="7">
          <reference field="0" count="0" selected="0"/>
          <reference field="2" count="1" selected="0">
            <x v="69"/>
          </reference>
          <reference field="7" count="1" selected="0">
            <x v="233"/>
          </reference>
          <reference field="8" count="1" selected="0">
            <x v="110"/>
          </reference>
          <reference field="9" count="1" selected="0">
            <x v="26"/>
          </reference>
          <reference field="10" count="1" selected="0">
            <x v="62"/>
          </reference>
          <reference field="22" count="1">
            <x v="122"/>
          </reference>
        </references>
      </pivotArea>
    </format>
    <format dxfId="957">
      <pivotArea dataOnly="0" labelOnly="1" outline="0" fieldPosition="0">
        <references count="7">
          <reference field="0" count="0" selected="0"/>
          <reference field="2" count="1" selected="0">
            <x v="20"/>
          </reference>
          <reference field="7" count="1" selected="0">
            <x v="239"/>
          </reference>
          <reference field="8" count="1" selected="0">
            <x v="22"/>
          </reference>
          <reference field="9" count="1" selected="0">
            <x v="4"/>
          </reference>
          <reference field="10" count="1" selected="0">
            <x v="73"/>
          </reference>
          <reference field="22" count="1">
            <x v="4"/>
          </reference>
        </references>
      </pivotArea>
    </format>
    <format dxfId="956">
      <pivotArea dataOnly="0" labelOnly="1" outline="0" fieldPosition="0">
        <references count="7">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22" count="2">
            <x v="79"/>
            <x v="122"/>
          </reference>
        </references>
      </pivotArea>
    </format>
    <format dxfId="955">
      <pivotArea dataOnly="0" labelOnly="1" outline="0" fieldPosition="0">
        <references count="7">
          <reference field="0" count="0" selected="0"/>
          <reference field="2" count="1" selected="0">
            <x v="214"/>
          </reference>
          <reference field="7" count="1" selected="0">
            <x v="245"/>
          </reference>
          <reference field="8" count="1" selected="0">
            <x v="309"/>
          </reference>
          <reference field="9" count="1" selected="0">
            <x v="62"/>
          </reference>
          <reference field="10" count="1" selected="0">
            <x v="117"/>
          </reference>
          <reference field="22" count="1">
            <x v="12"/>
          </reference>
        </references>
      </pivotArea>
    </format>
    <format dxfId="954">
      <pivotArea dataOnly="0" labelOnly="1" outline="0" fieldPosition="0">
        <references count="7">
          <reference field="0" count="0" selected="0"/>
          <reference field="2" count="1" selected="0">
            <x v="242"/>
          </reference>
          <reference field="7" count="1" selected="0">
            <x v="250"/>
          </reference>
          <reference field="8" count="1" selected="0">
            <x v="355"/>
          </reference>
          <reference field="9" count="1" selected="0">
            <x v="82"/>
          </reference>
          <reference field="10" count="1" selected="0">
            <x v="49"/>
          </reference>
          <reference field="22" count="1">
            <x v="121"/>
          </reference>
        </references>
      </pivotArea>
    </format>
    <format dxfId="953">
      <pivotArea dataOnly="0" labelOnly="1" outline="0" fieldPosition="0">
        <references count="7">
          <reference field="0" count="0" selected="0"/>
          <reference field="2" count="1" selected="0">
            <x v="136"/>
          </reference>
          <reference field="7" count="1" selected="0">
            <x v="251"/>
          </reference>
          <reference field="8" count="1" selected="0">
            <x v="196"/>
          </reference>
          <reference field="9" count="1" selected="0">
            <x v="84"/>
          </reference>
          <reference field="10" count="1" selected="0">
            <x v="94"/>
          </reference>
          <reference field="22" count="1">
            <x v="98"/>
          </reference>
        </references>
      </pivotArea>
    </format>
    <format dxfId="952">
      <pivotArea dataOnly="0" labelOnly="1" outline="0" fieldPosition="0">
        <references count="7">
          <reference field="0" count="0" selected="0"/>
          <reference field="2" count="1" selected="0">
            <x v="136"/>
          </reference>
          <reference field="7" count="1" selected="0">
            <x v="252"/>
          </reference>
          <reference field="8" count="1" selected="0">
            <x v="195"/>
          </reference>
          <reference field="9" count="1" selected="0">
            <x v="84"/>
          </reference>
          <reference field="10" count="1" selected="0">
            <x v="94"/>
          </reference>
          <reference field="22" count="1">
            <x v="97"/>
          </reference>
        </references>
      </pivotArea>
    </format>
    <format dxfId="951">
      <pivotArea dataOnly="0" labelOnly="1" outline="0" fieldPosition="0">
        <references count="7">
          <reference field="0" count="0" selected="0"/>
          <reference field="2" count="1" selected="0">
            <x v="220"/>
          </reference>
          <reference field="7" count="1" selected="0">
            <x v="255"/>
          </reference>
          <reference field="8" count="1" selected="0">
            <x v="317"/>
          </reference>
          <reference field="9" count="1" selected="0">
            <x v="33"/>
          </reference>
          <reference field="10" count="1" selected="0">
            <x v="70"/>
          </reference>
          <reference field="22" count="1">
            <x v="106"/>
          </reference>
        </references>
      </pivotArea>
    </format>
    <format dxfId="950">
      <pivotArea dataOnly="0" labelOnly="1" outline="0" fieldPosition="0">
        <references count="7">
          <reference field="0" count="0" selected="0"/>
          <reference field="2" count="1" selected="0">
            <x v="246"/>
          </reference>
          <reference field="7" count="1" selected="0">
            <x v="285"/>
          </reference>
          <reference field="8" count="1" selected="0">
            <x v="362"/>
          </reference>
          <reference field="9" count="1" selected="0">
            <x v="84"/>
          </reference>
          <reference field="10" count="1" selected="0">
            <x v="46"/>
          </reference>
          <reference field="22" count="1">
            <x v="122"/>
          </reference>
        </references>
      </pivotArea>
    </format>
    <format dxfId="949">
      <pivotArea dataOnly="0" labelOnly="1" outline="0" fieldPosition="0">
        <references count="7">
          <reference field="0" count="0" selected="0"/>
          <reference field="2" count="1" selected="0">
            <x v="196"/>
          </reference>
          <reference field="7" count="1" selected="0">
            <x v="293"/>
          </reference>
          <reference field="8" count="1" selected="0">
            <x v="286"/>
          </reference>
          <reference field="9" count="1" selected="0">
            <x v="120"/>
          </reference>
          <reference field="10" count="1" selected="0">
            <x v="89"/>
          </reference>
          <reference field="22" count="1">
            <x v="119"/>
          </reference>
        </references>
      </pivotArea>
    </format>
    <format dxfId="948">
      <pivotArea dataOnly="0" labelOnly="1" outline="0" fieldPosition="0">
        <references count="7">
          <reference field="0" count="0" selected="0"/>
          <reference field="2" count="1" selected="0">
            <x v="196"/>
          </reference>
          <reference field="7" count="1" selected="0">
            <x v="294"/>
          </reference>
          <reference field="8" count="1" selected="0">
            <x v="285"/>
          </reference>
          <reference field="9" count="1" selected="0">
            <x v="120"/>
          </reference>
          <reference field="10" count="1" selected="0">
            <x v="89"/>
          </reference>
          <reference field="22" count="1">
            <x v="118"/>
          </reference>
        </references>
      </pivotArea>
    </format>
    <format dxfId="947">
      <pivotArea dataOnly="0" labelOnly="1" outline="0" fieldPosition="0">
        <references count="7">
          <reference field="0" count="0" selected="0"/>
          <reference field="2" count="1" selected="0">
            <x v="196"/>
          </reference>
          <reference field="7" count="1" selected="0">
            <x v="295"/>
          </reference>
          <reference field="8" count="1" selected="0">
            <x v="284"/>
          </reference>
          <reference field="9" count="1" selected="0">
            <x v="120"/>
          </reference>
          <reference field="10" count="1" selected="0">
            <x v="89"/>
          </reference>
          <reference field="22" count="1">
            <x v="117"/>
          </reference>
        </references>
      </pivotArea>
    </format>
    <format dxfId="946">
      <pivotArea dataOnly="0" labelOnly="1" outline="0" fieldPosition="0">
        <references count="7">
          <reference field="0" count="0" selected="0"/>
          <reference field="2" count="1" selected="0">
            <x v="245"/>
          </reference>
          <reference field="7" count="1" selected="0">
            <x v="295"/>
          </reference>
          <reference field="8" count="1" selected="0">
            <x v="359"/>
          </reference>
          <reference field="9" count="1" selected="0">
            <x v="122"/>
          </reference>
          <reference field="10" count="1" selected="0">
            <x v="89"/>
          </reference>
          <reference field="22" count="1">
            <x v="119"/>
          </reference>
        </references>
      </pivotArea>
    </format>
    <format dxfId="945">
      <pivotArea dataOnly="0" labelOnly="1" outline="0" fieldPosition="0">
        <references count="7">
          <reference field="0" count="0" selected="0"/>
          <reference field="2" count="1" selected="0">
            <x v="245"/>
          </reference>
          <reference field="7" count="1" selected="0">
            <x v="295"/>
          </reference>
          <reference field="8" count="1" selected="0">
            <x v="360"/>
          </reference>
          <reference field="9" count="1" selected="0">
            <x v="122"/>
          </reference>
          <reference field="10" count="1" selected="0">
            <x v="89"/>
          </reference>
          <reference field="22" count="1">
            <x v="118"/>
          </reference>
        </references>
      </pivotArea>
    </format>
    <format dxfId="944">
      <pivotArea dataOnly="0" labelOnly="1" outline="0" fieldPosition="0">
        <references count="7">
          <reference field="0" count="0" selected="0"/>
          <reference field="2" count="1" selected="0">
            <x v="245"/>
          </reference>
          <reference field="7" count="1" selected="0">
            <x v="295"/>
          </reference>
          <reference field="8" count="1" selected="0">
            <x v="361"/>
          </reference>
          <reference field="9" count="1" selected="0">
            <x v="122"/>
          </reference>
          <reference field="10" count="1" selected="0">
            <x v="89"/>
          </reference>
          <reference field="22" count="1">
            <x v="117"/>
          </reference>
        </references>
      </pivotArea>
    </format>
    <format dxfId="943">
      <pivotArea dataOnly="0" labelOnly="1" outline="0" fieldPosition="0">
        <references count="7">
          <reference field="0" count="0" selected="0"/>
          <reference field="2" count="1" selected="0">
            <x v="207"/>
          </reference>
          <reference field="7" count="1" selected="0">
            <x v="317"/>
          </reference>
          <reference field="8" count="1" selected="0">
            <x v="302"/>
          </reference>
          <reference field="9" count="1" selected="0">
            <x v="122"/>
          </reference>
          <reference field="10" count="1" selected="0">
            <x v="79"/>
          </reference>
          <reference field="22" count="1">
            <x v="92"/>
          </reference>
        </references>
      </pivotArea>
    </format>
    <format dxfId="942">
      <pivotArea dataOnly="0" labelOnly="1" outline="0" fieldPosition="0">
        <references count="7">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22" count="1">
            <x v="122"/>
          </reference>
        </references>
      </pivotArea>
    </format>
    <format dxfId="941">
      <pivotArea dataOnly="0" labelOnly="1" outline="0" fieldPosition="0">
        <references count="7">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22" count="1">
            <x v="87"/>
          </reference>
        </references>
      </pivotArea>
    </format>
    <format dxfId="940">
      <pivotArea dataOnly="0" labelOnly="1" outline="0" fieldPosition="0">
        <references count="7">
          <reference field="0" count="0" selected="0"/>
          <reference field="2" count="1" selected="0">
            <x v="241"/>
          </reference>
          <reference field="7" count="1" selected="0">
            <x v="328"/>
          </reference>
          <reference field="8" count="1" selected="0">
            <x v="354"/>
          </reference>
          <reference field="9" count="1" selected="0">
            <x v="117"/>
          </reference>
          <reference field="10" count="1" selected="0">
            <x v="94"/>
          </reference>
          <reference field="22" count="1">
            <x v="88"/>
          </reference>
        </references>
      </pivotArea>
    </format>
    <format dxfId="939">
      <pivotArea dataOnly="0" labelOnly="1" outline="0" fieldPosition="0">
        <references count="7">
          <reference field="0" count="0" selected="0"/>
          <reference field="2" count="1" selected="0">
            <x v="241"/>
          </reference>
          <reference field="7" count="1" selected="0">
            <x v="329"/>
          </reference>
          <reference field="8" count="1" selected="0">
            <x v="353"/>
          </reference>
          <reference field="9" count="1" selected="0">
            <x v="117"/>
          </reference>
          <reference field="10" count="1" selected="0">
            <x v="94"/>
          </reference>
          <reference field="22" count="1">
            <x v="89"/>
          </reference>
        </references>
      </pivotArea>
    </format>
    <format dxfId="938">
      <pivotArea dataOnly="0" labelOnly="1" outline="0" fieldPosition="0">
        <references count="7">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22" count="1">
            <x v="122"/>
          </reference>
        </references>
      </pivotArea>
    </format>
    <format dxfId="937">
      <pivotArea dataOnly="0" labelOnly="1" outline="0" fieldPosition="0">
        <references count="7">
          <reference field="0" count="0" selected="0"/>
          <reference field="2" count="1" selected="0">
            <x v="60"/>
          </reference>
          <reference field="7" count="1" selected="0">
            <x v="334"/>
          </reference>
          <reference field="8" count="1" selected="0">
            <x v="94"/>
          </reference>
          <reference field="9" count="1" selected="0">
            <x v="93"/>
          </reference>
          <reference field="10" count="1" selected="0">
            <x v="107"/>
          </reference>
          <reference field="22" count="1">
            <x v="95"/>
          </reference>
        </references>
      </pivotArea>
    </format>
    <format dxfId="936">
      <pivotArea dataOnly="0" labelOnly="1" outline="0" fieldPosition="0">
        <references count="7">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22" count="1">
            <x v="12"/>
          </reference>
        </references>
      </pivotArea>
    </format>
    <format dxfId="935">
      <pivotArea dataOnly="0" labelOnly="1" outline="0" fieldPosition="0">
        <references count="7">
          <reference field="0" count="0" selected="0"/>
          <reference field="2" count="1" selected="0">
            <x v="95"/>
          </reference>
          <reference field="7" count="1" selected="0">
            <x v="334"/>
          </reference>
          <reference field="8" count="1" selected="0">
            <x v="150"/>
          </reference>
          <reference field="9" count="1" selected="0">
            <x v="122"/>
          </reference>
          <reference field="10" count="1" selected="0">
            <x v="20"/>
          </reference>
          <reference field="22" count="1">
            <x v="122"/>
          </reference>
        </references>
      </pivotArea>
    </format>
    <format dxfId="934">
      <pivotArea dataOnly="0" labelOnly="1" outline="0" fieldPosition="0">
        <references count="7">
          <reference field="0" count="0" selected="0"/>
          <reference field="2" count="1" selected="0">
            <x v="146"/>
          </reference>
          <reference field="7" count="1" selected="0">
            <x v="334"/>
          </reference>
          <reference field="8" count="1" selected="0">
            <x v="209"/>
          </reference>
          <reference field="9" count="1" selected="0">
            <x v="122"/>
          </reference>
          <reference field="10" count="1" selected="0">
            <x v="143"/>
          </reference>
          <reference field="22" count="1">
            <x v="12"/>
          </reference>
        </references>
      </pivotArea>
    </format>
    <format dxfId="933">
      <pivotArea dataOnly="0" labelOnly="1" outline="0" fieldPosition="0">
        <references count="7">
          <reference field="0" count="0" selected="0"/>
          <reference field="2" count="1" selected="0">
            <x v="146"/>
          </reference>
          <reference field="7" count="1" selected="0">
            <x v="334"/>
          </reference>
          <reference field="8" count="1" selected="0">
            <x v="210"/>
          </reference>
          <reference field="9" count="1" selected="0">
            <x v="122"/>
          </reference>
          <reference field="10" count="1" selected="0">
            <x v="27"/>
          </reference>
          <reference field="22" count="1">
            <x v="122"/>
          </reference>
        </references>
      </pivotArea>
    </format>
    <format dxfId="932">
      <pivotArea dataOnly="0" labelOnly="1" outline="0" fieldPosition="0">
        <references count="7">
          <reference field="0" count="0" selected="0"/>
          <reference field="2" count="1" selected="0">
            <x v="196"/>
          </reference>
          <reference field="7" count="1" selected="0">
            <x v="334"/>
          </reference>
          <reference field="8" count="1" selected="0">
            <x v="273"/>
          </reference>
          <reference field="9" count="1" selected="0">
            <x v="122"/>
          </reference>
          <reference field="10" count="1" selected="0">
            <x v="143"/>
          </reference>
          <reference field="22" count="1">
            <x v="12"/>
          </reference>
        </references>
      </pivotArea>
    </format>
    <format dxfId="931">
      <pivotArea dataOnly="0" labelOnly="1" outline="0" fieldPosition="0">
        <references count="7">
          <reference field="0" count="0" selected="0"/>
          <reference field="2" count="1" selected="0">
            <x v="196"/>
          </reference>
          <reference field="7" count="1" selected="0">
            <x v="334"/>
          </reference>
          <reference field="8" count="1" selected="0">
            <x v="275"/>
          </reference>
          <reference field="9" count="1" selected="0">
            <x v="122"/>
          </reference>
          <reference field="10" count="1" selected="0">
            <x v="28"/>
          </reference>
          <reference field="22" count="1">
            <x v="122"/>
          </reference>
        </references>
      </pivotArea>
    </format>
    <format dxfId="930">
      <pivotArea dataOnly="0" labelOnly="1" outline="0" fieldPosition="0">
        <references count="7">
          <reference field="0" count="0" selected="0"/>
          <reference field="2" count="1" selected="0">
            <x v="196"/>
          </reference>
          <reference field="7" count="1" selected="0">
            <x v="334"/>
          </reference>
          <reference field="8" count="1" selected="0">
            <x v="275"/>
          </reference>
          <reference field="9" count="1" selected="0">
            <x v="122"/>
          </reference>
          <reference field="10" count="1" selected="0">
            <x v="143"/>
          </reference>
          <reference field="22" count="1">
            <x v="12"/>
          </reference>
        </references>
      </pivotArea>
    </format>
    <format dxfId="929">
      <pivotArea dataOnly="0" labelOnly="1" outline="0" fieldPosition="0">
        <references count="7">
          <reference field="0" count="0" selected="0"/>
          <reference field="2" count="1" selected="0">
            <x v="196"/>
          </reference>
          <reference field="7" count="1" selected="0">
            <x v="334"/>
          </reference>
          <reference field="8" count="1" selected="0">
            <x v="276"/>
          </reference>
          <reference field="9" count="1" selected="0">
            <x v="122"/>
          </reference>
          <reference field="10" count="1" selected="0">
            <x v="24"/>
          </reference>
          <reference field="22" count="1">
            <x v="122"/>
          </reference>
        </references>
      </pivotArea>
    </format>
    <format dxfId="928">
      <pivotArea dataOnly="0" labelOnly="1" outline="0" fieldPosition="0">
        <references count="7">
          <reference field="0" count="0" selected="0"/>
          <reference field="2" count="1" selected="0">
            <x v="202"/>
          </reference>
          <reference field="7" count="1" selected="0">
            <x v="334"/>
          </reference>
          <reference field="8" count="1" selected="0">
            <x v="296"/>
          </reference>
          <reference field="9" count="1" selected="0">
            <x v="122"/>
          </reference>
          <reference field="10" count="1" selected="0">
            <x v="143"/>
          </reference>
          <reference field="22" count="1">
            <x v="12"/>
          </reference>
        </references>
      </pivotArea>
    </format>
    <format dxfId="927">
      <pivotArea dataOnly="0" labelOnly="1" outline="0" fieldPosition="0">
        <references count="7">
          <reference field="0" count="0" selected="0"/>
          <reference field="2" count="1" selected="0">
            <x v="215"/>
          </reference>
          <reference field="7" count="1" selected="0">
            <x v="334"/>
          </reference>
          <reference field="8" count="1" selected="0">
            <x v="311"/>
          </reference>
          <reference field="9" count="1" selected="0">
            <x v="122"/>
          </reference>
          <reference field="10" count="1" selected="0">
            <x v="20"/>
          </reference>
          <reference field="22" count="1">
            <x v="122"/>
          </reference>
        </references>
      </pivotArea>
    </format>
    <format dxfId="926">
      <pivotArea dataOnly="0" labelOnly="1" outline="0" fieldPosition="0">
        <references count="7">
          <reference field="0" count="0" selected="0"/>
          <reference field="2" count="1" selected="0">
            <x v="221"/>
          </reference>
          <reference field="7" count="1" selected="0">
            <x v="334"/>
          </reference>
          <reference field="8" count="1" selected="0">
            <x v="323"/>
          </reference>
          <reference field="9" count="1" selected="0">
            <x v="122"/>
          </reference>
          <reference field="10" count="1" selected="0">
            <x v="143"/>
          </reference>
          <reference field="22" count="1">
            <x v="12"/>
          </reference>
        </references>
      </pivotArea>
    </format>
    <format dxfId="925">
      <pivotArea dataOnly="0" labelOnly="1" outline="0" fieldPosition="0">
        <references count="7">
          <reference field="0" count="0" selected="0"/>
          <reference field="2" count="1" selected="0">
            <x v="221"/>
          </reference>
          <reference field="7" count="1" selected="0">
            <x v="334"/>
          </reference>
          <reference field="8" count="1" selected="0">
            <x v="324"/>
          </reference>
          <reference field="9" count="1" selected="0">
            <x v="122"/>
          </reference>
          <reference field="10" count="1" selected="0">
            <x v="22"/>
          </reference>
          <reference field="22" count="1">
            <x v="122"/>
          </reference>
        </references>
      </pivotArea>
    </format>
    <format dxfId="924">
      <pivotArea dataOnly="0" labelOnly="1" outline="0" fieldPosition="0">
        <references count="7">
          <reference field="0" count="0" selected="0"/>
          <reference field="2" count="1" selected="0">
            <x v="250"/>
          </reference>
          <reference field="7" count="1" selected="0">
            <x v="334"/>
          </reference>
          <reference field="8" count="1" selected="0">
            <x v="375"/>
          </reference>
          <reference field="9" count="1" selected="0">
            <x v="122"/>
          </reference>
          <reference field="10" count="1" selected="0">
            <x v="143"/>
          </reference>
          <reference field="22" count="1">
            <x v="12"/>
          </reference>
        </references>
      </pivotArea>
    </format>
    <format dxfId="923">
      <pivotArea dataOnly="0" labelOnly="1" outline="0" fieldPosition="0">
        <references count="8">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4" count="1">
            <x v="281"/>
          </reference>
          <reference field="22" count="1" selected="0">
            <x v="111"/>
          </reference>
        </references>
      </pivotArea>
    </format>
    <format dxfId="922">
      <pivotArea dataOnly="0" labelOnly="1" outline="0" fieldPosition="0">
        <references count="8">
          <reference field="0" count="0" selected="0"/>
          <reference field="2" count="1" selected="0">
            <x v="217"/>
          </reference>
          <reference field="7" count="1" selected="0">
            <x v="7"/>
          </reference>
          <reference field="8" count="1" selected="0">
            <x v="313"/>
          </reference>
          <reference field="9" count="1" selected="0">
            <x v="14"/>
          </reference>
          <reference field="10" count="1" selected="0">
            <x v="80"/>
          </reference>
          <reference field="14" count="1">
            <x v="293"/>
          </reference>
          <reference field="22" count="1" selected="0">
            <x v="107"/>
          </reference>
        </references>
      </pivotArea>
    </format>
    <format dxfId="921">
      <pivotArea dataOnly="0" labelOnly="1" outline="0" fieldPosition="0">
        <references count="8">
          <reference field="0" count="0" selected="0"/>
          <reference field="2" count="1" selected="0">
            <x v="181"/>
          </reference>
          <reference field="7" count="1" selected="0">
            <x v="8"/>
          </reference>
          <reference field="8" count="1" selected="0">
            <x v="253"/>
          </reference>
          <reference field="9" count="1" selected="0">
            <x v="109"/>
          </reference>
          <reference field="10" count="1" selected="0">
            <x v="90"/>
          </reference>
          <reference field="14" count="1">
            <x v="252"/>
          </reference>
          <reference field="22" count="1" selected="0">
            <x v="76"/>
          </reference>
        </references>
      </pivotArea>
    </format>
    <format dxfId="920">
      <pivotArea dataOnly="0" labelOnly="1" outline="0" fieldPosition="0">
        <references count="8">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4" count="2">
            <x v="233"/>
            <x v="236"/>
          </reference>
          <reference field="22" count="1" selected="0">
            <x v="122"/>
          </reference>
        </references>
      </pivotArea>
    </format>
    <format dxfId="919">
      <pivotArea dataOnly="0" labelOnly="1" outline="0" fieldPosition="0">
        <references count="8">
          <reference field="0" count="0" selected="0"/>
          <reference field="2" count="1" selected="0">
            <x v="27"/>
          </reference>
          <reference field="7" count="1" selected="0">
            <x v="12"/>
          </reference>
          <reference field="8" count="1" selected="0">
            <x v="29"/>
          </reference>
          <reference field="9" count="1" selected="0">
            <x v="4"/>
          </reference>
          <reference field="10" count="1" selected="0">
            <x v="74"/>
          </reference>
          <reference field="14" count="1">
            <x v="44"/>
          </reference>
          <reference field="22" count="1" selected="0">
            <x v="4"/>
          </reference>
        </references>
      </pivotArea>
    </format>
    <format dxfId="918">
      <pivotArea dataOnly="0" labelOnly="1" outline="0" fieldPosition="0">
        <references count="8">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14" count="1">
            <x v="65"/>
          </reference>
          <reference field="22" count="1" selected="0">
            <x v="85"/>
          </reference>
        </references>
      </pivotArea>
    </format>
    <format dxfId="917">
      <pivotArea dataOnly="0" labelOnly="1" outline="0" fieldPosition="0">
        <references count="8">
          <reference field="0" count="0" selected="0"/>
          <reference field="2" count="1" selected="0">
            <x v="250"/>
          </reference>
          <reference field="7" count="1" selected="0">
            <x v="16"/>
          </reference>
          <reference field="8" count="1" selected="0">
            <x v="366"/>
          </reference>
          <reference field="9" count="1" selected="0">
            <x v="26"/>
          </reference>
          <reference field="10" count="1" selected="0">
            <x v="94"/>
          </reference>
          <reference field="14" count="1">
            <x v="294"/>
          </reference>
          <reference field="22" count="1" selected="0">
            <x v="77"/>
          </reference>
        </references>
      </pivotArea>
    </format>
    <format dxfId="916">
      <pivotArea dataOnly="0" labelOnly="1" outline="0" fieldPosition="0">
        <references count="8">
          <reference field="0" count="0" selected="0"/>
          <reference field="2" count="1" selected="0">
            <x v="99"/>
          </reference>
          <reference field="7" count="1" selected="0">
            <x v="20"/>
          </reference>
          <reference field="8" count="1" selected="0">
            <x v="155"/>
          </reference>
          <reference field="9" count="1" selected="0">
            <x v="110"/>
          </reference>
          <reference field="10" count="1" selected="0">
            <x v="97"/>
          </reference>
          <reference field="14" count="1">
            <x v="133"/>
          </reference>
          <reference field="22" count="1" selected="0">
            <x v="122"/>
          </reference>
        </references>
      </pivotArea>
    </format>
    <format dxfId="915">
      <pivotArea dataOnly="0" labelOnly="1" outline="0" fieldPosition="0">
        <references count="8">
          <reference field="0" count="0" selected="0"/>
          <reference field="2" count="1" selected="0">
            <x v="125"/>
          </reference>
          <reference field="7" count="1" selected="0">
            <x v="39"/>
          </reference>
          <reference field="8" count="1" selected="0">
            <x v="182"/>
          </reference>
          <reference field="9" count="1" selected="0">
            <x v="32"/>
          </reference>
          <reference field="10" count="1" selected="0">
            <x v="80"/>
          </reference>
          <reference field="14" count="1">
            <x v="254"/>
          </reference>
          <reference field="22" count="1" selected="0">
            <x v="91"/>
          </reference>
        </references>
      </pivotArea>
    </format>
    <format dxfId="914">
      <pivotArea dataOnly="0" labelOnly="1" outline="0" fieldPosition="0">
        <references count="8">
          <reference field="0" count="0" selected="0"/>
          <reference field="2" count="1" selected="0">
            <x v="79"/>
          </reference>
          <reference field="7" count="1" selected="0">
            <x v="40"/>
          </reference>
          <reference field="8" count="1" selected="0">
            <x v="126"/>
          </reference>
          <reference field="9" count="1" selected="0">
            <x v="32"/>
          </reference>
          <reference field="10" count="1" selected="0">
            <x v="80"/>
          </reference>
          <reference field="14" count="1">
            <x v="251"/>
          </reference>
          <reference field="22" count="1" selected="0">
            <x v="84"/>
          </reference>
        </references>
      </pivotArea>
    </format>
    <format dxfId="913">
      <pivotArea dataOnly="0" labelOnly="1" outline="0" fieldPosition="0">
        <references count="8">
          <reference field="0" count="0" selected="0"/>
          <reference field="2" count="1" selected="0">
            <x v="79"/>
          </reference>
          <reference field="7" count="1" selected="0">
            <x v="41"/>
          </reference>
          <reference field="8" count="1" selected="0">
            <x v="125"/>
          </reference>
          <reference field="9" count="1" selected="0">
            <x v="32"/>
          </reference>
          <reference field="10" count="1" selected="0">
            <x v="80"/>
          </reference>
          <reference field="14" count="1">
            <x v="298"/>
          </reference>
          <reference field="22" count="1" selected="0">
            <x v="83"/>
          </reference>
        </references>
      </pivotArea>
    </format>
    <format dxfId="912">
      <pivotArea dataOnly="0" labelOnly="1" outline="0" fieldPosition="0">
        <references count="8">
          <reference field="0" count="0" selected="0"/>
          <reference field="2" count="1" selected="0">
            <x v="240"/>
          </reference>
          <reference field="7" count="1" selected="0">
            <x v="42"/>
          </reference>
          <reference field="8" count="1" selected="0">
            <x v="351"/>
          </reference>
          <reference field="9" count="1" selected="0">
            <x v="122"/>
          </reference>
          <reference field="10" count="1" selected="0">
            <x v="79"/>
          </reference>
          <reference field="14" count="1">
            <x v="14"/>
          </reference>
          <reference field="22" count="1" selected="0">
            <x v="100"/>
          </reference>
        </references>
      </pivotArea>
    </format>
    <format dxfId="911">
      <pivotArea dataOnly="0" labelOnly="1" outline="0" fieldPosition="0">
        <references count="8">
          <reference field="0" count="0" selected="0"/>
          <reference field="2" count="1" selected="0">
            <x v="250"/>
          </reference>
          <reference field="7" count="1" selected="0">
            <x v="43"/>
          </reference>
          <reference field="8" count="1" selected="0">
            <x v="370"/>
          </reference>
          <reference field="9" count="1" selected="0">
            <x v="32"/>
          </reference>
          <reference field="10" count="1" selected="0">
            <x v="80"/>
          </reference>
          <reference field="14" count="1">
            <x v="270"/>
          </reference>
          <reference field="22" count="1" selected="0">
            <x v="80"/>
          </reference>
        </references>
      </pivotArea>
    </format>
    <format dxfId="910">
      <pivotArea dataOnly="0" labelOnly="1" outline="0" fieldPosition="0">
        <references count="8">
          <reference field="0" count="0" selected="0"/>
          <reference field="2" count="1" selected="0">
            <x v="250"/>
          </reference>
          <reference field="7" count="1" selected="0">
            <x v="44"/>
          </reference>
          <reference field="8" count="1" selected="0">
            <x v="373"/>
          </reference>
          <reference field="9" count="1" selected="0">
            <x v="50"/>
          </reference>
          <reference field="10" count="1" selected="0">
            <x v="81"/>
          </reference>
          <reference field="14" count="1">
            <x v="34"/>
          </reference>
          <reference field="22" count="1" selected="0">
            <x v="122"/>
          </reference>
        </references>
      </pivotArea>
    </format>
    <format dxfId="909">
      <pivotArea dataOnly="0" labelOnly="1" outline="0" fieldPosition="0">
        <references count="8">
          <reference field="0" count="0" selected="0"/>
          <reference field="2" count="1" selected="0">
            <x v="250"/>
          </reference>
          <reference field="7" count="1" selected="0">
            <x v="45"/>
          </reference>
          <reference field="8" count="1" selected="0">
            <x v="369"/>
          </reference>
          <reference field="9" count="1" selected="0">
            <x v="32"/>
          </reference>
          <reference field="10" count="1" selected="0">
            <x v="80"/>
          </reference>
          <reference field="14" count="1">
            <x v="255"/>
          </reference>
          <reference field="22" count="1" selected="0">
            <x v="82"/>
          </reference>
        </references>
      </pivotArea>
    </format>
    <format dxfId="908">
      <pivotArea dataOnly="0" labelOnly="1" outline="0" fieldPosition="0">
        <references count="8">
          <reference field="0" count="0" selected="0"/>
          <reference field="2" count="1" selected="0">
            <x v="240"/>
          </reference>
          <reference field="7" count="1" selected="0">
            <x v="45"/>
          </reference>
          <reference field="8" count="1" selected="0">
            <x v="352"/>
          </reference>
          <reference field="9" count="1" selected="0">
            <x v="122"/>
          </reference>
          <reference field="10" count="1" selected="0">
            <x v="79"/>
          </reference>
          <reference field="14" count="1">
            <x v="46"/>
          </reference>
          <reference field="22" count="1" selected="0">
            <x v="81"/>
          </reference>
        </references>
      </pivotArea>
    </format>
    <format dxfId="907">
      <pivotArea dataOnly="0" labelOnly="1" outline="0" fieldPosition="0">
        <references count="8">
          <reference field="0" count="0" selected="0"/>
          <reference field="2" count="1" selected="0">
            <x v="84"/>
          </reference>
          <reference field="7" count="1" selected="0">
            <x v="55"/>
          </reference>
          <reference field="8" count="1" selected="0">
            <x v="132"/>
          </reference>
          <reference field="9" count="1" selected="0">
            <x v="22"/>
          </reference>
          <reference field="10" count="1" selected="0">
            <x v="89"/>
          </reference>
          <reference field="14" count="1">
            <x v="43"/>
          </reference>
          <reference field="22" count="1" selected="0">
            <x v="114"/>
          </reference>
        </references>
      </pivotArea>
    </format>
    <format dxfId="906">
      <pivotArea dataOnly="0" labelOnly="1" outline="0" fieldPosition="0">
        <references count="8">
          <reference field="0" count="0" selected="0"/>
          <reference field="2" count="1" selected="0">
            <x v="180"/>
          </reference>
          <reference field="7" count="1" selected="0">
            <x v="71"/>
          </reference>
          <reference field="8" count="1" selected="0">
            <x v="250"/>
          </reference>
          <reference field="9" count="1" selected="0">
            <x v="111"/>
          </reference>
          <reference field="10" count="1" selected="0">
            <x v="87"/>
          </reference>
          <reference field="14" count="1">
            <x v="225"/>
          </reference>
          <reference field="22" count="1" selected="0">
            <x v="122"/>
          </reference>
        </references>
      </pivotArea>
    </format>
    <format dxfId="905">
      <pivotArea dataOnly="0" labelOnly="1" outline="0" fieldPosition="0">
        <references count="8">
          <reference field="0" count="0" selected="0"/>
          <reference field="2" count="1" selected="0">
            <x v="93"/>
          </reference>
          <reference field="7" count="1" selected="0">
            <x v="72"/>
          </reference>
          <reference field="8" count="1" selected="0">
            <x v="147"/>
          </reference>
          <reference field="9" count="1" selected="0">
            <x v="111"/>
          </reference>
          <reference field="10" count="1" selected="0">
            <x v="102"/>
          </reference>
          <reference field="14" count="1">
            <x v="221"/>
          </reference>
          <reference field="22" count="1" selected="0">
            <x v="122"/>
          </reference>
        </references>
      </pivotArea>
    </format>
    <format dxfId="904">
      <pivotArea dataOnly="0" labelOnly="1" outline="0" fieldPosition="0">
        <references count="8">
          <reference field="0" count="0" selected="0"/>
          <reference field="2" count="1" selected="0">
            <x v="220"/>
          </reference>
          <reference field="7" count="1" selected="0">
            <x v="73"/>
          </reference>
          <reference field="8" count="1" selected="0">
            <x v="320"/>
          </reference>
          <reference field="9" count="1" selected="0">
            <x v="61"/>
          </reference>
          <reference field="10" count="1" selected="0">
            <x v="118"/>
          </reference>
          <reference field="14" count="1">
            <x v="62"/>
          </reference>
          <reference field="22" count="1" selected="0">
            <x v="12"/>
          </reference>
        </references>
      </pivotArea>
    </format>
    <format dxfId="903">
      <pivotArea dataOnly="0" labelOnly="1" outline="0" fieldPosition="0">
        <references count="8">
          <reference field="0" count="0" selected="0"/>
          <reference field="2" count="1" selected="0">
            <x v="205"/>
          </reference>
          <reference field="7" count="1" selected="0">
            <x v="74"/>
          </reference>
          <reference field="8" count="1" selected="0">
            <x v="299"/>
          </reference>
          <reference field="9" count="1" selected="0">
            <x v="88"/>
          </reference>
          <reference field="10" count="1" selected="0">
            <x v="88"/>
          </reference>
          <reference field="14" count="1">
            <x v="92"/>
          </reference>
          <reference field="22" count="1" selected="0">
            <x v="122"/>
          </reference>
        </references>
      </pivotArea>
    </format>
    <format dxfId="902">
      <pivotArea dataOnly="0" labelOnly="1" outline="0" fieldPosition="0">
        <references count="8">
          <reference field="0" count="0" selected="0"/>
          <reference field="2" count="1" selected="0">
            <x v="65"/>
          </reference>
          <reference field="7" count="1" selected="0">
            <x v="75"/>
          </reference>
          <reference field="8" count="1" selected="0">
            <x v="106"/>
          </reference>
          <reference field="9" count="1" selected="0">
            <x v="30"/>
          </reference>
          <reference field="10" count="1" selected="0">
            <x v="111"/>
          </reference>
          <reference field="14" count="1">
            <x v="241"/>
          </reference>
          <reference field="22" count="1" selected="0">
            <x v="122"/>
          </reference>
        </references>
      </pivotArea>
    </format>
    <format dxfId="901">
      <pivotArea dataOnly="0" labelOnly="1" outline="0" fieldPosition="0">
        <references count="8">
          <reference field="0" count="0" selected="0"/>
          <reference field="2" count="1" selected="0">
            <x v="65"/>
          </reference>
          <reference field="7" count="1" selected="0">
            <x v="76"/>
          </reference>
          <reference field="8" count="1" selected="0">
            <x v="105"/>
          </reference>
          <reference field="9" count="1" selected="0">
            <x v="30"/>
          </reference>
          <reference field="10" count="1" selected="0">
            <x v="111"/>
          </reference>
          <reference field="14" count="1">
            <x v="239"/>
          </reference>
          <reference field="22" count="1" selected="0">
            <x v="122"/>
          </reference>
        </references>
      </pivotArea>
    </format>
    <format dxfId="900">
      <pivotArea dataOnly="0" labelOnly="1" outline="0" fieldPosition="0">
        <references count="8">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14" count="1">
            <x v="271"/>
          </reference>
          <reference field="22" count="1" selected="0">
            <x v="93"/>
          </reference>
        </references>
      </pivotArea>
    </format>
    <format dxfId="899">
      <pivotArea dataOnly="0" labelOnly="1" outline="0" fieldPosition="0">
        <references count="8">
          <reference field="0" count="0" selected="0"/>
          <reference field="2" count="1" selected="0">
            <x v="220"/>
          </reference>
          <reference field="7" count="1" selected="0">
            <x v="78"/>
          </reference>
          <reference field="8" count="1" selected="0">
            <x v="322"/>
          </reference>
          <reference field="9" count="1" selected="0">
            <x v="37"/>
          </reference>
          <reference field="10" count="1" selected="0">
            <x v="70"/>
          </reference>
          <reference field="14" count="1">
            <x v="90"/>
          </reference>
          <reference field="22" count="1" selected="0">
            <x v="112"/>
          </reference>
        </references>
      </pivotArea>
    </format>
    <format dxfId="898">
      <pivotArea dataOnly="0" labelOnly="1" outline="0" fieldPosition="0">
        <references count="8">
          <reference field="0" count="0" selected="0"/>
          <reference field="2" count="1" selected="0">
            <x v="220"/>
          </reference>
          <reference field="7" count="1" selected="0">
            <x v="79"/>
          </reference>
          <reference field="8" count="1" selected="0">
            <x v="321"/>
          </reference>
          <reference field="9" count="1" selected="0">
            <x v="37"/>
          </reference>
          <reference field="10" count="1" selected="0">
            <x v="70"/>
          </reference>
          <reference field="14" count="1">
            <x v="86"/>
          </reference>
          <reference field="22" count="1" selected="0">
            <x v="90"/>
          </reference>
        </references>
      </pivotArea>
    </format>
    <format dxfId="897">
      <pivotArea dataOnly="0" labelOnly="1" outline="0" fieldPosition="0">
        <references count="8">
          <reference field="0" count="0" selected="0"/>
          <reference field="2" count="1" selected="0">
            <x v="186"/>
          </reference>
          <reference field="7" count="1" selected="0">
            <x v="80"/>
          </reference>
          <reference field="8" count="1" selected="0">
            <x v="258"/>
          </reference>
          <reference field="9" count="1" selected="0">
            <x v="36"/>
          </reference>
          <reference field="10" count="1" selected="0">
            <x v="108"/>
          </reference>
          <reference field="14" count="1">
            <x v="282"/>
          </reference>
          <reference field="22" count="1" selected="0">
            <x v="99"/>
          </reference>
        </references>
      </pivotArea>
    </format>
    <format dxfId="896">
      <pivotArea dataOnly="0" labelOnly="1" outline="0" fieldPosition="0">
        <references count="8">
          <reference field="0" count="0" selected="0"/>
          <reference field="2" count="1" selected="0">
            <x v="25"/>
          </reference>
          <reference field="7" count="1" selected="0">
            <x v="81"/>
          </reference>
          <reference field="8" count="1" selected="0">
            <x v="27"/>
          </reference>
          <reference field="9" count="1" selected="0">
            <x v="38"/>
          </reference>
          <reference field="10" count="1" selected="0">
            <x v="108"/>
          </reference>
          <reference field="14" count="1">
            <x v="283"/>
          </reference>
          <reference field="22" count="1" selected="0">
            <x v="120"/>
          </reference>
        </references>
      </pivotArea>
    </format>
    <format dxfId="895">
      <pivotArea dataOnly="0" labelOnly="1" outline="0" fieldPosition="0">
        <references count="8">
          <reference field="0" count="0" selected="0"/>
          <reference field="2" count="1" selected="0">
            <x v="250"/>
          </reference>
          <reference field="7" count="1" selected="0">
            <x v="82"/>
          </reference>
          <reference field="8" count="1" selected="0">
            <x v="368"/>
          </reference>
          <reference field="9" count="1" selected="0">
            <x v="37"/>
          </reference>
          <reference field="10" count="1" selected="0">
            <x v="143"/>
          </reference>
          <reference field="14" count="1">
            <x v="38"/>
          </reference>
          <reference field="22" count="1" selected="0">
            <x v="109"/>
          </reference>
        </references>
      </pivotArea>
    </format>
    <format dxfId="894">
      <pivotArea dataOnly="0" labelOnly="1" outline="0" fieldPosition="0">
        <references count="8">
          <reference field="0" count="0" selected="0"/>
          <reference field="2" count="1" selected="0">
            <x v="19"/>
          </reference>
          <reference field="7" count="1" selected="0">
            <x v="82"/>
          </reference>
          <reference field="8" count="1" selected="0">
            <x v="21"/>
          </reference>
          <reference field="9" count="1" selected="0">
            <x v="38"/>
          </reference>
          <reference field="10" count="1" selected="0">
            <x v="108"/>
          </reference>
          <reference field="14" count="1">
            <x v="253"/>
          </reference>
          <reference field="22" count="1" selected="0">
            <x v="109"/>
          </reference>
        </references>
      </pivotArea>
    </format>
    <format dxfId="893">
      <pivotArea dataOnly="0" labelOnly="1" outline="0" fieldPosition="0">
        <references count="8">
          <reference field="0" count="0" selected="0"/>
          <reference field="2" count="1" selected="0">
            <x v="247"/>
          </reference>
          <reference field="7" count="1" selected="0">
            <x v="84"/>
          </reference>
          <reference field="8" count="1" selected="0">
            <x v="363"/>
          </reference>
          <reference field="9" count="1" selected="0">
            <x v="122"/>
          </reference>
          <reference field="10" count="1" selected="0">
            <x v="93"/>
          </reference>
          <reference field="14" count="1">
            <x v="236"/>
          </reference>
          <reference field="22" count="1" selected="0">
            <x v="122"/>
          </reference>
        </references>
      </pivotArea>
    </format>
    <format dxfId="892">
      <pivotArea dataOnly="0" labelOnly="1" outline="0" fieldPosition="0">
        <references count="8">
          <reference field="0" count="0" selected="0"/>
          <reference field="2" count="1" selected="0">
            <x v="196"/>
          </reference>
          <reference field="7" count="1" selected="0">
            <x v="85"/>
          </reference>
          <reference field="8" count="1" selected="0">
            <x v="283"/>
          </reference>
          <reference field="9" count="1" selected="0">
            <x v="47"/>
          </reference>
          <reference field="10" count="1" selected="0">
            <x v="84"/>
          </reference>
          <reference field="14" count="1">
            <x v="13"/>
          </reference>
          <reference field="22" count="1" selected="0">
            <x v="122"/>
          </reference>
        </references>
      </pivotArea>
    </format>
    <format dxfId="891">
      <pivotArea dataOnly="0" labelOnly="1" outline="0" fieldPosition="0">
        <references count="8">
          <reference field="0" count="0" selected="0"/>
          <reference field="2" count="1" selected="0">
            <x v="196"/>
          </reference>
          <reference field="7" count="1" selected="0">
            <x v="86"/>
          </reference>
          <reference field="8" count="1" selected="0">
            <x v="281"/>
          </reference>
          <reference field="9" count="1" selected="0">
            <x v="47"/>
          </reference>
          <reference field="10" count="1" selected="0">
            <x v="84"/>
          </reference>
          <reference field="14" count="1">
            <x v="22"/>
          </reference>
          <reference field="22" count="1" selected="0">
            <x v="122"/>
          </reference>
        </references>
      </pivotArea>
    </format>
    <format dxfId="890">
      <pivotArea dataOnly="0" labelOnly="1" outline="0" fieldPosition="0">
        <references count="8">
          <reference field="0" count="0" selected="0"/>
          <reference field="2" count="1" selected="0">
            <x v="196"/>
          </reference>
          <reference field="7" count="1" selected="0">
            <x v="88"/>
          </reference>
          <reference field="8" count="1" selected="0">
            <x v="282"/>
          </reference>
          <reference field="9" count="1" selected="0">
            <x v="47"/>
          </reference>
          <reference field="10" count="1" selected="0">
            <x v="84"/>
          </reference>
          <reference field="14" count="1">
            <x v="21"/>
          </reference>
          <reference field="22" count="1" selected="0">
            <x v="122"/>
          </reference>
        </references>
      </pivotArea>
    </format>
    <format dxfId="889">
      <pivotArea dataOnly="0" labelOnly="1" outline="0" fieldPosition="0">
        <references count="8">
          <reference field="0" count="0" selected="0"/>
          <reference field="2" count="1" selected="0">
            <x v="196"/>
          </reference>
          <reference field="7" count="1" selected="0">
            <x v="89"/>
          </reference>
          <reference field="8" count="1" selected="0">
            <x v="279"/>
          </reference>
          <reference field="9" count="1" selected="0">
            <x v="47"/>
          </reference>
          <reference field="10" count="1" selected="0">
            <x v="84"/>
          </reference>
          <reference field="14" count="1">
            <x v="18"/>
          </reference>
          <reference field="22" count="1" selected="0">
            <x v="122"/>
          </reference>
        </references>
      </pivotArea>
    </format>
    <format dxfId="888">
      <pivotArea dataOnly="0" labelOnly="1" outline="0" fieldPosition="0">
        <references count="8">
          <reference field="0" count="0" selected="0"/>
          <reference field="2" count="1" selected="0">
            <x v="219"/>
          </reference>
          <reference field="7" count="1" selected="0">
            <x v="102"/>
          </reference>
          <reference field="8" count="1" selected="0">
            <x v="315"/>
          </reference>
          <reference field="9" count="1" selected="0">
            <x v="69"/>
          </reference>
          <reference field="10" count="1" selected="0">
            <x v="80"/>
          </reference>
          <reference field="14" count="1">
            <x v="278"/>
          </reference>
          <reference field="22" count="1" selected="0">
            <x v="108"/>
          </reference>
        </references>
      </pivotArea>
    </format>
    <format dxfId="887">
      <pivotArea dataOnly="0" labelOnly="1" outline="0" fieldPosition="0">
        <references count="8">
          <reference field="0" count="0" selected="0"/>
          <reference field="2" count="1" selected="0">
            <x v="183"/>
          </reference>
          <reference field="7" count="1" selected="0">
            <x v="110"/>
          </reference>
          <reference field="8" count="1" selected="0">
            <x v="255"/>
          </reference>
          <reference field="9" count="1" selected="0">
            <x v="76"/>
          </reference>
          <reference field="10" count="1" selected="0">
            <x v="106"/>
          </reference>
          <reference field="14" count="1">
            <x v="127"/>
          </reference>
          <reference field="22" count="1" selected="0">
            <x v="122"/>
          </reference>
        </references>
      </pivotArea>
    </format>
    <format dxfId="886">
      <pivotArea dataOnly="0" labelOnly="1" outline="0" fieldPosition="0">
        <references count="8">
          <reference field="0" count="0" selected="0"/>
          <reference field="2" count="1" selected="0">
            <x v="154"/>
          </reference>
          <reference field="7" count="1" selected="0">
            <x v="115"/>
          </reference>
          <reference field="8" count="1" selected="0">
            <x v="219"/>
          </reference>
          <reference field="9" count="1" selected="0">
            <x v="54"/>
          </reference>
          <reference field="10" count="1" selected="0">
            <x v="77"/>
          </reference>
          <reference field="14" count="1">
            <x v="301"/>
          </reference>
          <reference field="22" count="1" selected="0">
            <x v="94"/>
          </reference>
        </references>
      </pivotArea>
    </format>
    <format dxfId="885">
      <pivotArea dataOnly="0" labelOnly="1" outline="0" fieldPosition="0">
        <references count="8">
          <reference field="0" count="0" selected="0"/>
          <reference field="2" count="1" selected="0">
            <x v="146"/>
          </reference>
          <reference field="7" count="1" selected="0">
            <x v="119"/>
          </reference>
          <reference field="8" count="1" selected="0">
            <x v="208"/>
          </reference>
          <reference field="9" count="1" selected="0">
            <x v="46"/>
          </reference>
          <reference field="10" count="1" selected="0">
            <x v="68"/>
          </reference>
          <reference field="14" count="1">
            <x v="101"/>
          </reference>
          <reference field="22" count="1" selected="0">
            <x v="122"/>
          </reference>
        </references>
      </pivotArea>
    </format>
    <format dxfId="884">
      <pivotArea dataOnly="0" labelOnly="1" outline="0" fieldPosition="0">
        <references count="8">
          <reference field="0" count="0" selected="0"/>
          <reference field="2" count="1" selected="0">
            <x v="216"/>
          </reference>
          <reference field="7" count="1" selected="0">
            <x v="120"/>
          </reference>
          <reference field="8" count="1" selected="0">
            <x v="312"/>
          </reference>
          <reference field="9" count="1" selected="0">
            <x v="45"/>
          </reference>
          <reference field="10" count="1" selected="0">
            <x v="40"/>
          </reference>
          <reference field="14" count="1">
            <x v="296"/>
          </reference>
          <reference field="22" count="1" selected="0">
            <x v="103"/>
          </reference>
        </references>
      </pivotArea>
    </format>
    <format dxfId="883">
      <pivotArea dataOnly="0" labelOnly="1" outline="0" fieldPosition="0">
        <references count="8">
          <reference field="0" count="0" selected="0"/>
          <reference field="2" count="1" selected="0">
            <x v="166"/>
          </reference>
          <reference field="7" count="1" selected="0">
            <x v="129"/>
          </reference>
          <reference field="8" count="1" selected="0">
            <x v="234"/>
          </reference>
          <reference field="9" count="1" selected="0">
            <x v="116"/>
          </reference>
          <reference field="10" count="1" selected="0">
            <x v="142"/>
          </reference>
          <reference field="14" count="1">
            <x v="33"/>
          </reference>
          <reference field="22" count="1" selected="0">
            <x v="122"/>
          </reference>
        </references>
      </pivotArea>
    </format>
    <format dxfId="882">
      <pivotArea dataOnly="0" labelOnly="1" outline="0" fieldPosition="0">
        <references count="8">
          <reference field="0" count="0" selected="0"/>
          <reference field="2" count="1" selected="0">
            <x v="210"/>
          </reference>
          <reference field="7" count="1" selected="0">
            <x v="131"/>
          </reference>
          <reference field="8" count="1" selected="0">
            <x v="305"/>
          </reference>
          <reference field="9" count="1" selected="0">
            <x v="71"/>
          </reference>
          <reference field="10" count="1" selected="0">
            <x v="125"/>
          </reference>
          <reference field="14" count="1">
            <x v="268"/>
          </reference>
          <reference field="22" count="1" selected="0">
            <x v="101"/>
          </reference>
        </references>
      </pivotArea>
    </format>
    <format dxfId="881">
      <pivotArea dataOnly="0" labelOnly="1" outline="0" fieldPosition="0">
        <references count="8">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14" count="1">
            <x v="61"/>
          </reference>
          <reference field="22" count="1" selected="0">
            <x v="122"/>
          </reference>
        </references>
      </pivotArea>
    </format>
    <format dxfId="880">
      <pivotArea dataOnly="0" labelOnly="1" outline="0" fieldPosition="0">
        <references count="8">
          <reference field="0" count="0" selected="0"/>
          <reference field="2" count="1" selected="0">
            <x v="148"/>
          </reference>
          <reference field="7" count="1" selected="0">
            <x v="137"/>
          </reference>
          <reference field="8" count="1" selected="0">
            <x v="212"/>
          </reference>
          <reference field="9" count="1" selected="0">
            <x v="117"/>
          </reference>
          <reference field="10" count="1" selected="0">
            <x v="70"/>
          </reference>
          <reference field="14" count="1">
            <x v="39"/>
          </reference>
          <reference field="22" count="1" selected="0">
            <x v="113"/>
          </reference>
        </references>
      </pivotArea>
    </format>
    <format dxfId="879">
      <pivotArea dataOnly="0" labelOnly="1" outline="0" fieldPosition="0">
        <references count="8">
          <reference field="0" count="0" selected="0"/>
          <reference field="2" count="1" selected="0">
            <x v="22"/>
          </reference>
          <reference field="7" count="1" selected="0">
            <x v="138"/>
          </reference>
          <reference field="8" count="1" selected="0">
            <x v="24"/>
          </reference>
          <reference field="9" count="1" selected="0">
            <x v="7"/>
          </reference>
          <reference field="10" count="1" selected="0">
            <x v="98"/>
          </reference>
          <reference field="14" count="1">
            <x v="12"/>
          </reference>
          <reference field="22" count="1" selected="0">
            <x v="122"/>
          </reference>
        </references>
      </pivotArea>
    </format>
    <format dxfId="878">
      <pivotArea dataOnly="0" labelOnly="1" outline="0" fieldPosition="0">
        <references count="8">
          <reference field="0" count="0" selected="0"/>
          <reference field="2" count="1" selected="0">
            <x v="82"/>
          </reference>
          <reference field="7" count="1" selected="0">
            <x v="145"/>
          </reference>
          <reference field="8" count="1" selected="0">
            <x v="129"/>
          </reference>
          <reference field="9" count="1" selected="0">
            <x v="4"/>
          </reference>
          <reference field="10" count="1" selected="0">
            <x v="111"/>
          </reference>
          <reference field="14" count="1">
            <x v="219"/>
          </reference>
          <reference field="22" count="1" selected="0">
            <x v="122"/>
          </reference>
        </references>
      </pivotArea>
    </format>
    <format dxfId="877">
      <pivotArea dataOnly="0" labelOnly="1" outline="0" fieldPosition="0">
        <references count="8">
          <reference field="0" count="0" selected="0"/>
          <reference field="2" count="1" selected="0">
            <x v="127"/>
          </reference>
          <reference field="7" count="1" selected="0">
            <x v="146"/>
          </reference>
          <reference field="8" count="1" selected="0">
            <x v="184"/>
          </reference>
          <reference field="9" count="1" selected="0">
            <x v="13"/>
          </reference>
          <reference field="10" count="1" selected="0">
            <x v="129"/>
          </reference>
          <reference field="14" count="1">
            <x v="191"/>
          </reference>
          <reference field="22" count="1" selected="0">
            <x v="122"/>
          </reference>
        </references>
      </pivotArea>
    </format>
    <format dxfId="876">
      <pivotArea dataOnly="0" labelOnly="1" outline="0" fieldPosition="0">
        <references count="8">
          <reference field="0" count="0" selected="0"/>
          <reference field="2" count="1" selected="0">
            <x v="250"/>
          </reference>
          <reference field="7" count="1" selected="0">
            <x v="148"/>
          </reference>
          <reference field="8" count="1" selected="0">
            <x v="367"/>
          </reference>
          <reference field="9" count="1" selected="0">
            <x v="93"/>
          </reference>
          <reference field="10" count="1" selected="0">
            <x v="94"/>
          </reference>
          <reference field="14" count="1">
            <x v="277"/>
          </reference>
          <reference field="22" count="1" selected="0">
            <x v="78"/>
          </reference>
        </references>
      </pivotArea>
    </format>
    <format dxfId="875">
      <pivotArea dataOnly="0" labelOnly="1" outline="0" fieldPosition="0">
        <references count="8">
          <reference field="0" count="0" selected="0"/>
          <reference field="2" count="1" selected="0">
            <x v="76"/>
          </reference>
          <reference field="7" count="1" selected="0">
            <x v="153"/>
          </reference>
          <reference field="8" count="1" selected="0">
            <x v="121"/>
          </reference>
          <reference field="9" count="1" selected="0">
            <x v="94"/>
          </reference>
          <reference field="10" count="1" selected="0">
            <x v="85"/>
          </reference>
          <reference field="14" count="1">
            <x v="111"/>
          </reference>
          <reference field="22" count="1" selected="0">
            <x v="12"/>
          </reference>
        </references>
      </pivotArea>
    </format>
    <format dxfId="874">
      <pivotArea dataOnly="0" labelOnly="1" outline="0" fieldPosition="0">
        <references count="8">
          <reference field="0" count="0" selected="0"/>
          <reference field="2" count="1" selected="0">
            <x v="146"/>
          </reference>
          <reference field="7" count="1" selected="0">
            <x v="154"/>
          </reference>
          <reference field="8" count="1" selected="0">
            <x v="207"/>
          </reference>
          <reference field="9" count="1" selected="0">
            <x v="92"/>
          </reference>
          <reference field="10" count="1" selected="0">
            <x v="57"/>
          </reference>
          <reference field="14" count="1">
            <x v="19"/>
          </reference>
          <reference field="22" count="1" selected="0">
            <x v="122"/>
          </reference>
        </references>
      </pivotArea>
    </format>
    <format dxfId="873">
      <pivotArea dataOnly="0" labelOnly="1" outline="0" fieldPosition="0">
        <references count="8">
          <reference field="0" count="0" selected="0"/>
          <reference field="2" count="1" selected="0">
            <x v="146"/>
          </reference>
          <reference field="7" count="1" selected="0">
            <x v="154"/>
          </reference>
          <reference field="8" count="1" selected="0">
            <x v="206"/>
          </reference>
          <reference field="9" count="1" selected="0">
            <x v="96"/>
          </reference>
          <reference field="10" count="1" selected="0">
            <x v="115"/>
          </reference>
          <reference field="14" count="1">
            <x v="0"/>
          </reference>
          <reference field="22" count="1" selected="0">
            <x v="122"/>
          </reference>
        </references>
      </pivotArea>
    </format>
    <format dxfId="872">
      <pivotArea dataOnly="0" labelOnly="1" outline="0" fieldPosition="0">
        <references count="8">
          <reference field="0" count="0" selected="0"/>
          <reference field="2" count="1" selected="0">
            <x v="130"/>
          </reference>
          <reference field="7" count="1" selected="0">
            <x v="157"/>
          </reference>
          <reference field="8" count="1" selected="0">
            <x v="187"/>
          </reference>
          <reference field="9" count="1" selected="0">
            <x v="46"/>
          </reference>
          <reference field="10" count="1" selected="0">
            <x v="110"/>
          </reference>
          <reference field="14" count="1">
            <x v="232"/>
          </reference>
          <reference field="22" count="1" selected="0">
            <x v="122"/>
          </reference>
        </references>
      </pivotArea>
    </format>
    <format dxfId="871">
      <pivotArea dataOnly="0" labelOnly="1" outline="0" fieldPosition="0">
        <references count="8">
          <reference field="0" count="0" selected="0"/>
          <reference field="2" count="1" selected="0">
            <x v="132"/>
          </reference>
          <reference field="7" count="1" selected="0">
            <x v="159"/>
          </reference>
          <reference field="8" count="1" selected="0">
            <x v="190"/>
          </reference>
          <reference field="9" count="1" selected="0">
            <x v="18"/>
          </reference>
          <reference field="10" count="1" selected="0">
            <x v="107"/>
          </reference>
          <reference field="14" count="1">
            <x v="42"/>
          </reference>
          <reference field="22" count="1" selected="0">
            <x v="110"/>
          </reference>
        </references>
      </pivotArea>
    </format>
    <format dxfId="870">
      <pivotArea dataOnly="0" labelOnly="1" outline="0" fieldPosition="0">
        <references count="8">
          <reference field="0" count="0" selected="0"/>
          <reference field="2" count="1" selected="0">
            <x v="202"/>
          </reference>
          <reference field="7" count="1" selected="0">
            <x v="161"/>
          </reference>
          <reference field="8" count="1" selected="0">
            <x v="294"/>
          </reference>
          <reference field="9" count="1" selected="0">
            <x v="93"/>
          </reference>
          <reference field="10" count="1" selected="0">
            <x v="98"/>
          </reference>
          <reference field="14" count="1">
            <x v="56"/>
          </reference>
          <reference field="22" count="1" selected="0">
            <x v="122"/>
          </reference>
        </references>
      </pivotArea>
    </format>
    <format dxfId="869">
      <pivotArea dataOnly="0" labelOnly="1" outline="0" fieldPosition="0">
        <references count="8">
          <reference field="0" count="0" selected="0"/>
          <reference field="2" count="1" selected="0">
            <x v="180"/>
          </reference>
          <reference field="7" count="1" selected="0">
            <x v="161"/>
          </reference>
          <reference field="8" count="1" selected="0">
            <x v="252"/>
          </reference>
          <reference field="9" count="1" selected="0">
            <x v="95"/>
          </reference>
          <reference field="10" count="1" selected="0">
            <x v="70"/>
          </reference>
          <reference field="14" count="1">
            <x v="49"/>
          </reference>
          <reference field="22" count="1" selected="0">
            <x v="105"/>
          </reference>
        </references>
      </pivotArea>
    </format>
    <format dxfId="868">
      <pivotArea dataOnly="0" labelOnly="1" outline="0" fieldPosition="0">
        <references count="8">
          <reference field="0" count="0" selected="0"/>
          <reference field="2" count="1" selected="0">
            <x v="202"/>
          </reference>
          <reference field="7" count="1" selected="0">
            <x v="162"/>
          </reference>
          <reference field="8" count="1" selected="0">
            <x v="292"/>
          </reference>
          <reference field="9" count="1" selected="0">
            <x v="93"/>
          </reference>
          <reference field="10" count="1" selected="0">
            <x v="98"/>
          </reference>
          <reference field="14" count="1">
            <x v="76"/>
          </reference>
          <reference field="22" count="1" selected="0">
            <x v="122"/>
          </reference>
        </references>
      </pivotArea>
    </format>
    <format dxfId="867">
      <pivotArea dataOnly="0" labelOnly="1" outline="0" fieldPosition="0">
        <references count="8">
          <reference field="0" count="0" selected="0"/>
          <reference field="2" count="1" selected="0">
            <x v="129"/>
          </reference>
          <reference field="7" count="1" selected="0">
            <x v="163"/>
          </reference>
          <reference field="8" count="1" selected="0">
            <x v="186"/>
          </reference>
          <reference field="9" count="1" selected="0">
            <x v="96"/>
          </reference>
          <reference field="10" count="1" selected="0">
            <x v="35"/>
          </reference>
          <reference field="14" count="1">
            <x v="1"/>
          </reference>
          <reference field="22" count="1" selected="0">
            <x v="122"/>
          </reference>
        </references>
      </pivotArea>
    </format>
    <format dxfId="866">
      <pivotArea dataOnly="0" labelOnly="1" outline="0" fieldPosition="0">
        <references count="8">
          <reference field="0" count="0" selected="0"/>
          <reference field="2" count="1" selected="0">
            <x v="202"/>
          </reference>
          <reference field="7" count="1" selected="0">
            <x v="164"/>
          </reference>
          <reference field="8" count="1" selected="0">
            <x v="293"/>
          </reference>
          <reference field="9" count="1" selected="0">
            <x v="93"/>
          </reference>
          <reference field="10" count="1" selected="0">
            <x v="98"/>
          </reference>
          <reference field="14" count="1">
            <x v="63"/>
          </reference>
          <reference field="22" count="1" selected="0">
            <x v="122"/>
          </reference>
        </references>
      </pivotArea>
    </format>
    <format dxfId="865">
      <pivotArea dataOnly="0" labelOnly="1" outline="0" fieldPosition="0">
        <references count="8">
          <reference field="0" count="0" selected="0"/>
          <reference field="2" count="1" selected="0">
            <x v="131"/>
          </reference>
          <reference field="7" count="1" selected="0">
            <x v="168"/>
          </reference>
          <reference field="8" count="1" selected="0">
            <x v="189"/>
          </reference>
          <reference field="9" count="1" selected="0">
            <x v="18"/>
          </reference>
          <reference field="10" count="1" selected="0">
            <x v="107"/>
          </reference>
          <reference field="14" count="1">
            <x v="119"/>
          </reference>
          <reference field="22" count="1" selected="0">
            <x v="104"/>
          </reference>
        </references>
      </pivotArea>
    </format>
    <format dxfId="864">
      <pivotArea dataOnly="0" labelOnly="1" outline="0" fieldPosition="0">
        <references count="8">
          <reference field="0" count="0" selected="0"/>
          <reference field="2" count="1" selected="0">
            <x v="60"/>
          </reference>
          <reference field="7" count="1" selected="0">
            <x v="169"/>
          </reference>
          <reference field="8" count="1" selected="0">
            <x v="95"/>
          </reference>
          <reference field="9" count="1" selected="0">
            <x v="93"/>
          </reference>
          <reference field="10" count="1" selected="0">
            <x v="107"/>
          </reference>
          <reference field="14" count="1">
            <x v="258"/>
          </reference>
          <reference field="22" count="1" selected="0">
            <x v="96"/>
          </reference>
        </references>
      </pivotArea>
    </format>
    <format dxfId="863">
      <pivotArea dataOnly="0" labelOnly="1" outline="0" fieldPosition="0">
        <references count="8">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14" count="1">
            <x v="128"/>
          </reference>
          <reference field="22" count="1" selected="0">
            <x v="122"/>
          </reference>
        </references>
      </pivotArea>
    </format>
    <format dxfId="862">
      <pivotArea dataOnly="0" labelOnly="1" outline="0" fieldPosition="0">
        <references count="8">
          <reference field="0" count="0" selected="0"/>
          <reference field="2" count="1" selected="0">
            <x v="232"/>
          </reference>
          <reference field="7" count="1" selected="0">
            <x v="180"/>
          </reference>
          <reference field="8" count="1" selected="0">
            <x v="340"/>
          </reference>
          <reference field="9" count="1" selected="0">
            <x v="5"/>
          </reference>
          <reference field="10" count="1" selected="0">
            <x v="111"/>
          </reference>
          <reference field="14" count="1">
            <x v="104"/>
          </reference>
          <reference field="22" count="1" selected="0">
            <x v="122"/>
          </reference>
        </references>
      </pivotArea>
    </format>
    <format dxfId="861">
      <pivotArea dataOnly="0" labelOnly="1" outline="0" fieldPosition="0">
        <references count="8">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14" count="1">
            <x v="266"/>
          </reference>
          <reference field="22" count="1" selected="0">
            <x v="115"/>
          </reference>
        </references>
      </pivotArea>
    </format>
    <format dxfId="860">
      <pivotArea dataOnly="0" labelOnly="1" outline="0" fieldPosition="0">
        <references count="8">
          <reference field="0" count="0" selected="0"/>
          <reference field="2" count="1" selected="0">
            <x v="220"/>
          </reference>
          <reference field="7" count="1" selected="0">
            <x v="183"/>
          </reference>
          <reference field="8" count="1" selected="0">
            <x v="316"/>
          </reference>
          <reference field="9" count="1" selected="0">
            <x v="33"/>
          </reference>
          <reference field="10" count="1" selected="0">
            <x v="70"/>
          </reference>
          <reference field="14" count="1">
            <x v="262"/>
          </reference>
          <reference field="22" count="1" selected="0">
            <x v="116"/>
          </reference>
        </references>
      </pivotArea>
    </format>
    <format dxfId="859">
      <pivotArea dataOnly="0" labelOnly="1" outline="0" fieldPosition="0">
        <references count="8">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4" count="1">
            <x v="95"/>
          </reference>
          <reference field="22" count="1" selected="0">
            <x v="122"/>
          </reference>
        </references>
      </pivotArea>
    </format>
    <format dxfId="858">
      <pivotArea dataOnly="0" labelOnly="1" outline="0" fieldPosition="0">
        <references count="8">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4" count="1">
            <x v="57"/>
          </reference>
          <reference field="22" count="1" selected="0">
            <x v="12"/>
          </reference>
        </references>
      </pivotArea>
    </format>
    <format dxfId="857">
      <pivotArea dataOnly="0" labelOnly="1" outline="0" fieldPosition="0">
        <references count="8">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4" count="1">
            <x v="9"/>
          </reference>
          <reference field="22" count="1" selected="0">
            <x v="55"/>
          </reference>
        </references>
      </pivotArea>
    </format>
    <format dxfId="856">
      <pivotArea dataOnly="0" labelOnly="1" outline="0" fieldPosition="0">
        <references count="8">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14" count="1">
            <x v="273"/>
          </reference>
          <reference field="22" count="1" selected="0">
            <x v="102"/>
          </reference>
        </references>
      </pivotArea>
    </format>
    <format dxfId="855">
      <pivotArea dataOnly="0" labelOnly="1" outline="0" fieldPosition="0">
        <references count="8">
          <reference field="0" count="0" selected="0"/>
          <reference field="2" count="1" selected="0">
            <x v="69"/>
          </reference>
          <reference field="7" count="1" selected="0">
            <x v="233"/>
          </reference>
          <reference field="8" count="1" selected="0">
            <x v="110"/>
          </reference>
          <reference field="9" count="1" selected="0">
            <x v="26"/>
          </reference>
          <reference field="10" count="1" selected="0">
            <x v="62"/>
          </reference>
          <reference field="14" count="1">
            <x v="146"/>
          </reference>
          <reference field="22" count="1" selected="0">
            <x v="122"/>
          </reference>
        </references>
      </pivotArea>
    </format>
    <format dxfId="854">
      <pivotArea dataOnly="0" labelOnly="1" outline="0" fieldPosition="0">
        <references count="8">
          <reference field="0" count="0" selected="0"/>
          <reference field="2" count="1" selected="0">
            <x v="24"/>
          </reference>
          <reference field="7" count="1" selected="0">
            <x v="236"/>
          </reference>
          <reference field="8" count="1" selected="0">
            <x v="26"/>
          </reference>
          <reference field="9" count="1" selected="0">
            <x v="84"/>
          </reference>
          <reference field="10" count="1" selected="0">
            <x v="124"/>
          </reference>
          <reference field="14" count="1">
            <x v="192"/>
          </reference>
          <reference field="22" count="1" selected="0">
            <x v="122"/>
          </reference>
        </references>
      </pivotArea>
    </format>
    <format dxfId="853">
      <pivotArea dataOnly="0" labelOnly="1" outline="0" fieldPosition="0">
        <references count="8">
          <reference field="0" count="0" selected="0"/>
          <reference field="2" count="1" selected="0">
            <x v="20"/>
          </reference>
          <reference field="7" count="1" selected="0">
            <x v="239"/>
          </reference>
          <reference field="8" count="1" selected="0">
            <x v="22"/>
          </reference>
          <reference field="9" count="1" selected="0">
            <x v="4"/>
          </reference>
          <reference field="10" count="1" selected="0">
            <x v="73"/>
          </reference>
          <reference field="14" count="1">
            <x v="59"/>
          </reference>
          <reference field="22" count="1" selected="0">
            <x v="4"/>
          </reference>
        </references>
      </pivotArea>
    </format>
    <format dxfId="852">
      <pivotArea dataOnly="0" labelOnly="1" outline="0" fieldPosition="0">
        <references count="8">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14" count="1">
            <x v="71"/>
          </reference>
          <reference field="22" count="1" selected="0">
            <x v="79"/>
          </reference>
        </references>
      </pivotArea>
    </format>
    <format dxfId="851">
      <pivotArea dataOnly="0" labelOnly="1" outline="0" fieldPosition="0">
        <references count="8">
          <reference field="0" count="0" selected="0"/>
          <reference field="2" count="1" selected="0">
            <x v="254"/>
          </reference>
          <reference field="7" count="1" selected="0">
            <x v="242"/>
          </reference>
          <reference field="8" count="1" selected="0">
            <x v="381"/>
          </reference>
          <reference field="9" count="1" selected="0">
            <x v="122"/>
          </reference>
          <reference field="10" count="1" selected="0">
            <x v="143"/>
          </reference>
          <reference field="14" count="1">
            <x v="70"/>
          </reference>
          <reference field="22" count="1" selected="0">
            <x v="122"/>
          </reference>
        </references>
      </pivotArea>
    </format>
    <format dxfId="850">
      <pivotArea dataOnly="0" labelOnly="1" outline="0" fieldPosition="0">
        <references count="8">
          <reference field="0" count="0" selected="0"/>
          <reference field="2" count="1" selected="0">
            <x v="214"/>
          </reference>
          <reference field="7" count="1" selected="0">
            <x v="245"/>
          </reference>
          <reference field="8" count="1" selected="0">
            <x v="309"/>
          </reference>
          <reference field="9" count="1" selected="0">
            <x v="62"/>
          </reference>
          <reference field="10" count="1" selected="0">
            <x v="117"/>
          </reference>
          <reference field="14" count="1">
            <x v="96"/>
          </reference>
          <reference field="22" count="1" selected="0">
            <x v="12"/>
          </reference>
        </references>
      </pivotArea>
    </format>
    <format dxfId="849">
      <pivotArea dataOnly="0" labelOnly="1" outline="0" fieldPosition="0">
        <references count="8">
          <reference field="0" count="0" selected="0"/>
          <reference field="2" count="1" selected="0">
            <x v="242"/>
          </reference>
          <reference field="7" count="1" selected="0">
            <x v="250"/>
          </reference>
          <reference field="8" count="1" selected="0">
            <x v="355"/>
          </reference>
          <reference field="9" count="1" selected="0">
            <x v="82"/>
          </reference>
          <reference field="10" count="1" selected="0">
            <x v="49"/>
          </reference>
          <reference field="14" count="1">
            <x v="280"/>
          </reference>
          <reference field="22" count="1" selected="0">
            <x v="121"/>
          </reference>
        </references>
      </pivotArea>
    </format>
    <format dxfId="848">
      <pivotArea dataOnly="0" labelOnly="1" outline="0" fieldPosition="0">
        <references count="8">
          <reference field="0" count="0" selected="0"/>
          <reference field="2" count="1" selected="0">
            <x v="136"/>
          </reference>
          <reference field="7" count="1" selected="0">
            <x v="251"/>
          </reference>
          <reference field="8" count="1" selected="0">
            <x v="196"/>
          </reference>
          <reference field="9" count="1" selected="0">
            <x v="84"/>
          </reference>
          <reference field="10" count="1" selected="0">
            <x v="94"/>
          </reference>
          <reference field="14" count="1">
            <x v="279"/>
          </reference>
          <reference field="22" count="1" selected="0">
            <x v="98"/>
          </reference>
        </references>
      </pivotArea>
    </format>
    <format dxfId="847">
      <pivotArea dataOnly="0" labelOnly="1" outline="0" fieldPosition="0">
        <references count="8">
          <reference field="0" count="0" selected="0"/>
          <reference field="2" count="1" selected="0">
            <x v="136"/>
          </reference>
          <reference field="7" count="1" selected="0">
            <x v="252"/>
          </reference>
          <reference field="8" count="1" selected="0">
            <x v="195"/>
          </reference>
          <reference field="9" count="1" selected="0">
            <x v="84"/>
          </reference>
          <reference field="10" count="1" selected="0">
            <x v="94"/>
          </reference>
          <reference field="14" count="1">
            <x v="286"/>
          </reference>
          <reference field="22" count="1" selected="0">
            <x v="97"/>
          </reference>
        </references>
      </pivotArea>
    </format>
    <format dxfId="846">
      <pivotArea dataOnly="0" labelOnly="1" outline="0" fieldPosition="0">
        <references count="8">
          <reference field="0" count="0" selected="0"/>
          <reference field="2" count="1" selected="0">
            <x v="220"/>
          </reference>
          <reference field="7" count="1" selected="0">
            <x v="255"/>
          </reference>
          <reference field="8" count="1" selected="0">
            <x v="317"/>
          </reference>
          <reference field="9" count="1" selected="0">
            <x v="33"/>
          </reference>
          <reference field="10" count="1" selected="0">
            <x v="70"/>
          </reference>
          <reference field="14" count="1">
            <x v="291"/>
          </reference>
          <reference field="22" count="1" selected="0">
            <x v="106"/>
          </reference>
        </references>
      </pivotArea>
    </format>
    <format dxfId="845">
      <pivotArea dataOnly="0" labelOnly="1" outline="0" fieldPosition="0">
        <references count="8">
          <reference field="0" count="0" selected="0"/>
          <reference field="2" count="1" selected="0">
            <x v="246"/>
          </reference>
          <reference field="7" count="1" selected="0">
            <x v="285"/>
          </reference>
          <reference field="8" count="1" selected="0">
            <x v="362"/>
          </reference>
          <reference field="9" count="1" selected="0">
            <x v="84"/>
          </reference>
          <reference field="10" count="1" selected="0">
            <x v="46"/>
          </reference>
          <reference field="14" count="1">
            <x v="208"/>
          </reference>
          <reference field="22" count="1" selected="0">
            <x v="122"/>
          </reference>
        </references>
      </pivotArea>
    </format>
    <format dxfId="844">
      <pivotArea dataOnly="0" labelOnly="1" outline="0" fieldPosition="0">
        <references count="8">
          <reference field="0" count="0" selected="0"/>
          <reference field="2" count="1" selected="0">
            <x v="196"/>
          </reference>
          <reference field="7" count="1" selected="0">
            <x v="293"/>
          </reference>
          <reference field="8" count="1" selected="0">
            <x v="286"/>
          </reference>
          <reference field="9" count="1" selected="0">
            <x v="120"/>
          </reference>
          <reference field="10" count="1" selected="0">
            <x v="89"/>
          </reference>
          <reference field="14" count="1">
            <x v="250"/>
          </reference>
          <reference field="22" count="1" selected="0">
            <x v="119"/>
          </reference>
        </references>
      </pivotArea>
    </format>
    <format dxfId="843">
      <pivotArea dataOnly="0" labelOnly="1" outline="0" fieldPosition="0">
        <references count="8">
          <reference field="0" count="0" selected="0"/>
          <reference field="2" count="1" selected="0">
            <x v="207"/>
          </reference>
          <reference field="7" count="1" selected="0">
            <x v="317"/>
          </reference>
          <reference field="8" count="1" selected="0">
            <x v="302"/>
          </reference>
          <reference field="9" count="1" selected="0">
            <x v="122"/>
          </reference>
          <reference field="10" count="1" selected="0">
            <x v="79"/>
          </reference>
          <reference field="14" count="1">
            <x v="8"/>
          </reference>
          <reference field="22" count="1" selected="0">
            <x v="92"/>
          </reference>
        </references>
      </pivotArea>
    </format>
    <format dxfId="842">
      <pivotArea dataOnly="0" labelOnly="1" outline="0" fieldPosition="0">
        <references count="8">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4" count="1">
            <x v="4"/>
          </reference>
          <reference field="22" count="1" selected="0">
            <x v="122"/>
          </reference>
        </references>
      </pivotArea>
    </format>
    <format dxfId="841">
      <pivotArea dataOnly="0" labelOnly="1" outline="0" fieldPosition="0">
        <references count="8">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14" count="1">
            <x v="303"/>
          </reference>
          <reference field="22" count="1" selected="0">
            <x v="87"/>
          </reference>
        </references>
      </pivotArea>
    </format>
    <format dxfId="840">
      <pivotArea dataOnly="0" labelOnly="1" outline="0" fieldPosition="0">
        <references count="8">
          <reference field="0" count="0" selected="0"/>
          <reference field="2" count="1" selected="0">
            <x v="241"/>
          </reference>
          <reference field="7" count="1" selected="0">
            <x v="328"/>
          </reference>
          <reference field="8" count="1" selected="0">
            <x v="354"/>
          </reference>
          <reference field="9" count="1" selected="0">
            <x v="117"/>
          </reference>
          <reference field="10" count="1" selected="0">
            <x v="94"/>
          </reference>
          <reference field="14" count="1">
            <x v="258"/>
          </reference>
          <reference field="22" count="1" selected="0">
            <x v="88"/>
          </reference>
        </references>
      </pivotArea>
    </format>
    <format dxfId="839">
      <pivotArea dataOnly="0" labelOnly="1" outline="0" fieldPosition="0">
        <references count="8">
          <reference field="0" count="0" selected="0"/>
          <reference field="2" count="1" selected="0">
            <x v="241"/>
          </reference>
          <reference field="7" count="1" selected="0">
            <x v="329"/>
          </reference>
          <reference field="8" count="1" selected="0">
            <x v="353"/>
          </reference>
          <reference field="9" count="1" selected="0">
            <x v="117"/>
          </reference>
          <reference field="10" count="1" selected="0">
            <x v="94"/>
          </reference>
          <reference field="14" count="1">
            <x v="259"/>
          </reference>
          <reference field="22" count="1" selected="0">
            <x v="89"/>
          </reference>
        </references>
      </pivotArea>
    </format>
    <format dxfId="838">
      <pivotArea dataOnly="0" labelOnly="1" outline="0" fieldPosition="0">
        <references count="8">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14" count="1">
            <x v="92"/>
          </reference>
          <reference field="22" count="1" selected="0">
            <x v="122"/>
          </reference>
        </references>
      </pivotArea>
    </format>
    <format dxfId="837">
      <pivotArea dataOnly="0" labelOnly="1" outline="0" fieldPosition="0">
        <references count="8">
          <reference field="0" count="0" selected="0"/>
          <reference field="2" count="1" selected="0">
            <x v="100"/>
          </reference>
          <reference field="7" count="1" selected="0">
            <x v="332"/>
          </reference>
          <reference field="8" count="1" selected="0">
            <x v="156"/>
          </reference>
          <reference field="9" count="1" selected="0">
            <x v="122"/>
          </reference>
          <reference field="10" count="1" selected="0">
            <x v="143"/>
          </reference>
          <reference field="14" count="1">
            <x v="99"/>
          </reference>
          <reference field="22" count="1" selected="0">
            <x v="122"/>
          </reference>
        </references>
      </pivotArea>
    </format>
    <format dxfId="836">
      <pivotArea dataOnly="0" labelOnly="1" outline="0" fieldPosition="0">
        <references count="8">
          <reference field="0" count="0" selected="0"/>
          <reference field="2" count="1" selected="0">
            <x v="204"/>
          </reference>
          <reference field="7" count="1" selected="0">
            <x v="333"/>
          </reference>
          <reference field="8" count="1" selected="0">
            <x v="298"/>
          </reference>
          <reference field="9" count="1" selected="0">
            <x v="122"/>
          </reference>
          <reference field="10" count="1" selected="0">
            <x v="143"/>
          </reference>
          <reference field="14" count="1">
            <x v="110"/>
          </reference>
          <reference field="22" count="1" selected="0">
            <x v="122"/>
          </reference>
        </references>
      </pivotArea>
    </format>
    <format dxfId="835">
      <pivotArea dataOnly="0" labelOnly="1" outline="0" fieldPosition="0">
        <references count="8">
          <reference field="0" count="0" selected="0"/>
          <reference field="2" count="1" selected="0">
            <x v="170"/>
          </reference>
          <reference field="7" count="1" selected="0">
            <x v="334"/>
          </reference>
          <reference field="8" count="1" selected="0">
            <x v="239"/>
          </reference>
          <reference field="9" count="1" selected="0">
            <x v="52"/>
          </reference>
          <reference field="10" count="1" selected="0">
            <x v="111"/>
          </reference>
          <reference field="14" count="1">
            <x v="191"/>
          </reference>
          <reference field="22" count="1" selected="0">
            <x v="122"/>
          </reference>
        </references>
      </pivotArea>
    </format>
    <format dxfId="834">
      <pivotArea dataOnly="0" labelOnly="1" outline="0" fieldPosition="0">
        <references count="8">
          <reference field="0" count="0" selected="0"/>
          <reference field="2" count="1" selected="0">
            <x v="60"/>
          </reference>
          <reference field="7" count="1" selected="0">
            <x v="334"/>
          </reference>
          <reference field="8" count="1" selected="0">
            <x v="94"/>
          </reference>
          <reference field="9" count="1" selected="0">
            <x v="93"/>
          </reference>
          <reference field="10" count="1" selected="0">
            <x v="107"/>
          </reference>
          <reference field="14" count="1">
            <x v="284"/>
          </reference>
          <reference field="22" count="1" selected="0">
            <x v="95"/>
          </reference>
        </references>
      </pivotArea>
    </format>
    <format dxfId="833">
      <pivotArea dataOnly="0" labelOnly="1" outline="0" fieldPosition="0">
        <references count="8">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14" count="1">
            <x v="305"/>
          </reference>
          <reference field="22" count="1" selected="0">
            <x v="12"/>
          </reference>
        </references>
      </pivotArea>
    </format>
    <format dxfId="832">
      <pivotArea dataOnly="0" labelOnly="1" outline="0" fieldPosition="0">
        <references count="9">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4" count="1" selected="0">
            <x v="281"/>
          </reference>
          <reference field="17" count="1">
            <x v="14"/>
          </reference>
          <reference field="22" count="1" selected="0">
            <x v="111"/>
          </reference>
        </references>
      </pivotArea>
    </format>
    <format dxfId="831">
      <pivotArea dataOnly="0" labelOnly="1" outline="0" fieldPosition="0">
        <references count="9">
          <reference field="0" count="0" selected="0"/>
          <reference field="2" count="1" selected="0">
            <x v="217"/>
          </reference>
          <reference field="7" count="1" selected="0">
            <x v="7"/>
          </reference>
          <reference field="8" count="1" selected="0">
            <x v="313"/>
          </reference>
          <reference field="9" count="1" selected="0">
            <x v="14"/>
          </reference>
          <reference field="10" count="1" selected="0">
            <x v="80"/>
          </reference>
          <reference field="14" count="1" selected="0">
            <x v="293"/>
          </reference>
          <reference field="17" count="1">
            <x v="59"/>
          </reference>
          <reference field="22" count="1" selected="0">
            <x v="107"/>
          </reference>
        </references>
      </pivotArea>
    </format>
    <format dxfId="830">
      <pivotArea dataOnly="0" labelOnly="1" outline="0" fieldPosition="0">
        <references count="9">
          <reference field="0" count="0" selected="0"/>
          <reference field="2" count="1" selected="0">
            <x v="181"/>
          </reference>
          <reference field="7" count="1" selected="0">
            <x v="8"/>
          </reference>
          <reference field="8" count="1" selected="0">
            <x v="253"/>
          </reference>
          <reference field="9" count="1" selected="0">
            <x v="109"/>
          </reference>
          <reference field="10" count="1" selected="0">
            <x v="90"/>
          </reference>
          <reference field="14" count="1" selected="0">
            <x v="252"/>
          </reference>
          <reference field="17" count="1">
            <x v="16"/>
          </reference>
          <reference field="22" count="1" selected="0">
            <x v="76"/>
          </reference>
        </references>
      </pivotArea>
    </format>
    <format dxfId="829">
      <pivotArea dataOnly="0" labelOnly="1" outline="0" fieldPosition="0">
        <references count="9">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4" count="1" selected="0">
            <x v="233"/>
          </reference>
          <reference field="17" count="1">
            <x v="266"/>
          </reference>
          <reference field="22" count="1" selected="0">
            <x v="122"/>
          </reference>
        </references>
      </pivotArea>
    </format>
    <format dxfId="828">
      <pivotArea dataOnly="0" labelOnly="1" outline="0" fieldPosition="0">
        <references count="9">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4" count="1" selected="0">
            <x v="236"/>
          </reference>
          <reference field="17" count="1">
            <x v="276"/>
          </reference>
          <reference field="22" count="1" selected="0">
            <x v="122"/>
          </reference>
        </references>
      </pivotArea>
    </format>
    <format dxfId="827">
      <pivotArea dataOnly="0" labelOnly="1" outline="0" fieldPosition="0">
        <references count="9">
          <reference field="0" count="0" selected="0"/>
          <reference field="2" count="1" selected="0">
            <x v="27"/>
          </reference>
          <reference field="7" count="1" selected="0">
            <x v="12"/>
          </reference>
          <reference field="8" count="1" selected="0">
            <x v="29"/>
          </reference>
          <reference field="9" count="1" selected="0">
            <x v="4"/>
          </reference>
          <reference field="10" count="1" selected="0">
            <x v="74"/>
          </reference>
          <reference field="14" count="1" selected="0">
            <x v="44"/>
          </reference>
          <reference field="17" count="1">
            <x v="93"/>
          </reference>
          <reference field="22" count="1" selected="0">
            <x v="4"/>
          </reference>
        </references>
      </pivotArea>
    </format>
    <format dxfId="826">
      <pivotArea dataOnly="0" labelOnly="1" outline="0" fieldPosition="0">
        <references count="9">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14" count="1" selected="0">
            <x v="65"/>
          </reference>
          <reference field="17" count="1">
            <x v="70"/>
          </reference>
          <reference field="22" count="1" selected="0">
            <x v="85"/>
          </reference>
        </references>
      </pivotArea>
    </format>
    <format dxfId="825">
      <pivotArea dataOnly="0" labelOnly="1" outline="0" fieldPosition="0">
        <references count="9">
          <reference field="0" count="0" selected="0"/>
          <reference field="2" count="1" selected="0">
            <x v="250"/>
          </reference>
          <reference field="7" count="1" selected="0">
            <x v="16"/>
          </reference>
          <reference field="8" count="1" selected="0">
            <x v="366"/>
          </reference>
          <reference field="9" count="1" selected="0">
            <x v="26"/>
          </reference>
          <reference field="10" count="1" selected="0">
            <x v="94"/>
          </reference>
          <reference field="14" count="1" selected="0">
            <x v="294"/>
          </reference>
          <reference field="17" count="1">
            <x v="132"/>
          </reference>
          <reference field="22" count="1" selected="0">
            <x v="77"/>
          </reference>
        </references>
      </pivotArea>
    </format>
    <format dxfId="824">
      <pivotArea dataOnly="0" labelOnly="1" outline="0" fieldPosition="0">
        <references count="9">
          <reference field="0" count="0" selected="0"/>
          <reference field="2" count="1" selected="0">
            <x v="99"/>
          </reference>
          <reference field="7" count="1" selected="0">
            <x v="20"/>
          </reference>
          <reference field="8" count="1" selected="0">
            <x v="155"/>
          </reference>
          <reference field="9" count="1" selected="0">
            <x v="110"/>
          </reference>
          <reference field="10" count="1" selected="0">
            <x v="97"/>
          </reference>
          <reference field="14" count="1" selected="0">
            <x v="133"/>
          </reference>
          <reference field="17" count="1">
            <x v="213"/>
          </reference>
          <reference field="22" count="1" selected="0">
            <x v="122"/>
          </reference>
        </references>
      </pivotArea>
    </format>
    <format dxfId="823">
      <pivotArea dataOnly="0" labelOnly="1" outline="0" fieldPosition="0">
        <references count="9">
          <reference field="0" count="0" selected="0"/>
          <reference field="2" count="1" selected="0">
            <x v="125"/>
          </reference>
          <reference field="7" count="1" selected="0">
            <x v="39"/>
          </reference>
          <reference field="8" count="1" selected="0">
            <x v="182"/>
          </reference>
          <reference field="9" count="1" selected="0">
            <x v="32"/>
          </reference>
          <reference field="10" count="1" selected="0">
            <x v="80"/>
          </reference>
          <reference field="14" count="1" selected="0">
            <x v="254"/>
          </reference>
          <reference field="17" count="1">
            <x v="15"/>
          </reference>
          <reference field="22" count="1" selected="0">
            <x v="91"/>
          </reference>
        </references>
      </pivotArea>
    </format>
    <format dxfId="822">
      <pivotArea dataOnly="0" labelOnly="1" outline="0" fieldPosition="0">
        <references count="9">
          <reference field="0" count="0" selected="0"/>
          <reference field="2" count="1" selected="0">
            <x v="79"/>
          </reference>
          <reference field="7" count="1" selected="0">
            <x v="40"/>
          </reference>
          <reference field="8" count="1" selected="0">
            <x v="126"/>
          </reference>
          <reference field="9" count="1" selected="0">
            <x v="32"/>
          </reference>
          <reference field="10" count="1" selected="0">
            <x v="80"/>
          </reference>
          <reference field="14" count="1" selected="0">
            <x v="251"/>
          </reference>
          <reference field="17" count="1">
            <x v="9"/>
          </reference>
          <reference field="22" count="1" selected="0">
            <x v="84"/>
          </reference>
        </references>
      </pivotArea>
    </format>
    <format dxfId="821">
      <pivotArea dataOnly="0" labelOnly="1" outline="0" fieldPosition="0">
        <references count="9">
          <reference field="0" count="0" selected="0"/>
          <reference field="2" count="1" selected="0">
            <x v="79"/>
          </reference>
          <reference field="7" count="1" selected="0">
            <x v="41"/>
          </reference>
          <reference field="8" count="1" selected="0">
            <x v="125"/>
          </reference>
          <reference field="9" count="1" selected="0">
            <x v="32"/>
          </reference>
          <reference field="10" count="1" selected="0">
            <x v="80"/>
          </reference>
          <reference field="14" count="1" selected="0">
            <x v="298"/>
          </reference>
          <reference field="17" count="1">
            <x v="14"/>
          </reference>
          <reference field="22" count="1" selected="0">
            <x v="83"/>
          </reference>
        </references>
      </pivotArea>
    </format>
    <format dxfId="820">
      <pivotArea dataOnly="0" labelOnly="1" outline="0" fieldPosition="0">
        <references count="9">
          <reference field="0" count="0" selected="0"/>
          <reference field="2" count="1" selected="0">
            <x v="240"/>
          </reference>
          <reference field="7" count="1" selected="0">
            <x v="42"/>
          </reference>
          <reference field="8" count="1" selected="0">
            <x v="351"/>
          </reference>
          <reference field="9" count="1" selected="0">
            <x v="122"/>
          </reference>
          <reference field="10" count="1" selected="0">
            <x v="79"/>
          </reference>
          <reference field="14" count="1" selected="0">
            <x v="14"/>
          </reference>
          <reference field="17" count="1">
            <x v="8"/>
          </reference>
          <reference field="22" count="1" selected="0">
            <x v="100"/>
          </reference>
        </references>
      </pivotArea>
    </format>
    <format dxfId="819">
      <pivotArea dataOnly="0" labelOnly="1" outline="0" fieldPosition="0">
        <references count="9">
          <reference field="0" count="0" selected="0"/>
          <reference field="2" count="1" selected="0">
            <x v="250"/>
          </reference>
          <reference field="7" count="1" selected="0">
            <x v="43"/>
          </reference>
          <reference field="8" count="1" selected="0">
            <x v="370"/>
          </reference>
          <reference field="9" count="1" selected="0">
            <x v="32"/>
          </reference>
          <reference field="10" count="1" selected="0">
            <x v="80"/>
          </reference>
          <reference field="14" count="1" selected="0">
            <x v="270"/>
          </reference>
          <reference field="17" count="1">
            <x v="52"/>
          </reference>
          <reference field="22" count="1" selected="0">
            <x v="80"/>
          </reference>
        </references>
      </pivotArea>
    </format>
    <format dxfId="818">
      <pivotArea dataOnly="0" labelOnly="1" outline="0" fieldPosition="0">
        <references count="9">
          <reference field="0" count="0" selected="0"/>
          <reference field="2" count="1" selected="0">
            <x v="250"/>
          </reference>
          <reference field="7" count="1" selected="0">
            <x v="44"/>
          </reference>
          <reference field="8" count="1" selected="0">
            <x v="373"/>
          </reference>
          <reference field="9" count="1" selected="0">
            <x v="50"/>
          </reference>
          <reference field="10" count="1" selected="0">
            <x v="81"/>
          </reference>
          <reference field="14" count="1" selected="0">
            <x v="34"/>
          </reference>
          <reference field="17" count="1">
            <x v="50"/>
          </reference>
          <reference field="22" count="1" selected="0">
            <x v="122"/>
          </reference>
        </references>
      </pivotArea>
    </format>
    <format dxfId="817">
      <pivotArea dataOnly="0" labelOnly="1" outline="0" fieldPosition="0">
        <references count="9">
          <reference field="0" count="0" selected="0"/>
          <reference field="2" count="1" selected="0">
            <x v="250"/>
          </reference>
          <reference field="7" count="1" selected="0">
            <x v="45"/>
          </reference>
          <reference field="8" count="1" selected="0">
            <x v="369"/>
          </reference>
          <reference field="9" count="1" selected="0">
            <x v="32"/>
          </reference>
          <reference field="10" count="1" selected="0">
            <x v="80"/>
          </reference>
          <reference field="14" count="1" selected="0">
            <x v="255"/>
          </reference>
          <reference field="17" count="1">
            <x v="17"/>
          </reference>
          <reference field="22" count="1" selected="0">
            <x v="82"/>
          </reference>
        </references>
      </pivotArea>
    </format>
    <format dxfId="816">
      <pivotArea dataOnly="0" labelOnly="1" outline="0" fieldPosition="0">
        <references count="9">
          <reference field="0" count="0" selected="0"/>
          <reference field="2" count="1" selected="0">
            <x v="240"/>
          </reference>
          <reference field="7" count="1" selected="0">
            <x v="45"/>
          </reference>
          <reference field="8" count="1" selected="0">
            <x v="352"/>
          </reference>
          <reference field="9" count="1" selected="0">
            <x v="122"/>
          </reference>
          <reference field="10" count="1" selected="0">
            <x v="79"/>
          </reference>
          <reference field="14" count="1" selected="0">
            <x v="46"/>
          </reference>
          <reference field="17" count="1">
            <x v="43"/>
          </reference>
          <reference field="22" count="1" selected="0">
            <x v="81"/>
          </reference>
        </references>
      </pivotArea>
    </format>
    <format dxfId="815">
      <pivotArea dataOnly="0" labelOnly="1" outline="0" fieldPosition="0">
        <references count="9">
          <reference field="0" count="0" selected="0"/>
          <reference field="2" count="1" selected="0">
            <x v="84"/>
          </reference>
          <reference field="7" count="1" selected="0">
            <x v="55"/>
          </reference>
          <reference field="8" count="1" selected="0">
            <x v="132"/>
          </reference>
          <reference field="9" count="1" selected="0">
            <x v="22"/>
          </reference>
          <reference field="10" count="1" selected="0">
            <x v="89"/>
          </reference>
          <reference field="14" count="1" selected="0">
            <x v="43"/>
          </reference>
          <reference field="17" count="1">
            <x v="40"/>
          </reference>
          <reference field="22" count="1" selected="0">
            <x v="114"/>
          </reference>
        </references>
      </pivotArea>
    </format>
    <format dxfId="814">
      <pivotArea dataOnly="0" labelOnly="1" outline="0" fieldPosition="0">
        <references count="9">
          <reference field="0" count="0" selected="0"/>
          <reference field="2" count="1" selected="0">
            <x v="180"/>
          </reference>
          <reference field="7" count="1" selected="0">
            <x v="71"/>
          </reference>
          <reference field="8" count="1" selected="0">
            <x v="250"/>
          </reference>
          <reference field="9" count="1" selected="0">
            <x v="111"/>
          </reference>
          <reference field="10" count="1" selected="0">
            <x v="87"/>
          </reference>
          <reference field="14" count="1" selected="0">
            <x v="225"/>
          </reference>
          <reference field="17" count="1">
            <x v="248"/>
          </reference>
          <reference field="22" count="1" selected="0">
            <x v="122"/>
          </reference>
        </references>
      </pivotArea>
    </format>
    <format dxfId="813">
      <pivotArea dataOnly="0" labelOnly="1" outline="0" fieldPosition="0">
        <references count="9">
          <reference field="0" count="0" selected="0"/>
          <reference field="2" count="1" selected="0">
            <x v="93"/>
          </reference>
          <reference field="7" count="1" selected="0">
            <x v="72"/>
          </reference>
          <reference field="8" count="1" selected="0">
            <x v="147"/>
          </reference>
          <reference field="9" count="1" selected="0">
            <x v="111"/>
          </reference>
          <reference field="10" count="1" selected="0">
            <x v="102"/>
          </reference>
          <reference field="14" count="1" selected="0">
            <x v="221"/>
          </reference>
          <reference field="17" count="1">
            <x v="243"/>
          </reference>
          <reference field="22" count="1" selected="0">
            <x v="122"/>
          </reference>
        </references>
      </pivotArea>
    </format>
    <format dxfId="812">
      <pivotArea dataOnly="0" labelOnly="1" outline="0" fieldPosition="0">
        <references count="9">
          <reference field="0" count="0" selected="0"/>
          <reference field="2" count="1" selected="0">
            <x v="220"/>
          </reference>
          <reference field="7" count="1" selected="0">
            <x v="73"/>
          </reference>
          <reference field="8" count="1" selected="0">
            <x v="320"/>
          </reference>
          <reference field="9" count="1" selected="0">
            <x v="61"/>
          </reference>
          <reference field="10" count="1" selected="0">
            <x v="118"/>
          </reference>
          <reference field="14" count="1" selected="0">
            <x v="62"/>
          </reference>
          <reference field="17" count="1">
            <x v="65"/>
          </reference>
          <reference field="22" count="1" selected="0">
            <x v="12"/>
          </reference>
        </references>
      </pivotArea>
    </format>
    <format dxfId="811">
      <pivotArea dataOnly="0" labelOnly="1" outline="0" fieldPosition="0">
        <references count="9">
          <reference field="0" count="0" selected="0"/>
          <reference field="2" count="1" selected="0">
            <x v="205"/>
          </reference>
          <reference field="7" count="1" selected="0">
            <x v="74"/>
          </reference>
          <reference field="8" count="1" selected="0">
            <x v="299"/>
          </reference>
          <reference field="9" count="1" selected="0">
            <x v="88"/>
          </reference>
          <reference field="10" count="1" selected="0">
            <x v="88"/>
          </reference>
          <reference field="14" count="1" selected="0">
            <x v="92"/>
          </reference>
          <reference field="17" count="1">
            <x v="96"/>
          </reference>
          <reference field="22" count="1" selected="0">
            <x v="122"/>
          </reference>
        </references>
      </pivotArea>
    </format>
    <format dxfId="810">
      <pivotArea dataOnly="0" labelOnly="1" outline="0" fieldPosition="0">
        <references count="9">
          <reference field="0" count="0" selected="0"/>
          <reference field="2" count="1" selected="0">
            <x v="65"/>
          </reference>
          <reference field="7" count="1" selected="0">
            <x v="75"/>
          </reference>
          <reference field="8" count="1" selected="0">
            <x v="106"/>
          </reference>
          <reference field="9" count="1" selected="0">
            <x v="30"/>
          </reference>
          <reference field="10" count="1" selected="0">
            <x v="111"/>
          </reference>
          <reference field="14" count="1" selected="0">
            <x v="241"/>
          </reference>
          <reference field="17" count="1">
            <x v="285"/>
          </reference>
          <reference field="22" count="1" selected="0">
            <x v="122"/>
          </reference>
        </references>
      </pivotArea>
    </format>
    <format dxfId="809">
      <pivotArea dataOnly="0" labelOnly="1" outline="0" fieldPosition="0">
        <references count="9">
          <reference field="0" count="0" selected="0"/>
          <reference field="2" count="1" selected="0">
            <x v="65"/>
          </reference>
          <reference field="7" count="1" selected="0">
            <x v="76"/>
          </reference>
          <reference field="8" count="1" selected="0">
            <x v="105"/>
          </reference>
          <reference field="9" count="1" selected="0">
            <x v="30"/>
          </reference>
          <reference field="10" count="1" selected="0">
            <x v="111"/>
          </reference>
          <reference field="14" count="1" selected="0">
            <x v="239"/>
          </reference>
          <reference field="17" count="1">
            <x v="281"/>
          </reference>
          <reference field="22" count="1" selected="0">
            <x v="122"/>
          </reference>
        </references>
      </pivotArea>
    </format>
    <format dxfId="808">
      <pivotArea dataOnly="0" labelOnly="1" outline="0" fieldPosition="0">
        <references count="9">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14" count="1" selected="0">
            <x v="271"/>
          </reference>
          <reference field="17" count="1">
            <x v="98"/>
          </reference>
          <reference field="22" count="1" selected="0">
            <x v="93"/>
          </reference>
        </references>
      </pivotArea>
    </format>
    <format dxfId="807">
      <pivotArea dataOnly="0" labelOnly="1" outline="0" fieldPosition="0">
        <references count="9">
          <reference field="0" count="0" selected="0"/>
          <reference field="2" count="1" selected="0">
            <x v="220"/>
          </reference>
          <reference field="7" count="1" selected="0">
            <x v="78"/>
          </reference>
          <reference field="8" count="1" selected="0">
            <x v="322"/>
          </reference>
          <reference field="9" count="1" selected="0">
            <x v="37"/>
          </reference>
          <reference field="10" count="1" selected="0">
            <x v="70"/>
          </reference>
          <reference field="14" count="1" selected="0">
            <x v="90"/>
          </reference>
          <reference field="17" count="1">
            <x v="94"/>
          </reference>
          <reference field="22" count="1" selected="0">
            <x v="112"/>
          </reference>
        </references>
      </pivotArea>
    </format>
    <format dxfId="806">
      <pivotArea dataOnly="0" labelOnly="1" outline="0" fieldPosition="0">
        <references count="9">
          <reference field="0" count="0" selected="0"/>
          <reference field="2" count="1" selected="0">
            <x v="220"/>
          </reference>
          <reference field="7" count="1" selected="0">
            <x v="79"/>
          </reference>
          <reference field="8" count="1" selected="0">
            <x v="321"/>
          </reference>
          <reference field="9" count="1" selected="0">
            <x v="37"/>
          </reference>
          <reference field="10" count="1" selected="0">
            <x v="70"/>
          </reference>
          <reference field="14" count="1" selected="0">
            <x v="86"/>
          </reference>
          <reference field="17" count="1">
            <x v="90"/>
          </reference>
          <reference field="22" count="1" selected="0">
            <x v="90"/>
          </reference>
        </references>
      </pivotArea>
    </format>
    <format dxfId="805">
      <pivotArea dataOnly="0" labelOnly="1" outline="0" fieldPosition="0">
        <references count="9">
          <reference field="0" count="0" selected="0"/>
          <reference field="2" count="1" selected="0">
            <x v="186"/>
          </reference>
          <reference field="7" count="1" selected="0">
            <x v="80"/>
          </reference>
          <reference field="8" count="1" selected="0">
            <x v="258"/>
          </reference>
          <reference field="9" count="1" selected="0">
            <x v="36"/>
          </reference>
          <reference field="10" count="1" selected="0">
            <x v="108"/>
          </reference>
          <reference field="14" count="1" selected="0">
            <x v="282"/>
          </reference>
          <reference field="17" count="1">
            <x v="169"/>
          </reference>
          <reference field="22" count="1" selected="0">
            <x v="99"/>
          </reference>
        </references>
      </pivotArea>
    </format>
    <format dxfId="804">
      <pivotArea dataOnly="0" labelOnly="1" outline="0" fieldPosition="0">
        <references count="9">
          <reference field="0" count="0" selected="0"/>
          <reference field="2" count="1" selected="0">
            <x v="25"/>
          </reference>
          <reference field="7" count="1" selected="0">
            <x v="81"/>
          </reference>
          <reference field="8" count="1" selected="0">
            <x v="27"/>
          </reference>
          <reference field="9" count="1" selected="0">
            <x v="38"/>
          </reference>
          <reference field="10" count="1" selected="0">
            <x v="108"/>
          </reference>
          <reference field="14" count="1" selected="0">
            <x v="283"/>
          </reference>
          <reference field="17" count="1">
            <x v="31"/>
          </reference>
          <reference field="22" count="1" selected="0">
            <x v="120"/>
          </reference>
        </references>
      </pivotArea>
    </format>
    <format dxfId="803">
      <pivotArea dataOnly="0" labelOnly="1" outline="0" fieldPosition="0">
        <references count="9">
          <reference field="0" count="0" selected="0"/>
          <reference field="2" count="1" selected="0">
            <x v="250"/>
          </reference>
          <reference field="7" count="1" selected="0">
            <x v="82"/>
          </reference>
          <reference field="8" count="1" selected="0">
            <x v="368"/>
          </reference>
          <reference field="9" count="1" selected="0">
            <x v="37"/>
          </reference>
          <reference field="10" count="1" selected="0">
            <x v="143"/>
          </reference>
          <reference field="14" count="1" selected="0">
            <x v="38"/>
          </reference>
          <reference field="17" count="1">
            <x v="36"/>
          </reference>
          <reference field="22" count="1" selected="0">
            <x v="109"/>
          </reference>
        </references>
      </pivotArea>
    </format>
    <format dxfId="802">
      <pivotArea dataOnly="0" labelOnly="1" outline="0" fieldPosition="0">
        <references count="9">
          <reference field="0" count="0" selected="0"/>
          <reference field="2" count="1" selected="0">
            <x v="19"/>
          </reference>
          <reference field="7" count="1" selected="0">
            <x v="82"/>
          </reference>
          <reference field="8" count="1" selected="0">
            <x v="21"/>
          </reference>
          <reference field="9" count="1" selected="0">
            <x v="38"/>
          </reference>
          <reference field="10" count="1" selected="0">
            <x v="108"/>
          </reference>
          <reference field="14" count="1" selected="0">
            <x v="253"/>
          </reference>
          <reference field="17" count="1">
            <x v="64"/>
          </reference>
          <reference field="22" count="1" selected="0">
            <x v="109"/>
          </reference>
        </references>
      </pivotArea>
    </format>
    <format dxfId="801">
      <pivotArea dataOnly="0" labelOnly="1" outline="0" fieldPosition="0">
        <references count="9">
          <reference field="0" count="0" selected="0"/>
          <reference field="2" count="1" selected="0">
            <x v="247"/>
          </reference>
          <reference field="7" count="1" selected="0">
            <x v="84"/>
          </reference>
          <reference field="8" count="1" selected="0">
            <x v="363"/>
          </reference>
          <reference field="9" count="1" selected="0">
            <x v="122"/>
          </reference>
          <reference field="10" count="1" selected="0">
            <x v="93"/>
          </reference>
          <reference field="14" count="1" selected="0">
            <x v="236"/>
          </reference>
          <reference field="17" count="1">
            <x v="276"/>
          </reference>
          <reference field="22" count="1" selected="0">
            <x v="122"/>
          </reference>
        </references>
      </pivotArea>
    </format>
    <format dxfId="800">
      <pivotArea dataOnly="0" labelOnly="1" outline="0" fieldPosition="0">
        <references count="9">
          <reference field="0" count="0" selected="0"/>
          <reference field="2" count="1" selected="0">
            <x v="196"/>
          </reference>
          <reference field="7" count="1" selected="0">
            <x v="85"/>
          </reference>
          <reference field="8" count="1" selected="0">
            <x v="283"/>
          </reference>
          <reference field="9" count="1" selected="0">
            <x v="47"/>
          </reference>
          <reference field="10" count="1" selected="0">
            <x v="84"/>
          </reference>
          <reference field="14" count="1" selected="0">
            <x v="13"/>
          </reference>
          <reference field="17" count="1">
            <x v="29"/>
          </reference>
          <reference field="22" count="1" selected="0">
            <x v="122"/>
          </reference>
        </references>
      </pivotArea>
    </format>
    <format dxfId="799">
      <pivotArea dataOnly="0" labelOnly="1" outline="0" fieldPosition="0">
        <references count="9">
          <reference field="0" count="0" selected="0"/>
          <reference field="2" count="1" selected="0">
            <x v="196"/>
          </reference>
          <reference field="7" count="1" selected="0">
            <x v="86"/>
          </reference>
          <reference field="8" count="1" selected="0">
            <x v="281"/>
          </reference>
          <reference field="9" count="1" selected="0">
            <x v="47"/>
          </reference>
          <reference field="10" count="1" selected="0">
            <x v="84"/>
          </reference>
          <reference field="14" count="1" selected="0">
            <x v="22"/>
          </reference>
          <reference field="17" count="1">
            <x v="69"/>
          </reference>
          <reference field="22" count="1" selected="0">
            <x v="122"/>
          </reference>
        </references>
      </pivotArea>
    </format>
    <format dxfId="798">
      <pivotArea dataOnly="0" labelOnly="1" outline="0" fieldPosition="0">
        <references count="9">
          <reference field="0" count="0" selected="0"/>
          <reference field="2" count="1" selected="0">
            <x v="196"/>
          </reference>
          <reference field="7" count="1" selected="0">
            <x v="88"/>
          </reference>
          <reference field="8" count="1" selected="0">
            <x v="282"/>
          </reference>
          <reference field="9" count="1" selected="0">
            <x v="47"/>
          </reference>
          <reference field="10" count="1" selected="0">
            <x v="84"/>
          </reference>
          <reference field="14" count="1" selected="0">
            <x v="21"/>
          </reference>
          <reference field="17" count="1">
            <x v="58"/>
          </reference>
          <reference field="22" count="1" selected="0">
            <x v="122"/>
          </reference>
        </references>
      </pivotArea>
    </format>
    <format dxfId="797">
      <pivotArea dataOnly="0" labelOnly="1" outline="0" fieldPosition="0">
        <references count="9">
          <reference field="0" count="0" selected="0"/>
          <reference field="2" count="1" selected="0">
            <x v="196"/>
          </reference>
          <reference field="7" count="1" selected="0">
            <x v="89"/>
          </reference>
          <reference field="8" count="1" selected="0">
            <x v="279"/>
          </reference>
          <reference field="9" count="1" selected="0">
            <x v="47"/>
          </reference>
          <reference field="10" count="1" selected="0">
            <x v="84"/>
          </reference>
          <reference field="14" count="1" selected="0">
            <x v="18"/>
          </reference>
          <reference field="17" count="1">
            <x v="42"/>
          </reference>
          <reference field="22" count="1" selected="0">
            <x v="122"/>
          </reference>
        </references>
      </pivotArea>
    </format>
    <format dxfId="796">
      <pivotArea dataOnly="0" labelOnly="1" outline="0" fieldPosition="0">
        <references count="9">
          <reference field="0" count="0" selected="0"/>
          <reference field="2" count="1" selected="0">
            <x v="219"/>
          </reference>
          <reference field="7" count="1" selected="0">
            <x v="102"/>
          </reference>
          <reference field="8" count="1" selected="0">
            <x v="315"/>
          </reference>
          <reference field="9" count="1" selected="0">
            <x v="69"/>
          </reference>
          <reference field="10" count="1" selected="0">
            <x v="80"/>
          </reference>
          <reference field="14" count="1" selected="0">
            <x v="278"/>
          </reference>
          <reference field="17" count="1">
            <x v="3"/>
          </reference>
          <reference field="22" count="1" selected="0">
            <x v="108"/>
          </reference>
        </references>
      </pivotArea>
    </format>
    <format dxfId="795">
      <pivotArea dataOnly="0" labelOnly="1" outline="0" fieldPosition="0">
        <references count="9">
          <reference field="0" count="0" selected="0"/>
          <reference field="2" count="1" selected="0">
            <x v="183"/>
          </reference>
          <reference field="7" count="1" selected="0">
            <x v="110"/>
          </reference>
          <reference field="8" count="1" selected="0">
            <x v="255"/>
          </reference>
          <reference field="9" count="1" selected="0">
            <x v="76"/>
          </reference>
          <reference field="10" count="1" selected="0">
            <x v="106"/>
          </reference>
          <reference field="14" count="1" selected="0">
            <x v="127"/>
          </reference>
          <reference field="17" count="1">
            <x v="241"/>
          </reference>
          <reference field="22" count="1" selected="0">
            <x v="122"/>
          </reference>
        </references>
      </pivotArea>
    </format>
    <format dxfId="794">
      <pivotArea dataOnly="0" labelOnly="1" outline="0" fieldPosition="0">
        <references count="9">
          <reference field="0" count="0" selected="0"/>
          <reference field="2" count="1" selected="0">
            <x v="154"/>
          </reference>
          <reference field="7" count="1" selected="0">
            <x v="115"/>
          </reference>
          <reference field="8" count="1" selected="0">
            <x v="219"/>
          </reference>
          <reference field="9" count="1" selected="0">
            <x v="54"/>
          </reference>
          <reference field="10" count="1" selected="0">
            <x v="77"/>
          </reference>
          <reference field="14" count="1" selected="0">
            <x v="301"/>
          </reference>
          <reference field="17" count="1">
            <x v="5"/>
          </reference>
          <reference field="22" count="1" selected="0">
            <x v="94"/>
          </reference>
        </references>
      </pivotArea>
    </format>
    <format dxfId="793">
      <pivotArea dataOnly="0" labelOnly="1" outline="0" fieldPosition="0">
        <references count="9">
          <reference field="0" count="0" selected="0"/>
          <reference field="2" count="1" selected="0">
            <x v="146"/>
          </reference>
          <reference field="7" count="1" selected="0">
            <x v="119"/>
          </reference>
          <reference field="8" count="1" selected="0">
            <x v="208"/>
          </reference>
          <reference field="9" count="1" selected="0">
            <x v="46"/>
          </reference>
          <reference field="10" count="1" selected="0">
            <x v="68"/>
          </reference>
          <reference field="14" count="1" selected="0">
            <x v="101"/>
          </reference>
          <reference field="17" count="1">
            <x v="110"/>
          </reference>
          <reference field="22" count="1" selected="0">
            <x v="122"/>
          </reference>
        </references>
      </pivotArea>
    </format>
    <format dxfId="792">
      <pivotArea dataOnly="0" labelOnly="1" outline="0" fieldPosition="0">
        <references count="9">
          <reference field="0" count="0" selected="0"/>
          <reference field="2" count="1" selected="0">
            <x v="216"/>
          </reference>
          <reference field="7" count="1" selected="0">
            <x v="120"/>
          </reference>
          <reference field="8" count="1" selected="0">
            <x v="312"/>
          </reference>
          <reference field="9" count="1" selected="0">
            <x v="45"/>
          </reference>
          <reference field="10" count="1" selected="0">
            <x v="40"/>
          </reference>
          <reference field="14" count="1" selected="0">
            <x v="296"/>
          </reference>
          <reference field="17" count="1">
            <x v="21"/>
          </reference>
          <reference field="22" count="1" selected="0">
            <x v="103"/>
          </reference>
        </references>
      </pivotArea>
    </format>
    <format dxfId="791">
      <pivotArea dataOnly="0" labelOnly="1" outline="0" fieldPosition="0">
        <references count="9">
          <reference field="0" count="0" selected="0"/>
          <reference field="2" count="1" selected="0">
            <x v="166"/>
          </reference>
          <reference field="7" count="1" selected="0">
            <x v="129"/>
          </reference>
          <reference field="8" count="1" selected="0">
            <x v="234"/>
          </reference>
          <reference field="9" count="1" selected="0">
            <x v="116"/>
          </reference>
          <reference field="10" count="1" selected="0">
            <x v="142"/>
          </reference>
          <reference field="14" count="1" selected="0">
            <x v="33"/>
          </reference>
          <reference field="17" count="1">
            <x v="62"/>
          </reference>
          <reference field="22" count="1" selected="0">
            <x v="122"/>
          </reference>
        </references>
      </pivotArea>
    </format>
    <format dxfId="790">
      <pivotArea dataOnly="0" labelOnly="1" outline="0" fieldPosition="0">
        <references count="9">
          <reference field="0" count="0" selected="0"/>
          <reference field="2" count="1" selected="0">
            <x v="210"/>
          </reference>
          <reference field="7" count="1" selected="0">
            <x v="131"/>
          </reference>
          <reference field="8" count="1" selected="0">
            <x v="305"/>
          </reference>
          <reference field="9" count="1" selected="0">
            <x v="71"/>
          </reference>
          <reference field="10" count="1" selected="0">
            <x v="125"/>
          </reference>
          <reference field="14" count="1" selected="0">
            <x v="268"/>
          </reference>
          <reference field="17" count="1">
            <x v="55"/>
          </reference>
          <reference field="22" count="1" selected="0">
            <x v="101"/>
          </reference>
        </references>
      </pivotArea>
    </format>
    <format dxfId="789">
      <pivotArea dataOnly="0" labelOnly="1" outline="0" fieldPosition="0">
        <references count="9">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14" count="1" selected="0">
            <x v="61"/>
          </reference>
          <reference field="17" count="1">
            <x v="64"/>
          </reference>
          <reference field="22" count="1" selected="0">
            <x v="122"/>
          </reference>
        </references>
      </pivotArea>
    </format>
    <format dxfId="788">
      <pivotArea dataOnly="0" labelOnly="1" outline="0" fieldPosition="0">
        <references count="9">
          <reference field="0" count="0" selected="0"/>
          <reference field="2" count="1" selected="0">
            <x v="148"/>
          </reference>
          <reference field="7" count="1" selected="0">
            <x v="137"/>
          </reference>
          <reference field="8" count="1" selected="0">
            <x v="212"/>
          </reference>
          <reference field="9" count="1" selected="0">
            <x v="117"/>
          </reference>
          <reference field="10" count="1" selected="0">
            <x v="70"/>
          </reference>
          <reference field="14" count="1" selected="0">
            <x v="39"/>
          </reference>
          <reference field="17" count="1">
            <x v="37"/>
          </reference>
          <reference field="22" count="1" selected="0">
            <x v="113"/>
          </reference>
        </references>
      </pivotArea>
    </format>
    <format dxfId="787">
      <pivotArea dataOnly="0" labelOnly="1" outline="0" fieldPosition="0">
        <references count="9">
          <reference field="0" count="0" selected="0"/>
          <reference field="2" count="1" selected="0">
            <x v="22"/>
          </reference>
          <reference field="7" count="1" selected="0">
            <x v="138"/>
          </reference>
          <reference field="8" count="1" selected="0">
            <x v="24"/>
          </reference>
          <reference field="9" count="1" selected="0">
            <x v="7"/>
          </reference>
          <reference field="10" count="1" selected="0">
            <x v="98"/>
          </reference>
          <reference field="14" count="1" selected="0">
            <x v="12"/>
          </reference>
          <reference field="17" count="1">
            <x v="4"/>
          </reference>
          <reference field="22" count="1" selected="0">
            <x v="122"/>
          </reference>
        </references>
      </pivotArea>
    </format>
    <format dxfId="786">
      <pivotArea dataOnly="0" labelOnly="1" outline="0" fieldPosition="0">
        <references count="9">
          <reference field="0" count="0" selected="0"/>
          <reference field="2" count="1" selected="0">
            <x v="82"/>
          </reference>
          <reference field="7" count="1" selected="0">
            <x v="145"/>
          </reference>
          <reference field="8" count="1" selected="0">
            <x v="129"/>
          </reference>
          <reference field="9" count="1" selected="0">
            <x v="4"/>
          </reference>
          <reference field="10" count="1" selected="0">
            <x v="111"/>
          </reference>
          <reference field="14" count="1" selected="0">
            <x v="219"/>
          </reference>
          <reference field="17" count="1">
            <x v="240"/>
          </reference>
          <reference field="22" count="1" selected="0">
            <x v="122"/>
          </reference>
        </references>
      </pivotArea>
    </format>
    <format dxfId="785">
      <pivotArea dataOnly="0" labelOnly="1" outline="0" fieldPosition="0">
        <references count="9">
          <reference field="0" count="0" selected="0"/>
          <reference field="2" count="1" selected="0">
            <x v="127"/>
          </reference>
          <reference field="7" count="1" selected="0">
            <x v="146"/>
          </reference>
          <reference field="8" count="1" selected="0">
            <x v="184"/>
          </reference>
          <reference field="9" count="1" selected="0">
            <x v="13"/>
          </reference>
          <reference field="10" count="1" selected="0">
            <x v="129"/>
          </reference>
          <reference field="14" count="1" selected="0">
            <x v="191"/>
          </reference>
          <reference field="17" count="1">
            <x v="205"/>
          </reference>
          <reference field="22" count="1" selected="0">
            <x v="122"/>
          </reference>
        </references>
      </pivotArea>
    </format>
    <format dxfId="784">
      <pivotArea dataOnly="0" labelOnly="1" outline="0" fieldPosition="0">
        <references count="9">
          <reference field="0" count="0" selected="0"/>
          <reference field="2" count="1" selected="0">
            <x v="250"/>
          </reference>
          <reference field="7" count="1" selected="0">
            <x v="148"/>
          </reference>
          <reference field="8" count="1" selected="0">
            <x v="367"/>
          </reference>
          <reference field="9" count="1" selected="0">
            <x v="93"/>
          </reference>
          <reference field="10" count="1" selected="0">
            <x v="94"/>
          </reference>
          <reference field="14" count="1" selected="0">
            <x v="277"/>
          </reference>
          <reference field="17" count="1">
            <x v="32"/>
          </reference>
          <reference field="22" count="1" selected="0">
            <x v="78"/>
          </reference>
        </references>
      </pivotArea>
    </format>
    <format dxfId="783">
      <pivotArea dataOnly="0" labelOnly="1" outline="0" fieldPosition="0">
        <references count="9">
          <reference field="0" count="0" selected="0"/>
          <reference field="2" count="1" selected="0">
            <x v="76"/>
          </reference>
          <reference field="7" count="1" selected="0">
            <x v="153"/>
          </reference>
          <reference field="8" count="1" selected="0">
            <x v="121"/>
          </reference>
          <reference field="9" count="1" selected="0">
            <x v="94"/>
          </reference>
          <reference field="10" count="1" selected="0">
            <x v="85"/>
          </reference>
          <reference field="14" count="1" selected="0">
            <x v="111"/>
          </reference>
          <reference field="17" count="1">
            <x v="121"/>
          </reference>
          <reference field="22" count="1" selected="0">
            <x v="12"/>
          </reference>
        </references>
      </pivotArea>
    </format>
    <format dxfId="782">
      <pivotArea dataOnly="0" labelOnly="1" outline="0" fieldPosition="0">
        <references count="9">
          <reference field="0" count="0" selected="0"/>
          <reference field="2" count="1" selected="0">
            <x v="146"/>
          </reference>
          <reference field="7" count="1" selected="0">
            <x v="154"/>
          </reference>
          <reference field="8" count="1" selected="0">
            <x v="207"/>
          </reference>
          <reference field="9" count="1" selected="0">
            <x v="92"/>
          </reference>
          <reference field="10" count="1" selected="0">
            <x v="57"/>
          </reference>
          <reference field="14" count="1" selected="0">
            <x v="19"/>
          </reference>
          <reference field="17" count="1">
            <x v="45"/>
          </reference>
          <reference field="22" count="1" selected="0">
            <x v="122"/>
          </reference>
        </references>
      </pivotArea>
    </format>
    <format dxfId="781">
      <pivotArea dataOnly="0" labelOnly="1" outline="0" fieldPosition="0">
        <references count="9">
          <reference field="0" count="0" selected="0"/>
          <reference field="2" count="1" selected="0">
            <x v="146"/>
          </reference>
          <reference field="7" count="1" selected="0">
            <x v="154"/>
          </reference>
          <reference field="8" count="1" selected="0">
            <x v="206"/>
          </reference>
          <reference field="9" count="1" selected="0">
            <x v="96"/>
          </reference>
          <reference field="10" count="1" selected="0">
            <x v="115"/>
          </reference>
          <reference field="14" count="1" selected="0">
            <x v="0"/>
          </reference>
          <reference field="17" count="1">
            <x v="26"/>
          </reference>
          <reference field="22" count="1" selected="0">
            <x v="122"/>
          </reference>
        </references>
      </pivotArea>
    </format>
    <format dxfId="780">
      <pivotArea dataOnly="0" labelOnly="1" outline="0" fieldPosition="0">
        <references count="9">
          <reference field="0" count="0" selected="0"/>
          <reference field="2" count="1" selected="0">
            <x v="130"/>
          </reference>
          <reference field="7" count="1" selected="0">
            <x v="157"/>
          </reference>
          <reference field="8" count="1" selected="0">
            <x v="187"/>
          </reference>
          <reference field="9" count="1" selected="0">
            <x v="46"/>
          </reference>
          <reference field="10" count="1" selected="0">
            <x v="110"/>
          </reference>
          <reference field="14" count="1" selected="0">
            <x v="232"/>
          </reference>
          <reference field="17" count="1">
            <x v="264"/>
          </reference>
          <reference field="22" count="1" selected="0">
            <x v="122"/>
          </reference>
        </references>
      </pivotArea>
    </format>
    <format dxfId="779">
      <pivotArea dataOnly="0" labelOnly="1" outline="0" fieldPosition="0">
        <references count="9">
          <reference field="0" count="0" selected="0"/>
          <reference field="2" count="1" selected="0">
            <x v="132"/>
          </reference>
          <reference field="7" count="1" selected="0">
            <x v="159"/>
          </reference>
          <reference field="8" count="1" selected="0">
            <x v="190"/>
          </reference>
          <reference field="9" count="1" selected="0">
            <x v="18"/>
          </reference>
          <reference field="10" count="1" selected="0">
            <x v="107"/>
          </reference>
          <reference field="14" count="1" selected="0">
            <x v="42"/>
          </reference>
          <reference field="17" count="1">
            <x v="39"/>
          </reference>
          <reference field="22" count="1" selected="0">
            <x v="110"/>
          </reference>
        </references>
      </pivotArea>
    </format>
    <format dxfId="778">
      <pivotArea dataOnly="0" labelOnly="1" outline="0" fieldPosition="0">
        <references count="9">
          <reference field="0" count="0" selected="0"/>
          <reference field="2" count="1" selected="0">
            <x v="202"/>
          </reference>
          <reference field="7" count="1" selected="0">
            <x v="161"/>
          </reference>
          <reference field="8" count="1" selected="0">
            <x v="294"/>
          </reference>
          <reference field="9" count="1" selected="0">
            <x v="93"/>
          </reference>
          <reference field="10" count="1" selected="0">
            <x v="98"/>
          </reference>
          <reference field="14" count="1" selected="0">
            <x v="56"/>
          </reference>
          <reference field="17" count="1">
            <x v="230"/>
          </reference>
          <reference field="22" count="1" selected="0">
            <x v="122"/>
          </reference>
        </references>
      </pivotArea>
    </format>
    <format dxfId="777">
      <pivotArea dataOnly="0" labelOnly="1" outline="0" fieldPosition="0">
        <references count="9">
          <reference field="0" count="0" selected="0"/>
          <reference field="2" count="1" selected="0">
            <x v="180"/>
          </reference>
          <reference field="7" count="1" selected="0">
            <x v="161"/>
          </reference>
          <reference field="8" count="1" selected="0">
            <x v="252"/>
          </reference>
          <reference field="9" count="1" selected="0">
            <x v="95"/>
          </reference>
          <reference field="10" count="1" selected="0">
            <x v="70"/>
          </reference>
          <reference field="14" count="1" selected="0">
            <x v="49"/>
          </reference>
          <reference field="17" count="1">
            <x v="48"/>
          </reference>
          <reference field="22" count="1" selected="0">
            <x v="105"/>
          </reference>
        </references>
      </pivotArea>
    </format>
    <format dxfId="776">
      <pivotArea dataOnly="0" labelOnly="1" outline="0" fieldPosition="0">
        <references count="9">
          <reference field="0" count="0" selected="0"/>
          <reference field="2" count="1" selected="0">
            <x v="202"/>
          </reference>
          <reference field="7" count="1" selected="0">
            <x v="162"/>
          </reference>
          <reference field="8" count="1" selected="0">
            <x v="292"/>
          </reference>
          <reference field="9" count="1" selected="0">
            <x v="93"/>
          </reference>
          <reference field="10" count="1" selected="0">
            <x v="98"/>
          </reference>
          <reference field="14" count="1" selected="0">
            <x v="76"/>
          </reference>
          <reference field="17" count="1">
            <x v="269"/>
          </reference>
          <reference field="22" count="1" selected="0">
            <x v="122"/>
          </reference>
        </references>
      </pivotArea>
    </format>
    <format dxfId="775">
      <pivotArea dataOnly="0" labelOnly="1" outline="0" fieldPosition="0">
        <references count="9">
          <reference field="0" count="0" selected="0"/>
          <reference field="2" count="1" selected="0">
            <x v="129"/>
          </reference>
          <reference field="7" count="1" selected="0">
            <x v="163"/>
          </reference>
          <reference field="8" count="1" selected="0">
            <x v="186"/>
          </reference>
          <reference field="9" count="1" selected="0">
            <x v="96"/>
          </reference>
          <reference field="10" count="1" selected="0">
            <x v="35"/>
          </reference>
          <reference field="14" count="1" selected="0">
            <x v="1"/>
          </reference>
          <reference field="17" count="1">
            <x v="57"/>
          </reference>
          <reference field="22" count="1" selected="0">
            <x v="122"/>
          </reference>
        </references>
      </pivotArea>
    </format>
    <format dxfId="774">
      <pivotArea dataOnly="0" labelOnly="1" outline="0" fieldPosition="0">
        <references count="9">
          <reference field="0" count="0" selected="0"/>
          <reference field="2" count="1" selected="0">
            <x v="202"/>
          </reference>
          <reference field="7" count="1" selected="0">
            <x v="164"/>
          </reference>
          <reference field="8" count="1" selected="0">
            <x v="293"/>
          </reference>
          <reference field="9" count="1" selected="0">
            <x v="93"/>
          </reference>
          <reference field="10" count="1" selected="0">
            <x v="98"/>
          </reference>
          <reference field="14" count="1" selected="0">
            <x v="63"/>
          </reference>
          <reference field="17" count="1">
            <x v="254"/>
          </reference>
          <reference field="22" count="1" selected="0">
            <x v="122"/>
          </reference>
        </references>
      </pivotArea>
    </format>
    <format dxfId="773">
      <pivotArea dataOnly="0" labelOnly="1" outline="0" fieldPosition="0">
        <references count="9">
          <reference field="0" count="0" selected="0"/>
          <reference field="2" count="1" selected="0">
            <x v="131"/>
          </reference>
          <reference field="7" count="1" selected="0">
            <x v="168"/>
          </reference>
          <reference field="8" count="1" selected="0">
            <x v="189"/>
          </reference>
          <reference field="9" count="1" selected="0">
            <x v="18"/>
          </reference>
          <reference field="10" count="1" selected="0">
            <x v="107"/>
          </reference>
          <reference field="14" count="1" selected="0">
            <x v="119"/>
          </reference>
          <reference field="17" count="1">
            <x v="131"/>
          </reference>
          <reference field="22" count="1" selected="0">
            <x v="104"/>
          </reference>
        </references>
      </pivotArea>
    </format>
    <format dxfId="772">
      <pivotArea dataOnly="0" labelOnly="1" outline="0" fieldPosition="0">
        <references count="9">
          <reference field="0" count="0" selected="0"/>
          <reference field="2" count="1" selected="0">
            <x v="60"/>
          </reference>
          <reference field="7" count="1" selected="0">
            <x v="169"/>
          </reference>
          <reference field="8" count="1" selected="0">
            <x v="95"/>
          </reference>
          <reference field="9" count="1" selected="0">
            <x v="93"/>
          </reference>
          <reference field="10" count="1" selected="0">
            <x v="107"/>
          </reference>
          <reference field="14" count="1" selected="0">
            <x v="258"/>
          </reference>
          <reference field="17" count="1">
            <x v="36"/>
          </reference>
          <reference field="22" count="1" selected="0">
            <x v="96"/>
          </reference>
        </references>
      </pivotArea>
    </format>
    <format dxfId="771">
      <pivotArea dataOnly="0" labelOnly="1" outline="0" fieldPosition="0">
        <references count="9">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14" count="1" selected="0">
            <x v="128"/>
          </reference>
          <reference field="17" count="1">
            <x v="141"/>
          </reference>
          <reference field="22" count="1" selected="0">
            <x v="122"/>
          </reference>
        </references>
      </pivotArea>
    </format>
    <format dxfId="770">
      <pivotArea dataOnly="0" labelOnly="1" outline="0" fieldPosition="0">
        <references count="9">
          <reference field="0" count="0" selected="0"/>
          <reference field="2" count="1" selected="0">
            <x v="232"/>
          </reference>
          <reference field="7" count="1" selected="0">
            <x v="180"/>
          </reference>
          <reference field="8" count="1" selected="0">
            <x v="340"/>
          </reference>
          <reference field="9" count="1" selected="0">
            <x v="5"/>
          </reference>
          <reference field="10" count="1" selected="0">
            <x v="111"/>
          </reference>
          <reference field="14" count="1" selected="0">
            <x v="104"/>
          </reference>
          <reference field="17" count="1">
            <x v="113"/>
          </reference>
          <reference field="22" count="1" selected="0">
            <x v="122"/>
          </reference>
        </references>
      </pivotArea>
    </format>
    <format dxfId="769">
      <pivotArea dataOnly="0" labelOnly="1" outline="0" fieldPosition="0">
        <references count="9">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14" count="1" selected="0">
            <x v="266"/>
          </reference>
          <reference field="17" count="1">
            <x v="182"/>
          </reference>
          <reference field="22" count="1" selected="0">
            <x v="115"/>
          </reference>
        </references>
      </pivotArea>
    </format>
    <format dxfId="768">
      <pivotArea dataOnly="0" labelOnly="1" outline="0" fieldPosition="0">
        <references count="9">
          <reference field="0" count="0" selected="0"/>
          <reference field="2" count="1" selected="0">
            <x v="220"/>
          </reference>
          <reference field="7" count="1" selected="0">
            <x v="183"/>
          </reference>
          <reference field="8" count="1" selected="0">
            <x v="316"/>
          </reference>
          <reference field="9" count="1" selected="0">
            <x v="33"/>
          </reference>
          <reference field="10" count="1" selected="0">
            <x v="70"/>
          </reference>
          <reference field="14" count="1" selected="0">
            <x v="262"/>
          </reference>
          <reference field="17" count="1">
            <x v="117"/>
          </reference>
          <reference field="22" count="1" selected="0">
            <x v="116"/>
          </reference>
        </references>
      </pivotArea>
    </format>
    <format dxfId="767">
      <pivotArea dataOnly="0" labelOnly="1" outline="0" fieldPosition="0">
        <references count="9">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4" count="1" selected="0">
            <x v="95"/>
          </reference>
          <reference field="17" count="1">
            <x v="102"/>
          </reference>
          <reference field="22" count="1" selected="0">
            <x v="122"/>
          </reference>
        </references>
      </pivotArea>
    </format>
    <format dxfId="766">
      <pivotArea dataOnly="0" labelOnly="1" outline="0" fieldPosition="0">
        <references count="9">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4" count="1" selected="0">
            <x v="57"/>
          </reference>
          <reference field="17" count="1">
            <x v="97"/>
          </reference>
          <reference field="22" count="1" selected="0">
            <x v="12"/>
          </reference>
        </references>
      </pivotArea>
    </format>
    <format dxfId="765">
      <pivotArea dataOnly="0" labelOnly="1" outline="0" fieldPosition="0">
        <references count="9">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4" count="1" selected="0">
            <x v="9"/>
          </reference>
          <reference field="17" count="1">
            <x v="127"/>
          </reference>
          <reference field="22" count="1" selected="0">
            <x v="55"/>
          </reference>
        </references>
      </pivotArea>
    </format>
    <format dxfId="764">
      <pivotArea dataOnly="0" labelOnly="1" outline="0" fieldPosition="0">
        <references count="9">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14" count="1" selected="0">
            <x v="273"/>
          </reference>
          <reference field="17" count="1">
            <x v="35"/>
          </reference>
          <reference field="22" count="1" selected="0">
            <x v="102"/>
          </reference>
        </references>
      </pivotArea>
    </format>
    <format dxfId="763">
      <pivotArea dataOnly="0" labelOnly="1" outline="0" fieldPosition="0">
        <references count="9">
          <reference field="0" count="0" selected="0"/>
          <reference field="2" count="1" selected="0">
            <x v="69"/>
          </reference>
          <reference field="7" count="1" selected="0">
            <x v="233"/>
          </reference>
          <reference field="8" count="1" selected="0">
            <x v="110"/>
          </reference>
          <reference field="9" count="1" selected="0">
            <x v="26"/>
          </reference>
          <reference field="10" count="1" selected="0">
            <x v="62"/>
          </reference>
          <reference field="14" count="1" selected="0">
            <x v="146"/>
          </reference>
          <reference field="17" count="1">
            <x v="158"/>
          </reference>
          <reference field="22" count="1" selected="0">
            <x v="122"/>
          </reference>
        </references>
      </pivotArea>
    </format>
    <format dxfId="762">
      <pivotArea dataOnly="0" labelOnly="1" outline="0" fieldPosition="0">
        <references count="9">
          <reference field="0" count="0" selected="0"/>
          <reference field="2" count="1" selected="0">
            <x v="24"/>
          </reference>
          <reference field="7" count="1" selected="0">
            <x v="236"/>
          </reference>
          <reference field="8" count="1" selected="0">
            <x v="26"/>
          </reference>
          <reference field="9" count="1" selected="0">
            <x v="84"/>
          </reference>
          <reference field="10" count="1" selected="0">
            <x v="124"/>
          </reference>
          <reference field="14" count="1" selected="0">
            <x v="192"/>
          </reference>
          <reference field="17" count="1">
            <x v="208"/>
          </reference>
          <reference field="22" count="1" selected="0">
            <x v="122"/>
          </reference>
        </references>
      </pivotArea>
    </format>
    <format dxfId="761">
      <pivotArea dataOnly="0" labelOnly="1" outline="0" fieldPosition="0">
        <references count="9">
          <reference field="0" count="0" selected="0"/>
          <reference field="2" count="1" selected="0">
            <x v="20"/>
          </reference>
          <reference field="7" count="1" selected="0">
            <x v="239"/>
          </reference>
          <reference field="8" count="1" selected="0">
            <x v="22"/>
          </reference>
          <reference field="9" count="1" selected="0">
            <x v="4"/>
          </reference>
          <reference field="10" count="1" selected="0">
            <x v="73"/>
          </reference>
          <reference field="14" count="1" selected="0">
            <x v="59"/>
          </reference>
          <reference field="17" count="1">
            <x v="111"/>
          </reference>
          <reference field="22" count="1" selected="0">
            <x v="4"/>
          </reference>
        </references>
      </pivotArea>
    </format>
    <format dxfId="760">
      <pivotArea dataOnly="0" labelOnly="1" outline="0" fieldPosition="0">
        <references count="9">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14" count="1" selected="0">
            <x v="71"/>
          </reference>
          <reference field="17" count="1">
            <x v="274"/>
          </reference>
          <reference field="22" count="1" selected="0">
            <x v="79"/>
          </reference>
        </references>
      </pivotArea>
    </format>
    <format dxfId="759">
      <pivotArea dataOnly="0" labelOnly="1" outline="0" fieldPosition="0">
        <references count="9">
          <reference field="0" count="0" selected="0"/>
          <reference field="2" count="1" selected="0">
            <x v="254"/>
          </reference>
          <reference field="7" count="1" selected="0">
            <x v="242"/>
          </reference>
          <reference field="8" count="1" selected="0">
            <x v="381"/>
          </reference>
          <reference field="9" count="1" selected="0">
            <x v="122"/>
          </reference>
          <reference field="10" count="1" selected="0">
            <x v="143"/>
          </reference>
          <reference field="14" count="1" selected="0">
            <x v="70"/>
          </reference>
          <reference field="17" count="1">
            <x v="74"/>
          </reference>
          <reference field="22" count="1" selected="0">
            <x v="122"/>
          </reference>
        </references>
      </pivotArea>
    </format>
    <format dxfId="758">
      <pivotArea dataOnly="0" labelOnly="1" outline="0" fieldPosition="0">
        <references count="9">
          <reference field="0" count="0" selected="0"/>
          <reference field="2" count="1" selected="0">
            <x v="214"/>
          </reference>
          <reference field="7" count="1" selected="0">
            <x v="245"/>
          </reference>
          <reference field="8" count="1" selected="0">
            <x v="309"/>
          </reference>
          <reference field="9" count="1" selected="0">
            <x v="62"/>
          </reference>
          <reference field="10" count="1" selected="0">
            <x v="117"/>
          </reference>
          <reference field="14" count="1" selected="0">
            <x v="96"/>
          </reference>
          <reference field="17" count="1">
            <x v="103"/>
          </reference>
          <reference field="22" count="1" selected="0">
            <x v="12"/>
          </reference>
        </references>
      </pivotArea>
    </format>
    <format dxfId="757">
      <pivotArea dataOnly="0" labelOnly="1" outline="0" fieldPosition="0">
        <references count="9">
          <reference field="0" count="0" selected="0"/>
          <reference field="2" count="1" selected="0">
            <x v="242"/>
          </reference>
          <reference field="7" count="1" selected="0">
            <x v="250"/>
          </reference>
          <reference field="8" count="1" selected="0">
            <x v="355"/>
          </reference>
          <reference field="9" count="1" selected="0">
            <x v="82"/>
          </reference>
          <reference field="10" count="1" selected="0">
            <x v="49"/>
          </reference>
          <reference field="14" count="1" selected="0">
            <x v="280"/>
          </reference>
          <reference field="17" count="1">
            <x v="19"/>
          </reference>
          <reference field="22" count="1" selected="0">
            <x v="121"/>
          </reference>
        </references>
      </pivotArea>
    </format>
    <format dxfId="756">
      <pivotArea dataOnly="0" labelOnly="1" outline="0" fieldPosition="0">
        <references count="9">
          <reference field="0" count="0" selected="0"/>
          <reference field="2" count="1" selected="0">
            <x v="136"/>
          </reference>
          <reference field="7" count="1" selected="0">
            <x v="251"/>
          </reference>
          <reference field="8" count="1" selected="0">
            <x v="196"/>
          </reference>
          <reference field="9" count="1" selected="0">
            <x v="84"/>
          </reference>
          <reference field="10" count="1" selected="0">
            <x v="94"/>
          </reference>
          <reference field="14" count="1" selected="0">
            <x v="279"/>
          </reference>
          <reference field="17" count="1">
            <x v="41"/>
          </reference>
          <reference field="22" count="1" selected="0">
            <x v="98"/>
          </reference>
        </references>
      </pivotArea>
    </format>
    <format dxfId="755">
      <pivotArea dataOnly="0" labelOnly="1" outline="0" fieldPosition="0">
        <references count="9">
          <reference field="0" count="0" selected="0"/>
          <reference field="2" count="1" selected="0">
            <x v="136"/>
          </reference>
          <reference field="7" count="1" selected="0">
            <x v="252"/>
          </reference>
          <reference field="8" count="1" selected="0">
            <x v="195"/>
          </reference>
          <reference field="9" count="1" selected="0">
            <x v="84"/>
          </reference>
          <reference field="10" count="1" selected="0">
            <x v="94"/>
          </reference>
          <reference field="14" count="1" selected="0">
            <x v="286"/>
          </reference>
          <reference field="17" count="1">
            <x v="71"/>
          </reference>
          <reference field="22" count="1" selected="0">
            <x v="97"/>
          </reference>
        </references>
      </pivotArea>
    </format>
    <format dxfId="754">
      <pivotArea dataOnly="0" labelOnly="1" outline="0" fieldPosition="0">
        <references count="9">
          <reference field="0" count="0" selected="0"/>
          <reference field="2" count="1" selected="0">
            <x v="220"/>
          </reference>
          <reference field="7" count="1" selected="0">
            <x v="255"/>
          </reference>
          <reference field="8" count="1" selected="0">
            <x v="317"/>
          </reference>
          <reference field="9" count="1" selected="0">
            <x v="33"/>
          </reference>
          <reference field="10" count="1" selected="0">
            <x v="70"/>
          </reference>
          <reference field="14" count="1" selected="0">
            <x v="291"/>
          </reference>
          <reference field="17" count="1">
            <x v="198"/>
          </reference>
          <reference field="22" count="1" selected="0">
            <x v="106"/>
          </reference>
        </references>
      </pivotArea>
    </format>
    <format dxfId="753">
      <pivotArea dataOnly="0" labelOnly="1" outline="0" fieldPosition="0">
        <references count="9">
          <reference field="0" count="0" selected="0"/>
          <reference field="2" count="1" selected="0">
            <x v="246"/>
          </reference>
          <reference field="7" count="1" selected="0">
            <x v="285"/>
          </reference>
          <reference field="8" count="1" selected="0">
            <x v="362"/>
          </reference>
          <reference field="9" count="1" selected="0">
            <x v="84"/>
          </reference>
          <reference field="10" count="1" selected="0">
            <x v="46"/>
          </reference>
          <reference field="14" count="1" selected="0">
            <x v="208"/>
          </reference>
          <reference field="17" count="1">
            <x v="224"/>
          </reference>
          <reference field="22" count="1" selected="0">
            <x v="122"/>
          </reference>
        </references>
      </pivotArea>
    </format>
    <format dxfId="752">
      <pivotArea dataOnly="0" labelOnly="1" outline="0" fieldPosition="0">
        <references count="9">
          <reference field="0" count="0" selected="0"/>
          <reference field="2" count="1" selected="0">
            <x v="196"/>
          </reference>
          <reference field="7" count="1" selected="0">
            <x v="293"/>
          </reference>
          <reference field="8" count="1" selected="0">
            <x v="286"/>
          </reference>
          <reference field="9" count="1" selected="0">
            <x v="120"/>
          </reference>
          <reference field="10" count="1" selected="0">
            <x v="89"/>
          </reference>
          <reference field="14" count="1" selected="0">
            <x v="250"/>
          </reference>
          <reference field="17" count="1">
            <x v="47"/>
          </reference>
          <reference field="22" count="1" selected="0">
            <x v="119"/>
          </reference>
        </references>
      </pivotArea>
    </format>
    <format dxfId="751">
      <pivotArea dataOnly="0" labelOnly="1" outline="0" fieldPosition="0">
        <references count="9">
          <reference field="0" count="0" selected="0"/>
          <reference field="2" count="1" selected="0">
            <x v="245"/>
          </reference>
          <reference field="7" count="1" selected="0">
            <x v="295"/>
          </reference>
          <reference field="8" count="1" selected="0">
            <x v="359"/>
          </reference>
          <reference field="9" count="1" selected="0">
            <x v="122"/>
          </reference>
          <reference field="10" count="1" selected="0">
            <x v="89"/>
          </reference>
          <reference field="14" count="1" selected="0">
            <x v="250"/>
          </reference>
          <reference field="17" count="1">
            <x v="38"/>
          </reference>
          <reference field="22" count="1" selected="0">
            <x v="119"/>
          </reference>
        </references>
      </pivotArea>
    </format>
    <format dxfId="750">
      <pivotArea dataOnly="0" labelOnly="1" outline="0" fieldPosition="0">
        <references count="9">
          <reference field="0" count="0" selected="0"/>
          <reference field="2" count="1" selected="0">
            <x v="207"/>
          </reference>
          <reference field="7" count="1" selected="0">
            <x v="317"/>
          </reference>
          <reference field="8" count="1" selected="0">
            <x v="302"/>
          </reference>
          <reference field="9" count="1" selected="0">
            <x v="122"/>
          </reference>
          <reference field="10" count="1" selected="0">
            <x v="79"/>
          </reference>
          <reference field="14" count="1" selected="0">
            <x v="8"/>
          </reference>
          <reference field="17" count="1">
            <x v="0"/>
          </reference>
          <reference field="22" count="1" selected="0">
            <x v="92"/>
          </reference>
        </references>
      </pivotArea>
    </format>
    <format dxfId="749">
      <pivotArea dataOnly="0" labelOnly="1" outline="0" fieldPosition="0">
        <references count="9">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4" count="1" selected="0">
            <x v="4"/>
          </reference>
          <reference field="17" count="1">
            <x v="220"/>
          </reference>
          <reference field="22" count="1" selected="0">
            <x v="122"/>
          </reference>
        </references>
      </pivotArea>
    </format>
    <format dxfId="748">
      <pivotArea dataOnly="0" labelOnly="1" outline="0" fieldPosition="0">
        <references count="9">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14" count="1" selected="0">
            <x v="303"/>
          </reference>
          <reference field="17" count="1">
            <x v="20"/>
          </reference>
          <reference field="22" count="1" selected="0">
            <x v="87"/>
          </reference>
        </references>
      </pivotArea>
    </format>
    <format dxfId="747">
      <pivotArea dataOnly="0" labelOnly="1" outline="0" fieldPosition="0">
        <references count="9">
          <reference field="0" count="0" selected="0"/>
          <reference field="2" count="1" selected="0">
            <x v="241"/>
          </reference>
          <reference field="7" count="1" selected="0">
            <x v="328"/>
          </reference>
          <reference field="8" count="1" selected="0">
            <x v="354"/>
          </reference>
          <reference field="9" count="1" selected="0">
            <x v="117"/>
          </reference>
          <reference field="10" count="1" selected="0">
            <x v="94"/>
          </reference>
          <reference field="14" count="1" selected="0">
            <x v="258"/>
          </reference>
          <reference field="17" count="1">
            <x v="24"/>
          </reference>
          <reference field="22" count="1" selected="0">
            <x v="88"/>
          </reference>
        </references>
      </pivotArea>
    </format>
    <format dxfId="746">
      <pivotArea dataOnly="0" labelOnly="1" outline="0" fieldPosition="0">
        <references count="9">
          <reference field="0" count="0" selected="0"/>
          <reference field="2" count="1" selected="0">
            <x v="241"/>
          </reference>
          <reference field="7" count="1" selected="0">
            <x v="329"/>
          </reference>
          <reference field="8" count="1" selected="0">
            <x v="353"/>
          </reference>
          <reference field="9" count="1" selected="0">
            <x v="117"/>
          </reference>
          <reference field="10" count="1" selected="0">
            <x v="94"/>
          </reference>
          <reference field="14" count="1" selected="0">
            <x v="259"/>
          </reference>
          <reference field="17" count="1">
            <x v="25"/>
          </reference>
          <reference field="22" count="1" selected="0">
            <x v="89"/>
          </reference>
        </references>
      </pivotArea>
    </format>
    <format dxfId="745">
      <pivotArea dataOnly="0" labelOnly="1" outline="0" fieldPosition="0">
        <references count="9">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14" count="1" selected="0">
            <x v="92"/>
          </reference>
          <reference field="17" count="1">
            <x v="96"/>
          </reference>
          <reference field="22" count="1" selected="0">
            <x v="122"/>
          </reference>
        </references>
      </pivotArea>
    </format>
    <format dxfId="744">
      <pivotArea dataOnly="0" labelOnly="1" outline="0" fieldPosition="0">
        <references count="9">
          <reference field="0" count="0" selected="0"/>
          <reference field="2" count="1" selected="0">
            <x v="100"/>
          </reference>
          <reference field="7" count="1" selected="0">
            <x v="332"/>
          </reference>
          <reference field="8" count="1" selected="0">
            <x v="156"/>
          </reference>
          <reference field="9" count="1" selected="0">
            <x v="122"/>
          </reference>
          <reference field="10" count="1" selected="0">
            <x v="143"/>
          </reference>
          <reference field="14" count="1" selected="0">
            <x v="99"/>
          </reference>
          <reference field="17" count="1">
            <x v="107"/>
          </reference>
          <reference field="22" count="1" selected="0">
            <x v="122"/>
          </reference>
        </references>
      </pivotArea>
    </format>
    <format dxfId="743">
      <pivotArea dataOnly="0" labelOnly="1" outline="0" fieldPosition="0">
        <references count="9">
          <reference field="0" count="0" selected="0"/>
          <reference field="2" count="1" selected="0">
            <x v="204"/>
          </reference>
          <reference field="7" count="1" selected="0">
            <x v="333"/>
          </reference>
          <reference field="8" count="1" selected="0">
            <x v="298"/>
          </reference>
          <reference field="9" count="1" selected="0">
            <x v="122"/>
          </reference>
          <reference field="10" count="1" selected="0">
            <x v="143"/>
          </reference>
          <reference field="14" count="1" selected="0">
            <x v="110"/>
          </reference>
          <reference field="17" count="1">
            <x v="120"/>
          </reference>
          <reference field="22" count="1" selected="0">
            <x v="122"/>
          </reference>
        </references>
      </pivotArea>
    </format>
    <format dxfId="742">
      <pivotArea dataOnly="0" labelOnly="1" outline="0" fieldPosition="0">
        <references count="9">
          <reference field="0" count="0" selected="0"/>
          <reference field="2" count="1" selected="0">
            <x v="170"/>
          </reference>
          <reference field="7" count="1" selected="0">
            <x v="334"/>
          </reference>
          <reference field="8" count="1" selected="0">
            <x v="239"/>
          </reference>
          <reference field="9" count="1" selected="0">
            <x v="52"/>
          </reference>
          <reference field="10" count="1" selected="0">
            <x v="111"/>
          </reference>
          <reference field="14" count="1" selected="0">
            <x v="191"/>
          </reference>
          <reference field="17" count="1">
            <x v="205"/>
          </reference>
          <reference field="22" count="1" selected="0">
            <x v="122"/>
          </reference>
        </references>
      </pivotArea>
    </format>
    <format dxfId="741">
      <pivotArea dataOnly="0" labelOnly="1" outline="0" fieldPosition="0">
        <references count="9">
          <reference field="0" count="0" selected="0"/>
          <reference field="2" count="1" selected="0">
            <x v="60"/>
          </reference>
          <reference field="7" count="1" selected="0">
            <x v="334"/>
          </reference>
          <reference field="8" count="1" selected="0">
            <x v="94"/>
          </reference>
          <reference field="9" count="1" selected="0">
            <x v="93"/>
          </reference>
          <reference field="10" count="1" selected="0">
            <x v="107"/>
          </reference>
          <reference field="14" count="1" selected="0">
            <x v="284"/>
          </reference>
          <reference field="17" count="1">
            <x v="27"/>
          </reference>
          <reference field="22" count="1" selected="0">
            <x v="95"/>
          </reference>
        </references>
      </pivotArea>
    </format>
    <format dxfId="740">
      <pivotArea dataOnly="0" labelOnly="1" outline="0" fieldPosition="0">
        <references count="9">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14" count="1" selected="0">
            <x v="305"/>
          </reference>
          <reference field="17" count="1">
            <x v="301"/>
          </reference>
          <reference field="22" count="1" selected="0">
            <x v="12"/>
          </reference>
        </references>
      </pivotArea>
    </format>
    <format dxfId="739">
      <pivotArea dataOnly="0" labelOnly="1" outline="0" fieldPosition="0">
        <references count="10">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4" count="1" selected="0">
            <x v="281"/>
          </reference>
          <reference field="17" count="1" selected="0">
            <x v="14"/>
          </reference>
          <reference field="18" count="1">
            <x v="31"/>
          </reference>
          <reference field="22" count="1" selected="0">
            <x v="111"/>
          </reference>
        </references>
      </pivotArea>
    </format>
    <format dxfId="738">
      <pivotArea dataOnly="0" labelOnly="1" outline="0" fieldPosition="0">
        <references count="10">
          <reference field="0" count="0" selected="0"/>
          <reference field="2" count="1" selected="0">
            <x v="217"/>
          </reference>
          <reference field="7" count="1" selected="0">
            <x v="7"/>
          </reference>
          <reference field="8" count="1" selected="0">
            <x v="313"/>
          </reference>
          <reference field="9" count="1" selected="0">
            <x v="14"/>
          </reference>
          <reference field="10" count="1" selected="0">
            <x v="80"/>
          </reference>
          <reference field="14" count="1" selected="0">
            <x v="293"/>
          </reference>
          <reference field="17" count="1" selected="0">
            <x v="59"/>
          </reference>
          <reference field="18" count="1">
            <x v="125"/>
          </reference>
          <reference field="22" count="1" selected="0">
            <x v="107"/>
          </reference>
        </references>
      </pivotArea>
    </format>
    <format dxfId="737">
      <pivotArea dataOnly="0" labelOnly="1" outline="0" fieldPosition="0">
        <references count="10">
          <reference field="0" count="0" selected="0"/>
          <reference field="2" count="1" selected="0">
            <x v="181"/>
          </reference>
          <reference field="7" count="1" selected="0">
            <x v="8"/>
          </reference>
          <reference field="8" count="1" selected="0">
            <x v="253"/>
          </reference>
          <reference field="9" count="1" selected="0">
            <x v="109"/>
          </reference>
          <reference field="10" count="1" selected="0">
            <x v="90"/>
          </reference>
          <reference field="14" count="1" selected="0">
            <x v="252"/>
          </reference>
          <reference field="17" count="1" selected="0">
            <x v="16"/>
          </reference>
          <reference field="18" count="1">
            <x v="35"/>
          </reference>
          <reference field="22" count="1" selected="0">
            <x v="76"/>
          </reference>
        </references>
      </pivotArea>
    </format>
    <format dxfId="736">
      <pivotArea dataOnly="0" labelOnly="1" outline="0" fieldPosition="0">
        <references count="10">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4" count="1" selected="0">
            <x v="233"/>
          </reference>
          <reference field="17" count="1" selected="0">
            <x v="266"/>
          </reference>
          <reference field="18" count="1">
            <x v="239"/>
          </reference>
          <reference field="22" count="1" selected="0">
            <x v="122"/>
          </reference>
        </references>
      </pivotArea>
    </format>
    <format dxfId="735">
      <pivotArea dataOnly="0" labelOnly="1" outline="0" fieldPosition="0">
        <references count="10">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4" count="1" selected="0">
            <x v="236"/>
          </reference>
          <reference field="17" count="1" selected="0">
            <x v="276"/>
          </reference>
          <reference field="18" count="1">
            <x v="260"/>
          </reference>
          <reference field="22" count="1" selected="0">
            <x v="122"/>
          </reference>
        </references>
      </pivotArea>
    </format>
    <format dxfId="734">
      <pivotArea dataOnly="0" labelOnly="1" outline="0" fieldPosition="0">
        <references count="10">
          <reference field="0" count="0" selected="0"/>
          <reference field="2" count="1" selected="0">
            <x v="27"/>
          </reference>
          <reference field="7" count="1" selected="0">
            <x v="12"/>
          </reference>
          <reference field="8" count="1" selected="0">
            <x v="29"/>
          </reference>
          <reference field="9" count="1" selected="0">
            <x v="4"/>
          </reference>
          <reference field="10" count="1" selected="0">
            <x v="74"/>
          </reference>
          <reference field="14" count="1" selected="0">
            <x v="44"/>
          </reference>
          <reference field="17" count="1" selected="0">
            <x v="93"/>
          </reference>
          <reference field="18" count="1">
            <x v="64"/>
          </reference>
          <reference field="22" count="1" selected="0">
            <x v="4"/>
          </reference>
        </references>
      </pivotArea>
    </format>
    <format dxfId="733">
      <pivotArea dataOnly="0" labelOnly="1" outline="0" fieldPosition="0">
        <references count="10">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14" count="1" selected="0">
            <x v="65"/>
          </reference>
          <reference field="17" count="1" selected="0">
            <x v="70"/>
          </reference>
          <reference field="18" count="1">
            <x v="111"/>
          </reference>
          <reference field="22" count="1" selected="0">
            <x v="85"/>
          </reference>
        </references>
      </pivotArea>
    </format>
    <format dxfId="732">
      <pivotArea dataOnly="0" labelOnly="1" outline="0" fieldPosition="0">
        <references count="10">
          <reference field="0" count="0" selected="0"/>
          <reference field="2" count="1" selected="0">
            <x v="250"/>
          </reference>
          <reference field="7" count="1" selected="0">
            <x v="16"/>
          </reference>
          <reference field="8" count="1" selected="0">
            <x v="366"/>
          </reference>
          <reference field="9" count="1" selected="0">
            <x v="26"/>
          </reference>
          <reference field="10" count="1" selected="0">
            <x v="94"/>
          </reference>
          <reference field="14" count="1" selected="0">
            <x v="294"/>
          </reference>
          <reference field="17" count="1" selected="0">
            <x v="132"/>
          </reference>
          <reference field="18" count="1">
            <x v="162"/>
          </reference>
          <reference field="22" count="1" selected="0">
            <x v="77"/>
          </reference>
        </references>
      </pivotArea>
    </format>
    <format dxfId="731">
      <pivotArea dataOnly="0" labelOnly="1" outline="0" fieldPosition="0">
        <references count="10">
          <reference field="0" count="0" selected="0"/>
          <reference field="2" count="1" selected="0">
            <x v="99"/>
          </reference>
          <reference field="7" count="1" selected="0">
            <x v="20"/>
          </reference>
          <reference field="8" count="1" selected="0">
            <x v="155"/>
          </reference>
          <reference field="9" count="1" selected="0">
            <x v="110"/>
          </reference>
          <reference field="10" count="1" selected="0">
            <x v="97"/>
          </reference>
          <reference field="14" count="1" selected="0">
            <x v="133"/>
          </reference>
          <reference field="17" count="1" selected="0">
            <x v="213"/>
          </reference>
          <reference field="18" count="1">
            <x v="181"/>
          </reference>
          <reference field="22" count="1" selected="0">
            <x v="122"/>
          </reference>
        </references>
      </pivotArea>
    </format>
    <format dxfId="730">
      <pivotArea dataOnly="0" labelOnly="1" outline="0" fieldPosition="0">
        <references count="10">
          <reference field="0" count="0" selected="0"/>
          <reference field="2" count="1" selected="0">
            <x v="125"/>
          </reference>
          <reference field="7" count="1" selected="0">
            <x v="39"/>
          </reference>
          <reference field="8" count="1" selected="0">
            <x v="182"/>
          </reference>
          <reference field="9" count="1" selected="0">
            <x v="32"/>
          </reference>
          <reference field="10" count="1" selected="0">
            <x v="80"/>
          </reference>
          <reference field="14" count="1" selected="0">
            <x v="254"/>
          </reference>
          <reference field="17" count="1" selected="0">
            <x v="15"/>
          </reference>
          <reference field="18" count="1">
            <x v="32"/>
          </reference>
          <reference field="22" count="1" selected="0">
            <x v="91"/>
          </reference>
        </references>
      </pivotArea>
    </format>
    <format dxfId="729">
      <pivotArea dataOnly="0" labelOnly="1" outline="0" fieldPosition="0">
        <references count="10">
          <reference field="0" count="0" selected="0"/>
          <reference field="2" count="1" selected="0">
            <x v="79"/>
          </reference>
          <reference field="7" count="1" selected="0">
            <x v="40"/>
          </reference>
          <reference field="8" count="1" selected="0">
            <x v="126"/>
          </reference>
          <reference field="9" count="1" selected="0">
            <x v="32"/>
          </reference>
          <reference field="10" count="1" selected="0">
            <x v="80"/>
          </reference>
          <reference field="14" count="1" selected="0">
            <x v="251"/>
          </reference>
          <reference field="17" count="1" selected="0">
            <x v="9"/>
          </reference>
          <reference field="18" count="1">
            <x v="13"/>
          </reference>
          <reference field="22" count="1" selected="0">
            <x v="84"/>
          </reference>
        </references>
      </pivotArea>
    </format>
    <format dxfId="728">
      <pivotArea dataOnly="0" labelOnly="1" outline="0" fieldPosition="0">
        <references count="10">
          <reference field="0" count="0" selected="0"/>
          <reference field="2" count="1" selected="0">
            <x v="79"/>
          </reference>
          <reference field="7" count="1" selected="0">
            <x v="41"/>
          </reference>
          <reference field="8" count="1" selected="0">
            <x v="125"/>
          </reference>
          <reference field="9" count="1" selected="0">
            <x v="32"/>
          </reference>
          <reference field="10" count="1" selected="0">
            <x v="80"/>
          </reference>
          <reference field="14" count="1" selected="0">
            <x v="298"/>
          </reference>
          <reference field="17" count="1" selected="0">
            <x v="14"/>
          </reference>
          <reference field="18" count="1">
            <x v="31"/>
          </reference>
          <reference field="22" count="1" selected="0">
            <x v="83"/>
          </reference>
        </references>
      </pivotArea>
    </format>
    <format dxfId="727">
      <pivotArea dataOnly="0" labelOnly="1" outline="0" fieldPosition="0">
        <references count="10">
          <reference field="0" count="0" selected="0"/>
          <reference field="2" count="1" selected="0">
            <x v="240"/>
          </reference>
          <reference field="7" count="1" selected="0">
            <x v="42"/>
          </reference>
          <reference field="8" count="1" selected="0">
            <x v="351"/>
          </reference>
          <reference field="9" count="1" selected="0">
            <x v="122"/>
          </reference>
          <reference field="10" count="1" selected="0">
            <x v="79"/>
          </reference>
          <reference field="14" count="1" selected="0">
            <x v="14"/>
          </reference>
          <reference field="17" count="1" selected="0">
            <x v="8"/>
          </reference>
          <reference field="18" count="1">
            <x v="9"/>
          </reference>
          <reference field="22" count="1" selected="0">
            <x v="100"/>
          </reference>
        </references>
      </pivotArea>
    </format>
    <format dxfId="726">
      <pivotArea dataOnly="0" labelOnly="1" outline="0" fieldPosition="0">
        <references count="10">
          <reference field="0" count="0" selected="0"/>
          <reference field="2" count="1" selected="0">
            <x v="250"/>
          </reference>
          <reference field="7" count="1" selected="0">
            <x v="43"/>
          </reference>
          <reference field="8" count="1" selected="0">
            <x v="370"/>
          </reference>
          <reference field="9" count="1" selected="0">
            <x v="32"/>
          </reference>
          <reference field="10" count="1" selected="0">
            <x v="80"/>
          </reference>
          <reference field="14" count="1" selected="0">
            <x v="270"/>
          </reference>
          <reference field="17" count="1" selected="0">
            <x v="52"/>
          </reference>
          <reference field="18" count="1">
            <x v="83"/>
          </reference>
          <reference field="22" count="1" selected="0">
            <x v="80"/>
          </reference>
        </references>
      </pivotArea>
    </format>
    <format dxfId="725">
      <pivotArea dataOnly="0" labelOnly="1" outline="0" fieldPosition="0">
        <references count="10">
          <reference field="0" count="0" selected="0"/>
          <reference field="2" count="1" selected="0">
            <x v="250"/>
          </reference>
          <reference field="7" count="1" selected="0">
            <x v="44"/>
          </reference>
          <reference field="8" count="1" selected="0">
            <x v="373"/>
          </reference>
          <reference field="9" count="1" selected="0">
            <x v="50"/>
          </reference>
          <reference field="10" count="1" selected="0">
            <x v="81"/>
          </reference>
          <reference field="14" count="1" selected="0">
            <x v="34"/>
          </reference>
          <reference field="17" count="1" selected="0">
            <x v="50"/>
          </reference>
          <reference field="18" count="1">
            <x v="81"/>
          </reference>
          <reference field="22" count="1" selected="0">
            <x v="122"/>
          </reference>
        </references>
      </pivotArea>
    </format>
    <format dxfId="724">
      <pivotArea dataOnly="0" labelOnly="1" outline="0" fieldPosition="0">
        <references count="10">
          <reference field="0" count="0" selected="0"/>
          <reference field="2" count="1" selected="0">
            <x v="250"/>
          </reference>
          <reference field="7" count="1" selected="0">
            <x v="45"/>
          </reference>
          <reference field="8" count="1" selected="0">
            <x v="369"/>
          </reference>
          <reference field="9" count="1" selected="0">
            <x v="32"/>
          </reference>
          <reference field="10" count="1" selected="0">
            <x v="80"/>
          </reference>
          <reference field="14" count="1" selected="0">
            <x v="255"/>
          </reference>
          <reference field="17" count="1" selected="0">
            <x v="17"/>
          </reference>
          <reference field="18" count="1">
            <x v="37"/>
          </reference>
          <reference field="22" count="1" selected="0">
            <x v="82"/>
          </reference>
        </references>
      </pivotArea>
    </format>
    <format dxfId="723">
      <pivotArea dataOnly="0" labelOnly="1" outline="0" fieldPosition="0">
        <references count="10">
          <reference field="0" count="0" selected="0"/>
          <reference field="2" count="1" selected="0">
            <x v="240"/>
          </reference>
          <reference field="7" count="1" selected="0">
            <x v="45"/>
          </reference>
          <reference field="8" count="1" selected="0">
            <x v="352"/>
          </reference>
          <reference field="9" count="1" selected="0">
            <x v="122"/>
          </reference>
          <reference field="10" count="1" selected="0">
            <x v="79"/>
          </reference>
          <reference field="14" count="1" selected="0">
            <x v="46"/>
          </reference>
          <reference field="17" count="1" selected="0">
            <x v="43"/>
          </reference>
          <reference field="18" count="1">
            <x v="70"/>
          </reference>
          <reference field="22" count="1" selected="0">
            <x v="81"/>
          </reference>
        </references>
      </pivotArea>
    </format>
    <format dxfId="722">
      <pivotArea dataOnly="0" labelOnly="1" outline="0" fieldPosition="0">
        <references count="10">
          <reference field="0" count="0" selected="0"/>
          <reference field="2" count="1" selected="0">
            <x v="84"/>
          </reference>
          <reference field="7" count="1" selected="0">
            <x v="55"/>
          </reference>
          <reference field="8" count="1" selected="0">
            <x v="132"/>
          </reference>
          <reference field="9" count="1" selected="0">
            <x v="22"/>
          </reference>
          <reference field="10" count="1" selected="0">
            <x v="89"/>
          </reference>
          <reference field="14" count="1" selected="0">
            <x v="43"/>
          </reference>
          <reference field="17" count="1" selected="0">
            <x v="40"/>
          </reference>
          <reference field="18" count="1">
            <x v="59"/>
          </reference>
          <reference field="22" count="1" selected="0">
            <x v="114"/>
          </reference>
        </references>
      </pivotArea>
    </format>
    <format dxfId="721">
      <pivotArea dataOnly="0" labelOnly="1" outline="0" fieldPosition="0">
        <references count="10">
          <reference field="0" count="0" selected="0"/>
          <reference field="2" count="1" selected="0">
            <x v="180"/>
          </reference>
          <reference field="7" count="1" selected="0">
            <x v="71"/>
          </reference>
          <reference field="8" count="1" selected="0">
            <x v="250"/>
          </reference>
          <reference field="9" count="1" selected="0">
            <x v="111"/>
          </reference>
          <reference field="10" count="1" selected="0">
            <x v="87"/>
          </reference>
          <reference field="14" count="1" selected="0">
            <x v="225"/>
          </reference>
          <reference field="17" count="1" selected="0">
            <x v="248"/>
          </reference>
          <reference field="18" count="1">
            <x v="211"/>
          </reference>
          <reference field="22" count="1" selected="0">
            <x v="122"/>
          </reference>
        </references>
      </pivotArea>
    </format>
    <format dxfId="720">
      <pivotArea dataOnly="0" labelOnly="1" outline="0" fieldPosition="0">
        <references count="10">
          <reference field="0" count="0" selected="0"/>
          <reference field="2" count="1" selected="0">
            <x v="93"/>
          </reference>
          <reference field="7" count="1" selected="0">
            <x v="72"/>
          </reference>
          <reference field="8" count="1" selected="0">
            <x v="147"/>
          </reference>
          <reference field="9" count="1" selected="0">
            <x v="111"/>
          </reference>
          <reference field="10" count="1" selected="0">
            <x v="102"/>
          </reference>
          <reference field="14" count="1" selected="0">
            <x v="221"/>
          </reference>
          <reference field="17" count="1" selected="0">
            <x v="243"/>
          </reference>
          <reference field="18" count="1">
            <x v="206"/>
          </reference>
          <reference field="22" count="1" selected="0">
            <x v="122"/>
          </reference>
        </references>
      </pivotArea>
    </format>
    <format dxfId="719">
      <pivotArea dataOnly="0" labelOnly="1" outline="0" fieldPosition="0">
        <references count="10">
          <reference field="0" count="0" selected="0"/>
          <reference field="2" count="1" selected="0">
            <x v="220"/>
          </reference>
          <reference field="7" count="1" selected="0">
            <x v="73"/>
          </reference>
          <reference field="8" count="1" selected="0">
            <x v="320"/>
          </reference>
          <reference field="9" count="1" selected="0">
            <x v="61"/>
          </reference>
          <reference field="10" count="1" selected="0">
            <x v="118"/>
          </reference>
          <reference field="14" count="1" selected="0">
            <x v="62"/>
          </reference>
          <reference field="17" count="1" selected="0">
            <x v="65"/>
          </reference>
          <reference field="18" count="1">
            <x v="57"/>
          </reference>
          <reference field="22" count="1" selected="0">
            <x v="12"/>
          </reference>
        </references>
      </pivotArea>
    </format>
    <format dxfId="718">
      <pivotArea dataOnly="0" labelOnly="1" outline="0" fieldPosition="0">
        <references count="10">
          <reference field="0" count="0" selected="0"/>
          <reference field="2" count="1" selected="0">
            <x v="205"/>
          </reference>
          <reference field="7" count="1" selected="0">
            <x v="74"/>
          </reference>
          <reference field="8" count="1" selected="0">
            <x v="299"/>
          </reference>
          <reference field="9" count="1" selected="0">
            <x v="88"/>
          </reference>
          <reference field="10" count="1" selected="0">
            <x v="88"/>
          </reference>
          <reference field="14" count="1" selected="0">
            <x v="92"/>
          </reference>
          <reference field="17" count="1" selected="0">
            <x v="96"/>
          </reference>
          <reference field="18" count="1">
            <x v="90"/>
          </reference>
          <reference field="22" count="1" selected="0">
            <x v="122"/>
          </reference>
        </references>
      </pivotArea>
    </format>
    <format dxfId="717">
      <pivotArea dataOnly="0" labelOnly="1" outline="0" fieldPosition="0">
        <references count="10">
          <reference field="0" count="0" selected="0"/>
          <reference field="2" count="1" selected="0">
            <x v="65"/>
          </reference>
          <reference field="7" count="1" selected="0">
            <x v="75"/>
          </reference>
          <reference field="8" count="1" selected="0">
            <x v="106"/>
          </reference>
          <reference field="9" count="1" selected="0">
            <x v="30"/>
          </reference>
          <reference field="10" count="1" selected="0">
            <x v="111"/>
          </reference>
          <reference field="14" count="1" selected="0">
            <x v="241"/>
          </reference>
          <reference field="17" count="1" selected="0">
            <x v="285"/>
          </reference>
          <reference field="18" count="1">
            <x v="273"/>
          </reference>
          <reference field="22" count="1" selected="0">
            <x v="122"/>
          </reference>
        </references>
      </pivotArea>
    </format>
    <format dxfId="716">
      <pivotArea dataOnly="0" labelOnly="1" outline="0" fieldPosition="0">
        <references count="10">
          <reference field="0" count="0" selected="0"/>
          <reference field="2" count="1" selected="0">
            <x v="65"/>
          </reference>
          <reference field="7" count="1" selected="0">
            <x v="76"/>
          </reference>
          <reference field="8" count="1" selected="0">
            <x v="105"/>
          </reference>
          <reference field="9" count="1" selected="0">
            <x v="30"/>
          </reference>
          <reference field="10" count="1" selected="0">
            <x v="111"/>
          </reference>
          <reference field="14" count="1" selected="0">
            <x v="239"/>
          </reference>
          <reference field="17" count="1" selected="0">
            <x v="281"/>
          </reference>
          <reference field="18" count="1">
            <x v="270"/>
          </reference>
          <reference field="22" count="1" selected="0">
            <x v="122"/>
          </reference>
        </references>
      </pivotArea>
    </format>
    <format dxfId="715">
      <pivotArea dataOnly="0" labelOnly="1" outline="0" fieldPosition="0">
        <references count="10">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14" count="1" selected="0">
            <x v="271"/>
          </reference>
          <reference field="17" count="1" selected="0">
            <x v="98"/>
          </reference>
          <reference field="18" count="1">
            <x v="175"/>
          </reference>
          <reference field="22" count="1" selected="0">
            <x v="93"/>
          </reference>
        </references>
      </pivotArea>
    </format>
    <format dxfId="714">
      <pivotArea dataOnly="0" labelOnly="1" outline="0" fieldPosition="0">
        <references count="10">
          <reference field="0" count="0" selected="0"/>
          <reference field="2" count="1" selected="0">
            <x v="220"/>
          </reference>
          <reference field="7" count="1" selected="0">
            <x v="78"/>
          </reference>
          <reference field="8" count="1" selected="0">
            <x v="322"/>
          </reference>
          <reference field="9" count="1" selected="0">
            <x v="37"/>
          </reference>
          <reference field="10" count="1" selected="0">
            <x v="70"/>
          </reference>
          <reference field="14" count="1" selected="0">
            <x v="90"/>
          </reference>
          <reference field="17" count="1" selected="0">
            <x v="94"/>
          </reference>
          <reference field="18" count="1">
            <x v="140"/>
          </reference>
          <reference field="22" count="1" selected="0">
            <x v="112"/>
          </reference>
        </references>
      </pivotArea>
    </format>
    <format dxfId="713">
      <pivotArea dataOnly="0" labelOnly="1" outline="0" fieldPosition="0">
        <references count="10">
          <reference field="0" count="0" selected="0"/>
          <reference field="2" count="1" selected="0">
            <x v="220"/>
          </reference>
          <reference field="7" count="1" selected="0">
            <x v="79"/>
          </reference>
          <reference field="8" count="1" selected="0">
            <x v="321"/>
          </reference>
          <reference field="9" count="1" selected="0">
            <x v="37"/>
          </reference>
          <reference field="10" count="1" selected="0">
            <x v="70"/>
          </reference>
          <reference field="14" count="1" selected="0">
            <x v="86"/>
          </reference>
          <reference field="17" count="1" selected="0">
            <x v="90"/>
          </reference>
          <reference field="18" count="1">
            <x v="138"/>
          </reference>
          <reference field="22" count="1" selected="0">
            <x v="90"/>
          </reference>
        </references>
      </pivotArea>
    </format>
    <format dxfId="712">
      <pivotArea dataOnly="0" labelOnly="1" outline="0" fieldPosition="0">
        <references count="10">
          <reference field="0" count="0" selected="0"/>
          <reference field="2" count="1" selected="0">
            <x v="186"/>
          </reference>
          <reference field="7" count="1" selected="0">
            <x v="80"/>
          </reference>
          <reference field="8" count="1" selected="0">
            <x v="258"/>
          </reference>
          <reference field="9" count="1" selected="0">
            <x v="36"/>
          </reference>
          <reference field="10" count="1" selected="0">
            <x v="108"/>
          </reference>
          <reference field="14" count="1" selected="0">
            <x v="282"/>
          </reference>
          <reference field="17" count="1" selected="0">
            <x v="169"/>
          </reference>
          <reference field="18" count="1">
            <x v="243"/>
          </reference>
          <reference field="22" count="1" selected="0">
            <x v="99"/>
          </reference>
        </references>
      </pivotArea>
    </format>
    <format dxfId="711">
      <pivotArea dataOnly="0" labelOnly="1" outline="0" fieldPosition="0">
        <references count="10">
          <reference field="0" count="0" selected="0"/>
          <reference field="2" count="1" selected="0">
            <x v="25"/>
          </reference>
          <reference field="7" count="1" selected="0">
            <x v="81"/>
          </reference>
          <reference field="8" count="1" selected="0">
            <x v="27"/>
          </reference>
          <reference field="9" count="1" selected="0">
            <x v="38"/>
          </reference>
          <reference field="10" count="1" selected="0">
            <x v="108"/>
          </reference>
          <reference field="14" count="1" selected="0">
            <x v="283"/>
          </reference>
          <reference field="17" count="1" selected="0">
            <x v="31"/>
          </reference>
          <reference field="18" count="1">
            <x v="69"/>
          </reference>
          <reference field="22" count="1" selected="0">
            <x v="120"/>
          </reference>
        </references>
      </pivotArea>
    </format>
    <format dxfId="710">
      <pivotArea dataOnly="0" labelOnly="1" outline="0" fieldPosition="0">
        <references count="10">
          <reference field="0" count="0" selected="0"/>
          <reference field="2" count="1" selected="0">
            <x v="250"/>
          </reference>
          <reference field="7" count="1" selected="0">
            <x v="82"/>
          </reference>
          <reference field="8" count="1" selected="0">
            <x v="368"/>
          </reference>
          <reference field="9" count="1" selected="0">
            <x v="37"/>
          </reference>
          <reference field="10" count="1" selected="0">
            <x v="143"/>
          </reference>
          <reference field="14" count="1" selected="0">
            <x v="38"/>
          </reference>
          <reference field="17" count="1" selected="0">
            <x v="36"/>
          </reference>
          <reference field="18" count="1">
            <x v="54"/>
          </reference>
          <reference field="22" count="1" selected="0">
            <x v="109"/>
          </reference>
        </references>
      </pivotArea>
    </format>
    <format dxfId="709">
      <pivotArea dataOnly="0" labelOnly="1" outline="0" fieldPosition="0">
        <references count="10">
          <reference field="0" count="0" selected="0"/>
          <reference field="2" count="1" selected="0">
            <x v="19"/>
          </reference>
          <reference field="7" count="1" selected="0">
            <x v="82"/>
          </reference>
          <reference field="8" count="1" selected="0">
            <x v="21"/>
          </reference>
          <reference field="9" count="1" selected="0">
            <x v="38"/>
          </reference>
          <reference field="10" count="1" selected="0">
            <x v="108"/>
          </reference>
          <reference field="14" count="1" selected="0">
            <x v="253"/>
          </reference>
          <reference field="17" count="1" selected="0">
            <x v="64"/>
          </reference>
          <reference field="18" count="1">
            <x v="132"/>
          </reference>
          <reference field="22" count="1" selected="0">
            <x v="109"/>
          </reference>
        </references>
      </pivotArea>
    </format>
    <format dxfId="708">
      <pivotArea dataOnly="0" labelOnly="1" outline="0" fieldPosition="0">
        <references count="10">
          <reference field="0" count="0" selected="0"/>
          <reference field="2" count="1" selected="0">
            <x v="247"/>
          </reference>
          <reference field="7" count="1" selected="0">
            <x v="84"/>
          </reference>
          <reference field="8" count="1" selected="0">
            <x v="363"/>
          </reference>
          <reference field="9" count="1" selected="0">
            <x v="122"/>
          </reference>
          <reference field="10" count="1" selected="0">
            <x v="93"/>
          </reference>
          <reference field="14" count="1" selected="0">
            <x v="236"/>
          </reference>
          <reference field="17" count="1" selected="0">
            <x v="276"/>
          </reference>
          <reference field="18" count="1">
            <x v="260"/>
          </reference>
          <reference field="22" count="1" selected="0">
            <x v="122"/>
          </reference>
        </references>
      </pivotArea>
    </format>
    <format dxfId="707">
      <pivotArea dataOnly="0" labelOnly="1" outline="0" fieldPosition="0">
        <references count="10">
          <reference field="0" count="0" selected="0"/>
          <reference field="2" count="1" selected="0">
            <x v="196"/>
          </reference>
          <reference field="7" count="1" selected="0">
            <x v="85"/>
          </reference>
          <reference field="8" count="1" selected="0">
            <x v="283"/>
          </reference>
          <reference field="9" count="1" selected="0">
            <x v="47"/>
          </reference>
          <reference field="10" count="1" selected="0">
            <x v="84"/>
          </reference>
          <reference field="14" count="1" selected="0">
            <x v="13"/>
          </reference>
          <reference field="17" count="1" selected="0">
            <x v="29"/>
          </reference>
          <reference field="18" count="1">
            <x v="26"/>
          </reference>
          <reference field="22" count="1" selected="0">
            <x v="122"/>
          </reference>
        </references>
      </pivotArea>
    </format>
    <format dxfId="706">
      <pivotArea dataOnly="0" labelOnly="1" outline="0" fieldPosition="0">
        <references count="10">
          <reference field="0" count="0" selected="0"/>
          <reference field="2" count="1" selected="0">
            <x v="196"/>
          </reference>
          <reference field="7" count="1" selected="0">
            <x v="86"/>
          </reference>
          <reference field="8" count="1" selected="0">
            <x v="281"/>
          </reference>
          <reference field="9" count="1" selected="0">
            <x v="47"/>
          </reference>
          <reference field="10" count="1" selected="0">
            <x v="84"/>
          </reference>
          <reference field="14" count="1" selected="0">
            <x v="22"/>
          </reference>
          <reference field="17" count="1" selected="0">
            <x v="69"/>
          </reference>
          <reference field="18" count="1">
            <x v="62"/>
          </reference>
          <reference field="22" count="1" selected="0">
            <x v="122"/>
          </reference>
        </references>
      </pivotArea>
    </format>
    <format dxfId="705">
      <pivotArea dataOnly="0" labelOnly="1" outline="0" fieldPosition="0">
        <references count="10">
          <reference field="0" count="0" selected="0"/>
          <reference field="2" count="1" selected="0">
            <x v="196"/>
          </reference>
          <reference field="7" count="1" selected="0">
            <x v="87"/>
          </reference>
          <reference field="8" count="1" selected="0">
            <x v="280"/>
          </reference>
          <reference field="9" count="1" selected="0">
            <x v="47"/>
          </reference>
          <reference field="10" count="1" selected="0">
            <x v="84"/>
          </reference>
          <reference field="14" count="1" selected="0">
            <x v="22"/>
          </reference>
          <reference field="17" count="1" selected="0">
            <x v="69"/>
          </reference>
          <reference field="18" count="1">
            <x v="63"/>
          </reference>
          <reference field="22" count="1" selected="0">
            <x v="122"/>
          </reference>
        </references>
      </pivotArea>
    </format>
    <format dxfId="704">
      <pivotArea dataOnly="0" labelOnly="1" outline="0" fieldPosition="0">
        <references count="10">
          <reference field="0" count="0" selected="0"/>
          <reference field="2" count="1" selected="0">
            <x v="196"/>
          </reference>
          <reference field="7" count="1" selected="0">
            <x v="88"/>
          </reference>
          <reference field="8" count="1" selected="0">
            <x v="282"/>
          </reference>
          <reference field="9" count="1" selected="0">
            <x v="47"/>
          </reference>
          <reference field="10" count="1" selected="0">
            <x v="84"/>
          </reference>
          <reference field="14" count="1" selected="0">
            <x v="21"/>
          </reference>
          <reference field="17" count="1" selected="0">
            <x v="58"/>
          </reference>
          <reference field="18" count="1">
            <x v="50"/>
          </reference>
          <reference field="22" count="1" selected="0">
            <x v="122"/>
          </reference>
        </references>
      </pivotArea>
    </format>
    <format dxfId="703">
      <pivotArea dataOnly="0" labelOnly="1" outline="0" fieldPosition="0">
        <references count="10">
          <reference field="0" count="0" selected="0"/>
          <reference field="2" count="1" selected="0">
            <x v="196"/>
          </reference>
          <reference field="7" count="1" selected="0">
            <x v="89"/>
          </reference>
          <reference field="8" count="1" selected="0">
            <x v="279"/>
          </reference>
          <reference field="9" count="1" selected="0">
            <x v="47"/>
          </reference>
          <reference field="10" count="1" selected="0">
            <x v="84"/>
          </reference>
          <reference field="14" count="1" selected="0">
            <x v="18"/>
          </reference>
          <reference field="17" count="1" selected="0">
            <x v="42"/>
          </reference>
          <reference field="18" count="1">
            <x v="36"/>
          </reference>
          <reference field="22" count="1" selected="0">
            <x v="122"/>
          </reference>
        </references>
      </pivotArea>
    </format>
    <format dxfId="702">
      <pivotArea dataOnly="0" labelOnly="1" outline="0" fieldPosition="0">
        <references count="10">
          <reference field="0" count="0" selected="0"/>
          <reference field="2" count="1" selected="0">
            <x v="219"/>
          </reference>
          <reference field="7" count="1" selected="0">
            <x v="102"/>
          </reference>
          <reference field="8" count="1" selected="0">
            <x v="315"/>
          </reference>
          <reference field="9" count="1" selected="0">
            <x v="69"/>
          </reference>
          <reference field="10" count="1" selected="0">
            <x v="80"/>
          </reference>
          <reference field="14" count="1" selected="0">
            <x v="278"/>
          </reference>
          <reference field="17" count="1" selected="0">
            <x v="3"/>
          </reference>
          <reference field="18" count="1">
            <x v="6"/>
          </reference>
          <reference field="22" count="1" selected="0">
            <x v="108"/>
          </reference>
        </references>
      </pivotArea>
    </format>
    <format dxfId="701">
      <pivotArea dataOnly="0" labelOnly="1" outline="0" fieldPosition="0">
        <references count="10">
          <reference field="0" count="0" selected="0"/>
          <reference field="2" count="1" selected="0">
            <x v="183"/>
          </reference>
          <reference field="7" count="1" selected="0">
            <x v="110"/>
          </reference>
          <reference field="8" count="1" selected="0">
            <x v="255"/>
          </reference>
          <reference field="9" count="1" selected="0">
            <x v="76"/>
          </reference>
          <reference field="10" count="1" selected="0">
            <x v="106"/>
          </reference>
          <reference field="14" count="1" selected="0">
            <x v="127"/>
          </reference>
          <reference field="17" count="1" selected="0">
            <x v="241"/>
          </reference>
          <reference field="18" count="1">
            <x v="271"/>
          </reference>
          <reference field="22" count="1" selected="0">
            <x v="122"/>
          </reference>
        </references>
      </pivotArea>
    </format>
    <format dxfId="700">
      <pivotArea dataOnly="0" labelOnly="1" outline="0" fieldPosition="0">
        <references count="10">
          <reference field="0" count="0" selected="0"/>
          <reference field="2" count="1" selected="0">
            <x v="154"/>
          </reference>
          <reference field="7" count="1" selected="0">
            <x v="115"/>
          </reference>
          <reference field="8" count="1" selected="0">
            <x v="219"/>
          </reference>
          <reference field="9" count="1" selected="0">
            <x v="54"/>
          </reference>
          <reference field="10" count="1" selected="0">
            <x v="77"/>
          </reference>
          <reference field="14" count="1" selected="0">
            <x v="301"/>
          </reference>
          <reference field="17" count="1" selected="0">
            <x v="5"/>
          </reference>
          <reference field="18" count="1">
            <x v="10"/>
          </reference>
          <reference field="22" count="1" selected="0">
            <x v="94"/>
          </reference>
        </references>
      </pivotArea>
    </format>
    <format dxfId="699">
      <pivotArea dataOnly="0" labelOnly="1" outline="0" fieldPosition="0">
        <references count="10">
          <reference field="0" count="0" selected="0"/>
          <reference field="2" count="1" selected="0">
            <x v="146"/>
          </reference>
          <reference field="7" count="1" selected="0">
            <x v="119"/>
          </reference>
          <reference field="8" count="1" selected="0">
            <x v="208"/>
          </reference>
          <reference field="9" count="1" selected="0">
            <x v="46"/>
          </reference>
          <reference field="10" count="1" selected="0">
            <x v="68"/>
          </reference>
          <reference field="14" count="1" selected="0">
            <x v="101"/>
          </reference>
          <reference field="17" count="1" selected="0">
            <x v="110"/>
          </reference>
          <reference field="18" count="1">
            <x v="98"/>
          </reference>
          <reference field="22" count="1" selected="0">
            <x v="122"/>
          </reference>
        </references>
      </pivotArea>
    </format>
    <format dxfId="698">
      <pivotArea dataOnly="0" labelOnly="1" outline="0" fieldPosition="0">
        <references count="10">
          <reference field="0" count="0" selected="0"/>
          <reference field="2" count="1" selected="0">
            <x v="216"/>
          </reference>
          <reference field="7" count="1" selected="0">
            <x v="120"/>
          </reference>
          <reference field="8" count="1" selected="0">
            <x v="312"/>
          </reference>
          <reference field="9" count="1" selected="0">
            <x v="45"/>
          </reference>
          <reference field="10" count="1" selected="0">
            <x v="40"/>
          </reference>
          <reference field="14" count="1" selected="0">
            <x v="296"/>
          </reference>
          <reference field="17" count="1" selected="0">
            <x v="21"/>
          </reference>
          <reference field="18" count="1">
            <x v="16"/>
          </reference>
          <reference field="22" count="1" selected="0">
            <x v="103"/>
          </reference>
        </references>
      </pivotArea>
    </format>
    <format dxfId="697">
      <pivotArea dataOnly="0" labelOnly="1" outline="0" fieldPosition="0">
        <references count="10">
          <reference field="0" count="0" selected="0"/>
          <reference field="2" count="1" selected="0">
            <x v="166"/>
          </reference>
          <reference field="7" count="1" selected="0">
            <x v="129"/>
          </reference>
          <reference field="8" count="1" selected="0">
            <x v="234"/>
          </reference>
          <reference field="9" count="1" selected="0">
            <x v="116"/>
          </reference>
          <reference field="10" count="1" selected="0">
            <x v="142"/>
          </reference>
          <reference field="14" count="1" selected="0">
            <x v="33"/>
          </reference>
          <reference field="17" count="1" selected="0">
            <x v="62"/>
          </reference>
          <reference field="18" count="1">
            <x v="53"/>
          </reference>
          <reference field="22" count="1" selected="0">
            <x v="122"/>
          </reference>
        </references>
      </pivotArea>
    </format>
    <format dxfId="696">
      <pivotArea dataOnly="0" labelOnly="1" outline="0" fieldPosition="0">
        <references count="10">
          <reference field="0" count="0" selected="0"/>
          <reference field="2" count="1" selected="0">
            <x v="210"/>
          </reference>
          <reference field="7" count="1" selected="0">
            <x v="131"/>
          </reference>
          <reference field="8" count="1" selected="0">
            <x v="305"/>
          </reference>
          <reference field="9" count="1" selected="0">
            <x v="71"/>
          </reference>
          <reference field="10" count="1" selected="0">
            <x v="125"/>
          </reference>
          <reference field="14" count="1" selected="0">
            <x v="268"/>
          </reference>
          <reference field="17" count="1" selected="0">
            <x v="55"/>
          </reference>
          <reference field="18" count="1">
            <x v="47"/>
          </reference>
          <reference field="22" count="1" selected="0">
            <x v="101"/>
          </reference>
        </references>
      </pivotArea>
    </format>
    <format dxfId="695">
      <pivotArea dataOnly="0" labelOnly="1" outline="0" fieldPosition="0">
        <references count="10">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14" count="1" selected="0">
            <x v="61"/>
          </reference>
          <reference field="17" count="1" selected="0">
            <x v="64"/>
          </reference>
          <reference field="18" count="1">
            <x v="105"/>
          </reference>
          <reference field="22" count="1" selected="0">
            <x v="122"/>
          </reference>
        </references>
      </pivotArea>
    </format>
    <format dxfId="694">
      <pivotArea dataOnly="0" labelOnly="1" outline="0" fieldPosition="0">
        <references count="10">
          <reference field="0" count="0" selected="0"/>
          <reference field="2" count="1" selected="0">
            <x v="148"/>
          </reference>
          <reference field="7" count="1" selected="0">
            <x v="137"/>
          </reference>
          <reference field="8" count="1" selected="0">
            <x v="212"/>
          </reference>
          <reference field="9" count="1" selected="0">
            <x v="117"/>
          </reference>
          <reference field="10" count="1" selected="0">
            <x v="70"/>
          </reference>
          <reference field="14" count="1" selected="0">
            <x v="39"/>
          </reference>
          <reference field="17" count="1" selected="0">
            <x v="37"/>
          </reference>
          <reference field="18" count="1">
            <x v="55"/>
          </reference>
          <reference field="22" count="1" selected="0">
            <x v="113"/>
          </reference>
        </references>
      </pivotArea>
    </format>
    <format dxfId="693">
      <pivotArea dataOnly="0" labelOnly="1" outline="0" fieldPosition="0">
        <references count="10">
          <reference field="0" count="0" selected="0"/>
          <reference field="2" count="1" selected="0">
            <x v="22"/>
          </reference>
          <reference field="7" count="1" selected="0">
            <x v="138"/>
          </reference>
          <reference field="8" count="1" selected="0">
            <x v="24"/>
          </reference>
          <reference field="9" count="1" selected="0">
            <x v="7"/>
          </reference>
          <reference field="10" count="1" selected="0">
            <x v="98"/>
          </reference>
          <reference field="14" count="1" selected="0">
            <x v="12"/>
          </reference>
          <reference field="17" count="1" selected="0">
            <x v="4"/>
          </reference>
          <reference field="18" count="1">
            <x v="4"/>
          </reference>
          <reference field="22" count="1" selected="0">
            <x v="122"/>
          </reference>
        </references>
      </pivotArea>
    </format>
    <format dxfId="692">
      <pivotArea dataOnly="0" labelOnly="1" outline="0" fieldPosition="0">
        <references count="10">
          <reference field="0" count="0" selected="0"/>
          <reference field="2" count="1" selected="0">
            <x v="82"/>
          </reference>
          <reference field="7" count="1" selected="0">
            <x v="145"/>
          </reference>
          <reference field="8" count="1" selected="0">
            <x v="129"/>
          </reference>
          <reference field="9" count="1" selected="0">
            <x v="4"/>
          </reference>
          <reference field="10" count="1" selected="0">
            <x v="111"/>
          </reference>
          <reference field="14" count="1" selected="0">
            <x v="219"/>
          </reference>
          <reference field="17" count="1" selected="0">
            <x v="240"/>
          </reference>
          <reference field="18" count="1">
            <x v="204"/>
          </reference>
          <reference field="22" count="1" selected="0">
            <x v="122"/>
          </reference>
        </references>
      </pivotArea>
    </format>
    <format dxfId="691">
      <pivotArea dataOnly="0" labelOnly="1" outline="0" fieldPosition="0">
        <references count="10">
          <reference field="0" count="0" selected="0"/>
          <reference field="2" count="1" selected="0">
            <x v="127"/>
          </reference>
          <reference field="7" count="1" selected="0">
            <x v="146"/>
          </reference>
          <reference field="8" count="1" selected="0">
            <x v="184"/>
          </reference>
          <reference field="9" count="1" selected="0">
            <x v="13"/>
          </reference>
          <reference field="10" count="1" selected="0">
            <x v="129"/>
          </reference>
          <reference field="14" count="1" selected="0">
            <x v="191"/>
          </reference>
          <reference field="17" count="1" selected="0">
            <x v="205"/>
          </reference>
          <reference field="18" count="1">
            <x v="171"/>
          </reference>
          <reference field="22" count="1" selected="0">
            <x v="122"/>
          </reference>
        </references>
      </pivotArea>
    </format>
    <format dxfId="690">
      <pivotArea dataOnly="0" labelOnly="1" outline="0" fieldPosition="0">
        <references count="10">
          <reference field="0" count="0" selected="0"/>
          <reference field="2" count="1" selected="0">
            <x v="250"/>
          </reference>
          <reference field="7" count="1" selected="0">
            <x v="148"/>
          </reference>
          <reference field="8" count="1" selected="0">
            <x v="367"/>
          </reference>
          <reference field="9" count="1" selected="0">
            <x v="93"/>
          </reference>
          <reference field="10" count="1" selected="0">
            <x v="94"/>
          </reference>
          <reference field="14" count="1" selected="0">
            <x v="277"/>
          </reference>
          <reference field="17" count="1" selected="0">
            <x v="32"/>
          </reference>
          <reference field="18" count="1">
            <x v="49"/>
          </reference>
          <reference field="22" count="1" selected="0">
            <x v="78"/>
          </reference>
        </references>
      </pivotArea>
    </format>
    <format dxfId="689">
      <pivotArea dataOnly="0" labelOnly="1" outline="0" fieldPosition="0">
        <references count="10">
          <reference field="0" count="0" selected="0"/>
          <reference field="2" count="1" selected="0">
            <x v="76"/>
          </reference>
          <reference field="7" count="1" selected="0">
            <x v="153"/>
          </reference>
          <reference field="8" count="1" selected="0">
            <x v="121"/>
          </reference>
          <reference field="9" count="1" selected="0">
            <x v="94"/>
          </reference>
          <reference field="10" count="1" selected="0">
            <x v="85"/>
          </reference>
          <reference field="14" count="1" selected="0">
            <x v="111"/>
          </reference>
          <reference field="17" count="1" selected="0">
            <x v="121"/>
          </reference>
          <reference field="18" count="1">
            <x v="107"/>
          </reference>
          <reference field="22" count="1" selected="0">
            <x v="12"/>
          </reference>
        </references>
      </pivotArea>
    </format>
    <format dxfId="688">
      <pivotArea dataOnly="0" labelOnly="1" outline="0" fieldPosition="0">
        <references count="10">
          <reference field="0" count="0" selected="0"/>
          <reference field="2" count="1" selected="0">
            <x v="146"/>
          </reference>
          <reference field="7" count="1" selected="0">
            <x v="154"/>
          </reference>
          <reference field="8" count="1" selected="0">
            <x v="207"/>
          </reference>
          <reference field="9" count="1" selected="0">
            <x v="92"/>
          </reference>
          <reference field="10" count="1" selected="0">
            <x v="57"/>
          </reference>
          <reference field="14" count="1" selected="0">
            <x v="19"/>
          </reference>
          <reference field="17" count="1" selected="0">
            <x v="45"/>
          </reference>
          <reference field="18" count="1">
            <x v="75"/>
          </reference>
          <reference field="22" count="1" selected="0">
            <x v="122"/>
          </reference>
        </references>
      </pivotArea>
    </format>
    <format dxfId="687">
      <pivotArea dataOnly="0" labelOnly="1" outline="0" fieldPosition="0">
        <references count="10">
          <reference field="0" count="0" selected="0"/>
          <reference field="2" count="1" selected="0">
            <x v="146"/>
          </reference>
          <reference field="7" count="1" selected="0">
            <x v="154"/>
          </reference>
          <reference field="8" count="1" selected="0">
            <x v="206"/>
          </reference>
          <reference field="9" count="1" selected="0">
            <x v="96"/>
          </reference>
          <reference field="10" count="1" selected="0">
            <x v="115"/>
          </reference>
          <reference field="14" count="1" selected="0">
            <x v="0"/>
          </reference>
          <reference field="17" count="1" selected="0">
            <x v="26"/>
          </reference>
          <reference field="18" count="1">
            <x v="23"/>
          </reference>
          <reference field="22" count="1" selected="0">
            <x v="122"/>
          </reference>
        </references>
      </pivotArea>
    </format>
    <format dxfId="686">
      <pivotArea dataOnly="0" labelOnly="1" outline="0" fieldPosition="0">
        <references count="10">
          <reference field="0" count="0" selected="0"/>
          <reference field="2" count="1" selected="0">
            <x v="130"/>
          </reference>
          <reference field="7" count="1" selected="0">
            <x v="157"/>
          </reference>
          <reference field="8" count="1" selected="0">
            <x v="187"/>
          </reference>
          <reference field="9" count="1" selected="0">
            <x v="46"/>
          </reference>
          <reference field="10" count="1" selected="0">
            <x v="110"/>
          </reference>
          <reference field="14" count="1" selected="0">
            <x v="232"/>
          </reference>
          <reference field="17" count="1" selected="0">
            <x v="264"/>
          </reference>
          <reference field="18" count="1">
            <x v="234"/>
          </reference>
          <reference field="22" count="1" selected="0">
            <x v="122"/>
          </reference>
        </references>
      </pivotArea>
    </format>
    <format dxfId="685">
      <pivotArea dataOnly="0" labelOnly="1" outline="0" fieldPosition="0">
        <references count="10">
          <reference field="0" count="0" selected="0"/>
          <reference field="2" count="1" selected="0">
            <x v="132"/>
          </reference>
          <reference field="7" count="1" selected="0">
            <x v="159"/>
          </reference>
          <reference field="8" count="1" selected="0">
            <x v="190"/>
          </reference>
          <reference field="9" count="1" selected="0">
            <x v="18"/>
          </reference>
          <reference field="10" count="1" selected="0">
            <x v="107"/>
          </reference>
          <reference field="14" count="1" selected="0">
            <x v="42"/>
          </reference>
          <reference field="17" count="1" selected="0">
            <x v="39"/>
          </reference>
          <reference field="18" count="1">
            <x v="58"/>
          </reference>
          <reference field="22" count="1" selected="0">
            <x v="110"/>
          </reference>
        </references>
      </pivotArea>
    </format>
    <format dxfId="684">
      <pivotArea dataOnly="0" labelOnly="1" outline="0" fieldPosition="0">
        <references count="10">
          <reference field="0" count="0" selected="0"/>
          <reference field="2" count="1" selected="0">
            <x v="202"/>
          </reference>
          <reference field="7" count="1" selected="0">
            <x v="161"/>
          </reference>
          <reference field="8" count="1" selected="0">
            <x v="294"/>
          </reference>
          <reference field="9" count="1" selected="0">
            <x v="93"/>
          </reference>
          <reference field="10" count="1" selected="0">
            <x v="98"/>
          </reference>
          <reference field="14" count="1" selected="0">
            <x v="56"/>
          </reference>
          <reference field="17" count="1" selected="0">
            <x v="230"/>
          </reference>
          <reference field="18" count="1">
            <x v="263"/>
          </reference>
          <reference field="22" count="1" selected="0">
            <x v="122"/>
          </reference>
        </references>
      </pivotArea>
    </format>
    <format dxfId="683">
      <pivotArea dataOnly="0" labelOnly="1" outline="0" fieldPosition="0">
        <references count="10">
          <reference field="0" count="0" selected="0"/>
          <reference field="2" count="1" selected="0">
            <x v="180"/>
          </reference>
          <reference field="7" count="1" selected="0">
            <x v="161"/>
          </reference>
          <reference field="8" count="1" selected="0">
            <x v="252"/>
          </reference>
          <reference field="9" count="1" selected="0">
            <x v="95"/>
          </reference>
          <reference field="10" count="1" selected="0">
            <x v="70"/>
          </reference>
          <reference field="14" count="1" selected="0">
            <x v="49"/>
          </reference>
          <reference field="17" count="1" selected="0">
            <x v="48"/>
          </reference>
          <reference field="18" count="1">
            <x v="39"/>
          </reference>
          <reference field="22" count="1" selected="0">
            <x v="105"/>
          </reference>
        </references>
      </pivotArea>
    </format>
    <format dxfId="682">
      <pivotArea dataOnly="0" labelOnly="1" outline="0" fieldPosition="0">
        <references count="10">
          <reference field="0" count="0" selected="0"/>
          <reference field="2" count="1" selected="0">
            <x v="202"/>
          </reference>
          <reference field="7" count="1" selected="0">
            <x v="162"/>
          </reference>
          <reference field="8" count="1" selected="0">
            <x v="292"/>
          </reference>
          <reference field="9" count="1" selected="0">
            <x v="93"/>
          </reference>
          <reference field="10" count="1" selected="0">
            <x v="98"/>
          </reference>
          <reference field="14" count="1" selected="0">
            <x v="76"/>
          </reference>
          <reference field="17" count="1" selected="0">
            <x v="269"/>
          </reference>
          <reference field="18" count="1">
            <x v="285"/>
          </reference>
          <reference field="22" count="1" selected="0">
            <x v="122"/>
          </reference>
        </references>
      </pivotArea>
    </format>
    <format dxfId="681">
      <pivotArea dataOnly="0" labelOnly="1" outline="0" fieldPosition="0">
        <references count="10">
          <reference field="0" count="0" selected="0"/>
          <reference field="2" count="1" selected="0">
            <x v="129"/>
          </reference>
          <reference field="7" count="1" selected="0">
            <x v="163"/>
          </reference>
          <reference field="8" count="1" selected="0">
            <x v="186"/>
          </reference>
          <reference field="9" count="1" selected="0">
            <x v="96"/>
          </reference>
          <reference field="10" count="1" selected="0">
            <x v="35"/>
          </reference>
          <reference field="14" count="1" selected="0">
            <x v="1"/>
          </reference>
          <reference field="17" count="1" selected="0">
            <x v="57"/>
          </reference>
          <reference field="18" count="1">
            <x v="20"/>
          </reference>
          <reference field="22" count="1" selected="0">
            <x v="122"/>
          </reference>
        </references>
      </pivotArea>
    </format>
    <format dxfId="680">
      <pivotArea dataOnly="0" labelOnly="1" outline="0" fieldPosition="0">
        <references count="10">
          <reference field="0" count="0" selected="0"/>
          <reference field="2" count="1" selected="0">
            <x v="202"/>
          </reference>
          <reference field="7" count="1" selected="0">
            <x v="164"/>
          </reference>
          <reference field="8" count="1" selected="0">
            <x v="293"/>
          </reference>
          <reference field="9" count="1" selected="0">
            <x v="93"/>
          </reference>
          <reference field="10" count="1" selected="0">
            <x v="98"/>
          </reference>
          <reference field="14" count="1" selected="0">
            <x v="63"/>
          </reference>
          <reference field="17" count="1" selected="0">
            <x v="254"/>
          </reference>
          <reference field="18" count="1">
            <x v="219"/>
          </reference>
          <reference field="22" count="1" selected="0">
            <x v="122"/>
          </reference>
        </references>
      </pivotArea>
    </format>
    <format dxfId="679">
      <pivotArea dataOnly="0" labelOnly="1" outline="0" fieldPosition="0">
        <references count="10">
          <reference field="0" count="0" selected="0"/>
          <reference field="2" count="1" selected="0">
            <x v="131"/>
          </reference>
          <reference field="7" count="1" selected="0">
            <x v="168"/>
          </reference>
          <reference field="8" count="1" selected="0">
            <x v="189"/>
          </reference>
          <reference field="9" count="1" selected="0">
            <x v="18"/>
          </reference>
          <reference field="10" count="1" selected="0">
            <x v="107"/>
          </reference>
          <reference field="14" count="1" selected="0">
            <x v="119"/>
          </reference>
          <reference field="17" count="1" selected="0">
            <x v="131"/>
          </reference>
          <reference field="18" count="1">
            <x v="160"/>
          </reference>
          <reference field="22" count="1" selected="0">
            <x v="104"/>
          </reference>
        </references>
      </pivotArea>
    </format>
    <format dxfId="678">
      <pivotArea dataOnly="0" labelOnly="1" outline="0" fieldPosition="0">
        <references count="10">
          <reference field="0" count="0" selected="0"/>
          <reference field="2" count="1" selected="0">
            <x v="60"/>
          </reference>
          <reference field="7" count="1" selected="0">
            <x v="169"/>
          </reference>
          <reference field="8" count="1" selected="0">
            <x v="95"/>
          </reference>
          <reference field="9" count="1" selected="0">
            <x v="93"/>
          </reference>
          <reference field="10" count="1" selected="0">
            <x v="107"/>
          </reference>
          <reference field="14" count="1" selected="0">
            <x v="258"/>
          </reference>
          <reference field="17" count="1" selected="0">
            <x v="36"/>
          </reference>
          <reference field="18" count="1">
            <x v="30"/>
          </reference>
          <reference field="22" count="1" selected="0">
            <x v="96"/>
          </reference>
        </references>
      </pivotArea>
    </format>
    <format dxfId="677">
      <pivotArea dataOnly="0" labelOnly="1" outline="0" fieldPosition="0">
        <references count="10">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14" count="1" selected="0">
            <x v="128"/>
          </reference>
          <reference field="17" count="1" selected="0">
            <x v="141"/>
          </reference>
          <reference field="18" count="1">
            <x v="120"/>
          </reference>
          <reference field="22" count="1" selected="0">
            <x v="122"/>
          </reference>
        </references>
      </pivotArea>
    </format>
    <format dxfId="676">
      <pivotArea dataOnly="0" labelOnly="1" outline="0" fieldPosition="0">
        <references count="10">
          <reference field="0" count="0" selected="0"/>
          <reference field="2" count="1" selected="0">
            <x v="232"/>
          </reference>
          <reference field="7" count="1" selected="0">
            <x v="180"/>
          </reference>
          <reference field="8" count="1" selected="0">
            <x v="340"/>
          </reference>
          <reference field="9" count="1" selected="0">
            <x v="5"/>
          </reference>
          <reference field="10" count="1" selected="0">
            <x v="111"/>
          </reference>
          <reference field="14" count="1" selected="0">
            <x v="104"/>
          </reference>
          <reference field="17" count="1" selected="0">
            <x v="113"/>
          </reference>
          <reference field="18" count="1">
            <x v="101"/>
          </reference>
          <reference field="22" count="1" selected="0">
            <x v="122"/>
          </reference>
        </references>
      </pivotArea>
    </format>
    <format dxfId="675">
      <pivotArea dataOnly="0" labelOnly="1" outline="0" fieldPosition="0">
        <references count="10">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14" count="1" selected="0">
            <x v="266"/>
          </reference>
          <reference field="17" count="1" selected="0">
            <x v="182"/>
          </reference>
          <reference field="18" count="1">
            <x v="254"/>
          </reference>
          <reference field="22" count="1" selected="0">
            <x v="115"/>
          </reference>
        </references>
      </pivotArea>
    </format>
    <format dxfId="674">
      <pivotArea dataOnly="0" labelOnly="1" outline="0" fieldPosition="0">
        <references count="10">
          <reference field="0" count="0" selected="0"/>
          <reference field="2" count="1" selected="0">
            <x v="220"/>
          </reference>
          <reference field="7" count="1" selected="0">
            <x v="183"/>
          </reference>
          <reference field="8" count="1" selected="0">
            <x v="316"/>
          </reference>
          <reference field="9" count="1" selected="0">
            <x v="33"/>
          </reference>
          <reference field="10" count="1" selected="0">
            <x v="70"/>
          </reference>
          <reference field="14" count="1" selected="0">
            <x v="262"/>
          </reference>
          <reference field="17" count="1" selected="0">
            <x v="117"/>
          </reference>
          <reference field="18" count="1">
            <x v="188"/>
          </reference>
          <reference field="22" count="1" selected="0">
            <x v="116"/>
          </reference>
        </references>
      </pivotArea>
    </format>
    <format dxfId="673">
      <pivotArea dataOnly="0" labelOnly="1" outline="0" fieldPosition="0">
        <references count="10">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4" count="1" selected="0">
            <x v="95"/>
          </reference>
          <reference field="17" count="1" selected="0">
            <x v="102"/>
          </reference>
          <reference field="18" count="1">
            <x v="92"/>
          </reference>
          <reference field="22" count="1" selected="0">
            <x v="122"/>
          </reference>
        </references>
      </pivotArea>
    </format>
    <format dxfId="672">
      <pivotArea dataOnly="0" labelOnly="1" outline="0" fieldPosition="0">
        <references count="10">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4" count="1" selected="0">
            <x v="57"/>
          </reference>
          <reference field="17" count="1" selected="0">
            <x v="97"/>
          </reference>
          <reference field="18" count="1">
            <x v="91"/>
          </reference>
          <reference field="22" count="1" selected="0">
            <x v="12"/>
          </reference>
        </references>
      </pivotArea>
    </format>
    <format dxfId="671">
      <pivotArea dataOnly="0" labelOnly="1" outline="0" fieldPosition="0">
        <references count="10">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4" count="1" selected="0">
            <x v="9"/>
          </reference>
          <reference field="17" count="1" selected="0">
            <x v="127"/>
          </reference>
          <reference field="18" count="1">
            <x v="34"/>
          </reference>
          <reference field="22" count="1" selected="0">
            <x v="55"/>
          </reference>
        </references>
      </pivotArea>
    </format>
    <format dxfId="670">
      <pivotArea dataOnly="0" labelOnly="1" outline="0" fieldPosition="0">
        <references count="10">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14" count="1" selected="0">
            <x v="273"/>
          </reference>
          <reference field="17" count="1" selected="0">
            <x v="35"/>
          </reference>
          <reference field="18" count="1">
            <x v="79"/>
          </reference>
          <reference field="22" count="1" selected="0">
            <x v="102"/>
          </reference>
        </references>
      </pivotArea>
    </format>
    <format dxfId="669">
      <pivotArea dataOnly="0" labelOnly="1" outline="0" fieldPosition="0">
        <references count="10">
          <reference field="0" count="0" selected="0"/>
          <reference field="2" count="1" selected="0">
            <x v="69"/>
          </reference>
          <reference field="7" count="1" selected="0">
            <x v="233"/>
          </reference>
          <reference field="8" count="1" selected="0">
            <x v="110"/>
          </reference>
          <reference field="9" count="1" selected="0">
            <x v="26"/>
          </reference>
          <reference field="10" count="1" selected="0">
            <x v="62"/>
          </reference>
          <reference field="14" count="1" selected="0">
            <x v="146"/>
          </reference>
          <reference field="17" count="1" selected="0">
            <x v="158"/>
          </reference>
          <reference field="18" count="1">
            <x v="137"/>
          </reference>
          <reference field="22" count="1" selected="0">
            <x v="122"/>
          </reference>
        </references>
      </pivotArea>
    </format>
    <format dxfId="668">
      <pivotArea dataOnly="0" labelOnly="1" outline="0" fieldPosition="0">
        <references count="10">
          <reference field="0" count="0" selected="0"/>
          <reference field="2" count="1" selected="0">
            <x v="24"/>
          </reference>
          <reference field="7" count="1" selected="0">
            <x v="236"/>
          </reference>
          <reference field="8" count="1" selected="0">
            <x v="26"/>
          </reference>
          <reference field="9" count="1" selected="0">
            <x v="84"/>
          </reference>
          <reference field="10" count="1" selected="0">
            <x v="124"/>
          </reference>
          <reference field="14" count="1" selected="0">
            <x v="192"/>
          </reference>
          <reference field="17" count="1" selected="0">
            <x v="208"/>
          </reference>
          <reference field="18" count="1">
            <x v="174"/>
          </reference>
          <reference field="22" count="1" selected="0">
            <x v="122"/>
          </reference>
        </references>
      </pivotArea>
    </format>
    <format dxfId="667">
      <pivotArea dataOnly="0" labelOnly="1" outline="0" fieldPosition="0">
        <references count="10">
          <reference field="0" count="0" selected="0"/>
          <reference field="2" count="1" selected="0">
            <x v="20"/>
          </reference>
          <reference field="7" count="1" selected="0">
            <x v="239"/>
          </reference>
          <reference field="8" count="1" selected="0">
            <x v="22"/>
          </reference>
          <reference field="9" count="1" selected="0">
            <x v="4"/>
          </reference>
          <reference field="10" count="1" selected="0">
            <x v="73"/>
          </reference>
          <reference field="14" count="1" selected="0">
            <x v="59"/>
          </reference>
          <reference field="17" count="1" selected="0">
            <x v="111"/>
          </reference>
          <reference field="18" count="1">
            <x v="99"/>
          </reference>
          <reference field="22" count="1" selected="0">
            <x v="4"/>
          </reference>
        </references>
      </pivotArea>
    </format>
    <format dxfId="666">
      <pivotArea dataOnly="0" labelOnly="1" outline="0" fieldPosition="0">
        <references count="10">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14" count="1" selected="0">
            <x v="71"/>
          </reference>
          <reference field="17" count="1" selected="0">
            <x v="274"/>
          </reference>
          <reference field="18" count="1">
            <x v="255"/>
          </reference>
          <reference field="22" count="1" selected="0">
            <x v="79"/>
          </reference>
        </references>
      </pivotArea>
    </format>
    <format dxfId="665">
      <pivotArea dataOnly="0" labelOnly="1" outline="0" fieldPosition="0">
        <references count="10">
          <reference field="0" count="0" selected="0"/>
          <reference field="2" count="1" selected="0">
            <x v="254"/>
          </reference>
          <reference field="7" count="1" selected="0">
            <x v="242"/>
          </reference>
          <reference field="8" count="1" selected="0">
            <x v="381"/>
          </reference>
          <reference field="9" count="1" selected="0">
            <x v="122"/>
          </reference>
          <reference field="10" count="1" selected="0">
            <x v="143"/>
          </reference>
          <reference field="14" count="1" selected="0">
            <x v="70"/>
          </reference>
          <reference field="17" count="1" selected="0">
            <x v="74"/>
          </reference>
          <reference field="18" count="1">
            <x v="118"/>
          </reference>
          <reference field="22" count="1" selected="0">
            <x v="122"/>
          </reference>
        </references>
      </pivotArea>
    </format>
    <format dxfId="664">
      <pivotArea dataOnly="0" labelOnly="1" outline="0" fieldPosition="0">
        <references count="10">
          <reference field="0" count="0" selected="0"/>
          <reference field="2" count="1" selected="0">
            <x v="214"/>
          </reference>
          <reference field="7" count="1" selected="0">
            <x v="245"/>
          </reference>
          <reference field="8" count="1" selected="0">
            <x v="309"/>
          </reference>
          <reference field="9" count="1" selected="0">
            <x v="62"/>
          </reference>
          <reference field="10" count="1" selected="0">
            <x v="117"/>
          </reference>
          <reference field="14" count="1" selected="0">
            <x v="96"/>
          </reference>
          <reference field="17" count="1" selected="0">
            <x v="103"/>
          </reference>
          <reference field="18" count="1">
            <x v="93"/>
          </reference>
          <reference field="22" count="1" selected="0">
            <x v="12"/>
          </reference>
        </references>
      </pivotArea>
    </format>
    <format dxfId="663">
      <pivotArea dataOnly="0" labelOnly="1" outline="0" fieldPosition="0">
        <references count="10">
          <reference field="0" count="0" selected="0"/>
          <reference field="2" count="1" selected="0">
            <x v="242"/>
          </reference>
          <reference field="7" count="1" selected="0">
            <x v="250"/>
          </reference>
          <reference field="8" count="1" selected="0">
            <x v="355"/>
          </reference>
          <reference field="9" count="1" selected="0">
            <x v="82"/>
          </reference>
          <reference field="10" count="1" selected="0">
            <x v="49"/>
          </reference>
          <reference field="14" count="1" selected="0">
            <x v="280"/>
          </reference>
          <reference field="17" count="1" selected="0">
            <x v="19"/>
          </reference>
          <reference field="18" count="1">
            <x v="40"/>
          </reference>
          <reference field="22" count="1" selected="0">
            <x v="121"/>
          </reference>
        </references>
      </pivotArea>
    </format>
    <format dxfId="662">
      <pivotArea dataOnly="0" labelOnly="1" outline="0" fieldPosition="0">
        <references count="10">
          <reference field="0" count="0" selected="0"/>
          <reference field="2" count="1" selected="0">
            <x v="136"/>
          </reference>
          <reference field="7" count="1" selected="0">
            <x v="251"/>
          </reference>
          <reference field="8" count="1" selected="0">
            <x v="196"/>
          </reference>
          <reference field="9" count="1" selected="0">
            <x v="84"/>
          </reference>
          <reference field="10" count="1" selected="0">
            <x v="94"/>
          </reference>
          <reference field="14" count="1" selected="0">
            <x v="279"/>
          </reference>
          <reference field="17" count="1" selected="0">
            <x v="41"/>
          </reference>
          <reference field="18" count="1">
            <x v="180"/>
          </reference>
          <reference field="22" count="1" selected="0">
            <x v="98"/>
          </reference>
        </references>
      </pivotArea>
    </format>
    <format dxfId="661">
      <pivotArea dataOnly="0" labelOnly="1" outline="0" fieldPosition="0">
        <references count="10">
          <reference field="0" count="0" selected="0"/>
          <reference field="2" count="1" selected="0">
            <x v="136"/>
          </reference>
          <reference field="7" count="1" selected="0">
            <x v="252"/>
          </reference>
          <reference field="8" count="1" selected="0">
            <x v="195"/>
          </reference>
          <reference field="9" count="1" selected="0">
            <x v="84"/>
          </reference>
          <reference field="10" count="1" selected="0">
            <x v="94"/>
          </reference>
          <reference field="14" count="1" selected="0">
            <x v="286"/>
          </reference>
          <reference field="17" count="1" selected="0">
            <x v="71"/>
          </reference>
          <reference field="18" count="1">
            <x v="65"/>
          </reference>
          <reference field="22" count="1" selected="0">
            <x v="97"/>
          </reference>
        </references>
      </pivotArea>
    </format>
    <format dxfId="660">
      <pivotArea dataOnly="0" labelOnly="1" outline="0" fieldPosition="0">
        <references count="10">
          <reference field="0" count="0" selected="0"/>
          <reference field="2" count="1" selected="0">
            <x v="220"/>
          </reference>
          <reference field="7" count="1" selected="0">
            <x v="255"/>
          </reference>
          <reference field="8" count="1" selected="0">
            <x v="317"/>
          </reference>
          <reference field="9" count="1" selected="0">
            <x v="33"/>
          </reference>
          <reference field="10" count="1" selected="0">
            <x v="70"/>
          </reference>
          <reference field="14" count="1" selected="0">
            <x v="291"/>
          </reference>
          <reference field="17" count="1" selected="0">
            <x v="198"/>
          </reference>
          <reference field="18" count="1">
            <x v="266"/>
          </reference>
          <reference field="22" count="1" selected="0">
            <x v="106"/>
          </reference>
        </references>
      </pivotArea>
    </format>
    <format dxfId="659">
      <pivotArea dataOnly="0" labelOnly="1" outline="0" fieldPosition="0">
        <references count="10">
          <reference field="0" count="0" selected="0"/>
          <reference field="2" count="1" selected="0">
            <x v="246"/>
          </reference>
          <reference field="7" count="1" selected="0">
            <x v="285"/>
          </reference>
          <reference field="8" count="1" selected="0">
            <x v="362"/>
          </reference>
          <reference field="9" count="1" selected="0">
            <x v="84"/>
          </reference>
          <reference field="10" count="1" selected="0">
            <x v="46"/>
          </reference>
          <reference field="14" count="1" selected="0">
            <x v="208"/>
          </reference>
          <reference field="17" count="1" selected="0">
            <x v="224"/>
          </reference>
          <reference field="18" count="1">
            <x v="190"/>
          </reference>
          <reference field="22" count="1" selected="0">
            <x v="122"/>
          </reference>
        </references>
      </pivotArea>
    </format>
    <format dxfId="658">
      <pivotArea dataOnly="0" labelOnly="1" outline="0" fieldPosition="0">
        <references count="10">
          <reference field="0" count="0" selected="0"/>
          <reference field="2" count="1" selected="0">
            <x v="196"/>
          </reference>
          <reference field="7" count="1" selected="0">
            <x v="293"/>
          </reference>
          <reference field="8" count="1" selected="0">
            <x v="286"/>
          </reference>
          <reference field="9" count="1" selected="0">
            <x v="120"/>
          </reference>
          <reference field="10" count="1" selected="0">
            <x v="89"/>
          </reference>
          <reference field="14" count="1" selected="0">
            <x v="250"/>
          </reference>
          <reference field="17" count="1" selected="0">
            <x v="47"/>
          </reference>
          <reference field="18" count="1">
            <x v="105"/>
          </reference>
          <reference field="22" count="1" selected="0">
            <x v="119"/>
          </reference>
        </references>
      </pivotArea>
    </format>
    <format dxfId="657">
      <pivotArea dataOnly="0" labelOnly="1" outline="0" fieldPosition="0">
        <references count="10">
          <reference field="0" count="0" selected="0"/>
          <reference field="2" count="1" selected="0">
            <x v="245"/>
          </reference>
          <reference field="7" count="1" selected="0">
            <x v="295"/>
          </reference>
          <reference field="8" count="1" selected="0">
            <x v="359"/>
          </reference>
          <reference field="9" count="1" selected="0">
            <x v="122"/>
          </reference>
          <reference field="10" count="1" selected="0">
            <x v="89"/>
          </reference>
          <reference field="14" count="1" selected="0">
            <x v="250"/>
          </reference>
          <reference field="17" count="1" selected="0">
            <x v="38"/>
          </reference>
          <reference field="18" count="1">
            <x v="56"/>
          </reference>
          <reference field="22" count="1" selected="0">
            <x v="119"/>
          </reference>
        </references>
      </pivotArea>
    </format>
    <format dxfId="656">
      <pivotArea dataOnly="0" labelOnly="1" outline="0" fieldPosition="0">
        <references count="10">
          <reference field="0" count="0" selected="0"/>
          <reference field="2" count="1" selected="0">
            <x v="207"/>
          </reference>
          <reference field="7" count="1" selected="0">
            <x v="317"/>
          </reference>
          <reference field="8" count="1" selected="0">
            <x v="302"/>
          </reference>
          <reference field="9" count="1" selected="0">
            <x v="122"/>
          </reference>
          <reference field="10" count="1" selected="0">
            <x v="79"/>
          </reference>
          <reference field="14" count="1" selected="0">
            <x v="8"/>
          </reference>
          <reference field="17" count="1" selected="0">
            <x v="0"/>
          </reference>
          <reference field="18" count="1">
            <x v="1"/>
          </reference>
          <reference field="22" count="1" selected="0">
            <x v="92"/>
          </reference>
        </references>
      </pivotArea>
    </format>
    <format dxfId="655">
      <pivotArea dataOnly="0" labelOnly="1" outline="0" fieldPosition="0">
        <references count="10">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4" count="1" selected="0">
            <x v="4"/>
          </reference>
          <reference field="17" count="1" selected="0">
            <x v="220"/>
          </reference>
          <reference field="18" count="1">
            <x v="68"/>
          </reference>
          <reference field="22" count="1" selected="0">
            <x v="122"/>
          </reference>
        </references>
      </pivotArea>
    </format>
    <format dxfId="654">
      <pivotArea dataOnly="0" labelOnly="1" outline="0" fieldPosition="0">
        <references count="10">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14" count="1" selected="0">
            <x v="303"/>
          </reference>
          <reference field="17" count="1" selected="0">
            <x v="20"/>
          </reference>
          <reference field="18" count="1">
            <x v="15"/>
          </reference>
          <reference field="22" count="1" selected="0">
            <x v="87"/>
          </reference>
        </references>
      </pivotArea>
    </format>
    <format dxfId="653">
      <pivotArea dataOnly="0" labelOnly="1" outline="0" fieldPosition="0">
        <references count="10">
          <reference field="0" count="0" selected="0"/>
          <reference field="2" count="1" selected="0">
            <x v="241"/>
          </reference>
          <reference field="7" count="1" selected="0">
            <x v="328"/>
          </reference>
          <reference field="8" count="1" selected="0">
            <x v="354"/>
          </reference>
          <reference field="9" count="1" selected="0">
            <x v="117"/>
          </reference>
          <reference field="10" count="1" selected="0">
            <x v="94"/>
          </reference>
          <reference field="14" count="1" selected="0">
            <x v="258"/>
          </reference>
          <reference field="17" count="1" selected="0">
            <x v="24"/>
          </reference>
          <reference field="18" count="1">
            <x v="21"/>
          </reference>
          <reference field="22" count="1" selected="0">
            <x v="88"/>
          </reference>
        </references>
      </pivotArea>
    </format>
    <format dxfId="652">
      <pivotArea dataOnly="0" labelOnly="1" outline="0" fieldPosition="0">
        <references count="10">
          <reference field="0" count="0" selected="0"/>
          <reference field="2" count="1" selected="0">
            <x v="241"/>
          </reference>
          <reference field="7" count="1" selected="0">
            <x v="329"/>
          </reference>
          <reference field="8" count="1" selected="0">
            <x v="353"/>
          </reference>
          <reference field="9" count="1" selected="0">
            <x v="117"/>
          </reference>
          <reference field="10" count="1" selected="0">
            <x v="94"/>
          </reference>
          <reference field="14" count="1" selected="0">
            <x v="259"/>
          </reference>
          <reference field="17" count="1" selected="0">
            <x v="25"/>
          </reference>
          <reference field="18" count="1">
            <x v="22"/>
          </reference>
          <reference field="22" count="1" selected="0">
            <x v="89"/>
          </reference>
        </references>
      </pivotArea>
    </format>
    <format dxfId="651">
      <pivotArea dataOnly="0" labelOnly="1" outline="0" fieldPosition="0">
        <references count="10">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14" count="1" selected="0">
            <x v="92"/>
          </reference>
          <reference field="17" count="1" selected="0">
            <x v="96"/>
          </reference>
          <reference field="18" count="1">
            <x v="172"/>
          </reference>
          <reference field="22" count="1" selected="0">
            <x v="122"/>
          </reference>
        </references>
      </pivotArea>
    </format>
    <format dxfId="650">
      <pivotArea dataOnly="0" labelOnly="1" outline="0" fieldPosition="0">
        <references count="10">
          <reference field="0" count="0" selected="0"/>
          <reference field="2" count="1" selected="0">
            <x v="100"/>
          </reference>
          <reference field="7" count="1" selected="0">
            <x v="332"/>
          </reference>
          <reference field="8" count="1" selected="0">
            <x v="156"/>
          </reference>
          <reference field="9" count="1" selected="0">
            <x v="122"/>
          </reference>
          <reference field="10" count="1" selected="0">
            <x v="143"/>
          </reference>
          <reference field="14" count="1" selected="0">
            <x v="99"/>
          </reference>
          <reference field="17" count="1" selected="0">
            <x v="107"/>
          </reference>
          <reference field="18" count="1">
            <x v="146"/>
          </reference>
          <reference field="22" count="1" selected="0">
            <x v="122"/>
          </reference>
        </references>
      </pivotArea>
    </format>
    <format dxfId="649">
      <pivotArea dataOnly="0" labelOnly="1" outline="0" fieldPosition="0">
        <references count="10">
          <reference field="0" count="0" selected="0"/>
          <reference field="2" count="1" selected="0">
            <x v="204"/>
          </reference>
          <reference field="7" count="1" selected="0">
            <x v="333"/>
          </reference>
          <reference field="8" count="1" selected="0">
            <x v="298"/>
          </reference>
          <reference field="9" count="1" selected="0">
            <x v="122"/>
          </reference>
          <reference field="10" count="1" selected="0">
            <x v="143"/>
          </reference>
          <reference field="14" count="1" selected="0">
            <x v="110"/>
          </reference>
          <reference field="17" count="1" selected="0">
            <x v="120"/>
          </reference>
          <reference field="18" count="1">
            <x v="154"/>
          </reference>
          <reference field="22" count="1" selected="0">
            <x v="122"/>
          </reference>
        </references>
      </pivotArea>
    </format>
    <format dxfId="648">
      <pivotArea dataOnly="0" labelOnly="1" outline="0" fieldPosition="0">
        <references count="10">
          <reference field="0" count="0" selected="0"/>
          <reference field="2" count="1" selected="0">
            <x v="170"/>
          </reference>
          <reference field="7" count="1" selected="0">
            <x v="334"/>
          </reference>
          <reference field="8" count="1" selected="0">
            <x v="239"/>
          </reference>
          <reference field="9" count="1" selected="0">
            <x v="52"/>
          </reference>
          <reference field="10" count="1" selected="0">
            <x v="111"/>
          </reference>
          <reference field="14" count="1" selected="0">
            <x v="191"/>
          </reference>
          <reference field="17" count="1" selected="0">
            <x v="205"/>
          </reference>
          <reference field="18" count="1">
            <x v="171"/>
          </reference>
          <reference field="22" count="1" selected="0">
            <x v="122"/>
          </reference>
        </references>
      </pivotArea>
    </format>
    <format dxfId="647">
      <pivotArea dataOnly="0" labelOnly="1" outline="0" fieldPosition="0">
        <references count="10">
          <reference field="0" count="0" selected="0"/>
          <reference field="2" count="1" selected="0">
            <x v="60"/>
          </reference>
          <reference field="7" count="1" selected="0">
            <x v="334"/>
          </reference>
          <reference field="8" count="1" selected="0">
            <x v="94"/>
          </reference>
          <reference field="9" count="1" selected="0">
            <x v="93"/>
          </reference>
          <reference field="10" count="1" selected="0">
            <x v="107"/>
          </reference>
          <reference field="14" count="1" selected="0">
            <x v="284"/>
          </reference>
          <reference field="17" count="1" selected="0">
            <x v="27"/>
          </reference>
          <reference field="18" count="1">
            <x v="24"/>
          </reference>
          <reference field="22" count="1" selected="0">
            <x v="95"/>
          </reference>
        </references>
      </pivotArea>
    </format>
    <format dxfId="646">
      <pivotArea dataOnly="0" labelOnly="1" outline="0" fieldPosition="0">
        <references count="10">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14" count="1" selected="0">
            <x v="305"/>
          </reference>
          <reference field="17" count="1" selected="0">
            <x v="301"/>
          </reference>
          <reference field="18" count="1">
            <x v="0"/>
          </reference>
          <reference field="22" count="1" selected="0">
            <x v="12"/>
          </reference>
        </references>
      </pivotArea>
    </format>
    <format dxfId="645">
      <pivotArea dataOnly="0" labelOnly="1" outline="0" fieldPosition="0">
        <references count="11">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3" count="1">
            <x v="19"/>
          </reference>
          <reference field="14" count="1" selected="0">
            <x v="281"/>
          </reference>
          <reference field="17" count="1" selected="0">
            <x v="14"/>
          </reference>
          <reference field="18" count="1" selected="0">
            <x v="31"/>
          </reference>
          <reference field="22" count="1" selected="0">
            <x v="111"/>
          </reference>
        </references>
      </pivotArea>
    </format>
    <format dxfId="644">
      <pivotArea dataOnly="0" labelOnly="1" outline="0" fieldPosition="0">
        <references count="11">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3" count="1">
            <x v="17"/>
          </reference>
          <reference field="14" count="1" selected="0">
            <x v="95"/>
          </reference>
          <reference field="17" count="1" selected="0">
            <x v="102"/>
          </reference>
          <reference field="18" count="1" selected="0">
            <x v="92"/>
          </reference>
          <reference field="22" count="1" selected="0">
            <x v="122"/>
          </reference>
        </references>
      </pivotArea>
    </format>
    <format dxfId="643">
      <pivotArea dataOnly="0" labelOnly="1" outline="0" fieldPosition="0">
        <references count="11">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3" count="1">
            <x v="19"/>
          </reference>
          <reference field="14" count="1" selected="0">
            <x v="57"/>
          </reference>
          <reference field="17" count="1" selected="0">
            <x v="97"/>
          </reference>
          <reference field="18" count="1" selected="0">
            <x v="91"/>
          </reference>
          <reference field="22" count="1" selected="0">
            <x v="12"/>
          </reference>
        </references>
      </pivotArea>
    </format>
    <format dxfId="642">
      <pivotArea dataOnly="0" labelOnly="1" outline="0" fieldPosition="0">
        <references count="11">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3" count="1">
            <x v="4"/>
          </reference>
          <reference field="14" count="1" selected="0">
            <x v="9"/>
          </reference>
          <reference field="17" count="1" selected="0">
            <x v="127"/>
          </reference>
          <reference field="18" count="1" selected="0">
            <x v="34"/>
          </reference>
          <reference field="22" count="1" selected="0">
            <x v="55"/>
          </reference>
        </references>
      </pivotArea>
    </format>
    <format dxfId="641">
      <pivotArea dataOnly="0" labelOnly="1" outline="0" fieldPosition="0">
        <references count="11">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13" count="1">
            <x v="19"/>
          </reference>
          <reference field="14" count="1" selected="0">
            <x v="273"/>
          </reference>
          <reference field="17" count="1" selected="0">
            <x v="35"/>
          </reference>
          <reference field="18" count="1" selected="0">
            <x v="79"/>
          </reference>
          <reference field="22" count="1" selected="0">
            <x v="102"/>
          </reference>
        </references>
      </pivotArea>
    </format>
    <format dxfId="640">
      <pivotArea dataOnly="0" labelOnly="1" outline="0" fieldPosition="0">
        <references count="11">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3" count="1">
            <x v="4"/>
          </reference>
          <reference field="14" count="1" selected="0">
            <x v="4"/>
          </reference>
          <reference field="17" count="1" selected="0">
            <x v="220"/>
          </reference>
          <reference field="18" count="1" selected="0">
            <x v="68"/>
          </reference>
          <reference field="22" count="1" selected="0">
            <x v="122"/>
          </reference>
        </references>
      </pivotArea>
    </format>
    <format dxfId="639">
      <pivotArea dataOnly="0" labelOnly="1" outline="0" fieldPosition="0">
        <references count="11">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13" count="1">
            <x v="19"/>
          </reference>
          <reference field="14" count="1" selected="0">
            <x v="303"/>
          </reference>
          <reference field="17" count="1" selected="0">
            <x v="20"/>
          </reference>
          <reference field="18" count="1" selected="0">
            <x v="15"/>
          </reference>
          <reference field="22" count="1" selected="0">
            <x v="87"/>
          </reference>
        </references>
      </pivotArea>
    </format>
    <format dxfId="638">
      <pivotArea dataOnly="0" labelOnly="1" outline="0" fieldPosition="0">
        <references count="12">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2" count="1">
            <x v="0"/>
          </reference>
          <reference field="13" count="1" selected="0">
            <x v="19"/>
          </reference>
          <reference field="14" count="1" selected="0">
            <x v="281"/>
          </reference>
          <reference field="17" count="1" selected="0">
            <x v="14"/>
          </reference>
          <reference field="18" count="1" selected="0">
            <x v="31"/>
          </reference>
          <reference field="22" count="1" selected="0">
            <x v="111"/>
          </reference>
        </references>
      </pivotArea>
    </format>
    <format dxfId="637">
      <pivotArea dataOnly="0" labelOnly="1" outline="0" fieldPosition="0">
        <references count="12">
          <reference field="0" count="0" selected="0"/>
          <reference field="2" count="1" selected="0">
            <x v="217"/>
          </reference>
          <reference field="7" count="1" selected="0">
            <x v="7"/>
          </reference>
          <reference field="8" count="1" selected="0">
            <x v="313"/>
          </reference>
          <reference field="9" count="1" selected="0">
            <x v="14"/>
          </reference>
          <reference field="10" count="1" selected="0">
            <x v="80"/>
          </reference>
          <reference field="12" count="1">
            <x v="24"/>
          </reference>
          <reference field="13" count="1" selected="0">
            <x v="19"/>
          </reference>
          <reference field="14" count="1" selected="0">
            <x v="293"/>
          </reference>
          <reference field="17" count="1" selected="0">
            <x v="59"/>
          </reference>
          <reference field="18" count="1" selected="0">
            <x v="125"/>
          </reference>
          <reference field="22" count="1" selected="0">
            <x v="107"/>
          </reference>
        </references>
      </pivotArea>
    </format>
    <format dxfId="636">
      <pivotArea dataOnly="0" labelOnly="1" outline="0" fieldPosition="0">
        <references count="12">
          <reference field="0" count="0" selected="0"/>
          <reference field="2" count="1" selected="0">
            <x v="181"/>
          </reference>
          <reference field="7" count="1" selected="0">
            <x v="8"/>
          </reference>
          <reference field="8" count="1" selected="0">
            <x v="253"/>
          </reference>
          <reference field="9" count="1" selected="0">
            <x v="109"/>
          </reference>
          <reference field="10" count="1" selected="0">
            <x v="90"/>
          </reference>
          <reference field="12" count="1">
            <x v="0"/>
          </reference>
          <reference field="13" count="1" selected="0">
            <x v="19"/>
          </reference>
          <reference field="14" count="1" selected="0">
            <x v="252"/>
          </reference>
          <reference field="17" count="1" selected="0">
            <x v="16"/>
          </reference>
          <reference field="18" count="1" selected="0">
            <x v="35"/>
          </reference>
          <reference field="22" count="1" selected="0">
            <x v="76"/>
          </reference>
        </references>
      </pivotArea>
    </format>
    <format dxfId="635">
      <pivotArea dataOnly="0" labelOnly="1" outline="0" fieldPosition="0">
        <references count="12">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12" count="1">
            <x v="27"/>
          </reference>
          <reference field="13" count="1" selected="0">
            <x v="19"/>
          </reference>
          <reference field="14" count="1" selected="0">
            <x v="65"/>
          </reference>
          <reference field="17" count="1" selected="0">
            <x v="70"/>
          </reference>
          <reference field="18" count="1" selected="0">
            <x v="111"/>
          </reference>
          <reference field="22" count="1" selected="0">
            <x v="85"/>
          </reference>
        </references>
      </pivotArea>
    </format>
    <format dxfId="634">
      <pivotArea dataOnly="0" labelOnly="1" outline="0" fieldPosition="0">
        <references count="12">
          <reference field="0" count="0" selected="0"/>
          <reference field="2" count="1" selected="0">
            <x v="250"/>
          </reference>
          <reference field="7" count="1" selected="0">
            <x v="16"/>
          </reference>
          <reference field="8" count="1" selected="0">
            <x v="366"/>
          </reference>
          <reference field="9" count="1" selected="0">
            <x v="26"/>
          </reference>
          <reference field="10" count="1" selected="0">
            <x v="94"/>
          </reference>
          <reference field="12" count="1">
            <x v="0"/>
          </reference>
          <reference field="13" count="1" selected="0">
            <x v="19"/>
          </reference>
          <reference field="14" count="1" selected="0">
            <x v="294"/>
          </reference>
          <reference field="17" count="1" selected="0">
            <x v="132"/>
          </reference>
          <reference field="18" count="1" selected="0">
            <x v="162"/>
          </reference>
          <reference field="22" count="1" selected="0">
            <x v="77"/>
          </reference>
        </references>
      </pivotArea>
    </format>
    <format dxfId="633">
      <pivotArea dataOnly="0" labelOnly="1" outline="0" fieldPosition="0">
        <references count="12">
          <reference field="0" count="0" selected="0"/>
          <reference field="2" count="1" selected="0">
            <x v="99"/>
          </reference>
          <reference field="7" count="1" selected="0">
            <x v="20"/>
          </reference>
          <reference field="8" count="1" selected="0">
            <x v="155"/>
          </reference>
          <reference field="9" count="1" selected="0">
            <x v="110"/>
          </reference>
          <reference field="10" count="1" selected="0">
            <x v="97"/>
          </reference>
          <reference field="12" count="1">
            <x v="27"/>
          </reference>
          <reference field="13" count="1" selected="0">
            <x v="19"/>
          </reference>
          <reference field="14" count="1" selected="0">
            <x v="133"/>
          </reference>
          <reference field="17" count="1" selected="0">
            <x v="213"/>
          </reference>
          <reference field="18" count="1" selected="0">
            <x v="181"/>
          </reference>
          <reference field="22" count="1" selected="0">
            <x v="122"/>
          </reference>
        </references>
      </pivotArea>
    </format>
    <format dxfId="632">
      <pivotArea dataOnly="0" labelOnly="1" outline="0" fieldPosition="0">
        <references count="12">
          <reference field="0" count="0" selected="0"/>
          <reference field="2" count="1" selected="0">
            <x v="125"/>
          </reference>
          <reference field="7" count="1" selected="0">
            <x v="39"/>
          </reference>
          <reference field="8" count="1" selected="0">
            <x v="182"/>
          </reference>
          <reference field="9" count="1" selected="0">
            <x v="32"/>
          </reference>
          <reference field="10" count="1" selected="0">
            <x v="80"/>
          </reference>
          <reference field="12" count="1">
            <x v="24"/>
          </reference>
          <reference field="13" count="1" selected="0">
            <x v="19"/>
          </reference>
          <reference field="14" count="1" selected="0">
            <x v="254"/>
          </reference>
          <reference field="17" count="1" selected="0">
            <x v="15"/>
          </reference>
          <reference field="18" count="1" selected="0">
            <x v="32"/>
          </reference>
          <reference field="22" count="1" selected="0">
            <x v="91"/>
          </reference>
        </references>
      </pivotArea>
    </format>
    <format dxfId="631">
      <pivotArea dataOnly="0" labelOnly="1" outline="0" fieldPosition="0">
        <references count="12">
          <reference field="0" count="0" selected="0"/>
          <reference field="2" count="1" selected="0">
            <x v="240"/>
          </reference>
          <reference field="7" count="1" selected="0">
            <x v="42"/>
          </reference>
          <reference field="8" count="1" selected="0">
            <x v="351"/>
          </reference>
          <reference field="9" count="1" selected="0">
            <x v="122"/>
          </reference>
          <reference field="10" count="1" selected="0">
            <x v="79"/>
          </reference>
          <reference field="12" count="1">
            <x v="27"/>
          </reference>
          <reference field="13" count="1" selected="0">
            <x v="19"/>
          </reference>
          <reference field="14" count="1" selected="0">
            <x v="14"/>
          </reference>
          <reference field="17" count="1" selected="0">
            <x v="8"/>
          </reference>
          <reference field="18" count="1" selected="0">
            <x v="9"/>
          </reference>
          <reference field="22" count="1" selected="0">
            <x v="100"/>
          </reference>
        </references>
      </pivotArea>
    </format>
    <format dxfId="630">
      <pivotArea dataOnly="0" labelOnly="1" outline="0" fieldPosition="0">
        <references count="12">
          <reference field="0" count="0" selected="0"/>
          <reference field="2" count="1" selected="0">
            <x v="250"/>
          </reference>
          <reference field="7" count="1" selected="0">
            <x v="43"/>
          </reference>
          <reference field="8" count="1" selected="0">
            <x v="370"/>
          </reference>
          <reference field="9" count="1" selected="0">
            <x v="32"/>
          </reference>
          <reference field="10" count="1" selected="0">
            <x v="80"/>
          </reference>
          <reference field="12" count="1">
            <x v="24"/>
          </reference>
          <reference field="13" count="1" selected="0">
            <x v="19"/>
          </reference>
          <reference field="14" count="1" selected="0">
            <x v="270"/>
          </reference>
          <reference field="17" count="1" selected="0">
            <x v="52"/>
          </reference>
          <reference field="18" count="1" selected="0">
            <x v="83"/>
          </reference>
          <reference field="22" count="1" selected="0">
            <x v="80"/>
          </reference>
        </references>
      </pivotArea>
    </format>
    <format dxfId="629">
      <pivotArea dataOnly="0" labelOnly="1" outline="0" fieldPosition="0">
        <references count="12">
          <reference field="0" count="0" selected="0"/>
          <reference field="2" count="1" selected="0">
            <x v="250"/>
          </reference>
          <reference field="7" count="1" selected="0">
            <x v="44"/>
          </reference>
          <reference field="8" count="1" selected="0">
            <x v="373"/>
          </reference>
          <reference field="9" count="1" selected="0">
            <x v="50"/>
          </reference>
          <reference field="10" count="1" selected="0">
            <x v="81"/>
          </reference>
          <reference field="12" count="1">
            <x v="27"/>
          </reference>
          <reference field="13" count="1" selected="0">
            <x v="19"/>
          </reference>
          <reference field="14" count="1" selected="0">
            <x v="34"/>
          </reference>
          <reference field="17" count="1" selected="0">
            <x v="50"/>
          </reference>
          <reference field="18" count="1" selected="0">
            <x v="81"/>
          </reference>
          <reference field="22" count="1" selected="0">
            <x v="122"/>
          </reference>
        </references>
      </pivotArea>
    </format>
    <format dxfId="628">
      <pivotArea dataOnly="0" labelOnly="1" outline="0" fieldPosition="0">
        <references count="12">
          <reference field="0" count="0" selected="0"/>
          <reference field="2" count="1" selected="0">
            <x v="250"/>
          </reference>
          <reference field="7" count="1" selected="0">
            <x v="45"/>
          </reference>
          <reference field="8" count="1" selected="0">
            <x v="369"/>
          </reference>
          <reference field="9" count="1" selected="0">
            <x v="32"/>
          </reference>
          <reference field="10" count="1" selected="0">
            <x v="80"/>
          </reference>
          <reference field="12" count="1">
            <x v="24"/>
          </reference>
          <reference field="13" count="1" selected="0">
            <x v="19"/>
          </reference>
          <reference field="14" count="1" selected="0">
            <x v="255"/>
          </reference>
          <reference field="17" count="1" selected="0">
            <x v="17"/>
          </reference>
          <reference field="18" count="1" selected="0">
            <x v="37"/>
          </reference>
          <reference field="22" count="1" selected="0">
            <x v="82"/>
          </reference>
        </references>
      </pivotArea>
    </format>
    <format dxfId="627">
      <pivotArea dataOnly="0" labelOnly="1" outline="0" fieldPosition="0">
        <references count="12">
          <reference field="0" count="0" selected="0"/>
          <reference field="2" count="1" selected="0">
            <x v="240"/>
          </reference>
          <reference field="7" count="1" selected="0">
            <x v="45"/>
          </reference>
          <reference field="8" count="1" selected="0">
            <x v="352"/>
          </reference>
          <reference field="9" count="1" selected="0">
            <x v="122"/>
          </reference>
          <reference field="10" count="1" selected="0">
            <x v="79"/>
          </reference>
          <reference field="12" count="1">
            <x v="27"/>
          </reference>
          <reference field="13" count="1" selected="0">
            <x v="19"/>
          </reference>
          <reference field="14" count="1" selected="0">
            <x v="46"/>
          </reference>
          <reference field="17" count="1" selected="0">
            <x v="43"/>
          </reference>
          <reference field="18" count="1" selected="0">
            <x v="70"/>
          </reference>
          <reference field="22" count="1" selected="0">
            <x v="81"/>
          </reference>
        </references>
      </pivotArea>
    </format>
    <format dxfId="626">
      <pivotArea dataOnly="0" labelOnly="1" outline="0" fieldPosition="0">
        <references count="12">
          <reference field="0" count="0" selected="0"/>
          <reference field="2" count="1" selected="0">
            <x v="180"/>
          </reference>
          <reference field="7" count="1" selected="0">
            <x v="71"/>
          </reference>
          <reference field="8" count="1" selected="0">
            <x v="250"/>
          </reference>
          <reference field="9" count="1" selected="0">
            <x v="111"/>
          </reference>
          <reference field="10" count="1" selected="0">
            <x v="87"/>
          </reference>
          <reference field="12" count="1">
            <x v="23"/>
          </reference>
          <reference field="13" count="1" selected="0">
            <x v="19"/>
          </reference>
          <reference field="14" count="1" selected="0">
            <x v="225"/>
          </reference>
          <reference field="17" count="1" selected="0">
            <x v="248"/>
          </reference>
          <reference field="18" count="1" selected="0">
            <x v="211"/>
          </reference>
          <reference field="22" count="1" selected="0">
            <x v="122"/>
          </reference>
        </references>
      </pivotArea>
    </format>
    <format dxfId="625">
      <pivotArea dataOnly="0" labelOnly="1" outline="0" fieldPosition="0">
        <references count="12">
          <reference field="0" count="0" selected="0"/>
          <reference field="2" count="1" selected="0">
            <x v="220"/>
          </reference>
          <reference field="7" count="1" selected="0">
            <x v="73"/>
          </reference>
          <reference field="8" count="1" selected="0">
            <x v="320"/>
          </reference>
          <reference field="9" count="1" selected="0">
            <x v="61"/>
          </reference>
          <reference field="10" count="1" selected="0">
            <x v="118"/>
          </reference>
          <reference field="12" count="1">
            <x v="27"/>
          </reference>
          <reference field="13" count="1" selected="0">
            <x v="19"/>
          </reference>
          <reference field="14" count="1" selected="0">
            <x v="62"/>
          </reference>
          <reference field="17" count="1" selected="0">
            <x v="65"/>
          </reference>
          <reference field="18" count="1" selected="0">
            <x v="57"/>
          </reference>
          <reference field="22" count="1" selected="0">
            <x v="12"/>
          </reference>
        </references>
      </pivotArea>
    </format>
    <format dxfId="624">
      <pivotArea dataOnly="0" labelOnly="1" outline="0" fieldPosition="0">
        <references count="12">
          <reference field="0" count="0" selected="0"/>
          <reference field="2" count="1" selected="0">
            <x v="65"/>
          </reference>
          <reference field="7" count="1" selected="0">
            <x v="75"/>
          </reference>
          <reference field="8" count="1" selected="0">
            <x v="106"/>
          </reference>
          <reference field="9" count="1" selected="0">
            <x v="30"/>
          </reference>
          <reference field="10" count="1" selected="0">
            <x v="111"/>
          </reference>
          <reference field="12" count="1">
            <x v="0"/>
          </reference>
          <reference field="13" count="1" selected="0">
            <x v="19"/>
          </reference>
          <reference field="14" count="1" selected="0">
            <x v="241"/>
          </reference>
          <reference field="17" count="1" selected="0">
            <x v="285"/>
          </reference>
          <reference field="18" count="1" selected="0">
            <x v="273"/>
          </reference>
          <reference field="22" count="1" selected="0">
            <x v="122"/>
          </reference>
        </references>
      </pivotArea>
    </format>
    <format dxfId="623">
      <pivotArea dataOnly="0" labelOnly="1" outline="0" fieldPosition="0">
        <references count="12">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12" count="1">
            <x v="22"/>
          </reference>
          <reference field="13" count="1" selected="0">
            <x v="19"/>
          </reference>
          <reference field="14" count="1" selected="0">
            <x v="271"/>
          </reference>
          <reference field="17" count="1" selected="0">
            <x v="98"/>
          </reference>
          <reference field="18" count="1" selected="0">
            <x v="175"/>
          </reference>
          <reference field="22" count="1" selected="0">
            <x v="93"/>
          </reference>
        </references>
      </pivotArea>
    </format>
    <format dxfId="622">
      <pivotArea dataOnly="0" labelOnly="1" outline="0" fieldPosition="0">
        <references count="12">
          <reference field="0" count="0" selected="0"/>
          <reference field="2" count="1" selected="0">
            <x v="220"/>
          </reference>
          <reference field="7" count="1" selected="0">
            <x v="78"/>
          </reference>
          <reference field="8" count="1" selected="0">
            <x v="322"/>
          </reference>
          <reference field="9" count="1" selected="0">
            <x v="37"/>
          </reference>
          <reference field="10" count="1" selected="0">
            <x v="70"/>
          </reference>
          <reference field="12" count="1">
            <x v="27"/>
          </reference>
          <reference field="13" count="1" selected="0">
            <x v="19"/>
          </reference>
          <reference field="14" count="1" selected="0">
            <x v="90"/>
          </reference>
          <reference field="17" count="1" selected="0">
            <x v="94"/>
          </reference>
          <reference field="18" count="1" selected="0">
            <x v="140"/>
          </reference>
          <reference field="22" count="1" selected="0">
            <x v="112"/>
          </reference>
        </references>
      </pivotArea>
    </format>
    <format dxfId="621">
      <pivotArea dataOnly="0" labelOnly="1" outline="0" fieldPosition="0">
        <references count="12">
          <reference field="0" count="0" selected="0"/>
          <reference field="2" count="1" selected="0">
            <x v="186"/>
          </reference>
          <reference field="7" count="1" selected="0">
            <x v="80"/>
          </reference>
          <reference field="8" count="1" selected="0">
            <x v="258"/>
          </reference>
          <reference field="9" count="1" selected="0">
            <x v="36"/>
          </reference>
          <reference field="10" count="1" selected="0">
            <x v="108"/>
          </reference>
          <reference field="12" count="1">
            <x v="0"/>
          </reference>
          <reference field="13" count="1" selected="0">
            <x v="19"/>
          </reference>
          <reference field="14" count="1" selected="0">
            <x v="282"/>
          </reference>
          <reference field="17" count="1" selected="0">
            <x v="169"/>
          </reference>
          <reference field="18" count="1" selected="0">
            <x v="243"/>
          </reference>
          <reference field="22" count="1" selected="0">
            <x v="99"/>
          </reference>
        </references>
      </pivotArea>
    </format>
    <format dxfId="620">
      <pivotArea dataOnly="0" labelOnly="1" outline="0" fieldPosition="0">
        <references count="12">
          <reference field="0" count="0" selected="0"/>
          <reference field="2" count="1" selected="0">
            <x v="250"/>
          </reference>
          <reference field="7" count="1" selected="0">
            <x v="82"/>
          </reference>
          <reference field="8" count="1" selected="0">
            <x v="368"/>
          </reference>
          <reference field="9" count="1" selected="0">
            <x v="37"/>
          </reference>
          <reference field="10" count="1" selected="0">
            <x v="143"/>
          </reference>
          <reference field="12" count="1">
            <x v="27"/>
          </reference>
          <reference field="13" count="1" selected="0">
            <x v="19"/>
          </reference>
          <reference field="14" count="1" selected="0">
            <x v="38"/>
          </reference>
          <reference field="17" count="1" selected="0">
            <x v="36"/>
          </reference>
          <reference field="18" count="1" selected="0">
            <x v="54"/>
          </reference>
          <reference field="22" count="1" selected="0">
            <x v="109"/>
          </reference>
        </references>
      </pivotArea>
    </format>
    <format dxfId="619">
      <pivotArea dataOnly="0" labelOnly="1" outline="0" fieldPosition="0">
        <references count="12">
          <reference field="0" count="0" selected="0"/>
          <reference field="2" count="1" selected="0">
            <x v="19"/>
          </reference>
          <reference field="7" count="1" selected="0">
            <x v="82"/>
          </reference>
          <reference field="8" count="1" selected="0">
            <x v="21"/>
          </reference>
          <reference field="9" count="1" selected="0">
            <x v="38"/>
          </reference>
          <reference field="10" count="1" selected="0">
            <x v="108"/>
          </reference>
          <reference field="12" count="1">
            <x v="0"/>
          </reference>
          <reference field="13" count="1" selected="0">
            <x v="19"/>
          </reference>
          <reference field="14" count="1" selected="0">
            <x v="253"/>
          </reference>
          <reference field="17" count="1" selected="0">
            <x v="64"/>
          </reference>
          <reference field="18" count="1" selected="0">
            <x v="132"/>
          </reference>
          <reference field="22" count="1" selected="0">
            <x v="109"/>
          </reference>
        </references>
      </pivotArea>
    </format>
    <format dxfId="618">
      <pivotArea dataOnly="0" labelOnly="1" outline="0" fieldPosition="0">
        <references count="12">
          <reference field="0" count="0" selected="0"/>
          <reference field="2" count="1" selected="0">
            <x v="196"/>
          </reference>
          <reference field="7" count="1" selected="0">
            <x v="85"/>
          </reference>
          <reference field="8" count="1" selected="0">
            <x v="283"/>
          </reference>
          <reference field="9" count="1" selected="0">
            <x v="47"/>
          </reference>
          <reference field="10" count="1" selected="0">
            <x v="84"/>
          </reference>
          <reference field="12" count="1">
            <x v="27"/>
          </reference>
          <reference field="13" count="1" selected="0">
            <x v="19"/>
          </reference>
          <reference field="14" count="1" selected="0">
            <x v="13"/>
          </reference>
          <reference field="17" count="1" selected="0">
            <x v="29"/>
          </reference>
          <reference field="18" count="1" selected="0">
            <x v="26"/>
          </reference>
          <reference field="22" count="1" selected="0">
            <x v="122"/>
          </reference>
        </references>
      </pivotArea>
    </format>
    <format dxfId="617">
      <pivotArea dataOnly="0" labelOnly="1" outline="0" fieldPosition="0">
        <references count="12">
          <reference field="0" count="0" selected="0"/>
          <reference field="2" count="1" selected="0">
            <x v="219"/>
          </reference>
          <reference field="7" count="1" selected="0">
            <x v="102"/>
          </reference>
          <reference field="8" count="1" selected="0">
            <x v="315"/>
          </reference>
          <reference field="9" count="1" selected="0">
            <x v="69"/>
          </reference>
          <reference field="10" count="1" selected="0">
            <x v="80"/>
          </reference>
          <reference field="12" count="1">
            <x v="0"/>
          </reference>
          <reference field="13" count="1" selected="0">
            <x v="19"/>
          </reference>
          <reference field="14" count="1" selected="0">
            <x v="278"/>
          </reference>
          <reference field="17" count="1" selected="0">
            <x v="3"/>
          </reference>
          <reference field="18" count="1" selected="0">
            <x v="6"/>
          </reference>
          <reference field="22" count="1" selected="0">
            <x v="108"/>
          </reference>
        </references>
      </pivotArea>
    </format>
    <format dxfId="616">
      <pivotArea dataOnly="0" labelOnly="1" outline="0" fieldPosition="0">
        <references count="12">
          <reference field="0" count="0" selected="0"/>
          <reference field="2" count="1" selected="0">
            <x v="183"/>
          </reference>
          <reference field="7" count="1" selected="0">
            <x v="110"/>
          </reference>
          <reference field="8" count="1" selected="0">
            <x v="255"/>
          </reference>
          <reference field="9" count="1" selected="0">
            <x v="76"/>
          </reference>
          <reference field="10" count="1" selected="0">
            <x v="106"/>
          </reference>
          <reference field="12" count="1">
            <x v="27"/>
          </reference>
          <reference field="13" count="1" selected="0">
            <x v="19"/>
          </reference>
          <reference field="14" count="1" selected="0">
            <x v="127"/>
          </reference>
          <reference field="17" count="1" selected="0">
            <x v="241"/>
          </reference>
          <reference field="18" count="1" selected="0">
            <x v="271"/>
          </reference>
          <reference field="22" count="1" selected="0">
            <x v="122"/>
          </reference>
        </references>
      </pivotArea>
    </format>
    <format dxfId="615">
      <pivotArea dataOnly="0" labelOnly="1" outline="0" fieldPosition="0">
        <references count="12">
          <reference field="0" count="0" selected="0"/>
          <reference field="2" count="1" selected="0">
            <x v="154"/>
          </reference>
          <reference field="7" count="1" selected="0">
            <x v="115"/>
          </reference>
          <reference field="8" count="1" selected="0">
            <x v="219"/>
          </reference>
          <reference field="9" count="1" selected="0">
            <x v="54"/>
          </reference>
          <reference field="10" count="1" selected="0">
            <x v="77"/>
          </reference>
          <reference field="12" count="1">
            <x v="0"/>
          </reference>
          <reference field="13" count="1" selected="0">
            <x v="19"/>
          </reference>
          <reference field="14" count="1" selected="0">
            <x v="301"/>
          </reference>
          <reference field="17" count="1" selected="0">
            <x v="5"/>
          </reference>
          <reference field="18" count="1" selected="0">
            <x v="10"/>
          </reference>
          <reference field="22" count="1" selected="0">
            <x v="94"/>
          </reference>
        </references>
      </pivotArea>
    </format>
    <format dxfId="614">
      <pivotArea dataOnly="0" labelOnly="1" outline="0" fieldPosition="0">
        <references count="12">
          <reference field="0" count="0" selected="0"/>
          <reference field="2" count="1" selected="0">
            <x v="166"/>
          </reference>
          <reference field="7" count="1" selected="0">
            <x v="129"/>
          </reference>
          <reference field="8" count="1" selected="0">
            <x v="234"/>
          </reference>
          <reference field="9" count="1" selected="0">
            <x v="116"/>
          </reference>
          <reference field="10" count="1" selected="0">
            <x v="142"/>
          </reference>
          <reference field="12" count="1">
            <x v="27"/>
          </reference>
          <reference field="13" count="1" selected="0">
            <x v="19"/>
          </reference>
          <reference field="14" count="1" selected="0">
            <x v="33"/>
          </reference>
          <reference field="17" count="1" selected="0">
            <x v="62"/>
          </reference>
          <reference field="18" count="1" selected="0">
            <x v="53"/>
          </reference>
          <reference field="22" count="1" selected="0">
            <x v="122"/>
          </reference>
        </references>
      </pivotArea>
    </format>
    <format dxfId="613">
      <pivotArea dataOnly="0" labelOnly="1" outline="0" fieldPosition="0">
        <references count="12">
          <reference field="0" count="0" selected="0"/>
          <reference field="2" count="1" selected="0">
            <x v="210"/>
          </reference>
          <reference field="7" count="1" selected="0">
            <x v="131"/>
          </reference>
          <reference field="8" count="1" selected="0">
            <x v="305"/>
          </reference>
          <reference field="9" count="1" selected="0">
            <x v="71"/>
          </reference>
          <reference field="10" count="1" selected="0">
            <x v="125"/>
          </reference>
          <reference field="12" count="1">
            <x v="0"/>
          </reference>
          <reference field="13" count="1" selected="0">
            <x v="19"/>
          </reference>
          <reference field="14" count="1" selected="0">
            <x v="268"/>
          </reference>
          <reference field="17" count="1" selected="0">
            <x v="55"/>
          </reference>
          <reference field="18" count="1" selected="0">
            <x v="47"/>
          </reference>
          <reference field="22" count="1" selected="0">
            <x v="101"/>
          </reference>
        </references>
      </pivotArea>
    </format>
    <format dxfId="612">
      <pivotArea dataOnly="0" labelOnly="1" outline="0" fieldPosition="0">
        <references count="12">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12" count="1">
            <x v="27"/>
          </reference>
          <reference field="13" count="1" selected="0">
            <x v="19"/>
          </reference>
          <reference field="14" count="1" selected="0">
            <x v="61"/>
          </reference>
          <reference field="17" count="1" selected="0">
            <x v="64"/>
          </reference>
          <reference field="18" count="1" selected="0">
            <x v="105"/>
          </reference>
          <reference field="22" count="1" selected="0">
            <x v="122"/>
          </reference>
        </references>
      </pivotArea>
    </format>
    <format dxfId="611">
      <pivotArea dataOnly="0" labelOnly="1" outline="0" fieldPosition="0">
        <references count="12">
          <reference field="0" count="0" selected="0"/>
          <reference field="2" count="1" selected="0">
            <x v="82"/>
          </reference>
          <reference field="7" count="1" selected="0">
            <x v="145"/>
          </reference>
          <reference field="8" count="1" selected="0">
            <x v="129"/>
          </reference>
          <reference field="9" count="1" selected="0">
            <x v="4"/>
          </reference>
          <reference field="10" count="1" selected="0">
            <x v="111"/>
          </reference>
          <reference field="12" count="1">
            <x v="0"/>
          </reference>
          <reference field="13" count="1" selected="0">
            <x v="19"/>
          </reference>
          <reference field="14" count="1" selected="0">
            <x v="219"/>
          </reference>
          <reference field="17" count="1" selected="0">
            <x v="240"/>
          </reference>
          <reference field="18" count="1" selected="0">
            <x v="204"/>
          </reference>
          <reference field="22" count="1" selected="0">
            <x v="122"/>
          </reference>
        </references>
      </pivotArea>
    </format>
    <format dxfId="610">
      <pivotArea dataOnly="0" labelOnly="1" outline="0" fieldPosition="0">
        <references count="12">
          <reference field="0" count="0" selected="0"/>
          <reference field="2" count="1" selected="0">
            <x v="76"/>
          </reference>
          <reference field="7" count="1" selected="0">
            <x v="153"/>
          </reference>
          <reference field="8" count="1" selected="0">
            <x v="121"/>
          </reference>
          <reference field="9" count="1" selected="0">
            <x v="94"/>
          </reference>
          <reference field="10" count="1" selected="0">
            <x v="85"/>
          </reference>
          <reference field="12" count="1">
            <x v="27"/>
          </reference>
          <reference field="13" count="1" selected="0">
            <x v="19"/>
          </reference>
          <reference field="14" count="1" selected="0">
            <x v="111"/>
          </reference>
          <reference field="17" count="1" selected="0">
            <x v="121"/>
          </reference>
          <reference field="18" count="1" selected="0">
            <x v="107"/>
          </reference>
          <reference field="22" count="1" selected="0">
            <x v="12"/>
          </reference>
        </references>
      </pivotArea>
    </format>
    <format dxfId="609">
      <pivotArea dataOnly="0" labelOnly="1" outline="0" fieldPosition="0">
        <references count="12">
          <reference field="0" count="0" selected="0"/>
          <reference field="2" count="1" selected="0">
            <x v="130"/>
          </reference>
          <reference field="7" count="1" selected="0">
            <x v="157"/>
          </reference>
          <reference field="8" count="1" selected="0">
            <x v="187"/>
          </reference>
          <reference field="9" count="1" selected="0">
            <x v="46"/>
          </reference>
          <reference field="10" count="1" selected="0">
            <x v="110"/>
          </reference>
          <reference field="12" count="1">
            <x v="0"/>
          </reference>
          <reference field="13" count="1" selected="0">
            <x v="19"/>
          </reference>
          <reference field="14" count="1" selected="0">
            <x v="232"/>
          </reference>
          <reference field="17" count="1" selected="0">
            <x v="264"/>
          </reference>
          <reference field="18" count="1" selected="0">
            <x v="234"/>
          </reference>
          <reference field="22" count="1" selected="0">
            <x v="122"/>
          </reference>
        </references>
      </pivotArea>
    </format>
    <format dxfId="608">
      <pivotArea dataOnly="0" labelOnly="1" outline="0" fieldPosition="0">
        <references count="12">
          <reference field="0" count="0" selected="0"/>
          <reference field="2" count="1" selected="0">
            <x v="132"/>
          </reference>
          <reference field="7" count="1" selected="0">
            <x v="159"/>
          </reference>
          <reference field="8" count="1" selected="0">
            <x v="190"/>
          </reference>
          <reference field="9" count="1" selected="0">
            <x v="18"/>
          </reference>
          <reference field="10" count="1" selected="0">
            <x v="107"/>
          </reference>
          <reference field="12" count="1">
            <x v="27"/>
          </reference>
          <reference field="13" count="1" selected="0">
            <x v="19"/>
          </reference>
          <reference field="14" count="1" selected="0">
            <x v="42"/>
          </reference>
          <reference field="17" count="1" selected="0">
            <x v="39"/>
          </reference>
          <reference field="18" count="1" selected="0">
            <x v="58"/>
          </reference>
          <reference field="22" count="1" selected="0">
            <x v="110"/>
          </reference>
        </references>
      </pivotArea>
    </format>
    <format dxfId="607">
      <pivotArea dataOnly="0" labelOnly="1" outline="0" fieldPosition="0">
        <references count="12">
          <reference field="0" count="0" selected="0"/>
          <reference field="2" count="1" selected="0">
            <x v="60"/>
          </reference>
          <reference field="7" count="1" selected="0">
            <x v="169"/>
          </reference>
          <reference field="8" count="1" selected="0">
            <x v="95"/>
          </reference>
          <reference field="9" count="1" selected="0">
            <x v="93"/>
          </reference>
          <reference field="10" count="1" selected="0">
            <x v="107"/>
          </reference>
          <reference field="12" count="1">
            <x v="0"/>
          </reference>
          <reference field="13" count="1" selected="0">
            <x v="19"/>
          </reference>
          <reference field="14" count="1" selected="0">
            <x v="258"/>
          </reference>
          <reference field="17" count="1" selected="0">
            <x v="36"/>
          </reference>
          <reference field="18" count="1" selected="0">
            <x v="30"/>
          </reference>
          <reference field="22" count="1" selected="0">
            <x v="96"/>
          </reference>
        </references>
      </pivotArea>
    </format>
    <format dxfId="606">
      <pivotArea dataOnly="0" labelOnly="1" outline="0" fieldPosition="0">
        <references count="12">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12" count="1">
            <x v="27"/>
          </reference>
          <reference field="13" count="1" selected="0">
            <x v="19"/>
          </reference>
          <reference field="14" count="1" selected="0">
            <x v="128"/>
          </reference>
          <reference field="17" count="1" selected="0">
            <x v="141"/>
          </reference>
          <reference field="18" count="1" selected="0">
            <x v="120"/>
          </reference>
          <reference field="22" count="1" selected="0">
            <x v="122"/>
          </reference>
        </references>
      </pivotArea>
    </format>
    <format dxfId="605">
      <pivotArea dataOnly="0" labelOnly="1" outline="0" fieldPosition="0">
        <references count="12">
          <reference field="0" count="0" selected="0"/>
          <reference field="2" count="1" selected="0">
            <x v="232"/>
          </reference>
          <reference field="7" count="1" selected="0">
            <x v="180"/>
          </reference>
          <reference field="8" count="1" selected="0">
            <x v="340"/>
          </reference>
          <reference field="9" count="1" selected="0">
            <x v="5"/>
          </reference>
          <reference field="10" count="1" selected="0">
            <x v="111"/>
          </reference>
          <reference field="12" count="1">
            <x v="0"/>
          </reference>
          <reference field="13" count="1" selected="0">
            <x v="19"/>
          </reference>
          <reference field="14" count="1" selected="0">
            <x v="104"/>
          </reference>
          <reference field="17" count="1" selected="0">
            <x v="113"/>
          </reference>
          <reference field="18" count="1" selected="0">
            <x v="101"/>
          </reference>
          <reference field="22" count="1" selected="0">
            <x v="122"/>
          </reference>
        </references>
      </pivotArea>
    </format>
    <format dxfId="604">
      <pivotArea dataOnly="0" labelOnly="1" outline="0" fieldPosition="0">
        <references count="12">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12" count="1">
            <x v="22"/>
          </reference>
          <reference field="13" count="1" selected="0">
            <x v="19"/>
          </reference>
          <reference field="14" count="1" selected="0">
            <x v="266"/>
          </reference>
          <reference field="17" count="1" selected="0">
            <x v="182"/>
          </reference>
          <reference field="18" count="1" selected="0">
            <x v="254"/>
          </reference>
          <reference field="22" count="1" selected="0">
            <x v="115"/>
          </reference>
        </references>
      </pivotArea>
    </format>
    <format dxfId="603">
      <pivotArea dataOnly="0" labelOnly="1" outline="0" fieldPosition="0">
        <references count="12">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2" count="1">
            <x v="0"/>
          </reference>
          <reference field="13" count="1" selected="0">
            <x v="17"/>
          </reference>
          <reference field="14" count="1" selected="0">
            <x v="95"/>
          </reference>
          <reference field="17" count="1" selected="0">
            <x v="102"/>
          </reference>
          <reference field="18" count="1" selected="0">
            <x v="92"/>
          </reference>
          <reference field="22" count="1" selected="0">
            <x v="122"/>
          </reference>
        </references>
      </pivotArea>
    </format>
    <format dxfId="602">
      <pivotArea dataOnly="0" labelOnly="1" outline="0" fieldPosition="0">
        <references count="12">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2" count="1">
            <x v="27"/>
          </reference>
          <reference field="13" count="1" selected="0">
            <x v="19"/>
          </reference>
          <reference field="14" count="1" selected="0">
            <x v="57"/>
          </reference>
          <reference field="17" count="1" selected="0">
            <x v="97"/>
          </reference>
          <reference field="18" count="1" selected="0">
            <x v="91"/>
          </reference>
          <reference field="22" count="1" selected="0">
            <x v="12"/>
          </reference>
        </references>
      </pivotArea>
    </format>
    <format dxfId="601">
      <pivotArea dataOnly="0" labelOnly="1" outline="0" fieldPosition="0">
        <references count="12">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2" count="1">
            <x v="0"/>
          </reference>
          <reference field="13" count="1" selected="0">
            <x v="4"/>
          </reference>
          <reference field="14" count="1" selected="0">
            <x v="9"/>
          </reference>
          <reference field="17" count="1" selected="0">
            <x v="127"/>
          </reference>
          <reference field="18" count="1" selected="0">
            <x v="34"/>
          </reference>
          <reference field="22" count="1" selected="0">
            <x v="55"/>
          </reference>
        </references>
      </pivotArea>
    </format>
    <format dxfId="600">
      <pivotArea dataOnly="0" labelOnly="1" outline="0" fieldPosition="0">
        <references count="12">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12" count="1">
            <x v="27"/>
          </reference>
          <reference field="13" count="1" selected="0">
            <x v="19"/>
          </reference>
          <reference field="14" count="1" selected="0">
            <x v="71"/>
          </reference>
          <reference field="17" count="1" selected="0">
            <x v="274"/>
          </reference>
          <reference field="18" count="1" selected="0">
            <x v="255"/>
          </reference>
          <reference field="22" count="1" selected="0">
            <x v="79"/>
          </reference>
        </references>
      </pivotArea>
    </format>
    <format dxfId="599">
      <pivotArea dataOnly="0" labelOnly="1" outline="0" fieldPosition="0">
        <references count="12">
          <reference field="0" count="0" selected="0"/>
          <reference field="2" count="1" selected="0">
            <x v="242"/>
          </reference>
          <reference field="7" count="1" selected="0">
            <x v="250"/>
          </reference>
          <reference field="8" count="1" selected="0">
            <x v="355"/>
          </reference>
          <reference field="9" count="1" selected="0">
            <x v="82"/>
          </reference>
          <reference field="10" count="1" selected="0">
            <x v="49"/>
          </reference>
          <reference field="12" count="1">
            <x v="0"/>
          </reference>
          <reference field="13" count="1" selected="0">
            <x v="19"/>
          </reference>
          <reference field="14" count="1" selected="0">
            <x v="280"/>
          </reference>
          <reference field="17" count="1" selected="0">
            <x v="19"/>
          </reference>
          <reference field="18" count="1" selected="0">
            <x v="40"/>
          </reference>
          <reference field="22" count="1" selected="0">
            <x v="121"/>
          </reference>
        </references>
      </pivotArea>
    </format>
    <format dxfId="598">
      <pivotArea dataOnly="0" labelOnly="1" outline="0" fieldPosition="0">
        <references count="12">
          <reference field="0" count="0" selected="0"/>
          <reference field="2" count="1" selected="0">
            <x v="220"/>
          </reference>
          <reference field="7" count="1" selected="0">
            <x v="255"/>
          </reference>
          <reference field="8" count="1" selected="0">
            <x v="317"/>
          </reference>
          <reference field="9" count="1" selected="0">
            <x v="33"/>
          </reference>
          <reference field="10" count="1" selected="0">
            <x v="70"/>
          </reference>
          <reference field="12" count="1">
            <x v="22"/>
          </reference>
          <reference field="13" count="1" selected="0">
            <x v="19"/>
          </reference>
          <reference field="14" count="1" selected="0">
            <x v="291"/>
          </reference>
          <reference field="17" count="1" selected="0">
            <x v="198"/>
          </reference>
          <reference field="18" count="1" selected="0">
            <x v="266"/>
          </reference>
          <reference field="22" count="1" selected="0">
            <x v="106"/>
          </reference>
        </references>
      </pivotArea>
    </format>
    <format dxfId="597">
      <pivotArea dataOnly="0" labelOnly="1" outline="0" fieldPosition="0">
        <references count="12">
          <reference field="0" count="0" selected="0"/>
          <reference field="2" count="1" selected="0">
            <x v="246"/>
          </reference>
          <reference field="7" count="1" selected="0">
            <x v="285"/>
          </reference>
          <reference field="8" count="1" selected="0">
            <x v="362"/>
          </reference>
          <reference field="9" count="1" selected="0">
            <x v="84"/>
          </reference>
          <reference field="10" count="1" selected="0">
            <x v="46"/>
          </reference>
          <reference field="12" count="1">
            <x v="0"/>
          </reference>
          <reference field="13" count="1" selected="0">
            <x v="19"/>
          </reference>
          <reference field="14" count="1" selected="0">
            <x v="208"/>
          </reference>
          <reference field="17" count="1" selected="0">
            <x v="224"/>
          </reference>
          <reference field="18" count="1" selected="0">
            <x v="190"/>
          </reference>
          <reference field="22" count="1" selected="0">
            <x v="122"/>
          </reference>
        </references>
      </pivotArea>
    </format>
    <format dxfId="596">
      <pivotArea dataOnly="0" labelOnly="1" outline="0" fieldPosition="0">
        <references count="12">
          <reference field="0" count="0" selected="0"/>
          <reference field="2" count="1" selected="0">
            <x v="245"/>
          </reference>
          <reference field="7" count="1" selected="0">
            <x v="295"/>
          </reference>
          <reference field="8" count="1" selected="0">
            <x v="359"/>
          </reference>
          <reference field="9" count="1" selected="0">
            <x v="122"/>
          </reference>
          <reference field="10" count="1" selected="0">
            <x v="89"/>
          </reference>
          <reference field="12" count="1">
            <x v="27"/>
          </reference>
          <reference field="13" count="1" selected="0">
            <x v="19"/>
          </reference>
          <reference field="14" count="1" selected="0">
            <x v="250"/>
          </reference>
          <reference field="17" count="1" selected="0">
            <x v="38"/>
          </reference>
          <reference field="18" count="1" selected="0">
            <x v="56"/>
          </reference>
          <reference field="22" count="1" selected="0">
            <x v="119"/>
          </reference>
        </references>
      </pivotArea>
    </format>
    <format dxfId="595">
      <pivotArea dataOnly="0" labelOnly="1" outline="0" fieldPosition="0">
        <references count="12">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2" count="1">
            <x v="0"/>
          </reference>
          <reference field="13" count="1" selected="0">
            <x v="4"/>
          </reference>
          <reference field="14" count="1" selected="0">
            <x v="4"/>
          </reference>
          <reference field="17" count="1" selected="0">
            <x v="220"/>
          </reference>
          <reference field="18" count="1" selected="0">
            <x v="68"/>
          </reference>
          <reference field="22" count="1" selected="0">
            <x v="122"/>
          </reference>
        </references>
      </pivotArea>
    </format>
    <format dxfId="594">
      <pivotArea dataOnly="0" labelOnly="1" outline="0" fieldPosition="0">
        <references count="12">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12" count="1">
            <x v="27"/>
          </reference>
          <reference field="13" count="1" selected="0">
            <x v="19"/>
          </reference>
          <reference field="14" count="1" selected="0">
            <x v="92"/>
          </reference>
          <reference field="17" count="1" selected="0">
            <x v="96"/>
          </reference>
          <reference field="18" count="1" selected="0">
            <x v="172"/>
          </reference>
          <reference field="22" count="1" selected="0">
            <x v="122"/>
          </reference>
        </references>
      </pivotArea>
    </format>
    <format dxfId="593">
      <pivotArea dataOnly="0" labelOnly="1" outline="0" fieldPosition="0">
        <references count="12">
          <reference field="0" count="0" selected="0"/>
          <reference field="2" count="1" selected="0">
            <x v="170"/>
          </reference>
          <reference field="7" count="1" selected="0">
            <x v="334"/>
          </reference>
          <reference field="8" count="1" selected="0">
            <x v="239"/>
          </reference>
          <reference field="9" count="1" selected="0">
            <x v="52"/>
          </reference>
          <reference field="10" count="1" selected="0">
            <x v="111"/>
          </reference>
          <reference field="12" count="1">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592">
      <pivotArea dataOnly="0" labelOnly="1" outline="0" fieldPosition="0">
        <references count="12">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12" count="1">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91">
      <pivotArea dataOnly="0" labelOnly="1" outline="0" fieldPosition="0">
        <references count="13">
          <reference field="0" count="0" selected="0"/>
          <reference field="2" count="1" selected="0">
            <x v="109"/>
          </reference>
          <reference field="7" count="1" selected="0">
            <x v="3"/>
          </reference>
          <reference field="8" count="1" selected="0">
            <x v="166"/>
          </reference>
          <reference field="9" count="1" selected="0">
            <x v="68"/>
          </reference>
          <reference field="10" count="1" selected="0">
            <x v="49"/>
          </reference>
          <reference field="11" count="1">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22" count="1" selected="0">
            <x v="111"/>
          </reference>
        </references>
      </pivotArea>
    </format>
    <format dxfId="590">
      <pivotArea dataOnly="0" labelOnly="1" outline="0" fieldPosition="0">
        <references count="13">
          <reference field="0" count="0" selected="0"/>
          <reference field="2" count="1" selected="0">
            <x v="34"/>
          </reference>
          <reference field="7" count="1" selected="0">
            <x v="11"/>
          </reference>
          <reference field="8" count="1" selected="0">
            <x v="39"/>
          </reference>
          <reference field="9" count="1" selected="0">
            <x v="108"/>
          </reference>
          <reference field="10" count="1" selected="0">
            <x v="111"/>
          </reference>
          <reference field="11" count="1">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22" count="1" selected="0">
            <x v="122"/>
          </reference>
        </references>
      </pivotArea>
    </format>
    <format dxfId="589">
      <pivotArea dataOnly="0" labelOnly="1" outline="0" fieldPosition="0">
        <references count="13">
          <reference field="0" count="0" selected="0"/>
          <reference field="2" count="1" selected="0">
            <x v="27"/>
          </reference>
          <reference field="7" count="1" selected="0">
            <x v="12"/>
          </reference>
          <reference field="8" count="1" selected="0">
            <x v="29"/>
          </reference>
          <reference field="9" count="1" selected="0">
            <x v="4"/>
          </reference>
          <reference field="10" count="1" selected="0">
            <x v="74"/>
          </reference>
          <reference field="11" count="1">
            <x v="18"/>
          </reference>
          <reference field="12" count="1" selected="0">
            <x v="0"/>
          </reference>
          <reference field="13" count="1" selected="0">
            <x v="19"/>
          </reference>
          <reference field="14" count="1" selected="0">
            <x v="44"/>
          </reference>
          <reference field="17" count="1" selected="0">
            <x v="93"/>
          </reference>
          <reference field="18" count="1" selected="0">
            <x v="64"/>
          </reference>
          <reference field="22" count="1" selected="0">
            <x v="4"/>
          </reference>
        </references>
      </pivotArea>
    </format>
    <format dxfId="588">
      <pivotArea dataOnly="0" labelOnly="1" outline="0" fieldPosition="0">
        <references count="13">
          <reference field="0" count="0" selected="0"/>
          <reference field="2" count="1" selected="0">
            <x v="180"/>
          </reference>
          <reference field="7" count="1" selected="0">
            <x v="15"/>
          </reference>
          <reference field="8" count="1" selected="0">
            <x v="251"/>
          </reference>
          <reference field="9" count="1" selected="0">
            <x v="26"/>
          </reference>
          <reference field="10" count="1" selected="0">
            <x v="70"/>
          </reference>
          <reference field="11" count="1">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22" count="1" selected="0">
            <x v="85"/>
          </reference>
        </references>
      </pivotArea>
    </format>
    <format dxfId="587">
      <pivotArea dataOnly="0" labelOnly="1" outline="0" fieldPosition="0">
        <references count="13">
          <reference field="0" count="0" selected="0"/>
          <reference field="2" count="1" selected="0">
            <x v="65"/>
          </reference>
          <reference field="7" count="1" selected="0">
            <x v="75"/>
          </reference>
          <reference field="8" count="1" selected="0">
            <x v="106"/>
          </reference>
          <reference field="9" count="1" selected="0">
            <x v="30"/>
          </reference>
          <reference field="10" count="1" selected="0">
            <x v="111"/>
          </reference>
          <reference field="11" count="1">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22" count="1" selected="0">
            <x v="122"/>
          </reference>
        </references>
      </pivotArea>
    </format>
    <format dxfId="586">
      <pivotArea dataOnly="0" labelOnly="1" outline="0" fieldPosition="0">
        <references count="13">
          <reference field="0" count="0" selected="0"/>
          <reference field="2" count="1" selected="0">
            <x v="221"/>
          </reference>
          <reference field="7" count="1" selected="0">
            <x v="77"/>
          </reference>
          <reference field="8" count="1" selected="0">
            <x v="327"/>
          </reference>
          <reference field="9" count="1" selected="0">
            <x v="64"/>
          </reference>
          <reference field="10" count="1" selected="0">
            <x v="70"/>
          </reference>
          <reference field="11" count="1">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22" count="1" selected="0">
            <x v="93"/>
          </reference>
        </references>
      </pivotArea>
    </format>
    <format dxfId="585">
      <pivotArea dataOnly="0" labelOnly="1" outline="0" fieldPosition="0">
        <references count="13">
          <reference field="0" count="0" selected="0"/>
          <reference field="2" count="1" selected="0">
            <x v="247"/>
          </reference>
          <reference field="7" count="1" selected="0">
            <x v="84"/>
          </reference>
          <reference field="8" count="1" selected="0">
            <x v="363"/>
          </reference>
          <reference field="9" count="1" selected="0">
            <x v="122"/>
          </reference>
          <reference field="10" count="1" selected="0">
            <x v="93"/>
          </reference>
          <reference field="11" count="1">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22" count="1" selected="0">
            <x v="122"/>
          </reference>
        </references>
      </pivotArea>
    </format>
    <format dxfId="584">
      <pivotArea dataOnly="0" labelOnly="1" outline="0" fieldPosition="0">
        <references count="13">
          <reference field="0" count="0" selected="0"/>
          <reference field="2" count="1" selected="0">
            <x v="196"/>
          </reference>
          <reference field="7" count="1" selected="0">
            <x v="85"/>
          </reference>
          <reference field="8" count="1" selected="0">
            <x v="283"/>
          </reference>
          <reference field="9" count="1" selected="0">
            <x v="47"/>
          </reference>
          <reference field="10" count="1" selected="0">
            <x v="84"/>
          </reference>
          <reference field="11" count="1">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22" count="1" selected="0">
            <x v="122"/>
          </reference>
        </references>
      </pivotArea>
    </format>
    <format dxfId="583">
      <pivotArea dataOnly="0" labelOnly="1" outline="0" fieldPosition="0">
        <references count="13">
          <reference field="0" count="0" selected="0"/>
          <reference field="2" count="1" selected="0">
            <x v="146"/>
          </reference>
          <reference field="7" count="1" selected="0">
            <x v="119"/>
          </reference>
          <reference field="8" count="1" selected="0">
            <x v="208"/>
          </reference>
          <reference field="9" count="1" selected="0">
            <x v="46"/>
          </reference>
          <reference field="10" count="1" selected="0">
            <x v="68"/>
          </reference>
          <reference field="11" count="1">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22" count="1" selected="0">
            <x v="122"/>
          </reference>
        </references>
      </pivotArea>
    </format>
    <format dxfId="582">
      <pivotArea dataOnly="0" labelOnly="1" outline="0" fieldPosition="0">
        <references count="13">
          <reference field="0" count="0" selected="0"/>
          <reference field="2" count="1" selected="0">
            <x v="216"/>
          </reference>
          <reference field="7" count="1" selected="0">
            <x v="120"/>
          </reference>
          <reference field="8" count="1" selected="0">
            <x v="312"/>
          </reference>
          <reference field="9" count="1" selected="0">
            <x v="45"/>
          </reference>
          <reference field="10" count="1" selected="0">
            <x v="40"/>
          </reference>
          <reference field="11" count="1">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22" count="1" selected="0">
            <x v="103"/>
          </reference>
        </references>
      </pivotArea>
    </format>
    <format dxfId="581">
      <pivotArea dataOnly="0" labelOnly="1" outline="0" fieldPosition="0">
        <references count="13">
          <reference field="0" count="0" selected="0"/>
          <reference field="2" count="1" selected="0">
            <x v="176"/>
          </reference>
          <reference field="7" count="1" selected="0">
            <x v="136"/>
          </reference>
          <reference field="8" count="1" selected="0">
            <x v="246"/>
          </reference>
          <reference field="9" count="1" selected="0">
            <x v="116"/>
          </reference>
          <reference field="10" count="1" selected="0">
            <x v="64"/>
          </reference>
          <reference field="11" count="1">
            <x v="27"/>
          </reference>
          <reference field="12" count="1" selected="0">
            <x v="27"/>
          </reference>
          <reference field="13" count="1" selected="0">
            <x v="19"/>
          </reference>
          <reference field="14" count="1" selected="0">
            <x v="61"/>
          </reference>
          <reference field="17" count="1" selected="0">
            <x v="64"/>
          </reference>
          <reference field="18" count="1" selected="0">
            <x v="105"/>
          </reference>
          <reference field="22" count="1" selected="0">
            <x v="122"/>
          </reference>
        </references>
      </pivotArea>
    </format>
    <format dxfId="580">
      <pivotArea dataOnly="0" labelOnly="1" outline="0" fieldPosition="0">
        <references count="13">
          <reference field="0" count="0" selected="0"/>
          <reference field="2" count="1" selected="0">
            <x v="148"/>
          </reference>
          <reference field="7" count="1" selected="0">
            <x v="137"/>
          </reference>
          <reference field="8" count="1" selected="0">
            <x v="212"/>
          </reference>
          <reference field="9" count="1" selected="0">
            <x v="117"/>
          </reference>
          <reference field="10" count="1" selected="0">
            <x v="70"/>
          </reference>
          <reference field="11" count="1">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22" count="1" selected="0">
            <x v="113"/>
          </reference>
        </references>
      </pivotArea>
    </format>
    <format dxfId="579">
      <pivotArea dataOnly="0" labelOnly="1" outline="0" fieldPosition="0">
        <references count="13">
          <reference field="0" count="0" selected="0"/>
          <reference field="2" count="1" selected="0">
            <x v="82"/>
          </reference>
          <reference field="7" count="1" selected="0">
            <x v="145"/>
          </reference>
          <reference field="8" count="1" selected="0">
            <x v="129"/>
          </reference>
          <reference field="9" count="1" selected="0">
            <x v="4"/>
          </reference>
          <reference field="10" count="1" selected="0">
            <x v="111"/>
          </reference>
          <reference field="11" count="1">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22" count="1" selected="0">
            <x v="122"/>
          </reference>
        </references>
      </pivotArea>
    </format>
    <format dxfId="578">
      <pivotArea dataOnly="0" labelOnly="1" outline="0" fieldPosition="0">
        <references count="13">
          <reference field="0" count="0" selected="0"/>
          <reference field="2" count="1" selected="0">
            <x v="127"/>
          </reference>
          <reference field="7" count="1" selected="0">
            <x v="146"/>
          </reference>
          <reference field="8" count="1" selected="0">
            <x v="184"/>
          </reference>
          <reference field="9" count="1" selected="0">
            <x v="13"/>
          </reference>
          <reference field="10" count="1" selected="0">
            <x v="129"/>
          </reference>
          <reference field="11" count="1">
            <x v="29"/>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577">
      <pivotArea dataOnly="0" labelOnly="1" outline="0" fieldPosition="0">
        <references count="13">
          <reference field="0" count="0" selected="0"/>
          <reference field="2" count="1" selected="0">
            <x v="250"/>
          </reference>
          <reference field="7" count="1" selected="0">
            <x v="148"/>
          </reference>
          <reference field="8" count="1" selected="0">
            <x v="367"/>
          </reference>
          <reference field="9" count="1" selected="0">
            <x v="93"/>
          </reference>
          <reference field="10" count="1" selected="0">
            <x v="94"/>
          </reference>
          <reference field="11" count="1">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22" count="1" selected="0">
            <x v="78"/>
          </reference>
        </references>
      </pivotArea>
    </format>
    <format dxfId="576">
      <pivotArea dataOnly="0" labelOnly="1" outline="0" fieldPosition="0">
        <references count="13">
          <reference field="0" count="0" selected="0"/>
          <reference field="2" count="1" selected="0">
            <x v="146"/>
          </reference>
          <reference field="7" count="1" selected="0">
            <x v="154"/>
          </reference>
          <reference field="8" count="1" selected="0">
            <x v="207"/>
          </reference>
          <reference field="9" count="1" selected="0">
            <x v="92"/>
          </reference>
          <reference field="10" count="1" selected="0">
            <x v="57"/>
          </reference>
          <reference field="11" count="1">
            <x v="11"/>
          </reference>
          <reference field="12" count="1" selected="0">
            <x v="27"/>
          </reference>
          <reference field="13" count="1" selected="0">
            <x v="19"/>
          </reference>
          <reference field="14" count="1" selected="0">
            <x v="19"/>
          </reference>
          <reference field="17" count="1" selected="0">
            <x v="45"/>
          </reference>
          <reference field="18" count="1" selected="0">
            <x v="75"/>
          </reference>
          <reference field="22" count="1" selected="0">
            <x v="122"/>
          </reference>
        </references>
      </pivotArea>
    </format>
    <format dxfId="575">
      <pivotArea dataOnly="0" labelOnly="1" outline="0" fieldPosition="0">
        <references count="13">
          <reference field="0" count="0" selected="0"/>
          <reference field="2" count="1" selected="0">
            <x v="146"/>
          </reference>
          <reference field="7" count="1" selected="0">
            <x v="154"/>
          </reference>
          <reference field="8" count="1" selected="0">
            <x v="206"/>
          </reference>
          <reference field="9" count="1" selected="0">
            <x v="96"/>
          </reference>
          <reference field="10" count="1" selected="0">
            <x v="115"/>
          </reference>
          <reference field="11" count="1">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22" count="1" selected="0">
            <x v="122"/>
          </reference>
        </references>
      </pivotArea>
    </format>
    <format dxfId="574">
      <pivotArea dataOnly="0" labelOnly="1" outline="0" fieldPosition="0">
        <references count="13">
          <reference field="0" count="0" selected="0"/>
          <reference field="2" count="1" selected="0">
            <x v="130"/>
          </reference>
          <reference field="7" count="1" selected="0">
            <x v="157"/>
          </reference>
          <reference field="8" count="1" selected="0">
            <x v="187"/>
          </reference>
          <reference field="9" count="1" selected="0">
            <x v="46"/>
          </reference>
          <reference field="10" count="1" selected="0">
            <x v="110"/>
          </reference>
          <reference field="11" count="1">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22" count="1" selected="0">
            <x v="122"/>
          </reference>
        </references>
      </pivotArea>
    </format>
    <format dxfId="573">
      <pivotArea dataOnly="0" labelOnly="1" outline="0" fieldPosition="0">
        <references count="13">
          <reference field="0" count="0" selected="0"/>
          <reference field="2" count="1" selected="0">
            <x v="129"/>
          </reference>
          <reference field="7" count="1" selected="0">
            <x v="163"/>
          </reference>
          <reference field="8" count="1" selected="0">
            <x v="186"/>
          </reference>
          <reference field="9" count="1" selected="0">
            <x v="96"/>
          </reference>
          <reference field="10" count="1" selected="0">
            <x v="35"/>
          </reference>
          <reference field="11" count="1">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22" count="1" selected="0">
            <x v="122"/>
          </reference>
        </references>
      </pivotArea>
    </format>
    <format dxfId="572">
      <pivotArea dataOnly="0" labelOnly="1" outline="0" fieldPosition="0">
        <references count="13">
          <reference field="0" count="0" selected="0"/>
          <reference field="2" count="1" selected="0">
            <x v="202"/>
          </reference>
          <reference field="7" count="1" selected="0">
            <x v="164"/>
          </reference>
          <reference field="8" count="1" selected="0">
            <x v="293"/>
          </reference>
          <reference field="9" count="1" selected="0">
            <x v="93"/>
          </reference>
          <reference field="10" count="1" selected="0">
            <x v="98"/>
          </reference>
          <reference field="11" count="1">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22" count="1" selected="0">
            <x v="122"/>
          </reference>
        </references>
      </pivotArea>
    </format>
    <format dxfId="571">
      <pivotArea dataOnly="0" labelOnly="1" outline="0" fieldPosition="0">
        <references count="13">
          <reference field="0" count="0" selected="0"/>
          <reference field="2" count="1" selected="0">
            <x v="165"/>
          </reference>
          <reference field="7" count="1" selected="0">
            <x v="170"/>
          </reference>
          <reference field="8" count="1" selected="0">
            <x v="232"/>
          </reference>
          <reference field="9" count="1" selected="0">
            <x v="92"/>
          </reference>
          <reference field="10" count="1" selected="0">
            <x v="126"/>
          </reference>
          <reference field="11" count="1">
            <x v="32"/>
          </reference>
          <reference field="12" count="1" selected="0">
            <x v="27"/>
          </reference>
          <reference field="13" count="1" selected="0">
            <x v="19"/>
          </reference>
          <reference field="14" count="1" selected="0">
            <x v="128"/>
          </reference>
          <reference field="17" count="1" selected="0">
            <x v="141"/>
          </reference>
          <reference field="18" count="1" selected="0">
            <x v="120"/>
          </reference>
          <reference field="22" count="1" selected="0">
            <x v="122"/>
          </reference>
        </references>
      </pivotArea>
    </format>
    <format dxfId="570">
      <pivotArea dataOnly="0" labelOnly="1" outline="0" fieldPosition="0">
        <references count="13">
          <reference field="0" count="0" selected="0"/>
          <reference field="2" count="1" selected="0">
            <x v="232"/>
          </reference>
          <reference field="7" count="1" selected="0">
            <x v="180"/>
          </reference>
          <reference field="8" count="1" selected="0">
            <x v="340"/>
          </reference>
          <reference field="9" count="1" selected="0">
            <x v="5"/>
          </reference>
          <reference field="10" count="1" selected="0">
            <x v="111"/>
          </reference>
          <reference field="11" count="1">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22" count="1" selected="0">
            <x v="122"/>
          </reference>
        </references>
      </pivotArea>
    </format>
    <format dxfId="569">
      <pivotArea dataOnly="0" labelOnly="1" outline="0" fieldPosition="0">
        <references count="13">
          <reference field="0" count="0" selected="0"/>
          <reference field="2" count="1" selected="0">
            <x v="220"/>
          </reference>
          <reference field="7" count="1" selected="0">
            <x v="182"/>
          </reference>
          <reference field="8" count="1" selected="0">
            <x v="318"/>
          </reference>
          <reference field="9" count="1" selected="0">
            <x v="33"/>
          </reference>
          <reference field="10" count="1" selected="0">
            <x v="70"/>
          </reference>
          <reference field="11" count="1">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22" count="1" selected="0">
            <x v="115"/>
          </reference>
        </references>
      </pivotArea>
    </format>
    <format dxfId="568">
      <pivotArea dataOnly="0" labelOnly="1" outline="0" fieldPosition="0">
        <references count="13">
          <reference field="0" count="0" selected="0"/>
          <reference field="2" count="1" selected="0">
            <x v="61"/>
          </reference>
          <reference field="7" count="1" selected="0">
            <x v="187"/>
          </reference>
          <reference field="8" count="1" selected="0">
            <x v="96"/>
          </reference>
          <reference field="9" count="1" selected="0">
            <x v="99"/>
          </reference>
          <reference field="10" count="1" selected="0">
            <x v="136"/>
          </reference>
          <reference field="11" count="1">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22" count="1" selected="0">
            <x v="122"/>
          </reference>
        </references>
      </pivotArea>
    </format>
    <format dxfId="567">
      <pivotArea dataOnly="0" labelOnly="1" outline="0" fieldPosition="0">
        <references count="13">
          <reference field="0" count="0" selected="0"/>
          <reference field="2" count="1" selected="0">
            <x v="214"/>
          </reference>
          <reference field="7" count="1" selected="0">
            <x v="191"/>
          </reference>
          <reference field="8" count="1" selected="0">
            <x v="310"/>
          </reference>
          <reference field="9" count="1" selected="0">
            <x v="62"/>
          </reference>
          <reference field="10" count="1" selected="0">
            <x v="117"/>
          </reference>
          <reference field="11" count="1">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22" count="1" selected="0">
            <x v="12"/>
          </reference>
        </references>
      </pivotArea>
    </format>
    <format dxfId="566">
      <pivotArea dataOnly="0" labelOnly="1" outline="0" fieldPosition="0">
        <references count="13">
          <reference field="0" count="0" selected="0"/>
          <reference field="2" count="1" selected="0">
            <x v="250"/>
          </reference>
          <reference field="7" count="1" selected="0">
            <x v="207"/>
          </reference>
          <reference field="8" count="1" selected="0">
            <x v="372"/>
          </reference>
          <reference field="9" count="1" selected="0">
            <x v="113"/>
          </reference>
          <reference field="10" count="1" selected="0">
            <x v="83"/>
          </reference>
          <reference field="11" count="1">
            <x v="14"/>
          </reference>
          <reference field="12" count="1" selected="0">
            <x v="0"/>
          </reference>
          <reference field="13" count="1" selected="0">
            <x v="4"/>
          </reference>
          <reference field="14" count="1" selected="0">
            <x v="9"/>
          </reference>
          <reference field="17" count="1" selected="0">
            <x v="127"/>
          </reference>
          <reference field="18" count="1" selected="0">
            <x v="34"/>
          </reference>
          <reference field="22" count="1" selected="0">
            <x v="55"/>
          </reference>
        </references>
      </pivotArea>
    </format>
    <format dxfId="565">
      <pivotArea dataOnly="0" labelOnly="1" outline="0" fieldPosition="0">
        <references count="13">
          <reference field="0" count="0" selected="0"/>
          <reference field="2" count="1" selected="0">
            <x v="250"/>
          </reference>
          <reference field="7" count="1" selected="0">
            <x v="208"/>
          </reference>
          <reference field="8" count="1" selected="0">
            <x v="371"/>
          </reference>
          <reference field="9" count="1" selected="0">
            <x v="112"/>
          </reference>
          <reference field="10" count="1" selected="0">
            <x v="82"/>
          </reference>
          <reference field="11" count="1">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22" count="1" selected="0">
            <x v="102"/>
          </reference>
        </references>
      </pivotArea>
    </format>
    <format dxfId="564">
      <pivotArea dataOnly="0" labelOnly="1" outline="0" fieldPosition="0">
        <references count="13">
          <reference field="0" count="0" selected="0"/>
          <reference field="2" count="1" selected="0">
            <x v="20"/>
          </reference>
          <reference field="7" count="1" selected="0">
            <x v="239"/>
          </reference>
          <reference field="8" count="1" selected="0">
            <x v="22"/>
          </reference>
          <reference field="9" count="1" selected="0">
            <x v="4"/>
          </reference>
          <reference field="10" count="1" selected="0">
            <x v="73"/>
          </reference>
          <reference field="11" count="1">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22" count="1" selected="0">
            <x v="4"/>
          </reference>
        </references>
      </pivotArea>
    </format>
    <format dxfId="563">
      <pivotArea dataOnly="0" labelOnly="1" outline="0" fieldPosition="0">
        <references count="13">
          <reference field="0" count="0" selected="0"/>
          <reference field="2" count="1" selected="0">
            <x v="254"/>
          </reference>
          <reference field="7" count="1" selected="0">
            <x v="242"/>
          </reference>
          <reference field="8" count="1" selected="0">
            <x v="382"/>
          </reference>
          <reference field="9" count="1" selected="0">
            <x v="8"/>
          </reference>
          <reference field="10" count="1" selected="0">
            <x v="63"/>
          </reference>
          <reference field="11" count="1">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79"/>
          </reference>
        </references>
      </pivotArea>
    </format>
    <format dxfId="562">
      <pivotArea dataOnly="0" labelOnly="1" outline="0" fieldPosition="0">
        <references count="13">
          <reference field="0" count="0" selected="0"/>
          <reference field="2" count="1" selected="0">
            <x v="254"/>
          </reference>
          <reference field="7" count="1" selected="0">
            <x v="242"/>
          </reference>
          <reference field="8" count="1" selected="0">
            <x v="381"/>
          </reference>
          <reference field="9" count="1" selected="0">
            <x v="122"/>
          </reference>
          <reference field="10" count="1" selected="0">
            <x v="143"/>
          </reference>
          <reference field="11" count="1">
            <x v="20"/>
          </reference>
          <reference field="12" count="1" selected="0">
            <x v="27"/>
          </reference>
          <reference field="13" count="1" selected="0">
            <x v="19"/>
          </reference>
          <reference field="14" count="1" selected="0">
            <x v="70"/>
          </reference>
          <reference field="17" count="1" selected="0">
            <x v="74"/>
          </reference>
          <reference field="18" count="1" selected="0">
            <x v="118"/>
          </reference>
          <reference field="22" count="1" selected="0">
            <x v="122"/>
          </reference>
        </references>
      </pivotArea>
    </format>
    <format dxfId="561">
      <pivotArea dataOnly="0" labelOnly="1" outline="0" fieldPosition="0">
        <references count="13">
          <reference field="0" count="0" selected="0"/>
          <reference field="2" count="1" selected="0">
            <x v="214"/>
          </reference>
          <reference field="7" count="1" selected="0">
            <x v="245"/>
          </reference>
          <reference field="8" count="1" selected="0">
            <x v="309"/>
          </reference>
          <reference field="9" count="1" selected="0">
            <x v="62"/>
          </reference>
          <reference field="10" count="1" selected="0">
            <x v="117"/>
          </reference>
          <reference field="11" count="1">
            <x v="48"/>
          </reference>
          <reference field="12" count="1" selected="0">
            <x v="27"/>
          </reference>
          <reference field="13" count="1" selected="0">
            <x v="19"/>
          </reference>
          <reference field="14" count="1" selected="0">
            <x v="96"/>
          </reference>
          <reference field="17" count="1" selected="0">
            <x v="103"/>
          </reference>
          <reference field="18" count="1" selected="0">
            <x v="93"/>
          </reference>
          <reference field="22" count="1" selected="0">
            <x v="12"/>
          </reference>
        </references>
      </pivotArea>
    </format>
    <format dxfId="560">
      <pivotArea dataOnly="0" labelOnly="1" outline="0" fieldPosition="0">
        <references count="13">
          <reference field="0" count="0" selected="0"/>
          <reference field="2" count="1" selected="0">
            <x v="145"/>
          </reference>
          <reference field="7" count="1" selected="0">
            <x v="323"/>
          </reference>
          <reference field="8" count="1" selected="0">
            <x v="205"/>
          </reference>
          <reference field="9" count="1" selected="0">
            <x v="49"/>
          </reference>
          <reference field="10" count="1" selected="0">
            <x v="75"/>
          </reference>
          <reference field="11" count="1">
            <x v="14"/>
          </reference>
          <reference field="12" count="1" selected="0">
            <x v="0"/>
          </reference>
          <reference field="13" count="1" selected="0">
            <x v="4"/>
          </reference>
          <reference field="14" count="1" selected="0">
            <x v="4"/>
          </reference>
          <reference field="17" count="1" selected="0">
            <x v="220"/>
          </reference>
          <reference field="18" count="1" selected="0">
            <x v="68"/>
          </reference>
          <reference field="22" count="1" selected="0">
            <x v="122"/>
          </reference>
        </references>
      </pivotArea>
    </format>
    <format dxfId="559">
      <pivotArea dataOnly="0" labelOnly="1" outline="0" fieldPosition="0">
        <references count="13">
          <reference field="0" count="0" selected="0"/>
          <reference field="2" count="1" selected="0">
            <x v="126"/>
          </reference>
          <reference field="7" count="1" selected="0">
            <x v="327"/>
          </reference>
          <reference field="8" count="1" selected="0">
            <x v="183"/>
          </reference>
          <reference field="9" count="1" selected="0">
            <x v="117"/>
          </reference>
          <reference field="10" count="1" selected="0">
            <x v="94"/>
          </reference>
          <reference field="11" count="1">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22" count="1" selected="0">
            <x v="87"/>
          </reference>
        </references>
      </pivotArea>
    </format>
    <format dxfId="558">
      <pivotArea dataOnly="0" labelOnly="1" outline="0" fieldPosition="0">
        <references count="13">
          <reference field="0" count="0" selected="0"/>
          <reference field="2" count="1" selected="0">
            <x v="205"/>
          </reference>
          <reference field="7" count="1" selected="0">
            <x v="331"/>
          </reference>
          <reference field="8" count="1" selected="0">
            <x v="300"/>
          </reference>
          <reference field="9" count="1" selected="0">
            <x v="122"/>
          </reference>
          <reference field="10" count="1" selected="0">
            <x v="143"/>
          </reference>
          <reference field="11" count="1">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22" count="1" selected="0">
            <x v="122"/>
          </reference>
        </references>
      </pivotArea>
    </format>
    <format dxfId="557">
      <pivotArea dataOnly="0" labelOnly="1" outline="0" fieldPosition="0">
        <references count="13">
          <reference field="0" count="0" selected="0"/>
          <reference field="2" count="1" selected="0">
            <x v="100"/>
          </reference>
          <reference field="7" count="1" selected="0">
            <x v="332"/>
          </reference>
          <reference field="8" count="1" selected="0">
            <x v="156"/>
          </reference>
          <reference field="9" count="1" selected="0">
            <x v="122"/>
          </reference>
          <reference field="10" count="1" selected="0">
            <x v="143"/>
          </reference>
          <reference field="11" count="1">
            <x v="47"/>
          </reference>
          <reference field="12" count="1" selected="0">
            <x v="27"/>
          </reference>
          <reference field="13" count="1" selected="0">
            <x v="19"/>
          </reference>
          <reference field="14" count="1" selected="0">
            <x v="99"/>
          </reference>
          <reference field="17" count="1" selected="0">
            <x v="107"/>
          </reference>
          <reference field="18" count="1" selected="0">
            <x v="146"/>
          </reference>
          <reference field="22" count="1" selected="0">
            <x v="122"/>
          </reference>
        </references>
      </pivotArea>
    </format>
    <format dxfId="556">
      <pivotArea dataOnly="0" labelOnly="1" outline="0" fieldPosition="0">
        <references count="13">
          <reference field="0" count="0" selected="0"/>
          <reference field="2" count="1" selected="0">
            <x v="204"/>
          </reference>
          <reference field="7" count="1" selected="0">
            <x v="333"/>
          </reference>
          <reference field="8" count="1" selected="0">
            <x v="298"/>
          </reference>
          <reference field="9" count="1" selected="0">
            <x v="122"/>
          </reference>
          <reference field="10" count="1" selected="0">
            <x v="143"/>
          </reference>
          <reference field="11" count="1">
            <x v="20"/>
          </reference>
          <reference field="12" count="1" selected="0">
            <x v="27"/>
          </reference>
          <reference field="13" count="1" selected="0">
            <x v="19"/>
          </reference>
          <reference field="14" count="1" selected="0">
            <x v="110"/>
          </reference>
          <reference field="17" count="1" selected="0">
            <x v="120"/>
          </reference>
          <reference field="18" count="1" selected="0">
            <x v="154"/>
          </reference>
          <reference field="22" count="1" selected="0">
            <x v="122"/>
          </reference>
        </references>
      </pivotArea>
    </format>
    <format dxfId="555">
      <pivotArea dataOnly="0" labelOnly="1" outline="0" fieldPosition="0">
        <references count="13">
          <reference field="0" count="0" selected="0"/>
          <reference field="2" count="1" selected="0">
            <x v="170"/>
          </reference>
          <reference field="7" count="1" selected="0">
            <x v="334"/>
          </reference>
          <reference field="8" count="1" selected="0">
            <x v="239"/>
          </reference>
          <reference field="9" count="1" selected="0">
            <x v="52"/>
          </reference>
          <reference field="10" count="1" selected="0">
            <x v="111"/>
          </reference>
          <reference field="11" count="1">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554">
      <pivotArea dataOnly="0" labelOnly="1" outline="0" fieldPosition="0">
        <references count="13">
          <reference field="0" count="0" selected="0"/>
          <reference field="2" count="1" selected="0">
            <x v="60"/>
          </reference>
          <reference field="7" count="1" selected="0">
            <x v="334"/>
          </reference>
          <reference field="8" count="1" selected="0">
            <x v="94"/>
          </reference>
          <reference field="9" count="1" selected="0">
            <x v="93"/>
          </reference>
          <reference field="10" count="1" selected="0">
            <x v="107"/>
          </reference>
          <reference field="11" count="1">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22" count="1" selected="0">
            <x v="95"/>
          </reference>
        </references>
      </pivotArea>
    </format>
    <format dxfId="553">
      <pivotArea dataOnly="0" labelOnly="1" outline="0" fieldPosition="0">
        <references count="13">
          <reference field="0" count="0" selected="0"/>
          <reference field="2" count="1" selected="0">
            <x v="95"/>
          </reference>
          <reference field="7" count="1" selected="0">
            <x v="334"/>
          </reference>
          <reference field="8" count="1" selected="0">
            <x v="149"/>
          </reference>
          <reference field="9" count="1" selected="0">
            <x v="122"/>
          </reference>
          <reference field="10" count="1" selected="0">
            <x v="143"/>
          </reference>
          <reference field="11" count="1">
            <x v="2"/>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52">
      <pivotArea dataOnly="0" labelOnly="1" outline="0" fieldPosition="0">
        <references count="13">
          <reference field="0" count="0" selected="0"/>
          <reference field="2" count="1" selected="0">
            <x v="95"/>
          </reference>
          <reference field="7" count="1" selected="0">
            <x v="334"/>
          </reference>
          <reference field="8" count="1" selected="0">
            <x v="150"/>
          </reference>
          <reference field="9" count="1" selected="0">
            <x v="122"/>
          </reference>
          <reference field="10" count="1" selected="0">
            <x v="20"/>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51">
      <pivotArea dataOnly="0" labelOnly="1" outline="0" fieldPosition="0">
        <references count="13">
          <reference field="0" count="0" selected="0"/>
          <reference field="2" count="1" selected="0">
            <x v="146"/>
          </reference>
          <reference field="7" count="1" selected="0">
            <x v="334"/>
          </reference>
          <reference field="8" count="1" selected="0">
            <x v="209"/>
          </reference>
          <reference field="9" count="1" selected="0">
            <x v="122"/>
          </reference>
          <reference field="10" count="1" selected="0">
            <x v="143"/>
          </reference>
          <reference field="11" count="1">
            <x v="7"/>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50">
      <pivotArea dataOnly="0" labelOnly="1" outline="0" fieldPosition="0">
        <references count="13">
          <reference field="0" count="0" selected="0"/>
          <reference field="2" count="1" selected="0">
            <x v="146"/>
          </reference>
          <reference field="7" count="1" selected="0">
            <x v="334"/>
          </reference>
          <reference field="8" count="1" selected="0">
            <x v="210"/>
          </reference>
          <reference field="9" count="1" selected="0">
            <x v="122"/>
          </reference>
          <reference field="10" count="1" selected="0">
            <x v="27"/>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49">
      <pivotArea dataOnly="0" labelOnly="1" outline="0" fieldPosition="0">
        <references count="13">
          <reference field="0" count="0" selected="0"/>
          <reference field="2" count="1" selected="0">
            <x v="196"/>
          </reference>
          <reference field="7" count="1" selected="0">
            <x v="334"/>
          </reference>
          <reference field="8" count="1" selected="0">
            <x v="273"/>
          </reference>
          <reference field="9" count="1" selected="0">
            <x v="122"/>
          </reference>
          <reference field="10" count="1" selected="0">
            <x v="143"/>
          </reference>
          <reference field="11" count="1">
            <x v="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48">
      <pivotArea dataOnly="0" labelOnly="1" outline="0" fieldPosition="0">
        <references count="13">
          <reference field="0" count="0" selected="0"/>
          <reference field="2" count="1" selected="0">
            <x v="196"/>
          </reference>
          <reference field="7" count="1" selected="0">
            <x v="334"/>
          </reference>
          <reference field="8" count="1" selected="0">
            <x v="274"/>
          </reference>
          <reference field="9" count="1" selected="0">
            <x v="122"/>
          </reference>
          <reference field="10" count="1" selected="0">
            <x v="143"/>
          </reference>
          <reference field="11" count="1">
            <x v="1"/>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47">
      <pivotArea dataOnly="0" labelOnly="1" outline="0" fieldPosition="0">
        <references count="13">
          <reference field="0" count="0" selected="0"/>
          <reference field="2" count="1" selected="0">
            <x v="196"/>
          </reference>
          <reference field="7" count="1" selected="0">
            <x v="334"/>
          </reference>
          <reference field="8" count="1" selected="0">
            <x v="275"/>
          </reference>
          <reference field="9" count="1" selected="0">
            <x v="122"/>
          </reference>
          <reference field="10" count="1" selected="0">
            <x v="28"/>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46">
      <pivotArea dataOnly="0" labelOnly="1" outline="0" fieldPosition="0">
        <references count="13">
          <reference field="0" count="0" selected="0"/>
          <reference field="2" count="1" selected="0">
            <x v="196"/>
          </reference>
          <reference field="7" count="1" selected="0">
            <x v="334"/>
          </reference>
          <reference field="8" count="1" selected="0">
            <x v="275"/>
          </reference>
          <reference field="9" count="1" selected="0">
            <x v="122"/>
          </reference>
          <reference field="10" count="1" selected="0">
            <x v="143"/>
          </reference>
          <reference field="11" count="1">
            <x v="10"/>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45">
      <pivotArea dataOnly="0" labelOnly="1" outline="0" fieldPosition="0">
        <references count="13">
          <reference field="0" count="0" selected="0"/>
          <reference field="2" count="1" selected="0">
            <x v="196"/>
          </reference>
          <reference field="7" count="1" selected="0">
            <x v="334"/>
          </reference>
          <reference field="8" count="1" selected="0">
            <x v="276"/>
          </reference>
          <reference field="9" count="1" selected="0">
            <x v="122"/>
          </reference>
          <reference field="10" count="1" selected="0">
            <x v="24"/>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44">
      <pivotArea dataOnly="0" labelOnly="1" outline="0" fieldPosition="0">
        <references count="13">
          <reference field="0" count="0" selected="0"/>
          <reference field="2" count="1" selected="0">
            <x v="202"/>
          </reference>
          <reference field="7" count="1" selected="0">
            <x v="334"/>
          </reference>
          <reference field="8" count="1" selected="0">
            <x v="296"/>
          </reference>
          <reference field="9" count="1" selected="0">
            <x v="122"/>
          </reference>
          <reference field="10" count="1" selected="0">
            <x v="143"/>
          </reference>
          <reference field="11" count="1">
            <x v="9"/>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43">
      <pivotArea dataOnly="0" labelOnly="1" outline="0" fieldPosition="0">
        <references count="13">
          <reference field="0" count="0" selected="0"/>
          <reference field="2" count="1" selected="0">
            <x v="215"/>
          </reference>
          <reference field="7" count="1" selected="0">
            <x v="334"/>
          </reference>
          <reference field="8" count="1" selected="0">
            <x v="311"/>
          </reference>
          <reference field="9" count="1" selected="0">
            <x v="122"/>
          </reference>
          <reference field="10" count="1" selected="0">
            <x v="20"/>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42">
      <pivotArea dataOnly="0" labelOnly="1" outline="0" fieldPosition="0">
        <references count="13">
          <reference field="0" count="0" selected="0"/>
          <reference field="2" count="1" selected="0">
            <x v="221"/>
          </reference>
          <reference field="7" count="1" selected="0">
            <x v="334"/>
          </reference>
          <reference field="8" count="1" selected="0">
            <x v="323"/>
          </reference>
          <reference field="9" count="1" selected="0">
            <x v="122"/>
          </reference>
          <reference field="10" count="1" selected="0">
            <x v="143"/>
          </reference>
          <reference field="11" count="1">
            <x v="4"/>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41">
      <pivotArea dataOnly="0" labelOnly="1" outline="0" fieldPosition="0">
        <references count="13">
          <reference field="0" count="0" selected="0"/>
          <reference field="2" count="1" selected="0">
            <x v="221"/>
          </reference>
          <reference field="7" count="1" selected="0">
            <x v="334"/>
          </reference>
          <reference field="8" count="1" selected="0">
            <x v="324"/>
          </reference>
          <reference field="9" count="1" selected="0">
            <x v="122"/>
          </reference>
          <reference field="10" count="1" selected="0">
            <x v="22"/>
          </reference>
          <reference field="11" count="1">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540">
      <pivotArea dataOnly="0" labelOnly="1" outline="0" fieldPosition="0">
        <references count="13">
          <reference field="0" count="0" selected="0"/>
          <reference field="2" count="1" selected="0">
            <x v="250"/>
          </reference>
          <reference field="7" count="1" selected="0">
            <x v="334"/>
          </reference>
          <reference field="8" count="1" selected="0">
            <x v="375"/>
          </reference>
          <reference field="9" count="1" selected="0">
            <x v="122"/>
          </reference>
          <reference field="10" count="1" selected="0">
            <x v="143"/>
          </reference>
          <reference field="11" count="1">
            <x v="6"/>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539">
      <pivotArea dataOnly="0" labelOnly="1" outline="0" fieldPosition="0">
        <references count="14">
          <reference field="0" count="0" selected="0"/>
          <reference field="2" count="1" selected="0">
            <x v="109"/>
          </reference>
          <reference field="3" count="1">
            <x v="20"/>
          </reference>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22" count="1" selected="0">
            <x v="111"/>
          </reference>
        </references>
      </pivotArea>
    </format>
    <format dxfId="538">
      <pivotArea dataOnly="0" labelOnly="1" outline="0" fieldPosition="0">
        <references count="14">
          <reference field="0" count="0" selected="0"/>
          <reference field="2" count="1" selected="0">
            <x v="34"/>
          </reference>
          <reference field="3" count="1">
            <x v="12"/>
          </reference>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22" count="1" selected="0">
            <x v="122"/>
          </reference>
        </references>
      </pivotArea>
    </format>
    <format dxfId="537">
      <pivotArea dataOnly="0" labelOnly="1" outline="0" fieldPosition="0">
        <references count="14">
          <reference field="0" count="0" selected="0"/>
          <reference field="2" count="1" selected="0">
            <x v="180"/>
          </reference>
          <reference field="3" count="1">
            <x v="4"/>
          </reference>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22" count="1" selected="0">
            <x v="85"/>
          </reference>
        </references>
      </pivotArea>
    </format>
    <format dxfId="536">
      <pivotArea dataOnly="0" labelOnly="1" outline="0" fieldPosition="0">
        <references count="14">
          <reference field="0" count="0" selected="0"/>
          <reference field="2" count="1" selected="0">
            <x v="250"/>
          </reference>
          <reference field="3" count="1">
            <x v="20"/>
          </reference>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7" count="1" selected="0">
            <x v="132"/>
          </reference>
          <reference field="18" count="1" selected="0">
            <x v="162"/>
          </reference>
          <reference field="22" count="1" selected="0">
            <x v="77"/>
          </reference>
        </references>
      </pivotArea>
    </format>
    <format dxfId="535">
      <pivotArea dataOnly="0" labelOnly="1" outline="0" fieldPosition="0">
        <references count="14">
          <reference field="0" count="0" selected="0"/>
          <reference field="2" count="1" selected="0">
            <x v="99"/>
          </reference>
          <reference field="3" count="1">
            <x v="19"/>
          </reference>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7" count="1" selected="0">
            <x v="213"/>
          </reference>
          <reference field="18" count="1" selected="0">
            <x v="181"/>
          </reference>
          <reference field="22" count="1" selected="0">
            <x v="122"/>
          </reference>
        </references>
      </pivotArea>
    </format>
    <format dxfId="534">
      <pivotArea dataOnly="0" labelOnly="1" outline="0" fieldPosition="0">
        <references count="14">
          <reference field="0" count="0" selected="0"/>
          <reference field="2" count="1" selected="0">
            <x v="125"/>
          </reference>
          <reference field="3" count="1">
            <x v="20"/>
          </reference>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7" count="1" selected="0">
            <x v="15"/>
          </reference>
          <reference field="18" count="1" selected="0">
            <x v="32"/>
          </reference>
          <reference field="22" count="1" selected="0">
            <x v="91"/>
          </reference>
        </references>
      </pivotArea>
    </format>
    <format dxfId="533">
      <pivotArea dataOnly="0" labelOnly="1" outline="0" fieldPosition="0">
        <references count="14">
          <reference field="0" count="0" selected="0"/>
          <reference field="2" count="1" selected="0">
            <x v="240"/>
          </reference>
          <reference field="3" count="1">
            <x v="4"/>
          </reference>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7" count="1" selected="0">
            <x v="8"/>
          </reference>
          <reference field="18" count="1" selected="0">
            <x v="9"/>
          </reference>
          <reference field="22" count="1" selected="0">
            <x v="100"/>
          </reference>
        </references>
      </pivotArea>
    </format>
    <format dxfId="532">
      <pivotArea dataOnly="0" labelOnly="1" outline="0" fieldPosition="0">
        <references count="14">
          <reference field="0" count="0" selected="0"/>
          <reference field="2" count="1" selected="0">
            <x v="250"/>
          </reference>
          <reference field="3" count="1">
            <x v="20"/>
          </reference>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7" count="1" selected="0">
            <x v="52"/>
          </reference>
          <reference field="18" count="1" selected="0">
            <x v="83"/>
          </reference>
          <reference field="22" count="1" selected="0">
            <x v="80"/>
          </reference>
        </references>
      </pivotArea>
    </format>
    <format dxfId="531">
      <pivotArea dataOnly="0" labelOnly="1" outline="0" fieldPosition="0">
        <references count="14">
          <reference field="0" count="0" selected="0"/>
          <reference field="2" count="1" selected="0">
            <x v="250"/>
          </reference>
          <reference field="3" count="1">
            <x v="19"/>
          </reference>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7" count="1" selected="0">
            <x v="50"/>
          </reference>
          <reference field="18" count="1" selected="0">
            <x v="81"/>
          </reference>
          <reference field="22" count="1" selected="0">
            <x v="122"/>
          </reference>
        </references>
      </pivotArea>
    </format>
    <format dxfId="530">
      <pivotArea dataOnly="0" labelOnly="1" outline="0" fieldPosition="0">
        <references count="14">
          <reference field="0" count="0" selected="0"/>
          <reference field="2" count="1" selected="0">
            <x v="250"/>
          </reference>
          <reference field="3" count="1">
            <x v="20"/>
          </reference>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7" count="1" selected="0">
            <x v="17"/>
          </reference>
          <reference field="18" count="1" selected="0">
            <x v="37"/>
          </reference>
          <reference field="22" count="1" selected="0">
            <x v="82"/>
          </reference>
        </references>
      </pivotArea>
    </format>
    <format dxfId="529">
      <pivotArea dataOnly="0" labelOnly="1" outline="0" fieldPosition="0">
        <references count="14">
          <reference field="0" count="0" selected="0"/>
          <reference field="2" count="1" selected="0">
            <x v="240"/>
          </reference>
          <reference field="3" count="1">
            <x v="4"/>
          </reference>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7" count="1" selected="0">
            <x v="43"/>
          </reference>
          <reference field="18" count="1" selected="0">
            <x v="70"/>
          </reference>
          <reference field="22" count="1" selected="0">
            <x v="81"/>
          </reference>
        </references>
      </pivotArea>
    </format>
    <format dxfId="528">
      <pivotArea dataOnly="0" labelOnly="1" outline="0" fieldPosition="0">
        <references count="14">
          <reference field="0" count="0" selected="0"/>
          <reference field="2" count="1" selected="0">
            <x v="180"/>
          </reference>
          <reference field="3" count="1">
            <x v="20"/>
          </reference>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7" count="1" selected="0">
            <x v="248"/>
          </reference>
          <reference field="18" count="1" selected="0">
            <x v="211"/>
          </reference>
          <reference field="22" count="1" selected="0">
            <x v="122"/>
          </reference>
        </references>
      </pivotArea>
    </format>
    <format dxfId="527">
      <pivotArea dataOnly="0" labelOnly="1" outline="0" fieldPosition="0">
        <references count="14">
          <reference field="0" count="0" selected="0"/>
          <reference field="2" count="1" selected="0">
            <x v="220"/>
          </reference>
          <reference field="3" count="1">
            <x v="22"/>
          </reference>
          <reference field="7" count="1" selected="0">
            <x v="73"/>
          </reference>
          <reference field="8" count="1" selected="0">
            <x v="320"/>
          </reference>
          <reference field="9" count="1" selected="0">
            <x v="61"/>
          </reference>
          <reference field="10" count="1" selected="0">
            <x v="118"/>
          </reference>
          <reference field="11" count="1" selected="0">
            <x v="48"/>
          </reference>
          <reference field="12" count="1" selected="0">
            <x v="27"/>
          </reference>
          <reference field="13" count="1" selected="0">
            <x v="19"/>
          </reference>
          <reference field="14" count="1" selected="0">
            <x v="62"/>
          </reference>
          <reference field="17" count="1" selected="0">
            <x v="65"/>
          </reference>
          <reference field="18" count="1" selected="0">
            <x v="57"/>
          </reference>
          <reference field="22" count="1" selected="0">
            <x v="12"/>
          </reference>
        </references>
      </pivotArea>
    </format>
    <format dxfId="526">
      <pivotArea dataOnly="0" labelOnly="1" outline="0" fieldPosition="0">
        <references count="14">
          <reference field="0" count="0" selected="0"/>
          <reference field="2" count="1" selected="0">
            <x v="205"/>
          </reference>
          <reference field="3" count="1">
            <x v="6"/>
          </reference>
          <reference field="7" count="1" selected="0">
            <x v="74"/>
          </reference>
          <reference field="8" count="1" selected="0">
            <x v="299"/>
          </reference>
          <reference field="9" count="1" selected="0">
            <x v="88"/>
          </reference>
          <reference field="10" count="1" selected="0">
            <x v="88"/>
          </reference>
          <reference field="11" count="1" selected="0">
            <x v="48"/>
          </reference>
          <reference field="12" count="1" selected="0">
            <x v="27"/>
          </reference>
          <reference field="13" count="1" selected="0">
            <x v="19"/>
          </reference>
          <reference field="14" count="1" selected="0">
            <x v="92"/>
          </reference>
          <reference field="17" count="1" selected="0">
            <x v="96"/>
          </reference>
          <reference field="18" count="1" selected="0">
            <x v="90"/>
          </reference>
          <reference field="22" count="1" selected="0">
            <x v="122"/>
          </reference>
        </references>
      </pivotArea>
    </format>
    <format dxfId="525">
      <pivotArea dataOnly="0" labelOnly="1" outline="0" fieldPosition="0">
        <references count="14">
          <reference field="0" count="0" selected="0"/>
          <reference field="2" count="1" selected="0">
            <x v="65"/>
          </reference>
          <reference field="3" count="1">
            <x v="12"/>
          </reference>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22" count="1" selected="0">
            <x v="122"/>
          </reference>
        </references>
      </pivotArea>
    </format>
    <format dxfId="524">
      <pivotArea dataOnly="0" labelOnly="1" outline="0" fieldPosition="0">
        <references count="14">
          <reference field="0" count="0" selected="0"/>
          <reference field="2" count="1" selected="0">
            <x v="221"/>
          </reference>
          <reference field="3" count="1">
            <x v="20"/>
          </reference>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22" count="1" selected="0">
            <x v="93"/>
          </reference>
        </references>
      </pivotArea>
    </format>
    <format dxfId="523">
      <pivotArea dataOnly="0" labelOnly="1" outline="0" fieldPosition="0">
        <references count="14">
          <reference field="0" count="0" selected="0"/>
          <reference field="2" count="1" selected="0">
            <x v="220"/>
          </reference>
          <reference field="3" count="1">
            <x v="4"/>
          </reference>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7" count="1" selected="0">
            <x v="94"/>
          </reference>
          <reference field="18" count="1" selected="0">
            <x v="140"/>
          </reference>
          <reference field="22" count="1" selected="0">
            <x v="112"/>
          </reference>
        </references>
      </pivotArea>
    </format>
    <format dxfId="522">
      <pivotArea dataOnly="0" labelOnly="1" outline="0" fieldPosition="0">
        <references count="14">
          <reference field="0" count="0" selected="0"/>
          <reference field="2" count="1" selected="0">
            <x v="186"/>
          </reference>
          <reference field="3" count="1">
            <x v="20"/>
          </reference>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7" count="1" selected="0">
            <x v="169"/>
          </reference>
          <reference field="18" count="1" selected="0">
            <x v="243"/>
          </reference>
          <reference field="22" count="1" selected="0">
            <x v="99"/>
          </reference>
        </references>
      </pivotArea>
    </format>
    <format dxfId="521">
      <pivotArea dataOnly="0" labelOnly="1" outline="0" fieldPosition="0">
        <references count="14">
          <reference field="0" count="0" selected="0"/>
          <reference field="2" count="1" selected="0">
            <x v="250"/>
          </reference>
          <reference field="3" count="1">
            <x v="4"/>
          </reference>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7" count="1" selected="0">
            <x v="36"/>
          </reference>
          <reference field="18" count="1" selected="0">
            <x v="54"/>
          </reference>
          <reference field="22" count="1" selected="0">
            <x v="109"/>
          </reference>
        </references>
      </pivotArea>
    </format>
    <format dxfId="520">
      <pivotArea dataOnly="0" labelOnly="1" outline="0" fieldPosition="0">
        <references count="14">
          <reference field="0" count="0" selected="0"/>
          <reference field="2" count="1" selected="0">
            <x v="19"/>
          </reference>
          <reference field="3" count="1">
            <x v="20"/>
          </reference>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7" count="1" selected="0">
            <x v="64"/>
          </reference>
          <reference field="18" count="1" selected="0">
            <x v="132"/>
          </reference>
          <reference field="22" count="1" selected="0">
            <x v="109"/>
          </reference>
        </references>
      </pivotArea>
    </format>
    <format dxfId="519">
      <pivotArea dataOnly="0" labelOnly="1" outline="0" fieldPosition="0">
        <references count="14">
          <reference field="0" count="0" selected="0"/>
          <reference field="2" count="1" selected="0">
            <x v="247"/>
          </reference>
          <reference field="3" count="1">
            <x v="12"/>
          </reference>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22" count="1" selected="0">
            <x v="122"/>
          </reference>
        </references>
      </pivotArea>
    </format>
    <format dxfId="518">
      <pivotArea dataOnly="0" labelOnly="1" outline="0" fieldPosition="0">
        <references count="14">
          <reference field="0" count="0" selected="0"/>
          <reference field="2" count="1" selected="0">
            <x v="196"/>
          </reference>
          <reference field="3" count="1">
            <x v="19"/>
          </reference>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22" count="1" selected="0">
            <x v="122"/>
          </reference>
        </references>
      </pivotArea>
    </format>
    <format dxfId="517">
      <pivotArea dataOnly="0" labelOnly="1" outline="0" fieldPosition="0">
        <references count="14">
          <reference field="0" count="0" selected="0"/>
          <reference field="2" count="1" selected="0">
            <x v="219"/>
          </reference>
          <reference field="3" count="1">
            <x v="20"/>
          </reference>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7" count="1" selected="0">
            <x v="3"/>
          </reference>
          <reference field="18" count="1" selected="0">
            <x v="6"/>
          </reference>
          <reference field="22" count="1" selected="0">
            <x v="108"/>
          </reference>
        </references>
      </pivotArea>
    </format>
    <format dxfId="516">
      <pivotArea dataOnly="0" labelOnly="1" outline="0" fieldPosition="0">
        <references count="14">
          <reference field="0" count="0" selected="0"/>
          <reference field="2" count="1" selected="0">
            <x v="183"/>
          </reference>
          <reference field="3" count="1">
            <x v="19"/>
          </reference>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7" count="1" selected="0">
            <x v="241"/>
          </reference>
          <reference field="18" count="1" selected="0">
            <x v="271"/>
          </reference>
          <reference field="22" count="1" selected="0">
            <x v="122"/>
          </reference>
        </references>
      </pivotArea>
    </format>
    <format dxfId="515">
      <pivotArea dataOnly="0" labelOnly="1" outline="0" fieldPosition="0">
        <references count="14">
          <reference field="0" count="0" selected="0"/>
          <reference field="2" count="1" selected="0">
            <x v="154"/>
          </reference>
          <reference field="3" count="1">
            <x v="20"/>
          </reference>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7" count="1" selected="0">
            <x v="5"/>
          </reference>
          <reference field="18" count="1" selected="0">
            <x v="10"/>
          </reference>
          <reference field="22" count="1" selected="0">
            <x v="94"/>
          </reference>
        </references>
      </pivotArea>
    </format>
    <format dxfId="514">
      <pivotArea dataOnly="0" labelOnly="1" outline="0" fieldPosition="0">
        <references count="14">
          <reference field="0" count="0" selected="0"/>
          <reference field="2" count="1" selected="0">
            <x v="146"/>
          </reference>
          <reference field="3" count="1">
            <x v="12"/>
          </reference>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22" count="1" selected="0">
            <x v="122"/>
          </reference>
        </references>
      </pivotArea>
    </format>
    <format dxfId="513">
      <pivotArea dataOnly="0" labelOnly="1" outline="0" fieldPosition="0">
        <references count="14">
          <reference field="0" count="0" selected="0"/>
          <reference field="2" count="1" selected="0">
            <x v="216"/>
          </reference>
          <reference field="3" count="1">
            <x v="20"/>
          </reference>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22" count="1" selected="0">
            <x v="103"/>
          </reference>
        </references>
      </pivotArea>
    </format>
    <format dxfId="512">
      <pivotArea dataOnly="0" labelOnly="1" outline="0" fieldPosition="0">
        <references count="14">
          <reference field="0" count="0" selected="0"/>
          <reference field="2" count="1" selected="0">
            <x v="166"/>
          </reference>
          <reference field="3" count="1">
            <x v="19"/>
          </reference>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7" count="1" selected="0">
            <x v="62"/>
          </reference>
          <reference field="18" count="1" selected="0">
            <x v="53"/>
          </reference>
          <reference field="22" count="1" selected="0">
            <x v="122"/>
          </reference>
        </references>
      </pivotArea>
    </format>
    <format dxfId="511">
      <pivotArea dataOnly="0" labelOnly="1" outline="0" fieldPosition="0">
        <references count="14">
          <reference field="0" count="0" selected="0"/>
          <reference field="2" count="1" selected="0">
            <x v="210"/>
          </reference>
          <reference field="3" count="1">
            <x v="20"/>
          </reference>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7" count="1" selected="0">
            <x v="55"/>
          </reference>
          <reference field="18" count="1" selected="0">
            <x v="47"/>
          </reference>
          <reference field="22" count="1" selected="0">
            <x v="101"/>
          </reference>
        </references>
      </pivotArea>
    </format>
    <format dxfId="510">
      <pivotArea dataOnly="0" labelOnly="1" outline="0" fieldPosition="0">
        <references count="14">
          <reference field="0" count="0" selected="0"/>
          <reference field="2" count="1" selected="0">
            <x v="176"/>
          </reference>
          <reference field="3" count="1">
            <x v="19"/>
          </reference>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7" count="1" selected="0">
            <x v="64"/>
          </reference>
          <reference field="18" count="1" selected="0">
            <x v="105"/>
          </reference>
          <reference field="22" count="1" selected="0">
            <x v="122"/>
          </reference>
        </references>
      </pivotArea>
    </format>
    <format dxfId="509">
      <pivotArea dataOnly="0" labelOnly="1" outline="0" fieldPosition="0">
        <references count="14">
          <reference field="0" count="0" selected="0"/>
          <reference field="2" count="1" selected="0">
            <x v="148"/>
          </reference>
          <reference field="3" count="1">
            <x v="4"/>
          </reference>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22" count="1" selected="0">
            <x v="113"/>
          </reference>
        </references>
      </pivotArea>
    </format>
    <format dxfId="508">
      <pivotArea dataOnly="0" labelOnly="1" outline="0" fieldPosition="0">
        <references count="14">
          <reference field="0" count="0" selected="0"/>
          <reference field="2" count="1" selected="0">
            <x v="22"/>
          </reference>
          <reference field="3" count="1">
            <x v="19"/>
          </reference>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7" count="1" selected="0">
            <x v="4"/>
          </reference>
          <reference field="18" count="1" selected="0">
            <x v="4"/>
          </reference>
          <reference field="22" count="1" selected="0">
            <x v="122"/>
          </reference>
        </references>
      </pivotArea>
    </format>
    <format dxfId="507">
      <pivotArea dataOnly="0" labelOnly="1" outline="0" fieldPosition="0">
        <references count="14">
          <reference field="0" count="0" selected="0"/>
          <reference field="2" count="1" selected="0">
            <x v="82"/>
          </reference>
          <reference field="3" count="1">
            <x v="12"/>
          </reference>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22" count="1" selected="0">
            <x v="122"/>
          </reference>
        </references>
      </pivotArea>
    </format>
    <format dxfId="506">
      <pivotArea dataOnly="0" labelOnly="1" outline="0" fieldPosition="0">
        <references count="14">
          <reference field="0" count="0" selected="0"/>
          <reference field="2" count="1" selected="0">
            <x v="250"/>
          </reference>
          <reference field="3" count="1">
            <x v="20"/>
          </reference>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22" count="1" selected="0">
            <x v="78"/>
          </reference>
        </references>
      </pivotArea>
    </format>
    <format dxfId="505">
      <pivotArea dataOnly="0" labelOnly="1" outline="0" fieldPosition="0">
        <references count="14">
          <reference field="0" count="0" selected="0"/>
          <reference field="2" count="1" selected="0">
            <x v="76"/>
          </reference>
          <reference field="3" count="1">
            <x v="22"/>
          </reference>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7" count="1" selected="0">
            <x v="121"/>
          </reference>
          <reference field="18" count="1" selected="0">
            <x v="107"/>
          </reference>
          <reference field="22" count="1" selected="0">
            <x v="12"/>
          </reference>
        </references>
      </pivotArea>
    </format>
    <format dxfId="504">
      <pivotArea dataOnly="0" labelOnly="1" outline="0" fieldPosition="0">
        <references count="14">
          <reference field="0" count="0" selected="0"/>
          <reference field="2" count="1" selected="0">
            <x v="146"/>
          </reference>
          <reference field="3" count="1">
            <x v="19"/>
          </reference>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7" count="1" selected="0">
            <x v="45"/>
          </reference>
          <reference field="18" count="1" selected="0">
            <x v="75"/>
          </reference>
          <reference field="22" count="1" selected="0">
            <x v="122"/>
          </reference>
        </references>
      </pivotArea>
    </format>
    <format dxfId="503">
      <pivotArea dataOnly="0" labelOnly="1" outline="0" fieldPosition="0">
        <references count="14">
          <reference field="0" count="0" selected="0"/>
          <reference field="2" count="1" selected="0">
            <x v="146"/>
          </reference>
          <reference field="3" count="1">
            <x v="5"/>
          </reference>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22" count="1" selected="0">
            <x v="122"/>
          </reference>
        </references>
      </pivotArea>
    </format>
    <format dxfId="502">
      <pivotArea dataOnly="0" labelOnly="1" outline="0" fieldPosition="0">
        <references count="14">
          <reference field="0" count="0" selected="0"/>
          <reference field="2" count="1" selected="0">
            <x v="130"/>
          </reference>
          <reference field="3" count="1">
            <x v="12"/>
          </reference>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22" count="1" selected="0">
            <x v="122"/>
          </reference>
        </references>
      </pivotArea>
    </format>
    <format dxfId="501">
      <pivotArea dataOnly="0" labelOnly="1" outline="0" fieldPosition="0">
        <references count="14">
          <reference field="0" count="0" selected="0"/>
          <reference field="2" count="1" selected="0">
            <x v="132"/>
          </reference>
          <reference field="3" count="1">
            <x v="4"/>
          </reference>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7" count="1" selected="0">
            <x v="39"/>
          </reference>
          <reference field="18" count="1" selected="0">
            <x v="58"/>
          </reference>
          <reference field="22" count="1" selected="0">
            <x v="110"/>
          </reference>
        </references>
      </pivotArea>
    </format>
    <format dxfId="500">
      <pivotArea dataOnly="0" labelOnly="1" outline="0" fieldPosition="0">
        <references count="14">
          <reference field="0" count="0" selected="0"/>
          <reference field="2" count="1" selected="0">
            <x v="202"/>
          </reference>
          <reference field="3" count="1">
            <x v="19"/>
          </reference>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7" count="1" selected="0">
            <x v="230"/>
          </reference>
          <reference field="18" count="1" selected="0">
            <x v="263"/>
          </reference>
          <reference field="22" count="1" selected="0">
            <x v="122"/>
          </reference>
        </references>
      </pivotArea>
    </format>
    <format dxfId="499">
      <pivotArea dataOnly="0" labelOnly="1" outline="0" fieldPosition="0">
        <references count="14">
          <reference field="0" count="0" selected="0"/>
          <reference field="2" count="1" selected="0">
            <x v="180"/>
          </reference>
          <reference field="3" count="1">
            <x v="4"/>
          </reference>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7" count="1" selected="0">
            <x v="48"/>
          </reference>
          <reference field="18" count="1" selected="0">
            <x v="39"/>
          </reference>
          <reference field="22" count="1" selected="0">
            <x v="105"/>
          </reference>
        </references>
      </pivotArea>
    </format>
    <format dxfId="498">
      <pivotArea dataOnly="0" labelOnly="1" outline="0" fieldPosition="0">
        <references count="14">
          <reference field="0" count="0" selected="0"/>
          <reference field="2" count="1" selected="0">
            <x v="202"/>
          </reference>
          <reference field="3" count="1">
            <x v="19"/>
          </reference>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7" count="1" selected="0">
            <x v="269"/>
          </reference>
          <reference field="18" count="1" selected="0">
            <x v="285"/>
          </reference>
          <reference field="22" count="1" selected="0">
            <x v="122"/>
          </reference>
        </references>
      </pivotArea>
    </format>
    <format dxfId="497">
      <pivotArea dataOnly="0" labelOnly="1" outline="0" fieldPosition="0">
        <references count="14">
          <reference field="0" count="0" selected="0"/>
          <reference field="2" count="1" selected="0">
            <x v="129"/>
          </reference>
          <reference field="3" count="1">
            <x v="5"/>
          </reference>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22" count="1" selected="0">
            <x v="122"/>
          </reference>
        </references>
      </pivotArea>
    </format>
    <format dxfId="496">
      <pivotArea dataOnly="0" labelOnly="1" outline="0" fieldPosition="0">
        <references count="14">
          <reference field="0" count="0" selected="0"/>
          <reference field="2" count="1" selected="0">
            <x v="202"/>
          </reference>
          <reference field="3" count="1">
            <x v="19"/>
          </reference>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22" count="1" selected="0">
            <x v="122"/>
          </reference>
        </references>
      </pivotArea>
    </format>
    <format dxfId="495">
      <pivotArea dataOnly="0" labelOnly="1" outline="0" fieldPosition="0">
        <references count="14">
          <reference field="0" count="0" selected="0"/>
          <reference field="2" count="1" selected="0">
            <x v="131"/>
          </reference>
          <reference field="3" count="1">
            <x v="0"/>
          </reference>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7" count="1" selected="0">
            <x v="131"/>
          </reference>
          <reference field="18" count="1" selected="0">
            <x v="160"/>
          </reference>
          <reference field="22" count="1" selected="0">
            <x v="104"/>
          </reference>
        </references>
      </pivotArea>
    </format>
    <format dxfId="494">
      <pivotArea dataOnly="0" labelOnly="1" outline="0" fieldPosition="0">
        <references count="14">
          <reference field="0" count="0" selected="0"/>
          <reference field="2" count="1" selected="0">
            <x v="60"/>
          </reference>
          <reference field="3" count="1">
            <x v="20"/>
          </reference>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7" count="1" selected="0">
            <x v="36"/>
          </reference>
          <reference field="18" count="1" selected="0">
            <x v="30"/>
          </reference>
          <reference field="22" count="1" selected="0">
            <x v="96"/>
          </reference>
        </references>
      </pivotArea>
    </format>
    <format dxfId="493">
      <pivotArea dataOnly="0" labelOnly="1" outline="0" fieldPosition="0">
        <references count="14">
          <reference field="0" count="0" selected="0"/>
          <reference field="2" count="1" selected="0">
            <x v="165"/>
          </reference>
          <reference field="3" count="1">
            <x v="19"/>
          </reference>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7" count="1" selected="0">
            <x v="141"/>
          </reference>
          <reference field="18" count="1" selected="0">
            <x v="120"/>
          </reference>
          <reference field="22" count="1" selected="0">
            <x v="122"/>
          </reference>
        </references>
      </pivotArea>
    </format>
    <format dxfId="492">
      <pivotArea dataOnly="0" labelOnly="1" outline="0" fieldPosition="0">
        <references count="14">
          <reference field="0" count="0" selected="0"/>
          <reference field="2" count="1" selected="0">
            <x v="232"/>
          </reference>
          <reference field="3" count="1">
            <x v="12"/>
          </reference>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22" count="1" selected="0">
            <x v="122"/>
          </reference>
        </references>
      </pivotArea>
    </format>
    <format dxfId="491">
      <pivotArea dataOnly="0" labelOnly="1" outline="0" fieldPosition="0">
        <references count="14">
          <reference field="0" count="0" selected="0"/>
          <reference field="2" count="1" selected="0">
            <x v="220"/>
          </reference>
          <reference field="3" count="1">
            <x v="20"/>
          </reference>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22" count="1" selected="0">
            <x v="115"/>
          </reference>
        </references>
      </pivotArea>
    </format>
    <format dxfId="490">
      <pivotArea dataOnly="0" labelOnly="1" outline="0" fieldPosition="0">
        <references count="14">
          <reference field="0" count="0" selected="0"/>
          <reference field="2" count="1" selected="0">
            <x v="61"/>
          </reference>
          <reference field="3" count="1">
            <x v="8"/>
          </reference>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22" count="1" selected="0">
            <x v="122"/>
          </reference>
        </references>
      </pivotArea>
    </format>
    <format dxfId="489">
      <pivotArea dataOnly="0" labelOnly="1" outline="0" fieldPosition="0">
        <references count="14">
          <reference field="0" count="0" selected="0"/>
          <reference field="2" count="1" selected="0">
            <x v="214"/>
          </reference>
          <reference field="3" count="1">
            <x v="22"/>
          </reference>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22" count="1" selected="0">
            <x v="12"/>
          </reference>
        </references>
      </pivotArea>
    </format>
    <format dxfId="488">
      <pivotArea dataOnly="0" labelOnly="1" outline="0" fieldPosition="0">
        <references count="14">
          <reference field="0" count="0" selected="0"/>
          <reference field="2" count="1" selected="0">
            <x v="250"/>
          </reference>
          <reference field="3" count="1">
            <x v="5"/>
          </reference>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7" count="1" selected="0">
            <x v="127"/>
          </reference>
          <reference field="18" count="1" selected="0">
            <x v="34"/>
          </reference>
          <reference field="22" count="1" selected="0">
            <x v="55"/>
          </reference>
        </references>
      </pivotArea>
    </format>
    <format dxfId="487">
      <pivotArea dataOnly="0" labelOnly="1" outline="0" fieldPosition="0">
        <references count="14">
          <reference field="0" count="0" selected="0"/>
          <reference field="2" count="1" selected="0">
            <x v="250"/>
          </reference>
          <reference field="3" count="1">
            <x v="20"/>
          </reference>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22" count="1" selected="0">
            <x v="102"/>
          </reference>
        </references>
      </pivotArea>
    </format>
    <format dxfId="486">
      <pivotArea dataOnly="0" labelOnly="1" outline="0" fieldPosition="0">
        <references count="14">
          <reference field="0" count="0" selected="0"/>
          <reference field="2" count="1" selected="0">
            <x v="20"/>
          </reference>
          <reference field="3" count="1">
            <x v="12"/>
          </reference>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22" count="1" selected="0">
            <x v="4"/>
          </reference>
        </references>
      </pivotArea>
    </format>
    <format dxfId="485">
      <pivotArea dataOnly="0" labelOnly="1" outline="0" fieldPosition="0">
        <references count="14">
          <reference field="0" count="0" selected="0"/>
          <reference field="2" count="1" selected="0">
            <x v="254"/>
          </reference>
          <reference field="3" count="1">
            <x v="18"/>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79"/>
          </reference>
        </references>
      </pivotArea>
    </format>
    <format dxfId="484">
      <pivotArea dataOnly="0" labelOnly="1" outline="0" fieldPosition="0">
        <references count="14">
          <reference field="0" count="0" selected="0"/>
          <reference field="2" count="1" selected="0">
            <x v="254"/>
          </reference>
          <reference field="3" count="1">
            <x v="6"/>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122"/>
          </reference>
        </references>
      </pivotArea>
    </format>
    <format dxfId="483">
      <pivotArea dataOnly="0" labelOnly="1" outline="0" fieldPosition="0">
        <references count="14">
          <reference field="0" count="0" selected="0"/>
          <reference field="2" count="1" selected="0">
            <x v="254"/>
          </reference>
          <reference field="3" count="1">
            <x v="1"/>
          </reference>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7" count="1" selected="0">
            <x v="74"/>
          </reference>
          <reference field="18" count="1" selected="0">
            <x v="118"/>
          </reference>
          <reference field="22" count="1" selected="0">
            <x v="122"/>
          </reference>
        </references>
      </pivotArea>
    </format>
    <format dxfId="482">
      <pivotArea dataOnly="0" labelOnly="1" outline="0" fieldPosition="0">
        <references count="14">
          <reference field="0" count="0" selected="0"/>
          <reference field="2" count="1" selected="0">
            <x v="214"/>
          </reference>
          <reference field="3" count="1">
            <x v="22"/>
          </reference>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7" count="1" selected="0">
            <x v="103"/>
          </reference>
          <reference field="18" count="1" selected="0">
            <x v="93"/>
          </reference>
          <reference field="22" count="1" selected="0">
            <x v="12"/>
          </reference>
        </references>
      </pivotArea>
    </format>
    <format dxfId="481">
      <pivotArea dataOnly="0" labelOnly="1" outline="0" fieldPosition="0">
        <references count="14">
          <reference field="0" count="0" selected="0"/>
          <reference field="2" count="1" selected="0">
            <x v="242"/>
          </reference>
          <reference field="3" count="1">
            <x v="20"/>
          </reference>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7" count="1" selected="0">
            <x v="19"/>
          </reference>
          <reference field="18" count="1" selected="0">
            <x v="40"/>
          </reference>
          <reference field="22" count="1" selected="0">
            <x v="121"/>
          </reference>
        </references>
      </pivotArea>
    </format>
    <format dxfId="480">
      <pivotArea dataOnly="0" labelOnly="1" outline="0" fieldPosition="0">
        <references count="14">
          <reference field="0" count="0" selected="0"/>
          <reference field="2" count="1" selected="0">
            <x v="245"/>
          </reference>
          <reference field="3" count="1">
            <x v="4"/>
          </reference>
          <reference field="7" count="1" selected="0">
            <x v="295"/>
          </reference>
          <reference field="8" count="1" selected="0">
            <x v="359"/>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22" count="1" selected="0">
            <x v="119"/>
          </reference>
        </references>
      </pivotArea>
    </format>
    <format dxfId="479">
      <pivotArea dataOnly="0" labelOnly="1" outline="0" fieldPosition="0">
        <references count="14">
          <reference field="0" count="0" selected="0"/>
          <reference field="2" count="1" selected="0">
            <x v="145"/>
          </reference>
          <reference field="3" count="1">
            <x v="5"/>
          </reference>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7" count="1" selected="0">
            <x v="220"/>
          </reference>
          <reference field="18" count="1" selected="0">
            <x v="68"/>
          </reference>
          <reference field="22" count="1" selected="0">
            <x v="122"/>
          </reference>
        </references>
      </pivotArea>
    </format>
    <format dxfId="478">
      <pivotArea dataOnly="0" labelOnly="1" outline="0" fieldPosition="0">
        <references count="14">
          <reference field="0" count="0" selected="0"/>
          <reference field="2" count="1" selected="0">
            <x v="126"/>
          </reference>
          <reference field="3" count="1">
            <x v="20"/>
          </reference>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22" count="1" selected="0">
            <x v="87"/>
          </reference>
        </references>
      </pivotArea>
    </format>
    <format dxfId="477">
      <pivotArea dataOnly="0" labelOnly="1" outline="0" fieldPosition="0">
        <references count="14">
          <reference field="0" count="0" selected="0"/>
          <reference field="2" count="1" selected="0">
            <x v="205"/>
          </reference>
          <reference field="3" count="1">
            <x v="1"/>
          </reference>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22" count="1" selected="0">
            <x v="122"/>
          </reference>
        </references>
      </pivotArea>
    </format>
    <format dxfId="476">
      <pivotArea dataOnly="0" labelOnly="1" outline="0" fieldPosition="0">
        <references count="14">
          <reference field="0" count="0" selected="0"/>
          <reference field="2" count="1" selected="0">
            <x v="170"/>
          </reference>
          <reference field="3" count="1">
            <x v="12"/>
          </reference>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475">
      <pivotArea dataOnly="0" labelOnly="1" outline="0" fieldPosition="0">
        <references count="14">
          <reference field="0" count="0" selected="0"/>
          <reference field="2" count="1" selected="0">
            <x v="60"/>
          </reference>
          <reference field="3" count="1">
            <x v="20"/>
          </reference>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22" count="1" selected="0">
            <x v="95"/>
          </reference>
        </references>
      </pivotArea>
    </format>
    <format dxfId="474">
      <pivotArea dataOnly="0" labelOnly="1" outline="0" fieldPosition="0">
        <references count="14">
          <reference field="0" count="0" selected="0"/>
          <reference field="2" count="1" selected="0">
            <x v="95"/>
          </reference>
          <reference field="3" count="1">
            <x v="22"/>
          </reference>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73">
      <pivotArea dataOnly="0" labelOnly="1" outline="0" fieldPosition="0">
        <references count="14">
          <reference field="0" count="0" selected="0"/>
          <reference field="2" count="1" selected="0">
            <x v="95"/>
          </reference>
          <reference field="3" count="1">
            <x v="6"/>
          </reference>
          <reference field="7" count="1" selected="0">
            <x v="334"/>
          </reference>
          <reference field="8" count="1" selected="0">
            <x v="150"/>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72">
      <pivotArea dataOnly="0" labelOnly="1" outline="0" fieldPosition="0">
        <references count="14">
          <reference field="0" count="0" selected="0"/>
          <reference field="2" count="1" selected="0">
            <x v="146"/>
          </reference>
          <reference field="3" count="1">
            <x v="22"/>
          </reference>
          <reference field="7" count="1" selected="0">
            <x v="334"/>
          </reference>
          <reference field="8" count="1" selected="0">
            <x v="209"/>
          </reference>
          <reference field="9" count="1" selected="0">
            <x v="122"/>
          </reference>
          <reference field="10" count="1" selected="0">
            <x v="143"/>
          </reference>
          <reference field="11" count="1" selected="0">
            <x v="7"/>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71">
      <pivotArea dataOnly="0" labelOnly="1" outline="0" fieldPosition="0">
        <references count="14">
          <reference field="0" count="0" selected="0"/>
          <reference field="2" count="1" selected="0">
            <x v="146"/>
          </reference>
          <reference field="3" count="1">
            <x v="6"/>
          </reference>
          <reference field="7" count="1" selected="0">
            <x v="334"/>
          </reference>
          <reference field="8" count="1" selected="0">
            <x v="210"/>
          </reference>
          <reference field="9" count="1" selected="0">
            <x v="122"/>
          </reference>
          <reference field="10" count="1" selected="0">
            <x v="27"/>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70">
      <pivotArea dataOnly="0" labelOnly="1" outline="0" fieldPosition="0">
        <references count="14">
          <reference field="0" count="0" selected="0"/>
          <reference field="2" count="1" selected="0">
            <x v="196"/>
          </reference>
          <reference field="3" count="1">
            <x v="22"/>
          </reference>
          <reference field="7" count="1" selected="0">
            <x v="334"/>
          </reference>
          <reference field="8" count="1" selected="0">
            <x v="273"/>
          </reference>
          <reference field="9" count="1" selected="0">
            <x v="122"/>
          </reference>
          <reference field="10" count="1" selected="0">
            <x v="143"/>
          </reference>
          <reference field="11" count="1" selected="0">
            <x v="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69">
      <pivotArea dataOnly="0" labelOnly="1" outline="0" fieldPosition="0">
        <references count="14">
          <reference field="0" count="0" selected="0"/>
          <reference field="2" count="1" selected="0">
            <x v="196"/>
          </reference>
          <reference field="3" count="1">
            <x v="6"/>
          </reference>
          <reference field="7" count="1" selected="0">
            <x v="334"/>
          </reference>
          <reference field="8" count="1" selected="0">
            <x v="275"/>
          </reference>
          <reference field="9" count="1" selected="0">
            <x v="122"/>
          </reference>
          <reference field="10" count="1" selected="0">
            <x v="28"/>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68">
      <pivotArea dataOnly="0" labelOnly="1" outline="0" fieldPosition="0">
        <references count="14">
          <reference field="0" count="0" selected="0"/>
          <reference field="2" count="1" selected="0">
            <x v="196"/>
          </reference>
          <reference field="3" count="1">
            <x v="22"/>
          </reference>
          <reference field="7" count="1" selected="0">
            <x v="334"/>
          </reference>
          <reference field="8" count="1" selected="0">
            <x v="275"/>
          </reference>
          <reference field="9" count="1" selected="0">
            <x v="122"/>
          </reference>
          <reference field="10" count="1" selected="0">
            <x v="143"/>
          </reference>
          <reference field="11" count="1" selected="0">
            <x v="10"/>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67">
      <pivotArea dataOnly="0" labelOnly="1" outline="0" fieldPosition="0">
        <references count="14">
          <reference field="0" count="0" selected="0"/>
          <reference field="2" count="1" selected="0">
            <x v="196"/>
          </reference>
          <reference field="3" count="1">
            <x v="6"/>
          </reference>
          <reference field="7" count="1" selected="0">
            <x v="334"/>
          </reference>
          <reference field="8" count="1" selected="0">
            <x v="276"/>
          </reference>
          <reference field="9" count="1" selected="0">
            <x v="122"/>
          </reference>
          <reference field="10" count="1" selected="0">
            <x v="24"/>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66">
      <pivotArea dataOnly="0" labelOnly="1" outline="0" fieldPosition="0">
        <references count="14">
          <reference field="0" count="0" selected="0"/>
          <reference field="2" count="1" selected="0">
            <x v="202"/>
          </reference>
          <reference field="3" count="1">
            <x v="22"/>
          </reference>
          <reference field="7" count="1" selected="0">
            <x v="334"/>
          </reference>
          <reference field="8" count="1" selected="0">
            <x v="296"/>
          </reference>
          <reference field="9" count="1" selected="0">
            <x v="122"/>
          </reference>
          <reference field="10" count="1" selected="0">
            <x v="143"/>
          </reference>
          <reference field="11" count="1" selected="0">
            <x v="9"/>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65">
      <pivotArea dataOnly="0" labelOnly="1" outline="0" fieldPosition="0">
        <references count="14">
          <reference field="0" count="0" selected="0"/>
          <reference field="2" count="1" selected="0">
            <x v="215"/>
          </reference>
          <reference field="3" count="1">
            <x v="6"/>
          </reference>
          <reference field="7" count="1" selected="0">
            <x v="334"/>
          </reference>
          <reference field="8" count="1" selected="0">
            <x v="311"/>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64">
      <pivotArea dataOnly="0" labelOnly="1" outline="0" fieldPosition="0">
        <references count="14">
          <reference field="0" count="0" selected="0"/>
          <reference field="2" count="1" selected="0">
            <x v="221"/>
          </reference>
          <reference field="3" count="1">
            <x v="22"/>
          </reference>
          <reference field="7" count="1" selected="0">
            <x v="334"/>
          </reference>
          <reference field="8" count="1" selected="0">
            <x v="323"/>
          </reference>
          <reference field="9" count="1" selected="0">
            <x v="122"/>
          </reference>
          <reference field="10" count="1" selected="0">
            <x v="143"/>
          </reference>
          <reference field="11" count="1" selected="0">
            <x v="4"/>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63">
      <pivotArea dataOnly="0" labelOnly="1" outline="0" fieldPosition="0">
        <references count="14">
          <reference field="0" count="0" selected="0"/>
          <reference field="2" count="1" selected="0">
            <x v="221"/>
          </reference>
          <reference field="3" count="1">
            <x v="6"/>
          </reference>
          <reference field="7" count="1" selected="0">
            <x v="334"/>
          </reference>
          <reference field="8" count="1" selected="0">
            <x v="324"/>
          </reference>
          <reference field="9" count="1" selected="0">
            <x v="122"/>
          </reference>
          <reference field="10" count="1" selected="0">
            <x v="22"/>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462">
      <pivotArea dataOnly="0" labelOnly="1" outline="0" fieldPosition="0">
        <references count="14">
          <reference field="0" count="0" selected="0"/>
          <reference field="2" count="1" selected="0">
            <x v="250"/>
          </reference>
          <reference field="3" count="1">
            <x v="22"/>
          </reference>
          <reference field="7" count="1" selected="0">
            <x v="334"/>
          </reference>
          <reference field="8" count="1" selected="0">
            <x v="375"/>
          </reference>
          <reference field="9" count="1" selected="0">
            <x v="122"/>
          </reference>
          <reference field="10" count="1" selected="0">
            <x v="143"/>
          </reference>
          <reference field="11" count="1" selected="0">
            <x v="6"/>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461">
      <pivotArea dataOnly="0" labelOnly="1" outline="0" fieldPosition="0">
        <references count="15">
          <reference field="0" count="0" selected="0"/>
          <reference field="2" count="1" selected="0">
            <x v="109"/>
          </reference>
          <reference field="3" count="1" selected="0">
            <x v="20"/>
          </reference>
          <reference field="4" count="1">
            <x v="4"/>
          </reference>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22" count="1" selected="0">
            <x v="111"/>
          </reference>
        </references>
      </pivotArea>
    </format>
    <format dxfId="460">
      <pivotArea dataOnly="0" labelOnly="1" outline="0" fieldPosition="0">
        <references count="15">
          <reference field="0" count="0" selected="0"/>
          <reference field="2" count="1" selected="0">
            <x v="34"/>
          </reference>
          <reference field="3" count="1" selected="0">
            <x v="12"/>
          </reference>
          <reference field="4" count="1">
            <x v="2"/>
          </reference>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22" count="1" selected="0">
            <x v="122"/>
          </reference>
        </references>
      </pivotArea>
    </format>
    <format dxfId="459">
      <pivotArea dataOnly="0" labelOnly="1" outline="0" fieldPosition="0">
        <references count="15">
          <reference field="0" count="0" selected="0"/>
          <reference field="2" count="1" selected="0">
            <x v="180"/>
          </reference>
          <reference field="3" count="1" selected="0">
            <x v="4"/>
          </reference>
          <reference field="4" count="1">
            <x v="14"/>
          </reference>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22" count="1" selected="0">
            <x v="85"/>
          </reference>
        </references>
      </pivotArea>
    </format>
    <format dxfId="458">
      <pivotArea dataOnly="0" labelOnly="1" outline="0" fieldPosition="0">
        <references count="15">
          <reference field="0" count="0" selected="0"/>
          <reference field="2" count="1" selected="0">
            <x v="250"/>
          </reference>
          <reference field="3" count="1" selected="0">
            <x v="20"/>
          </reference>
          <reference field="4" count="1">
            <x v="4"/>
          </reference>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7" count="1" selected="0">
            <x v="132"/>
          </reference>
          <reference field="18" count="1" selected="0">
            <x v="162"/>
          </reference>
          <reference field="22" count="1" selected="0">
            <x v="77"/>
          </reference>
        </references>
      </pivotArea>
    </format>
    <format dxfId="457">
      <pivotArea dataOnly="0" labelOnly="1" outline="0" fieldPosition="0">
        <references count="15">
          <reference field="0" count="0" selected="0"/>
          <reference field="2" count="1" selected="0">
            <x v="99"/>
          </reference>
          <reference field="3" count="1" selected="0">
            <x v="19"/>
          </reference>
          <reference field="4" count="1">
            <x v="43"/>
          </reference>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7" count="1" selected="0">
            <x v="213"/>
          </reference>
          <reference field="18" count="1" selected="0">
            <x v="181"/>
          </reference>
          <reference field="22" count="1" selected="0">
            <x v="122"/>
          </reference>
        </references>
      </pivotArea>
    </format>
    <format dxfId="456">
      <pivotArea dataOnly="0" labelOnly="1" outline="0" fieldPosition="0">
        <references count="15">
          <reference field="0" count="0" selected="0"/>
          <reference field="2" count="1" selected="0">
            <x v="125"/>
          </reference>
          <reference field="3" count="1" selected="0">
            <x v="20"/>
          </reference>
          <reference field="4" count="1">
            <x v="4"/>
          </reference>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7" count="1" selected="0">
            <x v="15"/>
          </reference>
          <reference field="18" count="1" selected="0">
            <x v="32"/>
          </reference>
          <reference field="22" count="1" selected="0">
            <x v="91"/>
          </reference>
        </references>
      </pivotArea>
    </format>
    <format dxfId="455">
      <pivotArea dataOnly="0" labelOnly="1" outline="0" fieldPosition="0">
        <references count="15">
          <reference field="0" count="0" selected="0"/>
          <reference field="2" count="1" selected="0">
            <x v="240"/>
          </reference>
          <reference field="3" count="1" selected="0">
            <x v="4"/>
          </reference>
          <reference field="4" count="1">
            <x v="11"/>
          </reference>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7" count="1" selected="0">
            <x v="8"/>
          </reference>
          <reference field="18" count="1" selected="0">
            <x v="9"/>
          </reference>
          <reference field="22" count="1" selected="0">
            <x v="100"/>
          </reference>
        </references>
      </pivotArea>
    </format>
    <format dxfId="454">
      <pivotArea dataOnly="0" labelOnly="1" outline="0" fieldPosition="0">
        <references count="15">
          <reference field="0" count="0" selected="0"/>
          <reference field="2" count="1" selected="0">
            <x v="250"/>
          </reference>
          <reference field="3" count="1" selected="0">
            <x v="20"/>
          </reference>
          <reference field="4" count="1">
            <x v="4"/>
          </reference>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7" count="1" selected="0">
            <x v="52"/>
          </reference>
          <reference field="18" count="1" selected="0">
            <x v="83"/>
          </reference>
          <reference field="22" count="1" selected="0">
            <x v="80"/>
          </reference>
        </references>
      </pivotArea>
    </format>
    <format dxfId="453">
      <pivotArea dataOnly="0" labelOnly="1" outline="0" fieldPosition="0">
        <references count="15">
          <reference field="0" count="0" selected="0"/>
          <reference field="2" count="1" selected="0">
            <x v="250"/>
          </reference>
          <reference field="3" count="1" selected="0">
            <x v="19"/>
          </reference>
          <reference field="4" count="1">
            <x v="43"/>
          </reference>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7" count="1" selected="0">
            <x v="50"/>
          </reference>
          <reference field="18" count="1" selected="0">
            <x v="81"/>
          </reference>
          <reference field="22" count="1" selected="0">
            <x v="122"/>
          </reference>
        </references>
      </pivotArea>
    </format>
    <format dxfId="452">
      <pivotArea dataOnly="0" labelOnly="1" outline="0" fieldPosition="0">
        <references count="15">
          <reference field="0" count="0" selected="0"/>
          <reference field="2" count="1" selected="0">
            <x v="250"/>
          </reference>
          <reference field="3" count="1" selected="0">
            <x v="20"/>
          </reference>
          <reference field="4" count="1">
            <x v="4"/>
          </reference>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7" count="1" selected="0">
            <x v="17"/>
          </reference>
          <reference field="18" count="1" selected="0">
            <x v="37"/>
          </reference>
          <reference field="22" count="1" selected="0">
            <x v="82"/>
          </reference>
        </references>
      </pivotArea>
    </format>
    <format dxfId="451">
      <pivotArea dataOnly="0" labelOnly="1" outline="0" fieldPosition="0">
        <references count="15">
          <reference field="0" count="0" selected="0"/>
          <reference field="2" count="1" selected="0">
            <x v="240"/>
          </reference>
          <reference field="3" count="1" selected="0">
            <x v="4"/>
          </reference>
          <reference field="4" count="1">
            <x v="10"/>
          </reference>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7" count="1" selected="0">
            <x v="43"/>
          </reference>
          <reference field="18" count="1" selected="0">
            <x v="70"/>
          </reference>
          <reference field="22" count="1" selected="0">
            <x v="81"/>
          </reference>
        </references>
      </pivotArea>
    </format>
    <format dxfId="450">
      <pivotArea dataOnly="0" labelOnly="1" outline="0" fieldPosition="0">
        <references count="15">
          <reference field="0" count="0" selected="0"/>
          <reference field="2" count="1" selected="0">
            <x v="84"/>
          </reference>
          <reference field="3" count="1" selected="0">
            <x v="4"/>
          </reference>
          <reference field="4" count="1">
            <x v="21"/>
          </reference>
          <reference field="7" count="1" selected="0">
            <x v="55"/>
          </reference>
          <reference field="8" count="1" selected="0">
            <x v="132"/>
          </reference>
          <reference field="9" count="1" selected="0">
            <x v="22"/>
          </reference>
          <reference field="10" count="1" selected="0">
            <x v="89"/>
          </reference>
          <reference field="11" count="1" selected="0">
            <x v="48"/>
          </reference>
          <reference field="12" count="1" selected="0">
            <x v="27"/>
          </reference>
          <reference field="13" count="1" selected="0">
            <x v="19"/>
          </reference>
          <reference field="14" count="1" selected="0">
            <x v="43"/>
          </reference>
          <reference field="17" count="1" selected="0">
            <x v="40"/>
          </reference>
          <reference field="18" count="1" selected="0">
            <x v="59"/>
          </reference>
          <reference field="22" count="1" selected="0">
            <x v="114"/>
          </reference>
        </references>
      </pivotArea>
    </format>
    <format dxfId="449">
      <pivotArea dataOnly="0" labelOnly="1" outline="0" fieldPosition="0">
        <references count="15">
          <reference field="0" count="0" selected="0"/>
          <reference field="2" count="1" selected="0">
            <x v="180"/>
          </reference>
          <reference field="3" count="1" selected="0">
            <x v="20"/>
          </reference>
          <reference field="4" count="1">
            <x v="4"/>
          </reference>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7" count="1" selected="0">
            <x v="248"/>
          </reference>
          <reference field="18" count="1" selected="0">
            <x v="211"/>
          </reference>
          <reference field="22" count="1" selected="0">
            <x v="122"/>
          </reference>
        </references>
      </pivotArea>
    </format>
    <format dxfId="448">
      <pivotArea dataOnly="0" labelOnly="1" outline="0" fieldPosition="0">
        <references count="15">
          <reference field="0" count="0" selected="0"/>
          <reference field="2" count="1" selected="0">
            <x v="220"/>
          </reference>
          <reference field="3" count="1" selected="0">
            <x v="22"/>
          </reference>
          <reference field="4" count="1">
            <x v="34"/>
          </reference>
          <reference field="7" count="1" selected="0">
            <x v="73"/>
          </reference>
          <reference field="8" count="1" selected="0">
            <x v="320"/>
          </reference>
          <reference field="9" count="1" selected="0">
            <x v="61"/>
          </reference>
          <reference field="10" count="1" selected="0">
            <x v="118"/>
          </reference>
          <reference field="11" count="1" selected="0">
            <x v="48"/>
          </reference>
          <reference field="12" count="1" selected="0">
            <x v="27"/>
          </reference>
          <reference field="13" count="1" selected="0">
            <x v="19"/>
          </reference>
          <reference field="14" count="1" selected="0">
            <x v="62"/>
          </reference>
          <reference field="17" count="1" selected="0">
            <x v="65"/>
          </reference>
          <reference field="18" count="1" selected="0">
            <x v="57"/>
          </reference>
          <reference field="22" count="1" selected="0">
            <x v="12"/>
          </reference>
        </references>
      </pivotArea>
    </format>
    <format dxfId="447">
      <pivotArea dataOnly="0" labelOnly="1" outline="0" fieldPosition="0">
        <references count="15">
          <reference field="0" count="0" selected="0"/>
          <reference field="2" count="1" selected="0">
            <x v="205"/>
          </reference>
          <reference field="3" count="1" selected="0">
            <x v="6"/>
          </reference>
          <reference field="4" count="1">
            <x v="35"/>
          </reference>
          <reference field="7" count="1" selected="0">
            <x v="74"/>
          </reference>
          <reference field="8" count="1" selected="0">
            <x v="299"/>
          </reference>
          <reference field="9" count="1" selected="0">
            <x v="88"/>
          </reference>
          <reference field="10" count="1" selected="0">
            <x v="88"/>
          </reference>
          <reference field="11" count="1" selected="0">
            <x v="48"/>
          </reference>
          <reference field="12" count="1" selected="0">
            <x v="27"/>
          </reference>
          <reference field="13" count="1" selected="0">
            <x v="19"/>
          </reference>
          <reference field="14" count="1" selected="0">
            <x v="92"/>
          </reference>
          <reference field="17" count="1" selected="0">
            <x v="96"/>
          </reference>
          <reference field="18" count="1" selected="0">
            <x v="90"/>
          </reference>
          <reference field="22" count="1" selected="0">
            <x v="122"/>
          </reference>
        </references>
      </pivotArea>
    </format>
    <format dxfId="446">
      <pivotArea dataOnly="0" labelOnly="1" outline="0" fieldPosition="0">
        <references count="15">
          <reference field="0" count="0" selected="0"/>
          <reference field="2" count="1" selected="0">
            <x v="65"/>
          </reference>
          <reference field="3" count="1" selected="0">
            <x v="12"/>
          </reference>
          <reference field="4" count="1">
            <x v="2"/>
          </reference>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22" count="1" selected="0">
            <x v="122"/>
          </reference>
        </references>
      </pivotArea>
    </format>
    <format dxfId="445">
      <pivotArea dataOnly="0" labelOnly="1" outline="0" fieldPosition="0">
        <references count="15">
          <reference field="0" count="0" selected="0"/>
          <reference field="2" count="1" selected="0">
            <x v="221"/>
          </reference>
          <reference field="3" count="1" selected="0">
            <x v="20"/>
          </reference>
          <reference field="4" count="1">
            <x v="4"/>
          </reference>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22" count="1" selected="0">
            <x v="93"/>
          </reference>
        </references>
      </pivotArea>
    </format>
    <format dxfId="444">
      <pivotArea dataOnly="0" labelOnly="1" outline="0" fieldPosition="0">
        <references count="15">
          <reference field="0" count="0" selected="0"/>
          <reference field="2" count="1" selected="0">
            <x v="220"/>
          </reference>
          <reference field="3" count="1" selected="0">
            <x v="4"/>
          </reference>
          <reference field="4" count="1">
            <x v="17"/>
          </reference>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7" count="1" selected="0">
            <x v="94"/>
          </reference>
          <reference field="18" count="1" selected="0">
            <x v="140"/>
          </reference>
          <reference field="22" count="1" selected="0">
            <x v="112"/>
          </reference>
        </references>
      </pivotArea>
    </format>
    <format dxfId="443">
      <pivotArea dataOnly="0" labelOnly="1" outline="0" fieldPosition="0">
        <references count="15">
          <reference field="0" count="0" selected="0"/>
          <reference field="2" count="1" selected="0">
            <x v="220"/>
          </reference>
          <reference field="3" count="1" selected="0">
            <x v="4"/>
          </reference>
          <reference field="4" count="1">
            <x v="16"/>
          </reference>
          <reference field="7" count="1" selected="0">
            <x v="79"/>
          </reference>
          <reference field="8" count="1" selected="0">
            <x v="321"/>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86"/>
          </reference>
          <reference field="17" count="1" selected="0">
            <x v="90"/>
          </reference>
          <reference field="18" count="1" selected="0">
            <x v="138"/>
          </reference>
          <reference field="22" count="1" selected="0">
            <x v="90"/>
          </reference>
        </references>
      </pivotArea>
    </format>
    <format dxfId="442">
      <pivotArea dataOnly="0" labelOnly="1" outline="0" fieldPosition="0">
        <references count="15">
          <reference field="0" count="0" selected="0"/>
          <reference field="2" count="1" selected="0">
            <x v="186"/>
          </reference>
          <reference field="3" count="1" selected="0">
            <x v="20"/>
          </reference>
          <reference field="4" count="1">
            <x v="4"/>
          </reference>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7" count="1" selected="0">
            <x v="169"/>
          </reference>
          <reference field="18" count="1" selected="0">
            <x v="243"/>
          </reference>
          <reference field="22" count="1" selected="0">
            <x v="99"/>
          </reference>
        </references>
      </pivotArea>
    </format>
    <format dxfId="441">
      <pivotArea dataOnly="0" labelOnly="1" outline="0" fieldPosition="0">
        <references count="15">
          <reference field="0" count="0" selected="0"/>
          <reference field="2" count="1" selected="0">
            <x v="250"/>
          </reference>
          <reference field="3" count="1" selected="0">
            <x v="4"/>
          </reference>
          <reference field="4" count="1">
            <x v="15"/>
          </reference>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7" count="1" selected="0">
            <x v="36"/>
          </reference>
          <reference field="18" count="1" selected="0">
            <x v="54"/>
          </reference>
          <reference field="22" count="1" selected="0">
            <x v="109"/>
          </reference>
        </references>
      </pivotArea>
    </format>
    <format dxfId="440">
      <pivotArea dataOnly="0" labelOnly="1" outline="0" fieldPosition="0">
        <references count="15">
          <reference field="0" count="0" selected="0"/>
          <reference field="2" count="1" selected="0">
            <x v="19"/>
          </reference>
          <reference field="3" count="1" selected="0">
            <x v="20"/>
          </reference>
          <reference field="4" count="1">
            <x v="4"/>
          </reference>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7" count="1" selected="0">
            <x v="64"/>
          </reference>
          <reference field="18" count="1" selected="0">
            <x v="132"/>
          </reference>
          <reference field="22" count="1" selected="0">
            <x v="109"/>
          </reference>
        </references>
      </pivotArea>
    </format>
    <format dxfId="439">
      <pivotArea dataOnly="0" labelOnly="1" outline="0" fieldPosition="0">
        <references count="15">
          <reference field="0" count="0" selected="0"/>
          <reference field="2" count="1" selected="0">
            <x v="247"/>
          </reference>
          <reference field="3" count="1" selected="0">
            <x v="12"/>
          </reference>
          <reference field="4" count="1">
            <x v="2"/>
          </reference>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22" count="1" selected="0">
            <x v="122"/>
          </reference>
        </references>
      </pivotArea>
    </format>
    <format dxfId="438">
      <pivotArea dataOnly="0" labelOnly="1" outline="0" fieldPosition="0">
        <references count="15">
          <reference field="0" count="0" selected="0"/>
          <reference field="2" count="1" selected="0">
            <x v="196"/>
          </reference>
          <reference field="3" count="1" selected="0">
            <x v="19"/>
          </reference>
          <reference field="4" count="1">
            <x v="43"/>
          </reference>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22" count="1" selected="0">
            <x v="122"/>
          </reference>
        </references>
      </pivotArea>
    </format>
    <format dxfId="437">
      <pivotArea dataOnly="0" labelOnly="1" outline="0" fieldPosition="0">
        <references count="15">
          <reference field="0" count="0" selected="0"/>
          <reference field="2" count="1" selected="0">
            <x v="219"/>
          </reference>
          <reference field="3" count="1" selected="0">
            <x v="20"/>
          </reference>
          <reference field="4" count="1">
            <x v="4"/>
          </reference>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7" count="1" selected="0">
            <x v="3"/>
          </reference>
          <reference field="18" count="1" selected="0">
            <x v="6"/>
          </reference>
          <reference field="22" count="1" selected="0">
            <x v="108"/>
          </reference>
        </references>
      </pivotArea>
    </format>
    <format dxfId="436">
      <pivotArea dataOnly="0" labelOnly="1" outline="0" fieldPosition="0">
        <references count="15">
          <reference field="0" count="0" selected="0"/>
          <reference field="2" count="1" selected="0">
            <x v="183"/>
          </reference>
          <reference field="3" count="1" selected="0">
            <x v="19"/>
          </reference>
          <reference field="4" count="1">
            <x v="43"/>
          </reference>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7" count="1" selected="0">
            <x v="241"/>
          </reference>
          <reference field="18" count="1" selected="0">
            <x v="271"/>
          </reference>
          <reference field="22" count="1" selected="0">
            <x v="122"/>
          </reference>
        </references>
      </pivotArea>
    </format>
    <format dxfId="435">
      <pivotArea dataOnly="0" labelOnly="1" outline="0" fieldPosition="0">
        <references count="15">
          <reference field="0" count="0" selected="0"/>
          <reference field="2" count="1" selected="0">
            <x v="154"/>
          </reference>
          <reference field="3" count="1" selected="0">
            <x v="20"/>
          </reference>
          <reference field="4" count="1">
            <x v="4"/>
          </reference>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7" count="1" selected="0">
            <x v="5"/>
          </reference>
          <reference field="18" count="1" selected="0">
            <x v="10"/>
          </reference>
          <reference field="22" count="1" selected="0">
            <x v="94"/>
          </reference>
        </references>
      </pivotArea>
    </format>
    <format dxfId="434">
      <pivotArea dataOnly="0" labelOnly="1" outline="0" fieldPosition="0">
        <references count="15">
          <reference field="0" count="0" selected="0"/>
          <reference field="2" count="1" selected="0">
            <x v="146"/>
          </reference>
          <reference field="3" count="1" selected="0">
            <x v="12"/>
          </reference>
          <reference field="4" count="1">
            <x v="2"/>
          </reference>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22" count="1" selected="0">
            <x v="122"/>
          </reference>
        </references>
      </pivotArea>
    </format>
    <format dxfId="433">
      <pivotArea dataOnly="0" labelOnly="1" outline="0" fieldPosition="0">
        <references count="15">
          <reference field="0" count="0" selected="0"/>
          <reference field="2" count="1" selected="0">
            <x v="216"/>
          </reference>
          <reference field="3" count="1" selected="0">
            <x v="20"/>
          </reference>
          <reference field="4" count="1">
            <x v="4"/>
          </reference>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22" count="1" selected="0">
            <x v="103"/>
          </reference>
        </references>
      </pivotArea>
    </format>
    <format dxfId="432">
      <pivotArea dataOnly="0" labelOnly="1" outline="0" fieldPosition="0">
        <references count="15">
          <reference field="0" count="0" selected="0"/>
          <reference field="2" count="1" selected="0">
            <x v="166"/>
          </reference>
          <reference field="3" count="1" selected="0">
            <x v="19"/>
          </reference>
          <reference field="4" count="1">
            <x v="43"/>
          </reference>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7" count="1" selected="0">
            <x v="62"/>
          </reference>
          <reference field="18" count="1" selected="0">
            <x v="53"/>
          </reference>
          <reference field="22" count="1" selected="0">
            <x v="122"/>
          </reference>
        </references>
      </pivotArea>
    </format>
    <format dxfId="431">
      <pivotArea dataOnly="0" labelOnly="1" outline="0" fieldPosition="0">
        <references count="15">
          <reference field="0" count="0" selected="0"/>
          <reference field="2" count="1" selected="0">
            <x v="210"/>
          </reference>
          <reference field="3" count="1" selected="0">
            <x v="20"/>
          </reference>
          <reference field="4" count="1">
            <x v="4"/>
          </reference>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7" count="1" selected="0">
            <x v="55"/>
          </reference>
          <reference field="18" count="1" selected="0">
            <x v="47"/>
          </reference>
          <reference field="22" count="1" selected="0">
            <x v="101"/>
          </reference>
        </references>
      </pivotArea>
    </format>
    <format dxfId="430">
      <pivotArea dataOnly="0" labelOnly="1" outline="0" fieldPosition="0">
        <references count="15">
          <reference field="0" count="0" selected="0"/>
          <reference field="2" count="1" selected="0">
            <x v="176"/>
          </reference>
          <reference field="3" count="1" selected="0">
            <x v="19"/>
          </reference>
          <reference field="4" count="1">
            <x v="43"/>
          </reference>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7" count="1" selected="0">
            <x v="64"/>
          </reference>
          <reference field="18" count="1" selected="0">
            <x v="105"/>
          </reference>
          <reference field="22" count="1" selected="0">
            <x v="122"/>
          </reference>
        </references>
      </pivotArea>
    </format>
    <format dxfId="429">
      <pivotArea dataOnly="0" labelOnly="1" outline="0" fieldPosition="0">
        <references count="15">
          <reference field="0" count="0" selected="0"/>
          <reference field="2" count="1" selected="0">
            <x v="148"/>
          </reference>
          <reference field="3" count="1" selected="0">
            <x v="4"/>
          </reference>
          <reference field="4" count="1">
            <x v="12"/>
          </reference>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22" count="1" selected="0">
            <x v="113"/>
          </reference>
        </references>
      </pivotArea>
    </format>
    <format dxfId="428">
      <pivotArea dataOnly="0" labelOnly="1" outline="0" fieldPosition="0">
        <references count="15">
          <reference field="0" count="0" selected="0"/>
          <reference field="2" count="1" selected="0">
            <x v="22"/>
          </reference>
          <reference field="3" count="1" selected="0">
            <x v="19"/>
          </reference>
          <reference field="4" count="1">
            <x v="43"/>
          </reference>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7" count="1" selected="0">
            <x v="4"/>
          </reference>
          <reference field="18" count="1" selected="0">
            <x v="4"/>
          </reference>
          <reference field="22" count="1" selected="0">
            <x v="122"/>
          </reference>
        </references>
      </pivotArea>
    </format>
    <format dxfId="427">
      <pivotArea dataOnly="0" labelOnly="1" outline="0" fieldPosition="0">
        <references count="15">
          <reference field="0" count="0" selected="0"/>
          <reference field="2" count="1" selected="0">
            <x v="82"/>
          </reference>
          <reference field="3" count="1" selected="0">
            <x v="12"/>
          </reference>
          <reference field="4" count="1">
            <x v="2"/>
          </reference>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22" count="1" selected="0">
            <x v="122"/>
          </reference>
        </references>
      </pivotArea>
    </format>
    <format dxfId="426">
      <pivotArea dataOnly="0" labelOnly="1" outline="0" fieldPosition="0">
        <references count="15">
          <reference field="0" count="0" selected="0"/>
          <reference field="2" count="1" selected="0">
            <x v="250"/>
          </reference>
          <reference field="3" count="1" selected="0">
            <x v="20"/>
          </reference>
          <reference field="4" count="1">
            <x v="4"/>
          </reference>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22" count="1" selected="0">
            <x v="78"/>
          </reference>
        </references>
      </pivotArea>
    </format>
    <format dxfId="425">
      <pivotArea dataOnly="0" labelOnly="1" outline="0" fieldPosition="0">
        <references count="15">
          <reference field="0" count="0" selected="0"/>
          <reference field="2" count="1" selected="0">
            <x v="76"/>
          </reference>
          <reference field="3" count="1" selected="0">
            <x v="22"/>
          </reference>
          <reference field="4" count="1">
            <x v="34"/>
          </reference>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7" count="1" selected="0">
            <x v="121"/>
          </reference>
          <reference field="18" count="1" selected="0">
            <x v="107"/>
          </reference>
          <reference field="22" count="1" selected="0">
            <x v="12"/>
          </reference>
        </references>
      </pivotArea>
    </format>
    <format dxfId="424">
      <pivotArea dataOnly="0" labelOnly="1" outline="0" fieldPosition="0">
        <references count="15">
          <reference field="0" count="0" selected="0"/>
          <reference field="2" count="1" selected="0">
            <x v="146"/>
          </reference>
          <reference field="3" count="1" selected="0">
            <x v="19"/>
          </reference>
          <reference field="4" count="1">
            <x v="43"/>
          </reference>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7" count="1" selected="0">
            <x v="45"/>
          </reference>
          <reference field="18" count="1" selected="0">
            <x v="75"/>
          </reference>
          <reference field="22" count="1" selected="0">
            <x v="122"/>
          </reference>
        </references>
      </pivotArea>
    </format>
    <format dxfId="423">
      <pivotArea dataOnly="0" labelOnly="1" outline="0" fieldPosition="0">
        <references count="15">
          <reference field="0" count="0" selected="0"/>
          <reference field="2" count="1" selected="0">
            <x v="146"/>
          </reference>
          <reference field="3" count="1" selected="0">
            <x v="5"/>
          </reference>
          <reference field="4" count="1">
            <x v="10"/>
          </reference>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22" count="1" selected="0">
            <x v="122"/>
          </reference>
        </references>
      </pivotArea>
    </format>
    <format dxfId="422">
      <pivotArea dataOnly="0" labelOnly="1" outline="0" fieldPosition="0">
        <references count="15">
          <reference field="0" count="0" selected="0"/>
          <reference field="2" count="1" selected="0">
            <x v="130"/>
          </reference>
          <reference field="3" count="1" selected="0">
            <x v="12"/>
          </reference>
          <reference field="4" count="1">
            <x v="2"/>
          </reference>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22" count="1" selected="0">
            <x v="122"/>
          </reference>
        </references>
      </pivotArea>
    </format>
    <format dxfId="421">
      <pivotArea dataOnly="0" labelOnly="1" outline="0" fieldPosition="0">
        <references count="15">
          <reference field="0" count="0" selected="0"/>
          <reference field="2" count="1" selected="0">
            <x v="132"/>
          </reference>
          <reference field="3" count="1" selected="0">
            <x v="4"/>
          </reference>
          <reference field="4" count="1">
            <x v="8"/>
          </reference>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7" count="1" selected="0">
            <x v="39"/>
          </reference>
          <reference field="18" count="1" selected="0">
            <x v="58"/>
          </reference>
          <reference field="22" count="1" selected="0">
            <x v="110"/>
          </reference>
        </references>
      </pivotArea>
    </format>
    <format dxfId="420">
      <pivotArea dataOnly="0" labelOnly="1" outline="0" fieldPosition="0">
        <references count="15">
          <reference field="0" count="0" selected="0"/>
          <reference field="2" count="1" selected="0">
            <x v="202"/>
          </reference>
          <reference field="3" count="1" selected="0">
            <x v="19"/>
          </reference>
          <reference field="4" count="1">
            <x v="43"/>
          </reference>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7" count="1" selected="0">
            <x v="230"/>
          </reference>
          <reference field="18" count="1" selected="0">
            <x v="263"/>
          </reference>
          <reference field="22" count="1" selected="0">
            <x v="122"/>
          </reference>
        </references>
      </pivotArea>
    </format>
    <format dxfId="419">
      <pivotArea dataOnly="0" labelOnly="1" outline="0" fieldPosition="0">
        <references count="15">
          <reference field="0" count="0" selected="0"/>
          <reference field="2" count="1" selected="0">
            <x v="180"/>
          </reference>
          <reference field="3" count="1" selected="0">
            <x v="4"/>
          </reference>
          <reference field="4" count="1">
            <x v="13"/>
          </reference>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7" count="1" selected="0">
            <x v="48"/>
          </reference>
          <reference field="18" count="1" selected="0">
            <x v="39"/>
          </reference>
          <reference field="22" count="1" selected="0">
            <x v="105"/>
          </reference>
        </references>
      </pivotArea>
    </format>
    <format dxfId="418">
      <pivotArea dataOnly="0" labelOnly="1" outline="0" fieldPosition="0">
        <references count="15">
          <reference field="0" count="0" selected="0"/>
          <reference field="2" count="1" selected="0">
            <x v="202"/>
          </reference>
          <reference field="3" count="1" selected="0">
            <x v="19"/>
          </reference>
          <reference field="4" count="1">
            <x v="43"/>
          </reference>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7" count="1" selected="0">
            <x v="269"/>
          </reference>
          <reference field="18" count="1" selected="0">
            <x v="285"/>
          </reference>
          <reference field="22" count="1" selected="0">
            <x v="122"/>
          </reference>
        </references>
      </pivotArea>
    </format>
    <format dxfId="417">
      <pivotArea dataOnly="0" labelOnly="1" outline="0" fieldPosition="0">
        <references count="15">
          <reference field="0" count="0" selected="0"/>
          <reference field="2" count="1" selected="0">
            <x v="129"/>
          </reference>
          <reference field="3" count="1" selected="0">
            <x v="5"/>
          </reference>
          <reference field="4" count="1">
            <x v="10"/>
          </reference>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22" count="1" selected="0">
            <x v="122"/>
          </reference>
        </references>
      </pivotArea>
    </format>
    <format dxfId="416">
      <pivotArea dataOnly="0" labelOnly="1" outline="0" fieldPosition="0">
        <references count="15">
          <reference field="0" count="0" selected="0"/>
          <reference field="2" count="1" selected="0">
            <x v="202"/>
          </reference>
          <reference field="3" count="1" selected="0">
            <x v="19"/>
          </reference>
          <reference field="4" count="1">
            <x v="43"/>
          </reference>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22" count="1" selected="0">
            <x v="122"/>
          </reference>
        </references>
      </pivotArea>
    </format>
    <format dxfId="415">
      <pivotArea dataOnly="0" labelOnly="1" outline="0" fieldPosition="0">
        <references count="15">
          <reference field="0" count="0" selected="0"/>
          <reference field="2" count="1" selected="0">
            <x v="131"/>
          </reference>
          <reference field="3" count="1" selected="0">
            <x v="0"/>
          </reference>
          <reference field="4" count="1">
            <x v="8"/>
          </reference>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7" count="1" selected="0">
            <x v="131"/>
          </reference>
          <reference field="18" count="1" selected="0">
            <x v="160"/>
          </reference>
          <reference field="22" count="1" selected="0">
            <x v="104"/>
          </reference>
        </references>
      </pivotArea>
    </format>
    <format dxfId="414">
      <pivotArea dataOnly="0" labelOnly="1" outline="0" fieldPosition="0">
        <references count="15">
          <reference field="0" count="0" selected="0"/>
          <reference field="2" count="1" selected="0">
            <x v="60"/>
          </reference>
          <reference field="3" count="1" selected="0">
            <x v="20"/>
          </reference>
          <reference field="4" count="1">
            <x v="4"/>
          </reference>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7" count="1" selected="0">
            <x v="36"/>
          </reference>
          <reference field="18" count="1" selected="0">
            <x v="30"/>
          </reference>
          <reference field="22" count="1" selected="0">
            <x v="96"/>
          </reference>
        </references>
      </pivotArea>
    </format>
    <format dxfId="413">
      <pivotArea dataOnly="0" labelOnly="1" outline="0" fieldPosition="0">
        <references count="15">
          <reference field="0" count="0" selected="0"/>
          <reference field="2" count="1" selected="0">
            <x v="165"/>
          </reference>
          <reference field="3" count="1" selected="0">
            <x v="19"/>
          </reference>
          <reference field="4" count="1">
            <x v="43"/>
          </reference>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7" count="1" selected="0">
            <x v="141"/>
          </reference>
          <reference field="18" count="1" selected="0">
            <x v="120"/>
          </reference>
          <reference field="22" count="1" selected="0">
            <x v="122"/>
          </reference>
        </references>
      </pivotArea>
    </format>
    <format dxfId="412">
      <pivotArea dataOnly="0" labelOnly="1" outline="0" fieldPosition="0">
        <references count="15">
          <reference field="0" count="0" selected="0"/>
          <reference field="2" count="1" selected="0">
            <x v="232"/>
          </reference>
          <reference field="3" count="1" selected="0">
            <x v="12"/>
          </reference>
          <reference field="4" count="1">
            <x v="2"/>
          </reference>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22" count="1" selected="0">
            <x v="122"/>
          </reference>
        </references>
      </pivotArea>
    </format>
    <format dxfId="411">
      <pivotArea dataOnly="0" labelOnly="1" outline="0" fieldPosition="0">
        <references count="15">
          <reference field="0" count="0" selected="0"/>
          <reference field="2" count="1" selected="0">
            <x v="220"/>
          </reference>
          <reference field="3" count="1" selected="0">
            <x v="20"/>
          </reference>
          <reference field="4" count="1">
            <x v="4"/>
          </reference>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22" count="1" selected="0">
            <x v="115"/>
          </reference>
        </references>
      </pivotArea>
    </format>
    <format dxfId="410">
      <pivotArea dataOnly="0" labelOnly="1" outline="0" fieldPosition="0">
        <references count="15">
          <reference field="0" count="0" selected="0"/>
          <reference field="2" count="1" selected="0">
            <x v="61"/>
          </reference>
          <reference field="3" count="1" selected="0">
            <x v="8"/>
          </reference>
          <reference field="4" count="1">
            <x v="44"/>
          </reference>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22" count="1" selected="0">
            <x v="122"/>
          </reference>
        </references>
      </pivotArea>
    </format>
    <format dxfId="409">
      <pivotArea dataOnly="0" labelOnly="1" outline="0" fieldPosition="0">
        <references count="15">
          <reference field="0" count="0" selected="0"/>
          <reference field="2" count="1" selected="0">
            <x v="214"/>
          </reference>
          <reference field="3" count="1" selected="0">
            <x v="22"/>
          </reference>
          <reference field="4" count="1">
            <x v="34"/>
          </reference>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22" count="1" selected="0">
            <x v="12"/>
          </reference>
        </references>
      </pivotArea>
    </format>
    <format dxfId="408">
      <pivotArea dataOnly="0" labelOnly="1" outline="0" fieldPosition="0">
        <references count="15">
          <reference field="0" count="0" selected="0"/>
          <reference field="2" count="1" selected="0">
            <x v="250"/>
          </reference>
          <reference field="3" count="1" selected="0">
            <x v="5"/>
          </reference>
          <reference field="4" count="1">
            <x v="10"/>
          </reference>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7" count="1" selected="0">
            <x v="127"/>
          </reference>
          <reference field="18" count="1" selected="0">
            <x v="34"/>
          </reference>
          <reference field="22" count="1" selected="0">
            <x v="55"/>
          </reference>
        </references>
      </pivotArea>
    </format>
    <format dxfId="407">
      <pivotArea dataOnly="0" labelOnly="1" outline="0" fieldPosition="0">
        <references count="15">
          <reference field="0" count="0" selected="0"/>
          <reference field="2" count="1" selected="0">
            <x v="250"/>
          </reference>
          <reference field="3" count="1" selected="0">
            <x v="20"/>
          </reference>
          <reference field="4" count="1">
            <x v="4"/>
          </reference>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22" count="1" selected="0">
            <x v="102"/>
          </reference>
        </references>
      </pivotArea>
    </format>
    <format dxfId="406">
      <pivotArea dataOnly="0" labelOnly="1" outline="0" fieldPosition="0">
        <references count="15">
          <reference field="0" count="0" selected="0"/>
          <reference field="2" count="1" selected="0">
            <x v="20"/>
          </reference>
          <reference field="3" count="1" selected="0">
            <x v="12"/>
          </reference>
          <reference field="4" count="1">
            <x v="2"/>
          </reference>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22" count="1" selected="0">
            <x v="4"/>
          </reference>
        </references>
      </pivotArea>
    </format>
    <format dxfId="405">
      <pivotArea dataOnly="0" labelOnly="1" outline="0" fieldPosition="0">
        <references count="15">
          <reference field="0" count="0" selected="0"/>
          <reference field="2" count="1" selected="0">
            <x v="254"/>
          </reference>
          <reference field="3" count="1" selected="0">
            <x v="18"/>
          </reference>
          <reference field="4" count="1">
            <x v="15"/>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79"/>
          </reference>
        </references>
      </pivotArea>
    </format>
    <format dxfId="404">
      <pivotArea dataOnly="0" labelOnly="1" outline="0" fieldPosition="0">
        <references count="15">
          <reference field="0" count="0" selected="0"/>
          <reference field="2" count="1" selected="0">
            <x v="254"/>
          </reference>
          <reference field="3" count="1" selected="0">
            <x v="6"/>
          </reference>
          <reference field="4" count="1">
            <x v="35"/>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122"/>
          </reference>
        </references>
      </pivotArea>
    </format>
    <format dxfId="403">
      <pivotArea dataOnly="0" labelOnly="1" outline="0" fieldPosition="0">
        <references count="15">
          <reference field="0" count="0" selected="0"/>
          <reference field="2" count="1" selected="0">
            <x v="254"/>
          </reference>
          <reference field="3" count="1" selected="0">
            <x v="1"/>
          </reference>
          <reference field="4" count="1">
            <x v="13"/>
          </reference>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7" count="1" selected="0">
            <x v="74"/>
          </reference>
          <reference field="18" count="1" selected="0">
            <x v="118"/>
          </reference>
          <reference field="22" count="1" selected="0">
            <x v="122"/>
          </reference>
        </references>
      </pivotArea>
    </format>
    <format dxfId="402">
      <pivotArea dataOnly="0" labelOnly="1" outline="0" fieldPosition="0">
        <references count="15">
          <reference field="0" count="0" selected="0"/>
          <reference field="2" count="1" selected="0">
            <x v="214"/>
          </reference>
          <reference field="3" count="1" selected="0">
            <x v="22"/>
          </reference>
          <reference field="4" count="1">
            <x v="34"/>
          </reference>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7" count="1" selected="0">
            <x v="103"/>
          </reference>
          <reference field="18" count="1" selected="0">
            <x v="93"/>
          </reference>
          <reference field="22" count="1" selected="0">
            <x v="12"/>
          </reference>
        </references>
      </pivotArea>
    </format>
    <format dxfId="401">
      <pivotArea dataOnly="0" labelOnly="1" outline="0" fieldPosition="0">
        <references count="15">
          <reference field="0" count="0" selected="0"/>
          <reference field="2" count="1" selected="0">
            <x v="242"/>
          </reference>
          <reference field="3" count="1" selected="0">
            <x v="20"/>
          </reference>
          <reference field="4" count="1">
            <x v="4"/>
          </reference>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7" count="1" selected="0">
            <x v="19"/>
          </reference>
          <reference field="18" count="1" selected="0">
            <x v="40"/>
          </reference>
          <reference field="22" count="1" selected="0">
            <x v="121"/>
          </reference>
        </references>
      </pivotArea>
    </format>
    <format dxfId="400">
      <pivotArea dataOnly="0" labelOnly="1" outline="0" fieldPosition="0">
        <references count="15">
          <reference field="0" count="0" selected="0"/>
          <reference field="2" count="1" selected="0">
            <x v="245"/>
          </reference>
          <reference field="3" count="1" selected="0">
            <x v="4"/>
          </reference>
          <reference field="4" count="1">
            <x v="20"/>
          </reference>
          <reference field="7" count="1" selected="0">
            <x v="295"/>
          </reference>
          <reference field="8" count="1" selected="0">
            <x v="359"/>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22" count="1" selected="0">
            <x v="119"/>
          </reference>
        </references>
      </pivotArea>
    </format>
    <format dxfId="399">
      <pivotArea dataOnly="0" labelOnly="1" outline="0" fieldPosition="0">
        <references count="15">
          <reference field="0" count="0" selected="0"/>
          <reference field="2" count="1" selected="0">
            <x v="245"/>
          </reference>
          <reference field="3" count="1" selected="0">
            <x v="4"/>
          </reference>
          <reference field="4" count="1">
            <x v="19"/>
          </reference>
          <reference field="7" count="1" selected="0">
            <x v="295"/>
          </reference>
          <reference field="8" count="1" selected="0">
            <x v="360"/>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22" count="1" selected="0">
            <x v="118"/>
          </reference>
        </references>
      </pivotArea>
    </format>
    <format dxfId="398">
      <pivotArea dataOnly="0" labelOnly="1" outline="0" fieldPosition="0">
        <references count="15">
          <reference field="0" count="0" selected="0"/>
          <reference field="2" count="1" selected="0">
            <x v="245"/>
          </reference>
          <reference field="3" count="1" selected="0">
            <x v="4"/>
          </reference>
          <reference field="4" count="1">
            <x v="18"/>
          </reference>
          <reference field="7" count="1" selected="0">
            <x v="295"/>
          </reference>
          <reference field="8" count="1" selected="0">
            <x v="361"/>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22" count="1" selected="0">
            <x v="117"/>
          </reference>
        </references>
      </pivotArea>
    </format>
    <format dxfId="397">
      <pivotArea dataOnly="0" labelOnly="1" outline="0" fieldPosition="0">
        <references count="15">
          <reference field="0" count="0" selected="0"/>
          <reference field="2" count="1" selected="0">
            <x v="207"/>
          </reference>
          <reference field="3" count="1" selected="0">
            <x v="4"/>
          </reference>
          <reference field="4" count="1">
            <x v="9"/>
          </reference>
          <reference field="7" count="1" selected="0">
            <x v="317"/>
          </reference>
          <reference field="8" count="1" selected="0">
            <x v="30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8"/>
          </reference>
          <reference field="17" count="1" selected="0">
            <x v="0"/>
          </reference>
          <reference field="18" count="1" selected="0">
            <x v="1"/>
          </reference>
          <reference field="22" count="1" selected="0">
            <x v="92"/>
          </reference>
        </references>
      </pivotArea>
    </format>
    <format dxfId="396">
      <pivotArea dataOnly="0" labelOnly="1" outline="0" fieldPosition="0">
        <references count="15">
          <reference field="0" count="0" selected="0"/>
          <reference field="2" count="1" selected="0">
            <x v="145"/>
          </reference>
          <reference field="3" count="1" selected="0">
            <x v="5"/>
          </reference>
          <reference field="4" count="1">
            <x v="10"/>
          </reference>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7" count="1" selected="0">
            <x v="220"/>
          </reference>
          <reference field="18" count="1" selected="0">
            <x v="68"/>
          </reference>
          <reference field="22" count="1" selected="0">
            <x v="122"/>
          </reference>
        </references>
      </pivotArea>
    </format>
    <format dxfId="395">
      <pivotArea dataOnly="0" labelOnly="1" outline="0" fieldPosition="0">
        <references count="15">
          <reference field="0" count="0" selected="0"/>
          <reference field="2" count="1" selected="0">
            <x v="126"/>
          </reference>
          <reference field="3" count="1" selected="0">
            <x v="20"/>
          </reference>
          <reference field="4" count="1">
            <x v="4"/>
          </reference>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22" count="1" selected="0">
            <x v="87"/>
          </reference>
        </references>
      </pivotArea>
    </format>
    <format dxfId="394">
      <pivotArea dataOnly="0" labelOnly="1" outline="0" fieldPosition="0">
        <references count="15">
          <reference field="0" count="0" selected="0"/>
          <reference field="2" count="1" selected="0">
            <x v="205"/>
          </reference>
          <reference field="3" count="1" selected="0">
            <x v="1"/>
          </reference>
          <reference field="4" count="1">
            <x v="13"/>
          </reference>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22" count="1" selected="0">
            <x v="122"/>
          </reference>
        </references>
      </pivotArea>
    </format>
    <format dxfId="393">
      <pivotArea dataOnly="0" labelOnly="1" outline="0" fieldPosition="0">
        <references count="15">
          <reference field="0" count="0" selected="0"/>
          <reference field="2" count="1" selected="0">
            <x v="170"/>
          </reference>
          <reference field="3" count="1" selected="0">
            <x v="12"/>
          </reference>
          <reference field="4" count="1">
            <x v="2"/>
          </reference>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392">
      <pivotArea dataOnly="0" labelOnly="1" outline="0" fieldPosition="0">
        <references count="15">
          <reference field="0" count="0" selected="0"/>
          <reference field="2" count="1" selected="0">
            <x v="60"/>
          </reference>
          <reference field="3" count="1" selected="0">
            <x v="20"/>
          </reference>
          <reference field="4" count="1">
            <x v="4"/>
          </reference>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22" count="1" selected="0">
            <x v="95"/>
          </reference>
        </references>
      </pivotArea>
    </format>
    <format dxfId="391">
      <pivotArea dataOnly="0" labelOnly="1" outline="0" fieldPosition="0">
        <references count="15">
          <reference field="0" count="0" selected="0"/>
          <reference field="2" count="1" selected="0">
            <x v="95"/>
          </reference>
          <reference field="3" count="1" selected="0">
            <x v="22"/>
          </reference>
          <reference field="4" count="1">
            <x v="34"/>
          </reference>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90">
      <pivotArea dataOnly="0" labelOnly="1" outline="0" fieldPosition="0">
        <references count="15">
          <reference field="0" count="0" selected="0"/>
          <reference field="2" count="1" selected="0">
            <x v="95"/>
          </reference>
          <reference field="3" count="1" selected="0">
            <x v="6"/>
          </reference>
          <reference field="4" count="1">
            <x v="35"/>
          </reference>
          <reference field="7" count="1" selected="0">
            <x v="334"/>
          </reference>
          <reference field="8" count="1" selected="0">
            <x v="150"/>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89">
      <pivotArea dataOnly="0" labelOnly="1" outline="0" fieldPosition="0">
        <references count="15">
          <reference field="0" count="0" selected="0"/>
          <reference field="2" count="1" selected="0">
            <x v="146"/>
          </reference>
          <reference field="3" count="1" selected="0">
            <x v="22"/>
          </reference>
          <reference field="4" count="1">
            <x v="34"/>
          </reference>
          <reference field="7" count="1" selected="0">
            <x v="334"/>
          </reference>
          <reference field="8" count="1" selected="0">
            <x v="209"/>
          </reference>
          <reference field="9" count="1" selected="0">
            <x v="122"/>
          </reference>
          <reference field="10" count="1" selected="0">
            <x v="143"/>
          </reference>
          <reference field="11" count="1" selected="0">
            <x v="7"/>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88">
      <pivotArea dataOnly="0" labelOnly="1" outline="0" fieldPosition="0">
        <references count="15">
          <reference field="0" count="0" selected="0"/>
          <reference field="2" count="1" selected="0">
            <x v="146"/>
          </reference>
          <reference field="3" count="1" selected="0">
            <x v="6"/>
          </reference>
          <reference field="4" count="1">
            <x v="35"/>
          </reference>
          <reference field="7" count="1" selected="0">
            <x v="334"/>
          </reference>
          <reference field="8" count="1" selected="0">
            <x v="210"/>
          </reference>
          <reference field="9" count="1" selected="0">
            <x v="122"/>
          </reference>
          <reference field="10" count="1" selected="0">
            <x v="27"/>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87">
      <pivotArea dataOnly="0" labelOnly="1" outline="0" fieldPosition="0">
        <references count="15">
          <reference field="0" count="0" selected="0"/>
          <reference field="2" count="1" selected="0">
            <x v="196"/>
          </reference>
          <reference field="3" count="1" selected="0">
            <x v="22"/>
          </reference>
          <reference field="4" count="1">
            <x v="34"/>
          </reference>
          <reference field="7" count="1" selected="0">
            <x v="334"/>
          </reference>
          <reference field="8" count="1" selected="0">
            <x v="273"/>
          </reference>
          <reference field="9" count="1" selected="0">
            <x v="122"/>
          </reference>
          <reference field="10" count="1" selected="0">
            <x v="143"/>
          </reference>
          <reference field="11" count="1" selected="0">
            <x v="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86">
      <pivotArea dataOnly="0" labelOnly="1" outline="0" fieldPosition="0">
        <references count="15">
          <reference field="0" count="0" selected="0"/>
          <reference field="2" count="1" selected="0">
            <x v="196"/>
          </reference>
          <reference field="3" count="1" selected="0">
            <x v="6"/>
          </reference>
          <reference field="4" count="1">
            <x v="35"/>
          </reference>
          <reference field="7" count="1" selected="0">
            <x v="334"/>
          </reference>
          <reference field="8" count="1" selected="0">
            <x v="275"/>
          </reference>
          <reference field="9" count="1" selected="0">
            <x v="122"/>
          </reference>
          <reference field="10" count="1" selected="0">
            <x v="28"/>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85">
      <pivotArea dataOnly="0" labelOnly="1" outline="0" fieldPosition="0">
        <references count="15">
          <reference field="0" count="0" selected="0"/>
          <reference field="2" count="1" selected="0">
            <x v="196"/>
          </reference>
          <reference field="3" count="1" selected="0">
            <x v="22"/>
          </reference>
          <reference field="4" count="1">
            <x v="34"/>
          </reference>
          <reference field="7" count="1" selected="0">
            <x v="334"/>
          </reference>
          <reference field="8" count="1" selected="0">
            <x v="275"/>
          </reference>
          <reference field="9" count="1" selected="0">
            <x v="122"/>
          </reference>
          <reference field="10" count="1" selected="0">
            <x v="143"/>
          </reference>
          <reference field="11" count="1" selected="0">
            <x v="10"/>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84">
      <pivotArea dataOnly="0" labelOnly="1" outline="0" fieldPosition="0">
        <references count="15">
          <reference field="0" count="0" selected="0"/>
          <reference field="2" count="1" selected="0">
            <x v="196"/>
          </reference>
          <reference field="3" count="1" selected="0">
            <x v="6"/>
          </reference>
          <reference field="4" count="1">
            <x v="35"/>
          </reference>
          <reference field="7" count="1" selected="0">
            <x v="334"/>
          </reference>
          <reference field="8" count="1" selected="0">
            <x v="276"/>
          </reference>
          <reference field="9" count="1" selected="0">
            <x v="122"/>
          </reference>
          <reference field="10" count="1" selected="0">
            <x v="24"/>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83">
      <pivotArea dataOnly="0" labelOnly="1" outline="0" fieldPosition="0">
        <references count="15">
          <reference field="0" count="0" selected="0"/>
          <reference field="2" count="1" selected="0">
            <x v="202"/>
          </reference>
          <reference field="3" count="1" selected="0">
            <x v="22"/>
          </reference>
          <reference field="4" count="1">
            <x v="34"/>
          </reference>
          <reference field="7" count="1" selected="0">
            <x v="334"/>
          </reference>
          <reference field="8" count="1" selected="0">
            <x v="296"/>
          </reference>
          <reference field="9" count="1" selected="0">
            <x v="122"/>
          </reference>
          <reference field="10" count="1" selected="0">
            <x v="143"/>
          </reference>
          <reference field="11" count="1" selected="0">
            <x v="9"/>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82">
      <pivotArea dataOnly="0" labelOnly="1" outline="0" fieldPosition="0">
        <references count="15">
          <reference field="0" count="0" selected="0"/>
          <reference field="2" count="1" selected="0">
            <x v="215"/>
          </reference>
          <reference field="3" count="1" selected="0">
            <x v="6"/>
          </reference>
          <reference field="4" count="1">
            <x v="35"/>
          </reference>
          <reference field="7" count="1" selected="0">
            <x v="334"/>
          </reference>
          <reference field="8" count="1" selected="0">
            <x v="311"/>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81">
      <pivotArea dataOnly="0" labelOnly="1" outline="0" fieldPosition="0">
        <references count="15">
          <reference field="0" count="0" selected="0"/>
          <reference field="2" count="1" selected="0">
            <x v="221"/>
          </reference>
          <reference field="3" count="1" selected="0">
            <x v="22"/>
          </reference>
          <reference field="4" count="1">
            <x v="34"/>
          </reference>
          <reference field="7" count="1" selected="0">
            <x v="334"/>
          </reference>
          <reference field="8" count="1" selected="0">
            <x v="323"/>
          </reference>
          <reference field="9" count="1" selected="0">
            <x v="122"/>
          </reference>
          <reference field="10" count="1" selected="0">
            <x v="143"/>
          </reference>
          <reference field="11" count="1" selected="0">
            <x v="4"/>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80">
      <pivotArea dataOnly="0" labelOnly="1" outline="0" fieldPosition="0">
        <references count="15">
          <reference field="0" count="0" selected="0"/>
          <reference field="2" count="1" selected="0">
            <x v="221"/>
          </reference>
          <reference field="3" count="1" selected="0">
            <x v="6"/>
          </reference>
          <reference field="4" count="1">
            <x v="35"/>
          </reference>
          <reference field="7" count="1" selected="0">
            <x v="334"/>
          </reference>
          <reference field="8" count="1" selected="0">
            <x v="324"/>
          </reference>
          <reference field="9" count="1" selected="0">
            <x v="122"/>
          </reference>
          <reference field="10" count="1" selected="0">
            <x v="22"/>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79">
      <pivotArea dataOnly="0" labelOnly="1" outline="0" fieldPosition="0">
        <references count="15">
          <reference field="0" count="0" selected="0"/>
          <reference field="2" count="1" selected="0">
            <x v="250"/>
          </reference>
          <reference field="3" count="1" selected="0">
            <x v="22"/>
          </reference>
          <reference field="4" count="1">
            <x v="34"/>
          </reference>
          <reference field="7" count="1" selected="0">
            <x v="334"/>
          </reference>
          <reference field="8" count="1" selected="0">
            <x v="375"/>
          </reference>
          <reference field="9" count="1" selected="0">
            <x v="122"/>
          </reference>
          <reference field="10" count="1" selected="0">
            <x v="143"/>
          </reference>
          <reference field="11" count="1" selected="0">
            <x v="6"/>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78">
      <pivotArea dataOnly="0" labelOnly="1" outline="0" fieldPosition="0">
        <references count="16">
          <reference field="0" count="0" selected="0"/>
          <reference field="1" count="1">
            <x v="13"/>
          </reference>
          <reference field="2" count="1" selected="0">
            <x v="109"/>
          </reference>
          <reference field="3" count="1" selected="0">
            <x v="20"/>
          </reference>
          <reference field="4" count="1" selected="0">
            <x v="4"/>
          </reference>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22" count="1" selected="0">
            <x v="111"/>
          </reference>
        </references>
      </pivotArea>
    </format>
    <format dxfId="377">
      <pivotArea dataOnly="0" labelOnly="1" outline="0" fieldPosition="0">
        <references count="16">
          <reference field="0" count="0" selected="0"/>
          <reference field="1" count="1">
            <x v="3"/>
          </reference>
          <reference field="2" count="1" selected="0">
            <x v="34"/>
          </reference>
          <reference field="3" count="1" selected="0">
            <x v="12"/>
          </reference>
          <reference field="4" count="1" selected="0">
            <x v="2"/>
          </reference>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22" count="1" selected="0">
            <x v="122"/>
          </reference>
        </references>
      </pivotArea>
    </format>
    <format dxfId="376">
      <pivotArea dataOnly="0" labelOnly="1" outline="0" fieldPosition="0">
        <references count="16">
          <reference field="0" count="0" selected="0"/>
          <reference field="1" count="1">
            <x v="13"/>
          </reference>
          <reference field="2" count="1" selected="0">
            <x v="180"/>
          </reference>
          <reference field="3" count="1" selected="0">
            <x v="4"/>
          </reference>
          <reference field="4" count="1" selected="0">
            <x v="14"/>
          </reference>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22" count="1" selected="0">
            <x v="85"/>
          </reference>
        </references>
      </pivotArea>
    </format>
    <format dxfId="375">
      <pivotArea dataOnly="0" labelOnly="1" outline="0" fieldPosition="0">
        <references count="16">
          <reference field="0" count="0" selected="0"/>
          <reference field="1" count="1">
            <x v="8"/>
          </reference>
          <reference field="2" count="1" selected="0">
            <x v="99"/>
          </reference>
          <reference field="3" count="1" selected="0">
            <x v="19"/>
          </reference>
          <reference field="4" count="1" selected="0">
            <x v="43"/>
          </reference>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7" count="1" selected="0">
            <x v="213"/>
          </reference>
          <reference field="18" count="1" selected="0">
            <x v="181"/>
          </reference>
          <reference field="22" count="1" selected="0">
            <x v="122"/>
          </reference>
        </references>
      </pivotArea>
    </format>
    <format dxfId="374">
      <pivotArea dataOnly="0" labelOnly="1" outline="0" fieldPosition="0">
        <references count="16">
          <reference field="0" count="0" selected="0"/>
          <reference field="1" count="1">
            <x v="13"/>
          </reference>
          <reference field="2" count="1" selected="0">
            <x v="125"/>
          </reference>
          <reference field="3" count="1" selected="0">
            <x v="20"/>
          </reference>
          <reference field="4" count="1" selected="0">
            <x v="4"/>
          </reference>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7" count="1" selected="0">
            <x v="15"/>
          </reference>
          <reference field="18" count="1" selected="0">
            <x v="32"/>
          </reference>
          <reference field="22" count="1" selected="0">
            <x v="91"/>
          </reference>
        </references>
      </pivotArea>
    </format>
    <format dxfId="373">
      <pivotArea dataOnly="0" labelOnly="1" outline="0" fieldPosition="0">
        <references count="16">
          <reference field="0" count="0" selected="0"/>
          <reference field="1" count="1">
            <x v="8"/>
          </reference>
          <reference field="2" count="1" selected="0">
            <x v="250"/>
          </reference>
          <reference field="3" count="1" selected="0">
            <x v="19"/>
          </reference>
          <reference field="4" count="1" selected="0">
            <x v="43"/>
          </reference>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7" count="1" selected="0">
            <x v="50"/>
          </reference>
          <reference field="18" count="1" selected="0">
            <x v="81"/>
          </reference>
          <reference field="22" count="1" selected="0">
            <x v="122"/>
          </reference>
        </references>
      </pivotArea>
    </format>
    <format dxfId="372">
      <pivotArea dataOnly="0" labelOnly="1" outline="0" fieldPosition="0">
        <references count="16">
          <reference field="0" count="0" selected="0"/>
          <reference field="1" count="1">
            <x v="13"/>
          </reference>
          <reference field="2" count="1" selected="0">
            <x v="250"/>
          </reference>
          <reference field="3" count="1" selected="0">
            <x v="20"/>
          </reference>
          <reference field="4" count="1" selected="0">
            <x v="4"/>
          </reference>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7" count="1" selected="0">
            <x v="17"/>
          </reference>
          <reference field="18" count="1" selected="0">
            <x v="37"/>
          </reference>
          <reference field="22" count="1" selected="0">
            <x v="82"/>
          </reference>
        </references>
      </pivotArea>
    </format>
    <format dxfId="371">
      <pivotArea dataOnly="0" labelOnly="1" outline="0" fieldPosition="0">
        <references count="16">
          <reference field="0" count="0" selected="0"/>
          <reference field="1" count="1">
            <x v="0"/>
          </reference>
          <reference field="2" count="1" selected="0">
            <x v="220"/>
          </reference>
          <reference field="3" count="1" selected="0">
            <x v="22"/>
          </reference>
          <reference field="4" count="1" selected="0">
            <x v="34"/>
          </reference>
          <reference field="7" count="1" selected="0">
            <x v="73"/>
          </reference>
          <reference field="8" count="1" selected="0">
            <x v="320"/>
          </reference>
          <reference field="9" count="1" selected="0">
            <x v="61"/>
          </reference>
          <reference field="10" count="1" selected="0">
            <x v="118"/>
          </reference>
          <reference field="11" count="1" selected="0">
            <x v="48"/>
          </reference>
          <reference field="12" count="1" selected="0">
            <x v="27"/>
          </reference>
          <reference field="13" count="1" selected="0">
            <x v="19"/>
          </reference>
          <reference field="14" count="1" selected="0">
            <x v="62"/>
          </reference>
          <reference field="17" count="1" selected="0">
            <x v="65"/>
          </reference>
          <reference field="18" count="1" selected="0">
            <x v="57"/>
          </reference>
          <reference field="22" count="1" selected="0">
            <x v="12"/>
          </reference>
        </references>
      </pivotArea>
    </format>
    <format dxfId="370">
      <pivotArea dataOnly="0" labelOnly="1" outline="0" fieldPosition="0">
        <references count="16">
          <reference field="0" count="0" selected="0"/>
          <reference field="1" count="1">
            <x v="9"/>
          </reference>
          <reference field="2" count="1" selected="0">
            <x v="205"/>
          </reference>
          <reference field="3" count="1" selected="0">
            <x v="6"/>
          </reference>
          <reference field="4" count="1" selected="0">
            <x v="35"/>
          </reference>
          <reference field="7" count="1" selected="0">
            <x v="74"/>
          </reference>
          <reference field="8" count="1" selected="0">
            <x v="299"/>
          </reference>
          <reference field="9" count="1" selected="0">
            <x v="88"/>
          </reference>
          <reference field="10" count="1" selected="0">
            <x v="88"/>
          </reference>
          <reference field="11" count="1" selected="0">
            <x v="48"/>
          </reference>
          <reference field="12" count="1" selected="0">
            <x v="27"/>
          </reference>
          <reference field="13" count="1" selected="0">
            <x v="19"/>
          </reference>
          <reference field="14" count="1" selected="0">
            <x v="92"/>
          </reference>
          <reference field="17" count="1" selected="0">
            <x v="96"/>
          </reference>
          <reference field="18" count="1" selected="0">
            <x v="90"/>
          </reference>
          <reference field="22" count="1" selected="0">
            <x v="122"/>
          </reference>
        </references>
      </pivotArea>
    </format>
    <format dxfId="369">
      <pivotArea dataOnly="0" labelOnly="1" outline="0" fieldPosition="0">
        <references count="16">
          <reference field="0" count="0" selected="0"/>
          <reference field="1" count="1">
            <x v="3"/>
          </reference>
          <reference field="2" count="1" selected="0">
            <x v="65"/>
          </reference>
          <reference field="3" count="1" selected="0">
            <x v="12"/>
          </reference>
          <reference field="4" count="1" selected="0">
            <x v="2"/>
          </reference>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22" count="1" selected="0">
            <x v="122"/>
          </reference>
        </references>
      </pivotArea>
    </format>
    <format dxfId="368">
      <pivotArea dataOnly="0" labelOnly="1" outline="0" fieldPosition="0">
        <references count="16">
          <reference field="0" count="0" selected="0"/>
          <reference field="1" count="1">
            <x v="13"/>
          </reference>
          <reference field="2" count="1" selected="0">
            <x v="221"/>
          </reference>
          <reference field="3" count="1" selected="0">
            <x v="20"/>
          </reference>
          <reference field="4" count="1" selected="0">
            <x v="4"/>
          </reference>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22" count="1" selected="0">
            <x v="93"/>
          </reference>
        </references>
      </pivotArea>
    </format>
    <format dxfId="367">
      <pivotArea dataOnly="0" labelOnly="1" outline="0" fieldPosition="0">
        <references count="16">
          <reference field="0" count="0" selected="0"/>
          <reference field="1" count="1">
            <x v="3"/>
          </reference>
          <reference field="2" count="1" selected="0">
            <x v="247"/>
          </reference>
          <reference field="3" count="1" selected="0">
            <x v="12"/>
          </reference>
          <reference field="4" count="1" selected="0">
            <x v="2"/>
          </reference>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22" count="1" selected="0">
            <x v="122"/>
          </reference>
        </references>
      </pivotArea>
    </format>
    <format dxfId="366">
      <pivotArea dataOnly="0" labelOnly="1" outline="0" fieldPosition="0">
        <references count="16">
          <reference field="0" count="0" selected="0"/>
          <reference field="1" count="1">
            <x v="8"/>
          </reference>
          <reference field="2" count="1" selected="0">
            <x v="196"/>
          </reference>
          <reference field="3" count="1" selected="0">
            <x v="19"/>
          </reference>
          <reference field="4" count="1" selected="0">
            <x v="43"/>
          </reference>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22" count="1" selected="0">
            <x v="122"/>
          </reference>
        </references>
      </pivotArea>
    </format>
    <format dxfId="365">
      <pivotArea dataOnly="0" labelOnly="1" outline="0" fieldPosition="0">
        <references count="16">
          <reference field="0" count="0" selected="0"/>
          <reference field="1" count="1">
            <x v="13"/>
          </reference>
          <reference field="2" count="1" selected="0">
            <x v="219"/>
          </reference>
          <reference field="3" count="1" selected="0">
            <x v="20"/>
          </reference>
          <reference field="4" count="1" selected="0">
            <x v="4"/>
          </reference>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7" count="1" selected="0">
            <x v="3"/>
          </reference>
          <reference field="18" count="1" selected="0">
            <x v="6"/>
          </reference>
          <reference field="22" count="1" selected="0">
            <x v="108"/>
          </reference>
        </references>
      </pivotArea>
    </format>
    <format dxfId="364">
      <pivotArea dataOnly="0" labelOnly="1" outline="0" fieldPosition="0">
        <references count="16">
          <reference field="0" count="0" selected="0"/>
          <reference field="1" count="1">
            <x v="8"/>
          </reference>
          <reference field="2" count="1" selected="0">
            <x v="183"/>
          </reference>
          <reference field="3" count="1" selected="0">
            <x v="19"/>
          </reference>
          <reference field="4" count="1" selected="0">
            <x v="43"/>
          </reference>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7" count="1" selected="0">
            <x v="241"/>
          </reference>
          <reference field="18" count="1" selected="0">
            <x v="271"/>
          </reference>
          <reference field="22" count="1" selected="0">
            <x v="122"/>
          </reference>
        </references>
      </pivotArea>
    </format>
    <format dxfId="363">
      <pivotArea dataOnly="0" labelOnly="1" outline="0" fieldPosition="0">
        <references count="16">
          <reference field="0" count="0" selected="0"/>
          <reference field="1" count="1">
            <x v="13"/>
          </reference>
          <reference field="2" count="1" selected="0">
            <x v="154"/>
          </reference>
          <reference field="3" count="1" selected="0">
            <x v="20"/>
          </reference>
          <reference field="4" count="1" selected="0">
            <x v="4"/>
          </reference>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7" count="1" selected="0">
            <x v="5"/>
          </reference>
          <reference field="18" count="1" selected="0">
            <x v="10"/>
          </reference>
          <reference field="22" count="1" selected="0">
            <x v="94"/>
          </reference>
        </references>
      </pivotArea>
    </format>
    <format dxfId="362">
      <pivotArea dataOnly="0" labelOnly="1" outline="0" fieldPosition="0">
        <references count="16">
          <reference field="0" count="0" selected="0"/>
          <reference field="1" count="1">
            <x v="3"/>
          </reference>
          <reference field="2" count="1" selected="0">
            <x v="146"/>
          </reference>
          <reference field="3" count="1" selected="0">
            <x v="12"/>
          </reference>
          <reference field="4" count="1" selected="0">
            <x v="2"/>
          </reference>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22" count="1" selected="0">
            <x v="122"/>
          </reference>
        </references>
      </pivotArea>
    </format>
    <format dxfId="361">
      <pivotArea dataOnly="0" labelOnly="1" outline="0" fieldPosition="0">
        <references count="16">
          <reference field="0" count="0" selected="0"/>
          <reference field="1" count="1">
            <x v="13"/>
          </reference>
          <reference field="2" count="1" selected="0">
            <x v="216"/>
          </reference>
          <reference field="3" count="1" selected="0">
            <x v="20"/>
          </reference>
          <reference field="4" count="1" selected="0">
            <x v="4"/>
          </reference>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22" count="1" selected="0">
            <x v="103"/>
          </reference>
        </references>
      </pivotArea>
    </format>
    <format dxfId="360">
      <pivotArea dataOnly="0" labelOnly="1" outline="0" fieldPosition="0">
        <references count="16">
          <reference field="0" count="0" selected="0"/>
          <reference field="1" count="1">
            <x v="8"/>
          </reference>
          <reference field="2" count="1" selected="0">
            <x v="166"/>
          </reference>
          <reference field="3" count="1" selected="0">
            <x v="19"/>
          </reference>
          <reference field="4" count="1" selected="0">
            <x v="43"/>
          </reference>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7" count="1" selected="0">
            <x v="62"/>
          </reference>
          <reference field="18" count="1" selected="0">
            <x v="53"/>
          </reference>
          <reference field="22" count="1" selected="0">
            <x v="122"/>
          </reference>
        </references>
      </pivotArea>
    </format>
    <format dxfId="359">
      <pivotArea dataOnly="0" labelOnly="1" outline="0" fieldPosition="0">
        <references count="16">
          <reference field="0" count="0" selected="0"/>
          <reference field="1" count="1">
            <x v="13"/>
          </reference>
          <reference field="2" count="1" selected="0">
            <x v="210"/>
          </reference>
          <reference field="3" count="1" selected="0">
            <x v="20"/>
          </reference>
          <reference field="4" count="1" selected="0">
            <x v="4"/>
          </reference>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7" count="1" selected="0">
            <x v="55"/>
          </reference>
          <reference field="18" count="1" selected="0">
            <x v="47"/>
          </reference>
          <reference field="22" count="1" selected="0">
            <x v="101"/>
          </reference>
        </references>
      </pivotArea>
    </format>
    <format dxfId="358">
      <pivotArea dataOnly="0" labelOnly="1" outline="0" fieldPosition="0">
        <references count="16">
          <reference field="0" count="0" selected="0"/>
          <reference field="1" count="1">
            <x v="8"/>
          </reference>
          <reference field="2" count="1" selected="0">
            <x v="176"/>
          </reference>
          <reference field="3" count="1" selected="0">
            <x v="19"/>
          </reference>
          <reference field="4" count="1" selected="0">
            <x v="43"/>
          </reference>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7" count="1" selected="0">
            <x v="64"/>
          </reference>
          <reference field="18" count="1" selected="0">
            <x v="105"/>
          </reference>
          <reference field="22" count="1" selected="0">
            <x v="122"/>
          </reference>
        </references>
      </pivotArea>
    </format>
    <format dxfId="357">
      <pivotArea dataOnly="0" labelOnly="1" outline="0" fieldPosition="0">
        <references count="16">
          <reference field="0" count="0" selected="0"/>
          <reference field="1" count="1">
            <x v="13"/>
          </reference>
          <reference field="2" count="1" selected="0">
            <x v="148"/>
          </reference>
          <reference field="3" count="1" selected="0">
            <x v="4"/>
          </reference>
          <reference field="4" count="1" selected="0">
            <x v="12"/>
          </reference>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22" count="1" selected="0">
            <x v="113"/>
          </reference>
        </references>
      </pivotArea>
    </format>
    <format dxfId="356">
      <pivotArea dataOnly="0" labelOnly="1" outline="0" fieldPosition="0">
        <references count="16">
          <reference field="0" count="0" selected="0"/>
          <reference field="1" count="1">
            <x v="8"/>
          </reference>
          <reference field="2" count="1" selected="0">
            <x v="22"/>
          </reference>
          <reference field="3" count="1" selected="0">
            <x v="19"/>
          </reference>
          <reference field="4" count="1" selected="0">
            <x v="43"/>
          </reference>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7" count="1" selected="0">
            <x v="4"/>
          </reference>
          <reference field="18" count="1" selected="0">
            <x v="4"/>
          </reference>
          <reference field="22" count="1" selected="0">
            <x v="122"/>
          </reference>
        </references>
      </pivotArea>
    </format>
    <format dxfId="355">
      <pivotArea dataOnly="0" labelOnly="1" outline="0" fieldPosition="0">
        <references count="16">
          <reference field="0" count="0" selected="0"/>
          <reference field="1" count="1">
            <x v="3"/>
          </reference>
          <reference field="2" count="1" selected="0">
            <x v="82"/>
          </reference>
          <reference field="3" count="1" selected="0">
            <x v="12"/>
          </reference>
          <reference field="4" count="1" selected="0">
            <x v="2"/>
          </reference>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22" count="1" selected="0">
            <x v="122"/>
          </reference>
        </references>
      </pivotArea>
    </format>
    <format dxfId="354">
      <pivotArea dataOnly="0" labelOnly="1" outline="0" fieldPosition="0">
        <references count="16">
          <reference field="0" count="0" selected="0"/>
          <reference field="1" count="1">
            <x v="13"/>
          </reference>
          <reference field="2" count="1" selected="0">
            <x v="250"/>
          </reference>
          <reference field="3" count="1" selected="0">
            <x v="20"/>
          </reference>
          <reference field="4" count="1" selected="0">
            <x v="4"/>
          </reference>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22" count="1" selected="0">
            <x v="78"/>
          </reference>
        </references>
      </pivotArea>
    </format>
    <format dxfId="353">
      <pivotArea dataOnly="0" labelOnly="1" outline="0" fieldPosition="0">
        <references count="16">
          <reference field="0" count="0" selected="0"/>
          <reference field="1" count="1">
            <x v="0"/>
          </reference>
          <reference field="2" count="1" selected="0">
            <x v="76"/>
          </reference>
          <reference field="3" count="1" selected="0">
            <x v="22"/>
          </reference>
          <reference field="4" count="1" selected="0">
            <x v="34"/>
          </reference>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7" count="1" selected="0">
            <x v="121"/>
          </reference>
          <reference field="18" count="1" selected="0">
            <x v="107"/>
          </reference>
          <reference field="22" count="1" selected="0">
            <x v="12"/>
          </reference>
        </references>
      </pivotArea>
    </format>
    <format dxfId="352">
      <pivotArea dataOnly="0" labelOnly="1" outline="0" fieldPosition="0">
        <references count="16">
          <reference field="0" count="0" selected="0"/>
          <reference field="1" count="1">
            <x v="8"/>
          </reference>
          <reference field="2" count="1" selected="0">
            <x v="146"/>
          </reference>
          <reference field="3" count="1" selected="0">
            <x v="19"/>
          </reference>
          <reference field="4" count="1" selected="0">
            <x v="43"/>
          </reference>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7" count="1" selected="0">
            <x v="45"/>
          </reference>
          <reference field="18" count="1" selected="0">
            <x v="75"/>
          </reference>
          <reference field="22" count="1" selected="0">
            <x v="122"/>
          </reference>
        </references>
      </pivotArea>
    </format>
    <format dxfId="351">
      <pivotArea dataOnly="0" labelOnly="1" outline="0" fieldPosition="0">
        <references count="16">
          <reference field="0" count="0" selected="0"/>
          <reference field="1" count="1">
            <x v="6"/>
          </reference>
          <reference field="2" count="1" selected="0">
            <x v="146"/>
          </reference>
          <reference field="3" count="1" selected="0">
            <x v="5"/>
          </reference>
          <reference field="4" count="1" selected="0">
            <x v="10"/>
          </reference>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22" count="1" selected="0">
            <x v="122"/>
          </reference>
        </references>
      </pivotArea>
    </format>
    <format dxfId="350">
      <pivotArea dataOnly="0" labelOnly="1" outline="0" fieldPosition="0">
        <references count="16">
          <reference field="0" count="0" selected="0"/>
          <reference field="1" count="1">
            <x v="3"/>
          </reference>
          <reference field="2" count="1" selected="0">
            <x v="130"/>
          </reference>
          <reference field="3" count="1" selected="0">
            <x v="12"/>
          </reference>
          <reference field="4" count="1" selected="0">
            <x v="2"/>
          </reference>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22" count="1" selected="0">
            <x v="122"/>
          </reference>
        </references>
      </pivotArea>
    </format>
    <format dxfId="349">
      <pivotArea dataOnly="0" labelOnly="1" outline="0" fieldPosition="0">
        <references count="16">
          <reference field="0" count="0" selected="0"/>
          <reference field="1" count="1">
            <x v="13"/>
          </reference>
          <reference field="2" count="1" selected="0">
            <x v="132"/>
          </reference>
          <reference field="3" count="1" selected="0">
            <x v="4"/>
          </reference>
          <reference field="4" count="1" selected="0">
            <x v="8"/>
          </reference>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7" count="1" selected="0">
            <x v="39"/>
          </reference>
          <reference field="18" count="1" selected="0">
            <x v="58"/>
          </reference>
          <reference field="22" count="1" selected="0">
            <x v="110"/>
          </reference>
        </references>
      </pivotArea>
    </format>
    <format dxfId="348">
      <pivotArea dataOnly="0" labelOnly="1" outline="0" fieldPosition="0">
        <references count="16">
          <reference field="0" count="0" selected="0"/>
          <reference field="1" count="1">
            <x v="8"/>
          </reference>
          <reference field="2" count="1" selected="0">
            <x v="202"/>
          </reference>
          <reference field="3" count="1" selected="0">
            <x v="19"/>
          </reference>
          <reference field="4" count="1" selected="0">
            <x v="43"/>
          </reference>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7" count="1" selected="0">
            <x v="230"/>
          </reference>
          <reference field="18" count="1" selected="0">
            <x v="263"/>
          </reference>
          <reference field="22" count="1" selected="0">
            <x v="122"/>
          </reference>
        </references>
      </pivotArea>
    </format>
    <format dxfId="347">
      <pivotArea dataOnly="0" labelOnly="1" outline="0" fieldPosition="0">
        <references count="16">
          <reference field="0" count="0" selected="0"/>
          <reference field="1" count="1">
            <x v="13"/>
          </reference>
          <reference field="2" count="1" selected="0">
            <x v="180"/>
          </reference>
          <reference field="3" count="1" selected="0">
            <x v="4"/>
          </reference>
          <reference field="4" count="1" selected="0">
            <x v="13"/>
          </reference>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7" count="1" selected="0">
            <x v="48"/>
          </reference>
          <reference field="18" count="1" selected="0">
            <x v="39"/>
          </reference>
          <reference field="22" count="1" selected="0">
            <x v="105"/>
          </reference>
        </references>
      </pivotArea>
    </format>
    <format dxfId="346">
      <pivotArea dataOnly="0" labelOnly="1" outline="0" fieldPosition="0">
        <references count="16">
          <reference field="0" count="0" selected="0"/>
          <reference field="1" count="1">
            <x v="8"/>
          </reference>
          <reference field="2" count="1" selected="0">
            <x v="202"/>
          </reference>
          <reference field="3" count="1" selected="0">
            <x v="19"/>
          </reference>
          <reference field="4" count="1" selected="0">
            <x v="43"/>
          </reference>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7" count="1" selected="0">
            <x v="269"/>
          </reference>
          <reference field="18" count="1" selected="0">
            <x v="285"/>
          </reference>
          <reference field="22" count="1" selected="0">
            <x v="122"/>
          </reference>
        </references>
      </pivotArea>
    </format>
    <format dxfId="345">
      <pivotArea dataOnly="0" labelOnly="1" outline="0" fieldPosition="0">
        <references count="16">
          <reference field="0" count="0" selected="0"/>
          <reference field="1" count="1">
            <x v="6"/>
          </reference>
          <reference field="2" count="1" selected="0">
            <x v="129"/>
          </reference>
          <reference field="3" count="1" selected="0">
            <x v="5"/>
          </reference>
          <reference field="4" count="1" selected="0">
            <x v="10"/>
          </reference>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22" count="1" selected="0">
            <x v="122"/>
          </reference>
        </references>
      </pivotArea>
    </format>
    <format dxfId="344">
      <pivotArea dataOnly="0" labelOnly="1" outline="0" fieldPosition="0">
        <references count="16">
          <reference field="0" count="0" selected="0"/>
          <reference field="1" count="1">
            <x v="8"/>
          </reference>
          <reference field="2" count="1" selected="0">
            <x v="202"/>
          </reference>
          <reference field="3" count="1" selected="0">
            <x v="19"/>
          </reference>
          <reference field="4" count="1" selected="0">
            <x v="43"/>
          </reference>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22" count="1" selected="0">
            <x v="122"/>
          </reference>
        </references>
      </pivotArea>
    </format>
    <format dxfId="343">
      <pivotArea dataOnly="0" labelOnly="1" outline="0" fieldPosition="0">
        <references count="16">
          <reference field="0" count="0" selected="0"/>
          <reference field="1" count="1">
            <x v="13"/>
          </reference>
          <reference field="2" count="1" selected="0">
            <x v="131"/>
          </reference>
          <reference field="3" count="1" selected="0">
            <x v="0"/>
          </reference>
          <reference field="4" count="1" selected="0">
            <x v="8"/>
          </reference>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7" count="1" selected="0">
            <x v="131"/>
          </reference>
          <reference field="18" count="1" selected="0">
            <x v="160"/>
          </reference>
          <reference field="22" count="1" selected="0">
            <x v="104"/>
          </reference>
        </references>
      </pivotArea>
    </format>
    <format dxfId="342">
      <pivotArea dataOnly="0" labelOnly="1" outline="0" fieldPosition="0">
        <references count="16">
          <reference field="0" count="0" selected="0"/>
          <reference field="1" count="1">
            <x v="8"/>
          </reference>
          <reference field="2" count="1" selected="0">
            <x v="165"/>
          </reference>
          <reference field="3" count="1" selected="0">
            <x v="19"/>
          </reference>
          <reference field="4" count="1" selected="0">
            <x v="43"/>
          </reference>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7" count="1" selected="0">
            <x v="141"/>
          </reference>
          <reference field="18" count="1" selected="0">
            <x v="120"/>
          </reference>
          <reference field="22" count="1" selected="0">
            <x v="122"/>
          </reference>
        </references>
      </pivotArea>
    </format>
    <format dxfId="341">
      <pivotArea dataOnly="0" labelOnly="1" outline="0" fieldPosition="0">
        <references count="16">
          <reference field="0" count="0" selected="0"/>
          <reference field="1" count="1">
            <x v="3"/>
          </reference>
          <reference field="2" count="1" selected="0">
            <x v="232"/>
          </reference>
          <reference field="3" count="1" selected="0">
            <x v="12"/>
          </reference>
          <reference field="4" count="1" selected="0">
            <x v="2"/>
          </reference>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22" count="1" selected="0">
            <x v="122"/>
          </reference>
        </references>
      </pivotArea>
    </format>
    <format dxfId="340">
      <pivotArea dataOnly="0" labelOnly="1" outline="0" fieldPosition="0">
        <references count="16">
          <reference field="0" count="0" selected="0"/>
          <reference field="1" count="1">
            <x v="13"/>
          </reference>
          <reference field="2" count="1" selected="0">
            <x v="220"/>
          </reference>
          <reference field="3" count="1" selected="0">
            <x v="20"/>
          </reference>
          <reference field="4" count="1" selected="0">
            <x v="4"/>
          </reference>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22" count="1" selected="0">
            <x v="115"/>
          </reference>
        </references>
      </pivotArea>
    </format>
    <format dxfId="339">
      <pivotArea dataOnly="0" labelOnly="1" outline="0" fieldPosition="0">
        <references count="16">
          <reference field="0" count="0" selected="0"/>
          <reference field="1" count="1">
            <x v="12"/>
          </reference>
          <reference field="2" count="1" selected="0">
            <x v="61"/>
          </reference>
          <reference field="3" count="1" selected="0">
            <x v="8"/>
          </reference>
          <reference field="4" count="1" selected="0">
            <x v="44"/>
          </reference>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22" count="1" selected="0">
            <x v="122"/>
          </reference>
        </references>
      </pivotArea>
    </format>
    <format dxfId="338">
      <pivotArea dataOnly="0" labelOnly="1" outline="0" fieldPosition="0">
        <references count="16">
          <reference field="0" count="0" selected="0"/>
          <reference field="1" count="1">
            <x v="0"/>
          </reference>
          <reference field="2" count="1" selected="0">
            <x v="214"/>
          </reference>
          <reference field="3" count="1" selected="0">
            <x v="22"/>
          </reference>
          <reference field="4" count="1" selected="0">
            <x v="34"/>
          </reference>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22" count="1" selected="0">
            <x v="12"/>
          </reference>
        </references>
      </pivotArea>
    </format>
    <format dxfId="337">
      <pivotArea dataOnly="0" labelOnly="1" outline="0" fieldPosition="0">
        <references count="16">
          <reference field="0" count="0" selected="0"/>
          <reference field="1" count="1">
            <x v="6"/>
          </reference>
          <reference field="2" count="1" selected="0">
            <x v="250"/>
          </reference>
          <reference field="3" count="1" selected="0">
            <x v="5"/>
          </reference>
          <reference field="4" count="1" selected="0">
            <x v="10"/>
          </reference>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7" count="1" selected="0">
            <x v="127"/>
          </reference>
          <reference field="18" count="1" selected="0">
            <x v="34"/>
          </reference>
          <reference field="22" count="1" selected="0">
            <x v="55"/>
          </reference>
        </references>
      </pivotArea>
    </format>
    <format dxfId="336">
      <pivotArea dataOnly="0" labelOnly="1" outline="0" fieldPosition="0">
        <references count="16">
          <reference field="0" count="0" selected="0"/>
          <reference field="1" count="1">
            <x v="13"/>
          </reference>
          <reference field="2" count="1" selected="0">
            <x v="250"/>
          </reference>
          <reference field="3" count="1" selected="0">
            <x v="20"/>
          </reference>
          <reference field="4" count="1" selected="0">
            <x v="4"/>
          </reference>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22" count="1" selected="0">
            <x v="102"/>
          </reference>
        </references>
      </pivotArea>
    </format>
    <format dxfId="335">
      <pivotArea dataOnly="0" labelOnly="1" outline="0" fieldPosition="0">
        <references count="16">
          <reference field="0" count="0" selected="0"/>
          <reference field="1" count="1">
            <x v="3"/>
          </reference>
          <reference field="2" count="1" selected="0">
            <x v="20"/>
          </reference>
          <reference field="3" count="1" selected="0">
            <x v="12"/>
          </reference>
          <reference field="4" count="1" selected="0">
            <x v="2"/>
          </reference>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22" count="1" selected="0">
            <x v="4"/>
          </reference>
        </references>
      </pivotArea>
    </format>
    <format dxfId="334">
      <pivotArea dataOnly="0" labelOnly="1" outline="0" fieldPosition="0">
        <references count="16">
          <reference field="0" count="0" selected="0"/>
          <reference field="1" count="1">
            <x v="0"/>
          </reference>
          <reference field="2" count="1" selected="0">
            <x v="254"/>
          </reference>
          <reference field="3" count="1" selected="0">
            <x v="18"/>
          </reference>
          <reference field="4" count="1" selected="0">
            <x v="15"/>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79"/>
          </reference>
        </references>
      </pivotArea>
    </format>
    <format dxfId="333">
      <pivotArea dataOnly="0" labelOnly="1" outline="0" fieldPosition="0">
        <references count="16">
          <reference field="0" count="0" selected="0"/>
          <reference field="1" count="1">
            <x v="9"/>
          </reference>
          <reference field="2" count="1" selected="0">
            <x v="254"/>
          </reference>
          <reference field="3" count="1" selected="0">
            <x v="6"/>
          </reference>
          <reference field="4" count="1" selected="0">
            <x v="35"/>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22" count="1" selected="0">
            <x v="122"/>
          </reference>
        </references>
      </pivotArea>
    </format>
    <format dxfId="332">
      <pivotArea dataOnly="0" labelOnly="1" outline="0" fieldPosition="0">
        <references count="16">
          <reference field="0" count="0" selected="0"/>
          <reference field="1" count="1">
            <x v="1"/>
          </reference>
          <reference field="2" count="1" selected="0">
            <x v="254"/>
          </reference>
          <reference field="3" count="1" selected="0">
            <x v="1"/>
          </reference>
          <reference field="4" count="1" selected="0">
            <x v="13"/>
          </reference>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7" count="1" selected="0">
            <x v="74"/>
          </reference>
          <reference field="18" count="1" selected="0">
            <x v="118"/>
          </reference>
          <reference field="22" count="1" selected="0">
            <x v="122"/>
          </reference>
        </references>
      </pivotArea>
    </format>
    <format dxfId="331">
      <pivotArea dataOnly="0" labelOnly="1" outline="0" fieldPosition="0">
        <references count="16">
          <reference field="0" count="0" selected="0"/>
          <reference field="1" count="1">
            <x v="0"/>
          </reference>
          <reference field="2" count="1" selected="0">
            <x v="214"/>
          </reference>
          <reference field="3" count="1" selected="0">
            <x v="22"/>
          </reference>
          <reference field="4" count="1" selected="0">
            <x v="34"/>
          </reference>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7" count="1" selected="0">
            <x v="103"/>
          </reference>
          <reference field="18" count="1" selected="0">
            <x v="93"/>
          </reference>
          <reference field="22" count="1" selected="0">
            <x v="12"/>
          </reference>
        </references>
      </pivotArea>
    </format>
    <format dxfId="330">
      <pivotArea dataOnly="0" labelOnly="1" outline="0" fieldPosition="0">
        <references count="16">
          <reference field="0" count="0" selected="0"/>
          <reference field="1" count="1">
            <x v="13"/>
          </reference>
          <reference field="2" count="1" selected="0">
            <x v="242"/>
          </reference>
          <reference field="3" count="1" selected="0">
            <x v="20"/>
          </reference>
          <reference field="4" count="1" selected="0">
            <x v="4"/>
          </reference>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7" count="1" selected="0">
            <x v="19"/>
          </reference>
          <reference field="18" count="1" selected="0">
            <x v="40"/>
          </reference>
          <reference field="22" count="1" selected="0">
            <x v="121"/>
          </reference>
        </references>
      </pivotArea>
    </format>
    <format dxfId="329">
      <pivotArea dataOnly="0" labelOnly="1" outline="0" fieldPosition="0">
        <references count="16">
          <reference field="0" count="0" selected="0"/>
          <reference field="1" count="1">
            <x v="6"/>
          </reference>
          <reference field="2" count="1" selected="0">
            <x v="145"/>
          </reference>
          <reference field="3" count="1" selected="0">
            <x v="5"/>
          </reference>
          <reference field="4" count="1" selected="0">
            <x v="10"/>
          </reference>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7" count="1" selected="0">
            <x v="220"/>
          </reference>
          <reference field="18" count="1" selected="0">
            <x v="68"/>
          </reference>
          <reference field="22" count="1" selected="0">
            <x v="122"/>
          </reference>
        </references>
      </pivotArea>
    </format>
    <format dxfId="328">
      <pivotArea dataOnly="0" labelOnly="1" outline="0" fieldPosition="0">
        <references count="16">
          <reference field="0" count="0" selected="0"/>
          <reference field="1" count="1">
            <x v="13"/>
          </reference>
          <reference field="2" count="1" selected="0">
            <x v="126"/>
          </reference>
          <reference field="3" count="1" selected="0">
            <x v="20"/>
          </reference>
          <reference field="4" count="1" selected="0">
            <x v="4"/>
          </reference>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22" count="1" selected="0">
            <x v="87"/>
          </reference>
        </references>
      </pivotArea>
    </format>
    <format dxfId="327">
      <pivotArea dataOnly="0" labelOnly="1" outline="0" fieldPosition="0">
        <references count="16">
          <reference field="0" count="0" selected="0"/>
          <reference field="1" count="1">
            <x v="1"/>
          </reference>
          <reference field="2" count="1" selected="0">
            <x v="205"/>
          </reference>
          <reference field="3" count="1" selected="0">
            <x v="1"/>
          </reference>
          <reference field="4" count="1" selected="0">
            <x v="13"/>
          </reference>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22" count="1" selected="0">
            <x v="122"/>
          </reference>
        </references>
      </pivotArea>
    </format>
    <format dxfId="326">
      <pivotArea dataOnly="0" labelOnly="1" outline="0" fieldPosition="0">
        <references count="16">
          <reference field="0" count="0" selected="0"/>
          <reference field="1" count="1">
            <x v="3"/>
          </reference>
          <reference field="2" count="1" selected="0">
            <x v="170"/>
          </reference>
          <reference field="3" count="1" selected="0">
            <x v="12"/>
          </reference>
          <reference field="4" count="1" selected="0">
            <x v="2"/>
          </reference>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22" count="1" selected="0">
            <x v="122"/>
          </reference>
        </references>
      </pivotArea>
    </format>
    <format dxfId="325">
      <pivotArea dataOnly="0" labelOnly="1" outline="0" fieldPosition="0">
        <references count="16">
          <reference field="0" count="0" selected="0"/>
          <reference field="1" count="1">
            <x v="13"/>
          </reference>
          <reference field="2" count="1" selected="0">
            <x v="60"/>
          </reference>
          <reference field="3" count="1" selected="0">
            <x v="20"/>
          </reference>
          <reference field="4" count="1" selected="0">
            <x v="4"/>
          </reference>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22" count="1" selected="0">
            <x v="95"/>
          </reference>
        </references>
      </pivotArea>
    </format>
    <format dxfId="324">
      <pivotArea dataOnly="0" labelOnly="1" outline="0" fieldPosition="0">
        <references count="16">
          <reference field="0" count="0" selected="0"/>
          <reference field="1" count="1">
            <x v="0"/>
          </reference>
          <reference field="2" count="1" selected="0">
            <x v="95"/>
          </reference>
          <reference field="3" count="1" selected="0">
            <x v="22"/>
          </reference>
          <reference field="4" count="1" selected="0">
            <x v="34"/>
          </reference>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23">
      <pivotArea dataOnly="0" labelOnly="1" outline="0" fieldPosition="0">
        <references count="16">
          <reference field="0" count="0" selected="0"/>
          <reference field="1" count="1">
            <x v="9"/>
          </reference>
          <reference field="2" count="1" selected="0">
            <x v="95"/>
          </reference>
          <reference field="3" count="1" selected="0">
            <x v="6"/>
          </reference>
          <reference field="4" count="1" selected="0">
            <x v="35"/>
          </reference>
          <reference field="7" count="1" selected="0">
            <x v="334"/>
          </reference>
          <reference field="8" count="1" selected="0">
            <x v="150"/>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22">
      <pivotArea dataOnly="0" labelOnly="1" outline="0" fieldPosition="0">
        <references count="16">
          <reference field="0" count="0" selected="0"/>
          <reference field="1" count="1">
            <x v="0"/>
          </reference>
          <reference field="2" count="1" selected="0">
            <x v="146"/>
          </reference>
          <reference field="3" count="1" selected="0">
            <x v="22"/>
          </reference>
          <reference field="4" count="1" selected="0">
            <x v="34"/>
          </reference>
          <reference field="7" count="1" selected="0">
            <x v="334"/>
          </reference>
          <reference field="8" count="1" selected="0">
            <x v="209"/>
          </reference>
          <reference field="9" count="1" selected="0">
            <x v="122"/>
          </reference>
          <reference field="10" count="1" selected="0">
            <x v="143"/>
          </reference>
          <reference field="11" count="1" selected="0">
            <x v="7"/>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21">
      <pivotArea dataOnly="0" labelOnly="1" outline="0" fieldPosition="0">
        <references count="16">
          <reference field="0" count="0" selected="0"/>
          <reference field="1" count="1">
            <x v="9"/>
          </reference>
          <reference field="2" count="1" selected="0">
            <x v="146"/>
          </reference>
          <reference field="3" count="1" selected="0">
            <x v="6"/>
          </reference>
          <reference field="4" count="1" selected="0">
            <x v="35"/>
          </reference>
          <reference field="7" count="1" selected="0">
            <x v="334"/>
          </reference>
          <reference field="8" count="1" selected="0">
            <x v="210"/>
          </reference>
          <reference field="9" count="1" selected="0">
            <x v="122"/>
          </reference>
          <reference field="10" count="1" selected="0">
            <x v="27"/>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20">
      <pivotArea dataOnly="0" labelOnly="1" outline="0" fieldPosition="0">
        <references count="16">
          <reference field="0" count="0" selected="0"/>
          <reference field="1" count="1">
            <x v="0"/>
          </reference>
          <reference field="2" count="1" selected="0">
            <x v="196"/>
          </reference>
          <reference field="3" count="1" selected="0">
            <x v="22"/>
          </reference>
          <reference field="4" count="1" selected="0">
            <x v="34"/>
          </reference>
          <reference field="7" count="1" selected="0">
            <x v="334"/>
          </reference>
          <reference field="8" count="1" selected="0">
            <x v="273"/>
          </reference>
          <reference field="9" count="1" selected="0">
            <x v="122"/>
          </reference>
          <reference field="10" count="1" selected="0">
            <x v="143"/>
          </reference>
          <reference field="11" count="1" selected="0">
            <x v="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19">
      <pivotArea dataOnly="0" labelOnly="1" outline="0" fieldPosition="0">
        <references count="16">
          <reference field="0" count="0" selected="0"/>
          <reference field="1" count="1">
            <x v="9"/>
          </reference>
          <reference field="2" count="1" selected="0">
            <x v="196"/>
          </reference>
          <reference field="3" count="1" selected="0">
            <x v="6"/>
          </reference>
          <reference field="4" count="1" selected="0">
            <x v="35"/>
          </reference>
          <reference field="7" count="1" selected="0">
            <x v="334"/>
          </reference>
          <reference field="8" count="1" selected="0">
            <x v="275"/>
          </reference>
          <reference field="9" count="1" selected="0">
            <x v="122"/>
          </reference>
          <reference field="10" count="1" selected="0">
            <x v="28"/>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18">
      <pivotArea dataOnly="0" labelOnly="1" outline="0" fieldPosition="0">
        <references count="16">
          <reference field="0" count="0" selected="0"/>
          <reference field="1" count="1">
            <x v="0"/>
          </reference>
          <reference field="2" count="1" selected="0">
            <x v="196"/>
          </reference>
          <reference field="3" count="1" selected="0">
            <x v="22"/>
          </reference>
          <reference field="4" count="1" selected="0">
            <x v="34"/>
          </reference>
          <reference field="7" count="1" selected="0">
            <x v="334"/>
          </reference>
          <reference field="8" count="1" selected="0">
            <x v="275"/>
          </reference>
          <reference field="9" count="1" selected="0">
            <x v="122"/>
          </reference>
          <reference field="10" count="1" selected="0">
            <x v="143"/>
          </reference>
          <reference field="11" count="1" selected="0">
            <x v="10"/>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17">
      <pivotArea dataOnly="0" labelOnly="1" outline="0" fieldPosition="0">
        <references count="16">
          <reference field="0" count="0" selected="0"/>
          <reference field="1" count="1">
            <x v="9"/>
          </reference>
          <reference field="2" count="1" selected="0">
            <x v="196"/>
          </reference>
          <reference field="3" count="1" selected="0">
            <x v="6"/>
          </reference>
          <reference field="4" count="1" selected="0">
            <x v="35"/>
          </reference>
          <reference field="7" count="1" selected="0">
            <x v="334"/>
          </reference>
          <reference field="8" count="1" selected="0">
            <x v="276"/>
          </reference>
          <reference field="9" count="1" selected="0">
            <x v="122"/>
          </reference>
          <reference field="10" count="1" selected="0">
            <x v="24"/>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16">
      <pivotArea dataOnly="0" labelOnly="1" outline="0" fieldPosition="0">
        <references count="16">
          <reference field="0" count="0" selected="0"/>
          <reference field="1" count="1">
            <x v="0"/>
          </reference>
          <reference field="2" count="1" selected="0">
            <x v="202"/>
          </reference>
          <reference field="3" count="1" selected="0">
            <x v="22"/>
          </reference>
          <reference field="4" count="1" selected="0">
            <x v="34"/>
          </reference>
          <reference field="7" count="1" selected="0">
            <x v="334"/>
          </reference>
          <reference field="8" count="1" selected="0">
            <x v="296"/>
          </reference>
          <reference field="9" count="1" selected="0">
            <x v="122"/>
          </reference>
          <reference field="10" count="1" selected="0">
            <x v="143"/>
          </reference>
          <reference field="11" count="1" selected="0">
            <x v="9"/>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15">
      <pivotArea dataOnly="0" labelOnly="1" outline="0" fieldPosition="0">
        <references count="16">
          <reference field="0" count="0" selected="0"/>
          <reference field="1" count="1">
            <x v="9"/>
          </reference>
          <reference field="2" count="1" selected="0">
            <x v="215"/>
          </reference>
          <reference field="3" count="1" selected="0">
            <x v="6"/>
          </reference>
          <reference field="4" count="1" selected="0">
            <x v="35"/>
          </reference>
          <reference field="7" count="1" selected="0">
            <x v="334"/>
          </reference>
          <reference field="8" count="1" selected="0">
            <x v="311"/>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14">
      <pivotArea dataOnly="0" labelOnly="1" outline="0" fieldPosition="0">
        <references count="16">
          <reference field="0" count="0" selected="0"/>
          <reference field="1" count="1">
            <x v="0"/>
          </reference>
          <reference field="2" count="1" selected="0">
            <x v="221"/>
          </reference>
          <reference field="3" count="1" selected="0">
            <x v="22"/>
          </reference>
          <reference field="4" count="1" selected="0">
            <x v="34"/>
          </reference>
          <reference field="7" count="1" selected="0">
            <x v="334"/>
          </reference>
          <reference field="8" count="1" selected="0">
            <x v="323"/>
          </reference>
          <reference field="9" count="1" selected="0">
            <x v="122"/>
          </reference>
          <reference field="10" count="1" selected="0">
            <x v="143"/>
          </reference>
          <reference field="11" count="1" selected="0">
            <x v="4"/>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13">
      <pivotArea dataOnly="0" labelOnly="1" outline="0" fieldPosition="0">
        <references count="16">
          <reference field="0" count="0" selected="0"/>
          <reference field="1" count="1">
            <x v="9"/>
          </reference>
          <reference field="2" count="1" selected="0">
            <x v="221"/>
          </reference>
          <reference field="3" count="1" selected="0">
            <x v="6"/>
          </reference>
          <reference field="4" count="1" selected="0">
            <x v="35"/>
          </reference>
          <reference field="7" count="1" selected="0">
            <x v="334"/>
          </reference>
          <reference field="8" count="1" selected="0">
            <x v="324"/>
          </reference>
          <reference field="9" count="1" selected="0">
            <x v="122"/>
          </reference>
          <reference field="10" count="1" selected="0">
            <x v="22"/>
          </reference>
          <reference field="11" count="1" selected="0">
            <x v="48"/>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2"/>
          </reference>
        </references>
      </pivotArea>
    </format>
    <format dxfId="312">
      <pivotArea dataOnly="0" labelOnly="1" outline="0" fieldPosition="0">
        <references count="16">
          <reference field="0" count="0" selected="0"/>
          <reference field="1" count="1">
            <x v="0"/>
          </reference>
          <reference field="2" count="1" selected="0">
            <x v="250"/>
          </reference>
          <reference field="3" count="1" selected="0">
            <x v="22"/>
          </reference>
          <reference field="4" count="1" selected="0">
            <x v="34"/>
          </reference>
          <reference field="7" count="1" selected="0">
            <x v="334"/>
          </reference>
          <reference field="8" count="1" selected="0">
            <x v="375"/>
          </reference>
          <reference field="9" count="1" selected="0">
            <x v="122"/>
          </reference>
          <reference field="10" count="1" selected="0">
            <x v="143"/>
          </reference>
          <reference field="11" count="1" selected="0">
            <x v="6"/>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22" count="1" selected="0">
            <x v="12"/>
          </reference>
        </references>
      </pivotArea>
    </format>
    <format dxfId="311">
      <pivotArea dataOnly="0" labelOnly="1" outline="0" fieldPosition="0">
        <references count="17">
          <reference field="0" count="0" selected="0"/>
          <reference field="1" count="1" selected="0">
            <x v="13"/>
          </reference>
          <reference field="2" count="1" selected="0">
            <x v="109"/>
          </reference>
          <reference field="3" count="1" selected="0">
            <x v="20"/>
          </reference>
          <reference field="4" count="1" selected="0">
            <x v="4"/>
          </reference>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19" count="1">
            <x v="50"/>
          </reference>
          <reference field="22" count="1" selected="0">
            <x v="111"/>
          </reference>
        </references>
      </pivotArea>
    </format>
    <format dxfId="310">
      <pivotArea dataOnly="0" labelOnly="1" outline="0" fieldPosition="0">
        <references count="17">
          <reference field="0" count="0" selected="0"/>
          <reference field="1" count="1" selected="0">
            <x v="3"/>
          </reference>
          <reference field="2" count="1" selected="0">
            <x v="34"/>
          </reference>
          <reference field="3" count="1" selected="0">
            <x v="12"/>
          </reference>
          <reference field="4" count="1" selected="0">
            <x v="2"/>
          </reference>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19" count="1">
            <x v="12"/>
          </reference>
          <reference field="22" count="1" selected="0">
            <x v="122"/>
          </reference>
        </references>
      </pivotArea>
    </format>
    <format dxfId="309">
      <pivotArea dataOnly="0" labelOnly="1" outline="0" fieldPosition="0">
        <references count="17">
          <reference field="0" count="0" selected="0"/>
          <reference field="1" count="1" selected="0">
            <x v="13"/>
          </reference>
          <reference field="2" count="1" selected="0">
            <x v="180"/>
          </reference>
          <reference field="3" count="1" selected="0">
            <x v="4"/>
          </reference>
          <reference field="4" count="1" selected="0">
            <x v="14"/>
          </reference>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19" count="1">
            <x v="20"/>
          </reference>
          <reference field="22" count="1" selected="0">
            <x v="85"/>
          </reference>
        </references>
      </pivotArea>
    </format>
    <format dxfId="308">
      <pivotArea dataOnly="0" labelOnly="1" outline="0" fieldPosition="0">
        <references count="17">
          <reference field="0" count="0" selected="0"/>
          <reference field="1" count="1" selected="0">
            <x v="13"/>
          </reference>
          <reference field="2" count="1" selected="0">
            <x v="250"/>
          </reference>
          <reference field="3" count="1" selected="0">
            <x v="20"/>
          </reference>
          <reference field="4" count="1" selected="0">
            <x v="4"/>
          </reference>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7" count="1" selected="0">
            <x v="132"/>
          </reference>
          <reference field="18" count="1" selected="0">
            <x v="162"/>
          </reference>
          <reference field="19" count="1">
            <x v="50"/>
          </reference>
          <reference field="22" count="1" selected="0">
            <x v="77"/>
          </reference>
        </references>
      </pivotArea>
    </format>
    <format dxfId="307">
      <pivotArea dataOnly="0" labelOnly="1" outline="0" fieldPosition="0">
        <references count="17">
          <reference field="0" count="0" selected="0"/>
          <reference field="1" count="1" selected="0">
            <x v="13"/>
          </reference>
          <reference field="2" count="1" selected="0">
            <x v="240"/>
          </reference>
          <reference field="3" count="1" selected="0">
            <x v="4"/>
          </reference>
          <reference field="4" count="1" selected="0">
            <x v="11"/>
          </reference>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7" count="1" selected="0">
            <x v="8"/>
          </reference>
          <reference field="18" count="1" selected="0">
            <x v="9"/>
          </reference>
          <reference field="19" count="1">
            <x v="17"/>
          </reference>
          <reference field="22" count="1" selected="0">
            <x v="100"/>
          </reference>
        </references>
      </pivotArea>
    </format>
    <format dxfId="306">
      <pivotArea dataOnly="0" labelOnly="1" outline="0" fieldPosition="0">
        <references count="17">
          <reference field="0" count="0" selected="0"/>
          <reference field="1" count="1" selected="0">
            <x v="13"/>
          </reference>
          <reference field="2" count="1" selected="0">
            <x v="250"/>
          </reference>
          <reference field="3" count="1" selected="0">
            <x v="20"/>
          </reference>
          <reference field="4" count="1" selected="0">
            <x v="4"/>
          </reference>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7" count="1" selected="0">
            <x v="52"/>
          </reference>
          <reference field="18" count="1" selected="0">
            <x v="83"/>
          </reference>
          <reference field="19" count="1">
            <x v="50"/>
          </reference>
          <reference field="22" count="1" selected="0">
            <x v="80"/>
          </reference>
        </references>
      </pivotArea>
    </format>
    <format dxfId="305">
      <pivotArea dataOnly="0" labelOnly="1" outline="0" fieldPosition="0">
        <references count="17">
          <reference field="0" count="0" selected="0"/>
          <reference field="1" count="1" selected="0">
            <x v="13"/>
          </reference>
          <reference field="2" count="1" selected="0">
            <x v="240"/>
          </reference>
          <reference field="3" count="1" selected="0">
            <x v="4"/>
          </reference>
          <reference field="4" count="1" selected="0">
            <x v="10"/>
          </reference>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7" count="1" selected="0">
            <x v="43"/>
          </reference>
          <reference field="18" count="1" selected="0">
            <x v="70"/>
          </reference>
          <reference field="19" count="1">
            <x v="16"/>
          </reference>
          <reference field="22" count="1" selected="0">
            <x v="81"/>
          </reference>
        </references>
      </pivotArea>
    </format>
    <format dxfId="304">
      <pivotArea dataOnly="0" labelOnly="1" outline="0" fieldPosition="0">
        <references count="17">
          <reference field="0" count="0" selected="0"/>
          <reference field="1" count="1" selected="0">
            <x v="13"/>
          </reference>
          <reference field="2" count="1" selected="0">
            <x v="84"/>
          </reference>
          <reference field="3" count="1" selected="0">
            <x v="4"/>
          </reference>
          <reference field="4" count="1" selected="0">
            <x v="21"/>
          </reference>
          <reference field="7" count="1" selected="0">
            <x v="55"/>
          </reference>
          <reference field="8" count="1" selected="0">
            <x v="132"/>
          </reference>
          <reference field="9" count="1" selected="0">
            <x v="22"/>
          </reference>
          <reference field="10" count="1" selected="0">
            <x v="89"/>
          </reference>
          <reference field="11" count="1" selected="0">
            <x v="48"/>
          </reference>
          <reference field="12" count="1" selected="0">
            <x v="27"/>
          </reference>
          <reference field="13" count="1" selected="0">
            <x v="19"/>
          </reference>
          <reference field="14" count="1" selected="0">
            <x v="43"/>
          </reference>
          <reference field="17" count="1" selected="0">
            <x v="40"/>
          </reference>
          <reference field="18" count="1" selected="0">
            <x v="59"/>
          </reference>
          <reference field="19" count="1">
            <x v="27"/>
          </reference>
          <reference field="22" count="1" selected="0">
            <x v="114"/>
          </reference>
        </references>
      </pivotArea>
    </format>
    <format dxfId="303">
      <pivotArea dataOnly="0" labelOnly="1" outline="0" fieldPosition="0">
        <references count="17">
          <reference field="0" count="0" selected="0"/>
          <reference field="1" count="1" selected="0">
            <x v="13"/>
          </reference>
          <reference field="2" count="1" selected="0">
            <x v="180"/>
          </reference>
          <reference field="3" count="1" selected="0">
            <x v="20"/>
          </reference>
          <reference field="4" count="1" selected="0">
            <x v="4"/>
          </reference>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7" count="1" selected="0">
            <x v="248"/>
          </reference>
          <reference field="18" count="1" selected="0">
            <x v="211"/>
          </reference>
          <reference field="19" count="1">
            <x v="50"/>
          </reference>
          <reference field="22" count="1" selected="0">
            <x v="122"/>
          </reference>
        </references>
      </pivotArea>
    </format>
    <format dxfId="302">
      <pivotArea dataOnly="0" labelOnly="1" outline="0" fieldPosition="0">
        <references count="17">
          <reference field="0" count="0" selected="0"/>
          <reference field="1" count="1" selected="0">
            <x v="3"/>
          </reference>
          <reference field="2" count="1" selected="0">
            <x v="65"/>
          </reference>
          <reference field="3" count="1" selected="0">
            <x v="12"/>
          </reference>
          <reference field="4" count="1" selected="0">
            <x v="2"/>
          </reference>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19" count="1">
            <x v="12"/>
          </reference>
          <reference field="22" count="1" selected="0">
            <x v="122"/>
          </reference>
        </references>
      </pivotArea>
    </format>
    <format dxfId="301">
      <pivotArea dataOnly="0" labelOnly="1" outline="0" fieldPosition="0">
        <references count="17">
          <reference field="0" count="0" selected="0"/>
          <reference field="1" count="1" selected="0">
            <x v="13"/>
          </reference>
          <reference field="2" count="1" selected="0">
            <x v="221"/>
          </reference>
          <reference field="3" count="1" selected="0">
            <x v="20"/>
          </reference>
          <reference field="4" count="1" selected="0">
            <x v="4"/>
          </reference>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19" count="1">
            <x v="50"/>
          </reference>
          <reference field="22" count="1" selected="0">
            <x v="93"/>
          </reference>
        </references>
      </pivotArea>
    </format>
    <format dxfId="300">
      <pivotArea dataOnly="0" labelOnly="1" outline="0" fieldPosition="0">
        <references count="17">
          <reference field="0" count="0" selected="0"/>
          <reference field="1" count="1" selected="0">
            <x v="13"/>
          </reference>
          <reference field="2" count="1" selected="0">
            <x v="220"/>
          </reference>
          <reference field="3" count="1" selected="0">
            <x v="4"/>
          </reference>
          <reference field="4" count="1" selected="0">
            <x v="17"/>
          </reference>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7" count="1" selected="0">
            <x v="94"/>
          </reference>
          <reference field="18" count="1" selected="0">
            <x v="140"/>
          </reference>
          <reference field="19" count="1">
            <x v="23"/>
          </reference>
          <reference field="22" count="1" selected="0">
            <x v="112"/>
          </reference>
        </references>
      </pivotArea>
    </format>
    <format dxfId="299">
      <pivotArea dataOnly="0" labelOnly="1" outline="0" fieldPosition="0">
        <references count="17">
          <reference field="0" count="0" selected="0"/>
          <reference field="1" count="1" selected="0">
            <x v="13"/>
          </reference>
          <reference field="2" count="1" selected="0">
            <x v="220"/>
          </reference>
          <reference field="3" count="1" selected="0">
            <x v="4"/>
          </reference>
          <reference field="4" count="1" selected="0">
            <x v="16"/>
          </reference>
          <reference field="7" count="1" selected="0">
            <x v="79"/>
          </reference>
          <reference field="8" count="1" selected="0">
            <x v="321"/>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86"/>
          </reference>
          <reference field="17" count="1" selected="0">
            <x v="90"/>
          </reference>
          <reference field="18" count="1" selected="0">
            <x v="138"/>
          </reference>
          <reference field="19" count="1">
            <x v="22"/>
          </reference>
          <reference field="22" count="1" selected="0">
            <x v="90"/>
          </reference>
        </references>
      </pivotArea>
    </format>
    <format dxfId="298">
      <pivotArea dataOnly="0" labelOnly="1" outline="0" fieldPosition="0">
        <references count="17">
          <reference field="0" count="0" selected="0"/>
          <reference field="1" count="1" selected="0">
            <x v="13"/>
          </reference>
          <reference field="2" count="1" selected="0">
            <x v="186"/>
          </reference>
          <reference field="3" count="1" selected="0">
            <x v="20"/>
          </reference>
          <reference field="4" count="1" selected="0">
            <x v="4"/>
          </reference>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7" count="1" selected="0">
            <x v="169"/>
          </reference>
          <reference field="18" count="1" selected="0">
            <x v="243"/>
          </reference>
          <reference field="19" count="1">
            <x v="50"/>
          </reference>
          <reference field="22" count="1" selected="0">
            <x v="99"/>
          </reference>
        </references>
      </pivotArea>
    </format>
    <format dxfId="297">
      <pivotArea dataOnly="0" labelOnly="1" outline="0" fieldPosition="0">
        <references count="17">
          <reference field="0" count="0" selected="0"/>
          <reference field="1" count="1" selected="0">
            <x v="13"/>
          </reference>
          <reference field="2" count="1" selected="0">
            <x v="250"/>
          </reference>
          <reference field="3" count="1" selected="0">
            <x v="4"/>
          </reference>
          <reference field="4" count="1" selected="0">
            <x v="15"/>
          </reference>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7" count="1" selected="0">
            <x v="36"/>
          </reference>
          <reference field="18" count="1" selected="0">
            <x v="54"/>
          </reference>
          <reference field="19" count="1">
            <x v="21"/>
          </reference>
          <reference field="22" count="1" selected="0">
            <x v="109"/>
          </reference>
        </references>
      </pivotArea>
    </format>
    <format dxfId="296">
      <pivotArea dataOnly="0" labelOnly="1" outline="0" fieldPosition="0">
        <references count="17">
          <reference field="0" count="0" selected="0"/>
          <reference field="1" count="1" selected="0">
            <x v="13"/>
          </reference>
          <reference field="2" count="1" selected="0">
            <x v="19"/>
          </reference>
          <reference field="3" count="1" selected="0">
            <x v="20"/>
          </reference>
          <reference field="4" count="1" selected="0">
            <x v="4"/>
          </reference>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7" count="1" selected="0">
            <x v="64"/>
          </reference>
          <reference field="18" count="1" selected="0">
            <x v="132"/>
          </reference>
          <reference field="19" count="1">
            <x v="50"/>
          </reference>
          <reference field="22" count="1" selected="0">
            <x v="109"/>
          </reference>
        </references>
      </pivotArea>
    </format>
    <format dxfId="295">
      <pivotArea dataOnly="0" labelOnly="1" outline="0" fieldPosition="0">
        <references count="17">
          <reference field="0" count="0" selected="0"/>
          <reference field="1" count="1" selected="0">
            <x v="3"/>
          </reference>
          <reference field="2" count="1" selected="0">
            <x v="247"/>
          </reference>
          <reference field="3" count="1" selected="0">
            <x v="12"/>
          </reference>
          <reference field="4" count="1" selected="0">
            <x v="2"/>
          </reference>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19" count="1">
            <x v="12"/>
          </reference>
          <reference field="22" count="1" selected="0">
            <x v="122"/>
          </reference>
        </references>
      </pivotArea>
    </format>
    <format dxfId="294">
      <pivotArea dataOnly="0" labelOnly="1" outline="0" fieldPosition="0">
        <references count="17">
          <reference field="0" count="0" selected="0"/>
          <reference field="1" count="1" selected="0">
            <x v="8"/>
          </reference>
          <reference field="2" count="1" selected="0">
            <x v="196"/>
          </reference>
          <reference field="3" count="1" selected="0">
            <x v="19"/>
          </reference>
          <reference field="4" count="1" selected="0">
            <x v="43"/>
          </reference>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19" count="1">
            <x v="50"/>
          </reference>
          <reference field="22" count="1" selected="0">
            <x v="122"/>
          </reference>
        </references>
      </pivotArea>
    </format>
    <format dxfId="293">
      <pivotArea dataOnly="0" labelOnly="1" outline="0" fieldPosition="0">
        <references count="17">
          <reference field="0" count="0" selected="0"/>
          <reference field="1" count="1" selected="0">
            <x v="3"/>
          </reference>
          <reference field="2" count="1" selected="0">
            <x v="146"/>
          </reference>
          <reference field="3" count="1" selected="0">
            <x v="12"/>
          </reference>
          <reference field="4" count="1" selected="0">
            <x v="2"/>
          </reference>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19" count="1">
            <x v="12"/>
          </reference>
          <reference field="22" count="1" selected="0">
            <x v="122"/>
          </reference>
        </references>
      </pivotArea>
    </format>
    <format dxfId="292">
      <pivotArea dataOnly="0" labelOnly="1" outline="0" fieldPosition="0">
        <references count="17">
          <reference field="0" count="0" selected="0"/>
          <reference field="1" count="1" selected="0">
            <x v="13"/>
          </reference>
          <reference field="2" count="1" selected="0">
            <x v="216"/>
          </reference>
          <reference field="3" count="1" selected="0">
            <x v="20"/>
          </reference>
          <reference field="4" count="1" selected="0">
            <x v="4"/>
          </reference>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19" count="1">
            <x v="50"/>
          </reference>
          <reference field="22" count="1" selected="0">
            <x v="103"/>
          </reference>
        </references>
      </pivotArea>
    </format>
    <format dxfId="291">
      <pivotArea dataOnly="0" labelOnly="1" outline="0" fieldPosition="0">
        <references count="17">
          <reference field="0" count="0" selected="0"/>
          <reference field="1" count="1" selected="0">
            <x v="13"/>
          </reference>
          <reference field="2" count="1" selected="0">
            <x v="148"/>
          </reference>
          <reference field="3" count="1" selected="0">
            <x v="4"/>
          </reference>
          <reference field="4" count="1" selected="0">
            <x v="12"/>
          </reference>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19" count="1">
            <x v="18"/>
          </reference>
          <reference field="22" count="1" selected="0">
            <x v="113"/>
          </reference>
        </references>
      </pivotArea>
    </format>
    <format dxfId="290">
      <pivotArea dataOnly="0" labelOnly="1" outline="0" fieldPosition="0">
        <references count="17">
          <reference field="0" count="0" selected="0"/>
          <reference field="1" count="1" selected="0">
            <x v="8"/>
          </reference>
          <reference field="2" count="1" selected="0">
            <x v="22"/>
          </reference>
          <reference field="3" count="1" selected="0">
            <x v="19"/>
          </reference>
          <reference field="4" count="1" selected="0">
            <x v="43"/>
          </reference>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7" count="1" selected="0">
            <x v="4"/>
          </reference>
          <reference field="18" count="1" selected="0">
            <x v="4"/>
          </reference>
          <reference field="19" count="1">
            <x v="50"/>
          </reference>
          <reference field="22" count="1" selected="0">
            <x v="122"/>
          </reference>
        </references>
      </pivotArea>
    </format>
    <format dxfId="289">
      <pivotArea dataOnly="0" labelOnly="1" outline="0" fieldPosition="0">
        <references count="17">
          <reference field="0" count="0" selected="0"/>
          <reference field="1" count="1" selected="0">
            <x v="3"/>
          </reference>
          <reference field="2" count="1" selected="0">
            <x v="82"/>
          </reference>
          <reference field="3" count="1" selected="0">
            <x v="12"/>
          </reference>
          <reference field="4" count="1" selected="0">
            <x v="2"/>
          </reference>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19" count="1">
            <x v="12"/>
          </reference>
          <reference field="22" count="1" selected="0">
            <x v="122"/>
          </reference>
        </references>
      </pivotArea>
    </format>
    <format dxfId="288">
      <pivotArea dataOnly="0" labelOnly="1" outline="0" fieldPosition="0">
        <references count="17">
          <reference field="0" count="0" selected="0"/>
          <reference field="1" count="1" selected="0">
            <x v="13"/>
          </reference>
          <reference field="2" count="1" selected="0">
            <x v="250"/>
          </reference>
          <reference field="3" count="1" selected="0">
            <x v="20"/>
          </reference>
          <reference field="4" count="1" selected="0">
            <x v="4"/>
          </reference>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19" count="1">
            <x v="50"/>
          </reference>
          <reference field="22" count="1" selected="0">
            <x v="78"/>
          </reference>
        </references>
      </pivotArea>
    </format>
    <format dxfId="287">
      <pivotArea dataOnly="0" labelOnly="1" outline="0" fieldPosition="0">
        <references count="17">
          <reference field="0" count="0" selected="0"/>
          <reference field="1" count="1" selected="0">
            <x v="6"/>
          </reference>
          <reference field="2" count="1" selected="0">
            <x v="146"/>
          </reference>
          <reference field="3" count="1" selected="0">
            <x v="5"/>
          </reference>
          <reference field="4" count="1" selected="0">
            <x v="10"/>
          </reference>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19" count="1">
            <x v="4"/>
          </reference>
          <reference field="22" count="1" selected="0">
            <x v="122"/>
          </reference>
        </references>
      </pivotArea>
    </format>
    <format dxfId="286">
      <pivotArea dataOnly="0" labelOnly="1" outline="0" fieldPosition="0">
        <references count="17">
          <reference field="0" count="0" selected="0"/>
          <reference field="1" count="1" selected="0">
            <x v="3"/>
          </reference>
          <reference field="2" count="1" selected="0">
            <x v="130"/>
          </reference>
          <reference field="3" count="1" selected="0">
            <x v="12"/>
          </reference>
          <reference field="4" count="1" selected="0">
            <x v="2"/>
          </reference>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19" count="1">
            <x v="12"/>
          </reference>
          <reference field="22" count="1" selected="0">
            <x v="122"/>
          </reference>
        </references>
      </pivotArea>
    </format>
    <format dxfId="285">
      <pivotArea dataOnly="0" labelOnly="1" outline="0" fieldPosition="0">
        <references count="17">
          <reference field="0" count="0" selected="0"/>
          <reference field="1" count="1" selected="0">
            <x v="13"/>
          </reference>
          <reference field="2" count="1" selected="0">
            <x v="132"/>
          </reference>
          <reference field="3" count="1" selected="0">
            <x v="4"/>
          </reference>
          <reference field="4" count="1" selected="0">
            <x v="8"/>
          </reference>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7" count="1" selected="0">
            <x v="39"/>
          </reference>
          <reference field="18" count="1" selected="0">
            <x v="58"/>
          </reference>
          <reference field="19" count="1">
            <x v="14"/>
          </reference>
          <reference field="22" count="1" selected="0">
            <x v="110"/>
          </reference>
        </references>
      </pivotArea>
    </format>
    <format dxfId="284">
      <pivotArea dataOnly="0" labelOnly="1" outline="0" fieldPosition="0">
        <references count="17">
          <reference field="0" count="0" selected="0"/>
          <reference field="1" count="1" selected="0">
            <x v="8"/>
          </reference>
          <reference field="2" count="1" selected="0">
            <x v="202"/>
          </reference>
          <reference field="3" count="1" selected="0">
            <x v="19"/>
          </reference>
          <reference field="4" count="1" selected="0">
            <x v="43"/>
          </reference>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7" count="1" selected="0">
            <x v="230"/>
          </reference>
          <reference field="18" count="1" selected="0">
            <x v="263"/>
          </reference>
          <reference field="19" count="1">
            <x v="50"/>
          </reference>
          <reference field="22" count="1" selected="0">
            <x v="122"/>
          </reference>
        </references>
      </pivotArea>
    </format>
    <format dxfId="283">
      <pivotArea dataOnly="0" labelOnly="1" outline="0" fieldPosition="0">
        <references count="17">
          <reference field="0" count="0" selected="0"/>
          <reference field="1" count="1" selected="0">
            <x v="13"/>
          </reference>
          <reference field="2" count="1" selected="0">
            <x v="180"/>
          </reference>
          <reference field="3" count="1" selected="0">
            <x v="4"/>
          </reference>
          <reference field="4" count="1" selected="0">
            <x v="13"/>
          </reference>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7" count="1" selected="0">
            <x v="48"/>
          </reference>
          <reference field="18" count="1" selected="0">
            <x v="39"/>
          </reference>
          <reference field="19" count="1">
            <x v="19"/>
          </reference>
          <reference field="22" count="1" selected="0">
            <x v="105"/>
          </reference>
        </references>
      </pivotArea>
    </format>
    <format dxfId="282">
      <pivotArea dataOnly="0" labelOnly="1" outline="0" fieldPosition="0">
        <references count="17">
          <reference field="0" count="0" selected="0"/>
          <reference field="1" count="1" selected="0">
            <x v="8"/>
          </reference>
          <reference field="2" count="1" selected="0">
            <x v="202"/>
          </reference>
          <reference field="3" count="1" selected="0">
            <x v="19"/>
          </reference>
          <reference field="4" count="1" selected="0">
            <x v="43"/>
          </reference>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7" count="1" selected="0">
            <x v="269"/>
          </reference>
          <reference field="18" count="1" selected="0">
            <x v="285"/>
          </reference>
          <reference field="19" count="1">
            <x v="50"/>
          </reference>
          <reference field="22" count="1" selected="0">
            <x v="122"/>
          </reference>
        </references>
      </pivotArea>
    </format>
    <format dxfId="281">
      <pivotArea dataOnly="0" labelOnly="1" outline="0" fieldPosition="0">
        <references count="17">
          <reference field="0" count="0" selected="0"/>
          <reference field="1" count="1" selected="0">
            <x v="6"/>
          </reference>
          <reference field="2" count="1" selected="0">
            <x v="129"/>
          </reference>
          <reference field="3" count="1" selected="0">
            <x v="5"/>
          </reference>
          <reference field="4" count="1" selected="0">
            <x v="10"/>
          </reference>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19" count="1">
            <x v="4"/>
          </reference>
          <reference field="22" count="1" selected="0">
            <x v="122"/>
          </reference>
        </references>
      </pivotArea>
    </format>
    <format dxfId="280">
      <pivotArea dataOnly="0" labelOnly="1" outline="0" fieldPosition="0">
        <references count="17">
          <reference field="0" count="0" selected="0"/>
          <reference field="1" count="1" selected="0">
            <x v="8"/>
          </reference>
          <reference field="2" count="1" selected="0">
            <x v="202"/>
          </reference>
          <reference field="3" count="1" selected="0">
            <x v="19"/>
          </reference>
          <reference field="4" count="1" selected="0">
            <x v="43"/>
          </reference>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19" count="1">
            <x v="50"/>
          </reference>
          <reference field="22" count="1" selected="0">
            <x v="122"/>
          </reference>
        </references>
      </pivotArea>
    </format>
    <format dxfId="279">
      <pivotArea dataOnly="0" labelOnly="1" outline="0" fieldPosition="0">
        <references count="17">
          <reference field="0" count="0" selected="0"/>
          <reference field="1" count="1" selected="0">
            <x v="13"/>
          </reference>
          <reference field="2" count="1" selected="0">
            <x v="131"/>
          </reference>
          <reference field="3" count="1" selected="0">
            <x v="0"/>
          </reference>
          <reference field="4" count="1" selected="0">
            <x v="8"/>
          </reference>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7" count="1" selected="0">
            <x v="131"/>
          </reference>
          <reference field="18" count="1" selected="0">
            <x v="160"/>
          </reference>
          <reference field="19" count="1">
            <x v="13"/>
          </reference>
          <reference field="22" count="1" selected="0">
            <x v="104"/>
          </reference>
        </references>
      </pivotArea>
    </format>
    <format dxfId="278">
      <pivotArea dataOnly="0" labelOnly="1" outline="0" fieldPosition="0">
        <references count="17">
          <reference field="0" count="0" selected="0"/>
          <reference field="1" count="1" selected="0">
            <x v="13"/>
          </reference>
          <reference field="2" count="1" selected="0">
            <x v="60"/>
          </reference>
          <reference field="3" count="1" selected="0">
            <x v="20"/>
          </reference>
          <reference field="4" count="1" selected="0">
            <x v="4"/>
          </reference>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7" count="1" selected="0">
            <x v="36"/>
          </reference>
          <reference field="18" count="1" selected="0">
            <x v="30"/>
          </reference>
          <reference field="19" count="1">
            <x v="50"/>
          </reference>
          <reference field="22" count="1" selected="0">
            <x v="96"/>
          </reference>
        </references>
      </pivotArea>
    </format>
    <format dxfId="277">
      <pivotArea dataOnly="0" labelOnly="1" outline="0" fieldPosition="0">
        <references count="17">
          <reference field="0" count="0" selected="0"/>
          <reference field="1" count="1" selected="0">
            <x v="3"/>
          </reference>
          <reference field="2" count="1" selected="0">
            <x v="232"/>
          </reference>
          <reference field="3" count="1" selected="0">
            <x v="12"/>
          </reference>
          <reference field="4" count="1" selected="0">
            <x v="2"/>
          </reference>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19" count="1">
            <x v="12"/>
          </reference>
          <reference field="22" count="1" selected="0">
            <x v="122"/>
          </reference>
        </references>
      </pivotArea>
    </format>
    <format dxfId="276">
      <pivotArea dataOnly="0" labelOnly="1" outline="0" fieldPosition="0">
        <references count="17">
          <reference field="0" count="0" selected="0"/>
          <reference field="1" count="1" selected="0">
            <x v="13"/>
          </reference>
          <reference field="2" count="1" selected="0">
            <x v="220"/>
          </reference>
          <reference field="3" count="1" selected="0">
            <x v="20"/>
          </reference>
          <reference field="4" count="1" selected="0">
            <x v="4"/>
          </reference>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19" count="1">
            <x v="50"/>
          </reference>
          <reference field="22" count="1" selected="0">
            <x v="115"/>
          </reference>
        </references>
      </pivotArea>
    </format>
    <format dxfId="275">
      <pivotArea dataOnly="0" labelOnly="1" outline="0" fieldPosition="0">
        <references count="17">
          <reference field="0" count="0" selected="0"/>
          <reference field="1" count="1" selected="0">
            <x v="12"/>
          </reference>
          <reference field="2" count="1" selected="0">
            <x v="61"/>
          </reference>
          <reference field="3" count="1" selected="0">
            <x v="8"/>
          </reference>
          <reference field="4" count="1" selected="0">
            <x v="44"/>
          </reference>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19" count="1">
            <x v="43"/>
          </reference>
          <reference field="22" count="1" selected="0">
            <x v="122"/>
          </reference>
        </references>
      </pivotArea>
    </format>
    <format dxfId="274">
      <pivotArea dataOnly="0" labelOnly="1" outline="0" fieldPosition="0">
        <references count="17">
          <reference field="0" count="0" selected="0"/>
          <reference field="1" count="1" selected="0">
            <x v="0"/>
          </reference>
          <reference field="2" count="1" selected="0">
            <x v="214"/>
          </reference>
          <reference field="3" count="1" selected="0">
            <x v="22"/>
          </reference>
          <reference field="4" count="1" selected="0">
            <x v="34"/>
          </reference>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19" count="1">
            <x v="50"/>
          </reference>
          <reference field="22" count="1" selected="0">
            <x v="12"/>
          </reference>
        </references>
      </pivotArea>
    </format>
    <format dxfId="273">
      <pivotArea dataOnly="0" labelOnly="1" outline="0" fieldPosition="0">
        <references count="17">
          <reference field="0" count="0" selected="0"/>
          <reference field="1" count="1" selected="0">
            <x v="6"/>
          </reference>
          <reference field="2" count="1" selected="0">
            <x v="250"/>
          </reference>
          <reference field="3" count="1" selected="0">
            <x v="5"/>
          </reference>
          <reference field="4" count="1" selected="0">
            <x v="10"/>
          </reference>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7" count="1" selected="0">
            <x v="127"/>
          </reference>
          <reference field="18" count="1" selected="0">
            <x v="34"/>
          </reference>
          <reference field="19" count="1">
            <x v="4"/>
          </reference>
          <reference field="22" count="1" selected="0">
            <x v="55"/>
          </reference>
        </references>
      </pivotArea>
    </format>
    <format dxfId="272">
      <pivotArea dataOnly="0" labelOnly="1" outline="0" fieldPosition="0">
        <references count="17">
          <reference field="0" count="0" selected="0"/>
          <reference field="1" count="1" selected="0">
            <x v="13"/>
          </reference>
          <reference field="2" count="1" selected="0">
            <x v="250"/>
          </reference>
          <reference field="3" count="1" selected="0">
            <x v="20"/>
          </reference>
          <reference field="4" count="1" selected="0">
            <x v="4"/>
          </reference>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19" count="1">
            <x v="50"/>
          </reference>
          <reference field="22" count="1" selected="0">
            <x v="102"/>
          </reference>
        </references>
      </pivotArea>
    </format>
    <format dxfId="271">
      <pivotArea dataOnly="0" labelOnly="1" outline="0" fieldPosition="0">
        <references count="17">
          <reference field="0" count="0" selected="0"/>
          <reference field="1" count="1" selected="0">
            <x v="3"/>
          </reference>
          <reference field="2" count="1" selected="0">
            <x v="20"/>
          </reference>
          <reference field="3" count="1" selected="0">
            <x v="12"/>
          </reference>
          <reference field="4" count="1" selected="0">
            <x v="2"/>
          </reference>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19" count="1">
            <x v="12"/>
          </reference>
          <reference field="22" count="1" selected="0">
            <x v="4"/>
          </reference>
        </references>
      </pivotArea>
    </format>
    <format dxfId="270">
      <pivotArea dataOnly="0" labelOnly="1" outline="0" fieldPosition="0">
        <references count="17">
          <reference field="0" count="0" selected="0"/>
          <reference field="1" count="1" selected="0">
            <x v="0"/>
          </reference>
          <reference field="2" count="1" selected="0">
            <x v="254"/>
          </reference>
          <reference field="3" count="1" selected="0">
            <x v="18"/>
          </reference>
          <reference field="4" count="1" selected="0">
            <x v="15"/>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19" count="1">
            <x v="50"/>
          </reference>
          <reference field="22" count="1" selected="0">
            <x v="79"/>
          </reference>
        </references>
      </pivotArea>
    </format>
    <format dxfId="269">
      <pivotArea dataOnly="0" labelOnly="1" outline="0" fieldPosition="0">
        <references count="17">
          <reference field="0" count="0" selected="0"/>
          <reference field="1" count="1" selected="0">
            <x v="1"/>
          </reference>
          <reference field="2" count="1" selected="0">
            <x v="254"/>
          </reference>
          <reference field="3" count="1" selected="0">
            <x v="1"/>
          </reference>
          <reference field="4" count="1" selected="0">
            <x v="13"/>
          </reference>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7" count="1" selected="0">
            <x v="74"/>
          </reference>
          <reference field="18" count="1" selected="0">
            <x v="118"/>
          </reference>
          <reference field="19" count="1">
            <x v="6"/>
          </reference>
          <reference field="22" count="1" selected="0">
            <x v="122"/>
          </reference>
        </references>
      </pivotArea>
    </format>
    <format dxfId="268">
      <pivotArea dataOnly="0" labelOnly="1" outline="0" fieldPosition="0">
        <references count="17">
          <reference field="0" count="0" selected="0"/>
          <reference field="1" count="1" selected="0">
            <x v="0"/>
          </reference>
          <reference field="2" count="1" selected="0">
            <x v="214"/>
          </reference>
          <reference field="3" count="1" selected="0">
            <x v="22"/>
          </reference>
          <reference field="4" count="1" selected="0">
            <x v="34"/>
          </reference>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7" count="1" selected="0">
            <x v="103"/>
          </reference>
          <reference field="18" count="1" selected="0">
            <x v="93"/>
          </reference>
          <reference field="19" count="1">
            <x v="50"/>
          </reference>
          <reference field="22" count="1" selected="0">
            <x v="12"/>
          </reference>
        </references>
      </pivotArea>
    </format>
    <format dxfId="267">
      <pivotArea dataOnly="0" labelOnly="1" outline="0" fieldPosition="0">
        <references count="17">
          <reference field="0" count="0" selected="0"/>
          <reference field="1" count="1" selected="0">
            <x v="13"/>
          </reference>
          <reference field="2" count="1" selected="0">
            <x v="245"/>
          </reference>
          <reference field="3" count="1" selected="0">
            <x v="4"/>
          </reference>
          <reference field="4" count="1" selected="0">
            <x v="20"/>
          </reference>
          <reference field="7" count="1" selected="0">
            <x v="295"/>
          </reference>
          <reference field="8" count="1" selected="0">
            <x v="359"/>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19" count="1">
            <x v="26"/>
          </reference>
          <reference field="22" count="1" selected="0">
            <x v="119"/>
          </reference>
        </references>
      </pivotArea>
    </format>
    <format dxfId="266">
      <pivotArea dataOnly="0" labelOnly="1" outline="0" fieldPosition="0">
        <references count="17">
          <reference field="0" count="0" selected="0"/>
          <reference field="1" count="1" selected="0">
            <x v="13"/>
          </reference>
          <reference field="2" count="1" selected="0">
            <x v="245"/>
          </reference>
          <reference field="3" count="1" selected="0">
            <x v="4"/>
          </reference>
          <reference field="4" count="1" selected="0">
            <x v="19"/>
          </reference>
          <reference field="7" count="1" selected="0">
            <x v="295"/>
          </reference>
          <reference field="8" count="1" selected="0">
            <x v="360"/>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19" count="1">
            <x v="25"/>
          </reference>
          <reference field="22" count="1" selected="0">
            <x v="118"/>
          </reference>
        </references>
      </pivotArea>
    </format>
    <format dxfId="265">
      <pivotArea dataOnly="0" labelOnly="1" outline="0" fieldPosition="0">
        <references count="17">
          <reference field="0" count="0" selected="0"/>
          <reference field="1" count="1" selected="0">
            <x v="13"/>
          </reference>
          <reference field="2" count="1" selected="0">
            <x v="245"/>
          </reference>
          <reference field="3" count="1" selected="0">
            <x v="4"/>
          </reference>
          <reference field="4" count="1" selected="0">
            <x v="18"/>
          </reference>
          <reference field="7" count="1" selected="0">
            <x v="295"/>
          </reference>
          <reference field="8" count="1" selected="0">
            <x v="361"/>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19" count="1">
            <x v="24"/>
          </reference>
          <reference field="22" count="1" selected="0">
            <x v="117"/>
          </reference>
        </references>
      </pivotArea>
    </format>
    <format dxfId="264">
      <pivotArea dataOnly="0" labelOnly="1" outline="0" fieldPosition="0">
        <references count="17">
          <reference field="0" count="0" selected="0"/>
          <reference field="1" count="1" selected="0">
            <x v="13"/>
          </reference>
          <reference field="2" count="1" selected="0">
            <x v="207"/>
          </reference>
          <reference field="3" count="1" selected="0">
            <x v="4"/>
          </reference>
          <reference field="4" count="1" selected="0">
            <x v="9"/>
          </reference>
          <reference field="7" count="1" selected="0">
            <x v="317"/>
          </reference>
          <reference field="8" count="1" selected="0">
            <x v="30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8"/>
          </reference>
          <reference field="17" count="1" selected="0">
            <x v="0"/>
          </reference>
          <reference field="18" count="1" selected="0">
            <x v="1"/>
          </reference>
          <reference field="19" count="1">
            <x v="15"/>
          </reference>
          <reference field="22" count="1" selected="0">
            <x v="92"/>
          </reference>
        </references>
      </pivotArea>
    </format>
    <format dxfId="263">
      <pivotArea dataOnly="0" labelOnly="1" outline="0" fieldPosition="0">
        <references count="17">
          <reference field="0" count="0" selected="0"/>
          <reference field="1" count="1" selected="0">
            <x v="6"/>
          </reference>
          <reference field="2" count="1" selected="0">
            <x v="145"/>
          </reference>
          <reference field="3" count="1" selected="0">
            <x v="5"/>
          </reference>
          <reference field="4" count="1" selected="0">
            <x v="10"/>
          </reference>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7" count="1" selected="0">
            <x v="220"/>
          </reference>
          <reference field="18" count="1" selected="0">
            <x v="68"/>
          </reference>
          <reference field="19" count="1">
            <x v="4"/>
          </reference>
          <reference field="22" count="1" selected="0">
            <x v="122"/>
          </reference>
        </references>
      </pivotArea>
    </format>
    <format dxfId="262">
      <pivotArea dataOnly="0" labelOnly="1" outline="0" fieldPosition="0">
        <references count="17">
          <reference field="0" count="0" selected="0"/>
          <reference field="1" count="1" selected="0">
            <x v="13"/>
          </reference>
          <reference field="2" count="1" selected="0">
            <x v="126"/>
          </reference>
          <reference field="3" count="1" selected="0">
            <x v="20"/>
          </reference>
          <reference field="4" count="1" selected="0">
            <x v="4"/>
          </reference>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19" count="1">
            <x v="50"/>
          </reference>
          <reference field="22" count="1" selected="0">
            <x v="87"/>
          </reference>
        </references>
      </pivotArea>
    </format>
    <format dxfId="261">
      <pivotArea dataOnly="0" labelOnly="1" outline="0" fieldPosition="0">
        <references count="17">
          <reference field="0" count="0" selected="0"/>
          <reference field="1" count="1" selected="0">
            <x v="1"/>
          </reference>
          <reference field="2" count="1" selected="0">
            <x v="205"/>
          </reference>
          <reference field="3" count="1" selected="0">
            <x v="1"/>
          </reference>
          <reference field="4" count="1" selected="0">
            <x v="13"/>
          </reference>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19" count="1">
            <x v="46"/>
          </reference>
          <reference field="22" count="1" selected="0">
            <x v="122"/>
          </reference>
        </references>
      </pivotArea>
    </format>
    <format dxfId="260">
      <pivotArea dataOnly="0" labelOnly="1" outline="0" fieldPosition="0">
        <references count="17">
          <reference field="0" count="0" selected="0"/>
          <reference field="1" count="1" selected="0">
            <x v="1"/>
          </reference>
          <reference field="2" count="1" selected="0">
            <x v="100"/>
          </reference>
          <reference field="3" count="1" selected="0">
            <x v="1"/>
          </reference>
          <reference field="4" count="1" selected="0">
            <x v="13"/>
          </reference>
          <reference field="7" count="1" selected="0">
            <x v="332"/>
          </reference>
          <reference field="8" count="1" selected="0">
            <x v="156"/>
          </reference>
          <reference field="9" count="1" selected="0">
            <x v="122"/>
          </reference>
          <reference field="10" count="1" selected="0">
            <x v="143"/>
          </reference>
          <reference field="11" count="1" selected="0">
            <x v="47"/>
          </reference>
          <reference field="12" count="1" selected="0">
            <x v="27"/>
          </reference>
          <reference field="13" count="1" selected="0">
            <x v="19"/>
          </reference>
          <reference field="14" count="1" selected="0">
            <x v="99"/>
          </reference>
          <reference field="17" count="1" selected="0">
            <x v="107"/>
          </reference>
          <reference field="18" count="1" selected="0">
            <x v="146"/>
          </reference>
          <reference field="19" count="1">
            <x v="6"/>
          </reference>
          <reference field="22" count="1" selected="0">
            <x v="122"/>
          </reference>
        </references>
      </pivotArea>
    </format>
    <format dxfId="259">
      <pivotArea dataOnly="0" labelOnly="1" outline="0" fieldPosition="0">
        <references count="17">
          <reference field="0" count="0" selected="0"/>
          <reference field="1" count="1" selected="0">
            <x v="1"/>
          </reference>
          <reference field="2" count="1" selected="0">
            <x v="204"/>
          </reference>
          <reference field="3" count="1" selected="0">
            <x v="1"/>
          </reference>
          <reference field="4" count="1" selected="0">
            <x v="13"/>
          </reference>
          <reference field="7" count="1" selected="0">
            <x v="333"/>
          </reference>
          <reference field="8" count="1" selected="0">
            <x v="298"/>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110"/>
          </reference>
          <reference field="17" count="1" selected="0">
            <x v="120"/>
          </reference>
          <reference field="18" count="1" selected="0">
            <x v="154"/>
          </reference>
          <reference field="19" count="1">
            <x v="46"/>
          </reference>
          <reference field="22" count="1" selected="0">
            <x v="122"/>
          </reference>
        </references>
      </pivotArea>
    </format>
    <format dxfId="258">
      <pivotArea dataOnly="0" labelOnly="1" outline="0" fieldPosition="0">
        <references count="17">
          <reference field="0" count="0" selected="0"/>
          <reference field="1" count="1" selected="0">
            <x v="3"/>
          </reference>
          <reference field="2" count="1" selected="0">
            <x v="170"/>
          </reference>
          <reference field="3" count="1" selected="0">
            <x v="12"/>
          </reference>
          <reference field="4" count="1" selected="0">
            <x v="2"/>
          </reference>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19" count="1">
            <x v="12"/>
          </reference>
          <reference field="22" count="1" selected="0">
            <x v="122"/>
          </reference>
        </references>
      </pivotArea>
    </format>
    <format dxfId="257">
      <pivotArea dataOnly="0" labelOnly="1" outline="0" fieldPosition="0">
        <references count="17">
          <reference field="0" count="0" selected="0"/>
          <reference field="1" count="1" selected="0">
            <x v="13"/>
          </reference>
          <reference field="2" count="1" selected="0">
            <x v="60"/>
          </reference>
          <reference field="3" count="1" selected="0">
            <x v="20"/>
          </reference>
          <reference field="4" count="1" selected="0">
            <x v="4"/>
          </reference>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19" count="1">
            <x v="50"/>
          </reference>
          <reference field="22" count="1" selected="0">
            <x v="95"/>
          </reference>
        </references>
      </pivotArea>
    </format>
    <format dxfId="256">
      <pivotArea dataOnly="0" labelOnly="1" outline="0" fieldPosition="0">
        <references count="18">
          <reference field="0" count="0" selected="0"/>
          <reference field="1" count="1" selected="0">
            <x v="13"/>
          </reference>
          <reference field="2" count="1" selected="0">
            <x v="109"/>
          </reference>
          <reference field="3" count="1" selected="0">
            <x v="20"/>
          </reference>
          <reference field="4" count="1" selected="0">
            <x v="4"/>
          </reference>
          <reference field="5" count="1">
            <x v="2"/>
          </reference>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19" count="1" selected="0">
            <x v="50"/>
          </reference>
          <reference field="22" count="1" selected="0">
            <x v="111"/>
          </reference>
        </references>
      </pivotArea>
    </format>
    <format dxfId="255">
      <pivotArea dataOnly="0" labelOnly="1" outline="0" fieldPosition="0">
        <references count="18">
          <reference field="0" count="0" selected="0"/>
          <reference field="1" count="1" selected="0">
            <x v="3"/>
          </reference>
          <reference field="2" count="1" selected="0">
            <x v="34"/>
          </reference>
          <reference field="3" count="1" selected="0">
            <x v="12"/>
          </reference>
          <reference field="4" count="1" selected="0">
            <x v="2"/>
          </reference>
          <reference field="5" count="1">
            <x v="1"/>
          </reference>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7" count="1" selected="0">
            <x v="266"/>
          </reference>
          <reference field="18" count="1" selected="0">
            <x v="239"/>
          </reference>
          <reference field="19" count="1" selected="0">
            <x v="12"/>
          </reference>
          <reference field="22" count="1" selected="0">
            <x v="122"/>
          </reference>
        </references>
      </pivotArea>
    </format>
    <format dxfId="254">
      <pivotArea dataOnly="0" labelOnly="1" outline="0" fieldPosition="0">
        <references count="18">
          <reference field="0" count="0" selected="0"/>
          <reference field="1" count="1" selected="0">
            <x v="13"/>
          </reference>
          <reference field="2" count="1" selected="0">
            <x v="180"/>
          </reference>
          <reference field="3" count="1" selected="0">
            <x v="4"/>
          </reference>
          <reference field="4" count="1" selected="0">
            <x v="14"/>
          </reference>
          <reference field="5" count="1">
            <x v="0"/>
          </reference>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7" count="1" selected="0">
            <x v="70"/>
          </reference>
          <reference field="18" count="1" selected="0">
            <x v="111"/>
          </reference>
          <reference field="19" count="1" selected="0">
            <x v="20"/>
          </reference>
          <reference field="22" count="1" selected="0">
            <x v="85"/>
          </reference>
        </references>
      </pivotArea>
    </format>
    <format dxfId="253">
      <pivotArea dataOnly="0" labelOnly="1" outline="0" fieldPosition="0">
        <references count="18">
          <reference field="0" count="0" selected="0"/>
          <reference field="1" count="1" selected="0">
            <x v="13"/>
          </reference>
          <reference field="2" count="1" selected="0">
            <x v="250"/>
          </reference>
          <reference field="3" count="1" selected="0">
            <x v="20"/>
          </reference>
          <reference field="4" count="1" selected="0">
            <x v="4"/>
          </reference>
          <reference field="5" count="1">
            <x v="2"/>
          </reference>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7" count="1" selected="0">
            <x v="132"/>
          </reference>
          <reference field="18" count="1" selected="0">
            <x v="162"/>
          </reference>
          <reference field="19" count="1" selected="0">
            <x v="50"/>
          </reference>
          <reference field="22" count="1" selected="0">
            <x v="77"/>
          </reference>
        </references>
      </pivotArea>
    </format>
    <format dxfId="252">
      <pivotArea dataOnly="0" labelOnly="1" outline="0" fieldPosition="0">
        <references count="18">
          <reference field="0" count="0" selected="0"/>
          <reference field="1" count="1" selected="0">
            <x v="8"/>
          </reference>
          <reference field="2" count="1" selected="0">
            <x v="99"/>
          </reference>
          <reference field="3" count="1" selected="0">
            <x v="19"/>
          </reference>
          <reference field="4" count="1" selected="0">
            <x v="43"/>
          </reference>
          <reference field="5" count="1">
            <x v="3"/>
          </reference>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7" count="1" selected="0">
            <x v="213"/>
          </reference>
          <reference field="18" count="1" selected="0">
            <x v="181"/>
          </reference>
          <reference field="19" count="1" selected="0">
            <x v="50"/>
          </reference>
          <reference field="22" count="1" selected="0">
            <x v="122"/>
          </reference>
        </references>
      </pivotArea>
    </format>
    <format dxfId="251">
      <pivotArea dataOnly="0" labelOnly="1" outline="0" fieldPosition="0">
        <references count="18">
          <reference field="0" count="0" selected="0"/>
          <reference field="1" count="1" selected="0">
            <x v="13"/>
          </reference>
          <reference field="2" count="1" selected="0">
            <x v="125"/>
          </reference>
          <reference field="3" count="1" selected="0">
            <x v="20"/>
          </reference>
          <reference field="4" count="1" selected="0">
            <x v="4"/>
          </reference>
          <reference field="5" count="1">
            <x v="2"/>
          </reference>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7" count="1" selected="0">
            <x v="15"/>
          </reference>
          <reference field="18" count="1" selected="0">
            <x v="32"/>
          </reference>
          <reference field="19" count="1" selected="0">
            <x v="50"/>
          </reference>
          <reference field="22" count="1" selected="0">
            <x v="91"/>
          </reference>
        </references>
      </pivotArea>
    </format>
    <format dxfId="250">
      <pivotArea dataOnly="0" labelOnly="1" outline="0" fieldPosition="0">
        <references count="18">
          <reference field="0" count="0" selected="0"/>
          <reference field="1" count="1" selected="0">
            <x v="13"/>
          </reference>
          <reference field="2" count="1" selected="0">
            <x v="240"/>
          </reference>
          <reference field="3" count="1" selected="0">
            <x v="4"/>
          </reference>
          <reference field="4" count="1" selected="0">
            <x v="11"/>
          </reference>
          <reference field="5" count="1">
            <x v="0"/>
          </reference>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7" count="1" selected="0">
            <x v="8"/>
          </reference>
          <reference field="18" count="1" selected="0">
            <x v="9"/>
          </reference>
          <reference field="19" count="1" selected="0">
            <x v="17"/>
          </reference>
          <reference field="22" count="1" selected="0">
            <x v="100"/>
          </reference>
        </references>
      </pivotArea>
    </format>
    <format dxfId="249">
      <pivotArea dataOnly="0" labelOnly="1" outline="0" fieldPosition="0">
        <references count="18">
          <reference field="0" count="0" selected="0"/>
          <reference field="1" count="1" selected="0">
            <x v="13"/>
          </reference>
          <reference field="2" count="1" selected="0">
            <x v="250"/>
          </reference>
          <reference field="3" count="1" selected="0">
            <x v="20"/>
          </reference>
          <reference field="4" count="1" selected="0">
            <x v="4"/>
          </reference>
          <reference field="5" count="1">
            <x v="2"/>
          </reference>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7" count="1" selected="0">
            <x v="52"/>
          </reference>
          <reference field="18" count="1" selected="0">
            <x v="83"/>
          </reference>
          <reference field="19" count="1" selected="0">
            <x v="50"/>
          </reference>
          <reference field="22" count="1" selected="0">
            <x v="80"/>
          </reference>
        </references>
      </pivotArea>
    </format>
    <format dxfId="248">
      <pivotArea dataOnly="0" labelOnly="1" outline="0" fieldPosition="0">
        <references count="18">
          <reference field="0" count="0" selected="0"/>
          <reference field="1" count="1" selected="0">
            <x v="8"/>
          </reference>
          <reference field="2" count="1" selected="0">
            <x v="250"/>
          </reference>
          <reference field="3" count="1" selected="0">
            <x v="19"/>
          </reference>
          <reference field="4" count="1" selected="0">
            <x v="43"/>
          </reference>
          <reference field="5" count="1">
            <x v="3"/>
          </reference>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7" count="1" selected="0">
            <x v="50"/>
          </reference>
          <reference field="18" count="1" selected="0">
            <x v="81"/>
          </reference>
          <reference field="19" count="1" selected="0">
            <x v="50"/>
          </reference>
          <reference field="22" count="1" selected="0">
            <x v="122"/>
          </reference>
        </references>
      </pivotArea>
    </format>
    <format dxfId="247">
      <pivotArea dataOnly="0" labelOnly="1" outline="0" fieldPosition="0">
        <references count="18">
          <reference field="0" count="0" selected="0"/>
          <reference field="1" count="1" selected="0">
            <x v="13"/>
          </reference>
          <reference field="2" count="1" selected="0">
            <x v="250"/>
          </reference>
          <reference field="3" count="1" selected="0">
            <x v="20"/>
          </reference>
          <reference field="4" count="1" selected="0">
            <x v="4"/>
          </reference>
          <reference field="5" count="1">
            <x v="2"/>
          </reference>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7" count="1" selected="0">
            <x v="17"/>
          </reference>
          <reference field="18" count="1" selected="0">
            <x v="37"/>
          </reference>
          <reference field="19" count="1" selected="0">
            <x v="50"/>
          </reference>
          <reference field="22" count="1" selected="0">
            <x v="82"/>
          </reference>
        </references>
      </pivotArea>
    </format>
    <format dxfId="246">
      <pivotArea dataOnly="0" labelOnly="1" outline="0" fieldPosition="0">
        <references count="18">
          <reference field="0" count="0" selected="0"/>
          <reference field="1" count="1" selected="0">
            <x v="13"/>
          </reference>
          <reference field="2" count="1" selected="0">
            <x v="240"/>
          </reference>
          <reference field="3" count="1" selected="0">
            <x v="4"/>
          </reference>
          <reference field="4" count="1" selected="0">
            <x v="10"/>
          </reference>
          <reference field="5" count="1">
            <x v="0"/>
          </reference>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7" count="1" selected="0">
            <x v="43"/>
          </reference>
          <reference field="18" count="1" selected="0">
            <x v="70"/>
          </reference>
          <reference field="19" count="1" selected="0">
            <x v="16"/>
          </reference>
          <reference field="22" count="1" selected="0">
            <x v="81"/>
          </reference>
        </references>
      </pivotArea>
    </format>
    <format dxfId="245">
      <pivotArea dataOnly="0" labelOnly="1" outline="0" fieldPosition="0">
        <references count="18">
          <reference field="0" count="0" selected="0"/>
          <reference field="1" count="1" selected="0">
            <x v="13"/>
          </reference>
          <reference field="2" count="1" selected="0">
            <x v="180"/>
          </reference>
          <reference field="3" count="1" selected="0">
            <x v="20"/>
          </reference>
          <reference field="4" count="1" selected="0">
            <x v="4"/>
          </reference>
          <reference field="5" count="1">
            <x v="2"/>
          </reference>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7" count="1" selected="0">
            <x v="248"/>
          </reference>
          <reference field="18" count="1" selected="0">
            <x v="211"/>
          </reference>
          <reference field="19" count="1" selected="0">
            <x v="50"/>
          </reference>
          <reference field="22" count="1" selected="0">
            <x v="122"/>
          </reference>
        </references>
      </pivotArea>
    </format>
    <format dxfId="244">
      <pivotArea dataOnly="0" labelOnly="1" outline="0" fieldPosition="0">
        <references count="18">
          <reference field="0" count="0" selected="0"/>
          <reference field="1" count="1" selected="0">
            <x v="0"/>
          </reference>
          <reference field="2" count="1" selected="0">
            <x v="220"/>
          </reference>
          <reference field="3" count="1" selected="0">
            <x v="22"/>
          </reference>
          <reference field="4" count="1" selected="0">
            <x v="34"/>
          </reference>
          <reference field="5" count="1">
            <x v="0"/>
          </reference>
          <reference field="7" count="1" selected="0">
            <x v="73"/>
          </reference>
          <reference field="8" count="1" selected="0">
            <x v="320"/>
          </reference>
          <reference field="9" count="1" selected="0">
            <x v="61"/>
          </reference>
          <reference field="10" count="1" selected="0">
            <x v="118"/>
          </reference>
          <reference field="11" count="1" selected="0">
            <x v="48"/>
          </reference>
          <reference field="12" count="1" selected="0">
            <x v="27"/>
          </reference>
          <reference field="13" count="1" selected="0">
            <x v="19"/>
          </reference>
          <reference field="14" count="1" selected="0">
            <x v="62"/>
          </reference>
          <reference field="17" count="1" selected="0">
            <x v="65"/>
          </reference>
          <reference field="18" count="1" selected="0">
            <x v="57"/>
          </reference>
          <reference field="19" count="1" selected="0">
            <x v="50"/>
          </reference>
          <reference field="22" count="1" selected="0">
            <x v="12"/>
          </reference>
        </references>
      </pivotArea>
    </format>
    <format dxfId="243">
      <pivotArea dataOnly="0" labelOnly="1" outline="0" fieldPosition="0">
        <references count="18">
          <reference field="0" count="0" selected="0"/>
          <reference field="1" count="1" selected="0">
            <x v="3"/>
          </reference>
          <reference field="2" count="1" selected="0">
            <x v="65"/>
          </reference>
          <reference field="3" count="1" selected="0">
            <x v="12"/>
          </reference>
          <reference field="4" count="1" selected="0">
            <x v="2"/>
          </reference>
          <reference field="5" count="1">
            <x v="1"/>
          </reference>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7" count="1" selected="0">
            <x v="285"/>
          </reference>
          <reference field="18" count="1" selected="0">
            <x v="273"/>
          </reference>
          <reference field="19" count="1" selected="0">
            <x v="12"/>
          </reference>
          <reference field="22" count="1" selected="0">
            <x v="122"/>
          </reference>
        </references>
      </pivotArea>
    </format>
    <format dxfId="242">
      <pivotArea dataOnly="0" labelOnly="1" outline="0" fieldPosition="0">
        <references count="18">
          <reference field="0" count="0" selected="0"/>
          <reference field="1" count="1" selected="0">
            <x v="13"/>
          </reference>
          <reference field="2" count="1" selected="0">
            <x v="221"/>
          </reference>
          <reference field="3" count="1" selected="0">
            <x v="20"/>
          </reference>
          <reference field="4" count="1" selected="0">
            <x v="4"/>
          </reference>
          <reference field="5" count="1">
            <x v="2"/>
          </reference>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7" count="1" selected="0">
            <x v="98"/>
          </reference>
          <reference field="18" count="1" selected="0">
            <x v="175"/>
          </reference>
          <reference field="19" count="1" selected="0">
            <x v="50"/>
          </reference>
          <reference field="22" count="1" selected="0">
            <x v="93"/>
          </reference>
        </references>
      </pivotArea>
    </format>
    <format dxfId="241">
      <pivotArea dataOnly="0" labelOnly="1" outline="0" fieldPosition="0">
        <references count="18">
          <reference field="0" count="0" selected="0"/>
          <reference field="1" count="1" selected="0">
            <x v="13"/>
          </reference>
          <reference field="2" count="1" selected="0">
            <x v="220"/>
          </reference>
          <reference field="3" count="1" selected="0">
            <x v="4"/>
          </reference>
          <reference field="4" count="1" selected="0">
            <x v="17"/>
          </reference>
          <reference field="5" count="1">
            <x v="0"/>
          </reference>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7" count="1" selected="0">
            <x v="94"/>
          </reference>
          <reference field="18" count="1" selected="0">
            <x v="140"/>
          </reference>
          <reference field="19" count="1" selected="0">
            <x v="23"/>
          </reference>
          <reference field="22" count="1" selected="0">
            <x v="112"/>
          </reference>
        </references>
      </pivotArea>
    </format>
    <format dxfId="240">
      <pivotArea dataOnly="0" labelOnly="1" outline="0" fieldPosition="0">
        <references count="18">
          <reference field="0" count="0" selected="0"/>
          <reference field="1" count="1" selected="0">
            <x v="13"/>
          </reference>
          <reference field="2" count="1" selected="0">
            <x v="186"/>
          </reference>
          <reference field="3" count="1" selected="0">
            <x v="20"/>
          </reference>
          <reference field="4" count="1" selected="0">
            <x v="4"/>
          </reference>
          <reference field="5" count="1">
            <x v="2"/>
          </reference>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7" count="1" selected="0">
            <x v="169"/>
          </reference>
          <reference field="18" count="1" selected="0">
            <x v="243"/>
          </reference>
          <reference field="19" count="1" selected="0">
            <x v="50"/>
          </reference>
          <reference field="22" count="1" selected="0">
            <x v="99"/>
          </reference>
        </references>
      </pivotArea>
    </format>
    <format dxfId="239">
      <pivotArea dataOnly="0" labelOnly="1" outline="0" fieldPosition="0">
        <references count="18">
          <reference field="0" count="0" selected="0"/>
          <reference field="1" count="1" selected="0">
            <x v="13"/>
          </reference>
          <reference field="2" count="1" selected="0">
            <x v="250"/>
          </reference>
          <reference field="3" count="1" selected="0">
            <x v="4"/>
          </reference>
          <reference field="4" count="1" selected="0">
            <x v="15"/>
          </reference>
          <reference field="5" count="1">
            <x v="0"/>
          </reference>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7" count="1" selected="0">
            <x v="36"/>
          </reference>
          <reference field="18" count="1" selected="0">
            <x v="54"/>
          </reference>
          <reference field="19" count="1" selected="0">
            <x v="21"/>
          </reference>
          <reference field="22" count="1" selected="0">
            <x v="109"/>
          </reference>
        </references>
      </pivotArea>
    </format>
    <format dxfId="238">
      <pivotArea dataOnly="0" labelOnly="1" outline="0" fieldPosition="0">
        <references count="18">
          <reference field="0" count="0" selected="0"/>
          <reference field="1" count="1" selected="0">
            <x v="13"/>
          </reference>
          <reference field="2" count="1" selected="0">
            <x v="19"/>
          </reference>
          <reference field="3" count="1" selected="0">
            <x v="20"/>
          </reference>
          <reference field="4" count="1" selected="0">
            <x v="4"/>
          </reference>
          <reference field="5" count="1">
            <x v="2"/>
          </reference>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7" count="1" selected="0">
            <x v="64"/>
          </reference>
          <reference field="18" count="1" selected="0">
            <x v="132"/>
          </reference>
          <reference field="19" count="1" selected="0">
            <x v="50"/>
          </reference>
          <reference field="22" count="1" selected="0">
            <x v="109"/>
          </reference>
        </references>
      </pivotArea>
    </format>
    <format dxfId="237">
      <pivotArea dataOnly="0" labelOnly="1" outline="0" fieldPosition="0">
        <references count="18">
          <reference field="0" count="0" selected="0"/>
          <reference field="1" count="1" selected="0">
            <x v="3"/>
          </reference>
          <reference field="2" count="1" selected="0">
            <x v="247"/>
          </reference>
          <reference field="3" count="1" selected="0">
            <x v="12"/>
          </reference>
          <reference field="4" count="1" selected="0">
            <x v="2"/>
          </reference>
          <reference field="5" count="1">
            <x v="1"/>
          </reference>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7" count="1" selected="0">
            <x v="276"/>
          </reference>
          <reference field="18" count="1" selected="0">
            <x v="260"/>
          </reference>
          <reference field="19" count="1" selected="0">
            <x v="12"/>
          </reference>
          <reference field="22" count="1" selected="0">
            <x v="122"/>
          </reference>
        </references>
      </pivotArea>
    </format>
    <format dxfId="236">
      <pivotArea dataOnly="0" labelOnly="1" outline="0" fieldPosition="0">
        <references count="18">
          <reference field="0" count="0" selected="0"/>
          <reference field="1" count="1" selected="0">
            <x v="8"/>
          </reference>
          <reference field="2" count="1" selected="0">
            <x v="196"/>
          </reference>
          <reference field="3" count="1" selected="0">
            <x v="19"/>
          </reference>
          <reference field="4" count="1" selected="0">
            <x v="43"/>
          </reference>
          <reference field="5" count="1">
            <x v="3"/>
          </reference>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7" count="1" selected="0">
            <x v="29"/>
          </reference>
          <reference field="18" count="1" selected="0">
            <x v="26"/>
          </reference>
          <reference field="19" count="1" selected="0">
            <x v="50"/>
          </reference>
          <reference field="22" count="1" selected="0">
            <x v="122"/>
          </reference>
        </references>
      </pivotArea>
    </format>
    <format dxfId="235">
      <pivotArea dataOnly="0" labelOnly="1" outline="0" fieldPosition="0">
        <references count="18">
          <reference field="0" count="0" selected="0"/>
          <reference field="1" count="1" selected="0">
            <x v="13"/>
          </reference>
          <reference field="2" count="1" selected="0">
            <x v="219"/>
          </reference>
          <reference field="3" count="1" selected="0">
            <x v="20"/>
          </reference>
          <reference field="4" count="1" selected="0">
            <x v="4"/>
          </reference>
          <reference field="5" count="1">
            <x v="2"/>
          </reference>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7" count="1" selected="0">
            <x v="3"/>
          </reference>
          <reference field="18" count="1" selected="0">
            <x v="6"/>
          </reference>
          <reference field="19" count="1" selected="0">
            <x v="50"/>
          </reference>
          <reference field="22" count="1" selected="0">
            <x v="108"/>
          </reference>
        </references>
      </pivotArea>
    </format>
    <format dxfId="234">
      <pivotArea dataOnly="0" labelOnly="1" outline="0" fieldPosition="0">
        <references count="18">
          <reference field="0" count="0" selected="0"/>
          <reference field="1" count="1" selected="0">
            <x v="8"/>
          </reference>
          <reference field="2" count="1" selected="0">
            <x v="183"/>
          </reference>
          <reference field="3" count="1" selected="0">
            <x v="19"/>
          </reference>
          <reference field="4" count="1" selected="0">
            <x v="43"/>
          </reference>
          <reference field="5" count="1">
            <x v="3"/>
          </reference>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7" count="1" selected="0">
            <x v="241"/>
          </reference>
          <reference field="18" count="1" selected="0">
            <x v="271"/>
          </reference>
          <reference field="19" count="1" selected="0">
            <x v="50"/>
          </reference>
          <reference field="22" count="1" selected="0">
            <x v="122"/>
          </reference>
        </references>
      </pivotArea>
    </format>
    <format dxfId="233">
      <pivotArea dataOnly="0" labelOnly="1" outline="0" fieldPosition="0">
        <references count="18">
          <reference field="0" count="0" selected="0"/>
          <reference field="1" count="1" selected="0">
            <x v="13"/>
          </reference>
          <reference field="2" count="1" selected="0">
            <x v="154"/>
          </reference>
          <reference field="3" count="1" selected="0">
            <x v="20"/>
          </reference>
          <reference field="4" count="1" selected="0">
            <x v="4"/>
          </reference>
          <reference field="5" count="1">
            <x v="2"/>
          </reference>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7" count="1" selected="0">
            <x v="5"/>
          </reference>
          <reference field="18" count="1" selected="0">
            <x v="10"/>
          </reference>
          <reference field="19" count="1" selected="0">
            <x v="50"/>
          </reference>
          <reference field="22" count="1" selected="0">
            <x v="94"/>
          </reference>
        </references>
      </pivotArea>
    </format>
    <format dxfId="232">
      <pivotArea dataOnly="0" labelOnly="1" outline="0" fieldPosition="0">
        <references count="18">
          <reference field="0" count="0" selected="0"/>
          <reference field="1" count="1" selected="0">
            <x v="3"/>
          </reference>
          <reference field="2" count="1" selected="0">
            <x v="146"/>
          </reference>
          <reference field="3" count="1" selected="0">
            <x v="12"/>
          </reference>
          <reference field="4" count="1" selected="0">
            <x v="2"/>
          </reference>
          <reference field="5" count="1">
            <x v="1"/>
          </reference>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7" count="1" selected="0">
            <x v="110"/>
          </reference>
          <reference field="18" count="1" selected="0">
            <x v="98"/>
          </reference>
          <reference field="19" count="1" selected="0">
            <x v="12"/>
          </reference>
          <reference field="22" count="1" selected="0">
            <x v="122"/>
          </reference>
        </references>
      </pivotArea>
    </format>
    <format dxfId="231">
      <pivotArea dataOnly="0" labelOnly="1" outline="0" fieldPosition="0">
        <references count="18">
          <reference field="0" count="0" selected="0"/>
          <reference field="1" count="1" selected="0">
            <x v="13"/>
          </reference>
          <reference field="2" count="1" selected="0">
            <x v="216"/>
          </reference>
          <reference field="3" count="1" selected="0">
            <x v="20"/>
          </reference>
          <reference field="4" count="1" selected="0">
            <x v="4"/>
          </reference>
          <reference field="5" count="1">
            <x v="2"/>
          </reference>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7" count="1" selected="0">
            <x v="21"/>
          </reference>
          <reference field="18" count="1" selected="0">
            <x v="16"/>
          </reference>
          <reference field="19" count="1" selected="0">
            <x v="50"/>
          </reference>
          <reference field="22" count="1" selected="0">
            <x v="103"/>
          </reference>
        </references>
      </pivotArea>
    </format>
    <format dxfId="230">
      <pivotArea dataOnly="0" labelOnly="1" outline="0" fieldPosition="0">
        <references count="18">
          <reference field="0" count="0" selected="0"/>
          <reference field="1" count="1" selected="0">
            <x v="8"/>
          </reference>
          <reference field="2" count="1" selected="0">
            <x v="166"/>
          </reference>
          <reference field="3" count="1" selected="0">
            <x v="19"/>
          </reference>
          <reference field="4" count="1" selected="0">
            <x v="43"/>
          </reference>
          <reference field="5" count="1">
            <x v="3"/>
          </reference>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7" count="1" selected="0">
            <x v="62"/>
          </reference>
          <reference field="18" count="1" selected="0">
            <x v="53"/>
          </reference>
          <reference field="19" count="1" selected="0">
            <x v="50"/>
          </reference>
          <reference field="22" count="1" selected="0">
            <x v="122"/>
          </reference>
        </references>
      </pivotArea>
    </format>
    <format dxfId="229">
      <pivotArea dataOnly="0" labelOnly="1" outline="0" fieldPosition="0">
        <references count="18">
          <reference field="0" count="0" selected="0"/>
          <reference field="1" count="1" selected="0">
            <x v="13"/>
          </reference>
          <reference field="2" count="1" selected="0">
            <x v="210"/>
          </reference>
          <reference field="3" count="1" selected="0">
            <x v="20"/>
          </reference>
          <reference field="4" count="1" selected="0">
            <x v="4"/>
          </reference>
          <reference field="5" count="1">
            <x v="2"/>
          </reference>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7" count="1" selected="0">
            <x v="55"/>
          </reference>
          <reference field="18" count="1" selected="0">
            <x v="47"/>
          </reference>
          <reference field="19" count="1" selected="0">
            <x v="50"/>
          </reference>
          <reference field="22" count="1" selected="0">
            <x v="101"/>
          </reference>
        </references>
      </pivotArea>
    </format>
    <format dxfId="228">
      <pivotArea dataOnly="0" labelOnly="1" outline="0" fieldPosition="0">
        <references count="18">
          <reference field="0" count="0" selected="0"/>
          <reference field="1" count="1" selected="0">
            <x v="8"/>
          </reference>
          <reference field="2" count="1" selected="0">
            <x v="176"/>
          </reference>
          <reference field="3" count="1" selected="0">
            <x v="19"/>
          </reference>
          <reference field="4" count="1" selected="0">
            <x v="43"/>
          </reference>
          <reference field="5" count="1">
            <x v="3"/>
          </reference>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7" count="1" selected="0">
            <x v="64"/>
          </reference>
          <reference field="18" count="1" selected="0">
            <x v="105"/>
          </reference>
          <reference field="19" count="1" selected="0">
            <x v="50"/>
          </reference>
          <reference field="22" count="1" selected="0">
            <x v="122"/>
          </reference>
        </references>
      </pivotArea>
    </format>
    <format dxfId="227">
      <pivotArea dataOnly="0" labelOnly="1" outline="0" fieldPosition="0">
        <references count="18">
          <reference field="0" count="0" selected="0"/>
          <reference field="1" count="1" selected="0">
            <x v="13"/>
          </reference>
          <reference field="2" count="1" selected="0">
            <x v="148"/>
          </reference>
          <reference field="3" count="1" selected="0">
            <x v="4"/>
          </reference>
          <reference field="4" count="1" selected="0">
            <x v="12"/>
          </reference>
          <reference field="5" count="1">
            <x v="0"/>
          </reference>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7" count="1" selected="0">
            <x v="37"/>
          </reference>
          <reference field="18" count="1" selected="0">
            <x v="55"/>
          </reference>
          <reference field="19" count="1" selected="0">
            <x v="18"/>
          </reference>
          <reference field="22" count="1" selected="0">
            <x v="113"/>
          </reference>
        </references>
      </pivotArea>
    </format>
    <format dxfId="226">
      <pivotArea dataOnly="0" labelOnly="1" outline="0" fieldPosition="0">
        <references count="18">
          <reference field="0" count="0" selected="0"/>
          <reference field="1" count="1" selected="0">
            <x v="8"/>
          </reference>
          <reference field="2" count="1" selected="0">
            <x v="22"/>
          </reference>
          <reference field="3" count="1" selected="0">
            <x v="19"/>
          </reference>
          <reference field="4" count="1" selected="0">
            <x v="43"/>
          </reference>
          <reference field="5" count="1">
            <x v="3"/>
          </reference>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7" count="1" selected="0">
            <x v="4"/>
          </reference>
          <reference field="18" count="1" selected="0">
            <x v="4"/>
          </reference>
          <reference field="19" count="1" selected="0">
            <x v="50"/>
          </reference>
          <reference field="22" count="1" selected="0">
            <x v="122"/>
          </reference>
        </references>
      </pivotArea>
    </format>
    <format dxfId="225">
      <pivotArea dataOnly="0" labelOnly="1" outline="0" fieldPosition="0">
        <references count="18">
          <reference field="0" count="0" selected="0"/>
          <reference field="1" count="1" selected="0">
            <x v="3"/>
          </reference>
          <reference field="2" count="1" selected="0">
            <x v="82"/>
          </reference>
          <reference field="3" count="1" selected="0">
            <x v="12"/>
          </reference>
          <reference field="4" count="1" selected="0">
            <x v="2"/>
          </reference>
          <reference field="5" count="1">
            <x v="1"/>
          </reference>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7" count="1" selected="0">
            <x v="240"/>
          </reference>
          <reference field="18" count="1" selected="0">
            <x v="204"/>
          </reference>
          <reference field="19" count="1" selected="0">
            <x v="12"/>
          </reference>
          <reference field="22" count="1" selected="0">
            <x v="122"/>
          </reference>
        </references>
      </pivotArea>
    </format>
    <format dxfId="224">
      <pivotArea dataOnly="0" labelOnly="1" outline="0" fieldPosition="0">
        <references count="18">
          <reference field="0" count="0" selected="0"/>
          <reference field="1" count="1" selected="0">
            <x v="13"/>
          </reference>
          <reference field="2" count="1" selected="0">
            <x v="250"/>
          </reference>
          <reference field="3" count="1" selected="0">
            <x v="20"/>
          </reference>
          <reference field="4" count="1" selected="0">
            <x v="4"/>
          </reference>
          <reference field="5" count="1">
            <x v="2"/>
          </reference>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7" count="1" selected="0">
            <x v="32"/>
          </reference>
          <reference field="18" count="1" selected="0">
            <x v="49"/>
          </reference>
          <reference field="19" count="1" selected="0">
            <x v="50"/>
          </reference>
          <reference field="22" count="1" selected="0">
            <x v="78"/>
          </reference>
        </references>
      </pivotArea>
    </format>
    <format dxfId="223">
      <pivotArea dataOnly="0" labelOnly="1" outline="0" fieldPosition="0">
        <references count="18">
          <reference field="0" count="0" selected="0"/>
          <reference field="1" count="1" selected="0">
            <x v="0"/>
          </reference>
          <reference field="2" count="1" selected="0">
            <x v="76"/>
          </reference>
          <reference field="3" count="1" selected="0">
            <x v="22"/>
          </reference>
          <reference field="4" count="1" selected="0">
            <x v="34"/>
          </reference>
          <reference field="5" count="1">
            <x v="0"/>
          </reference>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7" count="1" selected="0">
            <x v="121"/>
          </reference>
          <reference field="18" count="1" selected="0">
            <x v="107"/>
          </reference>
          <reference field="19" count="1" selected="0">
            <x v="50"/>
          </reference>
          <reference field="22" count="1" selected="0">
            <x v="12"/>
          </reference>
        </references>
      </pivotArea>
    </format>
    <format dxfId="222">
      <pivotArea dataOnly="0" labelOnly="1" outline="0" fieldPosition="0">
        <references count="18">
          <reference field="0" count="0" selected="0"/>
          <reference field="1" count="1" selected="0">
            <x v="8"/>
          </reference>
          <reference field="2" count="1" selected="0">
            <x v="146"/>
          </reference>
          <reference field="3" count="1" selected="0">
            <x v="19"/>
          </reference>
          <reference field="4" count="1" selected="0">
            <x v="43"/>
          </reference>
          <reference field="5" count="1">
            <x v="3"/>
          </reference>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7" count="1" selected="0">
            <x v="45"/>
          </reference>
          <reference field="18" count="1" selected="0">
            <x v="75"/>
          </reference>
          <reference field="19" count="1" selected="0">
            <x v="50"/>
          </reference>
          <reference field="22" count="1" selected="0">
            <x v="122"/>
          </reference>
        </references>
      </pivotArea>
    </format>
    <format dxfId="221">
      <pivotArea dataOnly="0" labelOnly="1" outline="0" fieldPosition="0">
        <references count="18">
          <reference field="0" count="0" selected="0"/>
          <reference field="1" count="1" selected="0">
            <x v="6"/>
          </reference>
          <reference field="2" count="1" selected="0">
            <x v="146"/>
          </reference>
          <reference field="3" count="1" selected="0">
            <x v="5"/>
          </reference>
          <reference field="4" count="1" selected="0">
            <x v="10"/>
          </reference>
          <reference field="5" count="1">
            <x v="0"/>
          </reference>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7" count="1" selected="0">
            <x v="26"/>
          </reference>
          <reference field="18" count="1" selected="0">
            <x v="23"/>
          </reference>
          <reference field="19" count="1" selected="0">
            <x v="4"/>
          </reference>
          <reference field="22" count="1" selected="0">
            <x v="122"/>
          </reference>
        </references>
      </pivotArea>
    </format>
    <format dxfId="220">
      <pivotArea dataOnly="0" labelOnly="1" outline="0" fieldPosition="0">
        <references count="18">
          <reference field="0" count="0" selected="0"/>
          <reference field="1" count="1" selected="0">
            <x v="3"/>
          </reference>
          <reference field="2" count="1" selected="0">
            <x v="130"/>
          </reference>
          <reference field="3" count="1" selected="0">
            <x v="12"/>
          </reference>
          <reference field="4" count="1" selected="0">
            <x v="2"/>
          </reference>
          <reference field="5" count="1">
            <x v="1"/>
          </reference>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7" count="1" selected="0">
            <x v="264"/>
          </reference>
          <reference field="18" count="1" selected="0">
            <x v="234"/>
          </reference>
          <reference field="19" count="1" selected="0">
            <x v="12"/>
          </reference>
          <reference field="22" count="1" selected="0">
            <x v="122"/>
          </reference>
        </references>
      </pivotArea>
    </format>
    <format dxfId="219">
      <pivotArea dataOnly="0" labelOnly="1" outline="0" fieldPosition="0">
        <references count="18">
          <reference field="0" count="0" selected="0"/>
          <reference field="1" count="1" selected="0">
            <x v="13"/>
          </reference>
          <reference field="2" count="1" selected="0">
            <x v="132"/>
          </reference>
          <reference field="3" count="1" selected="0">
            <x v="4"/>
          </reference>
          <reference field="4" count="1" selected="0">
            <x v="8"/>
          </reference>
          <reference field="5" count="1">
            <x v="0"/>
          </reference>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7" count="1" selected="0">
            <x v="39"/>
          </reference>
          <reference field="18" count="1" selected="0">
            <x v="58"/>
          </reference>
          <reference field="19" count="1" selected="0">
            <x v="14"/>
          </reference>
          <reference field="22" count="1" selected="0">
            <x v="110"/>
          </reference>
        </references>
      </pivotArea>
    </format>
    <format dxfId="218">
      <pivotArea dataOnly="0" labelOnly="1" outline="0" fieldPosition="0">
        <references count="18">
          <reference field="0" count="0" selected="0"/>
          <reference field="1" count="1" selected="0">
            <x v="8"/>
          </reference>
          <reference field="2" count="1" selected="0">
            <x v="202"/>
          </reference>
          <reference field="3" count="1" selected="0">
            <x v="19"/>
          </reference>
          <reference field="4" count="1" selected="0">
            <x v="43"/>
          </reference>
          <reference field="5" count="1">
            <x v="3"/>
          </reference>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7" count="1" selected="0">
            <x v="230"/>
          </reference>
          <reference field="18" count="1" selected="0">
            <x v="263"/>
          </reference>
          <reference field="19" count="1" selected="0">
            <x v="50"/>
          </reference>
          <reference field="22" count="1" selected="0">
            <x v="122"/>
          </reference>
        </references>
      </pivotArea>
    </format>
    <format dxfId="217">
      <pivotArea dataOnly="0" labelOnly="1" outline="0" fieldPosition="0">
        <references count="18">
          <reference field="0" count="0" selected="0"/>
          <reference field="1" count="1" selected="0">
            <x v="13"/>
          </reference>
          <reference field="2" count="1" selected="0">
            <x v="180"/>
          </reference>
          <reference field="3" count="1" selected="0">
            <x v="4"/>
          </reference>
          <reference field="4" count="1" selected="0">
            <x v="13"/>
          </reference>
          <reference field="5" count="1">
            <x v="0"/>
          </reference>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7" count="1" selected="0">
            <x v="48"/>
          </reference>
          <reference field="18" count="1" selected="0">
            <x v="39"/>
          </reference>
          <reference field="19" count="1" selected="0">
            <x v="19"/>
          </reference>
          <reference field="22" count="1" selected="0">
            <x v="105"/>
          </reference>
        </references>
      </pivotArea>
    </format>
    <format dxfId="216">
      <pivotArea dataOnly="0" labelOnly="1" outline="0" fieldPosition="0">
        <references count="18">
          <reference field="0" count="0" selected="0"/>
          <reference field="1" count="1" selected="0">
            <x v="8"/>
          </reference>
          <reference field="2" count="1" selected="0">
            <x v="202"/>
          </reference>
          <reference field="3" count="1" selected="0">
            <x v="19"/>
          </reference>
          <reference field="4" count="1" selected="0">
            <x v="43"/>
          </reference>
          <reference field="5" count="1">
            <x v="3"/>
          </reference>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7" count="1" selected="0">
            <x v="269"/>
          </reference>
          <reference field="18" count="1" selected="0">
            <x v="285"/>
          </reference>
          <reference field="19" count="1" selected="0">
            <x v="50"/>
          </reference>
          <reference field="22" count="1" selected="0">
            <x v="122"/>
          </reference>
        </references>
      </pivotArea>
    </format>
    <format dxfId="215">
      <pivotArea dataOnly="0" labelOnly="1" outline="0" fieldPosition="0">
        <references count="18">
          <reference field="0" count="0" selected="0"/>
          <reference field="1" count="1" selected="0">
            <x v="6"/>
          </reference>
          <reference field="2" count="1" selected="0">
            <x v="129"/>
          </reference>
          <reference field="3" count="1" selected="0">
            <x v="5"/>
          </reference>
          <reference field="4" count="1" selected="0">
            <x v="10"/>
          </reference>
          <reference field="5" count="1">
            <x v="0"/>
          </reference>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7" count="1" selected="0">
            <x v="57"/>
          </reference>
          <reference field="18" count="1" selected="0">
            <x v="20"/>
          </reference>
          <reference field="19" count="1" selected="0">
            <x v="4"/>
          </reference>
          <reference field="22" count="1" selected="0">
            <x v="122"/>
          </reference>
        </references>
      </pivotArea>
    </format>
    <format dxfId="214">
      <pivotArea dataOnly="0" labelOnly="1" outline="0" fieldPosition="0">
        <references count="18">
          <reference field="0" count="0" selected="0"/>
          <reference field="1" count="1" selected="0">
            <x v="8"/>
          </reference>
          <reference field="2" count="1" selected="0">
            <x v="202"/>
          </reference>
          <reference field="3" count="1" selected="0">
            <x v="19"/>
          </reference>
          <reference field="4" count="1" selected="0">
            <x v="43"/>
          </reference>
          <reference field="5" count="1">
            <x v="3"/>
          </reference>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7" count="1" selected="0">
            <x v="254"/>
          </reference>
          <reference field="18" count="1" selected="0">
            <x v="219"/>
          </reference>
          <reference field="19" count="1" selected="0">
            <x v="50"/>
          </reference>
          <reference field="22" count="1" selected="0">
            <x v="122"/>
          </reference>
        </references>
      </pivotArea>
    </format>
    <format dxfId="213">
      <pivotArea dataOnly="0" labelOnly="1" outline="0" fieldPosition="0">
        <references count="18">
          <reference field="0" count="0" selected="0"/>
          <reference field="1" count="1" selected="0">
            <x v="13"/>
          </reference>
          <reference field="2" count="1" selected="0">
            <x v="131"/>
          </reference>
          <reference field="3" count="1" selected="0">
            <x v="0"/>
          </reference>
          <reference field="4" count="1" selected="0">
            <x v="8"/>
          </reference>
          <reference field="5" count="1">
            <x v="0"/>
          </reference>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7" count="1" selected="0">
            <x v="131"/>
          </reference>
          <reference field="18" count="1" selected="0">
            <x v="160"/>
          </reference>
          <reference field="19" count="1" selected="0">
            <x v="13"/>
          </reference>
          <reference field="22" count="1" selected="0">
            <x v="104"/>
          </reference>
        </references>
      </pivotArea>
    </format>
    <format dxfId="212">
      <pivotArea dataOnly="0" labelOnly="1" outline="0" fieldPosition="0">
        <references count="18">
          <reference field="0" count="0" selected="0"/>
          <reference field="1" count="1" selected="0">
            <x v="13"/>
          </reference>
          <reference field="2" count="1" selected="0">
            <x v="60"/>
          </reference>
          <reference field="3" count="1" selected="0">
            <x v="20"/>
          </reference>
          <reference field="4" count="1" selected="0">
            <x v="4"/>
          </reference>
          <reference field="5" count="1">
            <x v="2"/>
          </reference>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7" count="1" selected="0">
            <x v="36"/>
          </reference>
          <reference field="18" count="1" selected="0">
            <x v="30"/>
          </reference>
          <reference field="19" count="1" selected="0">
            <x v="50"/>
          </reference>
          <reference field="22" count="1" selected="0">
            <x v="96"/>
          </reference>
        </references>
      </pivotArea>
    </format>
    <format dxfId="211">
      <pivotArea dataOnly="0" labelOnly="1" outline="0" fieldPosition="0">
        <references count="18">
          <reference field="0" count="0" selected="0"/>
          <reference field="1" count="1" selected="0">
            <x v="8"/>
          </reference>
          <reference field="2" count="1" selected="0">
            <x v="165"/>
          </reference>
          <reference field="3" count="1" selected="0">
            <x v="19"/>
          </reference>
          <reference field="4" count="1" selected="0">
            <x v="43"/>
          </reference>
          <reference field="5" count="1">
            <x v="3"/>
          </reference>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7" count="1" selected="0">
            <x v="141"/>
          </reference>
          <reference field="18" count="1" selected="0">
            <x v="120"/>
          </reference>
          <reference field="19" count="1" selected="0">
            <x v="50"/>
          </reference>
          <reference field="22" count="1" selected="0">
            <x v="122"/>
          </reference>
        </references>
      </pivotArea>
    </format>
    <format dxfId="210">
      <pivotArea dataOnly="0" labelOnly="1" outline="0" fieldPosition="0">
        <references count="18">
          <reference field="0" count="0" selected="0"/>
          <reference field="1" count="1" selected="0">
            <x v="3"/>
          </reference>
          <reference field="2" count="1" selected="0">
            <x v="232"/>
          </reference>
          <reference field="3" count="1" selected="0">
            <x v="12"/>
          </reference>
          <reference field="4" count="1" selected="0">
            <x v="2"/>
          </reference>
          <reference field="5" count="1">
            <x v="1"/>
          </reference>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7" count="1" selected="0">
            <x v="113"/>
          </reference>
          <reference field="18" count="1" selected="0">
            <x v="101"/>
          </reference>
          <reference field="19" count="1" selected="0">
            <x v="12"/>
          </reference>
          <reference field="22" count="1" selected="0">
            <x v="122"/>
          </reference>
        </references>
      </pivotArea>
    </format>
    <format dxfId="209">
      <pivotArea dataOnly="0" labelOnly="1" outline="0" fieldPosition="0">
        <references count="18">
          <reference field="0" count="0" selected="0"/>
          <reference field="1" count="1" selected="0">
            <x v="13"/>
          </reference>
          <reference field="2" count="1" selected="0">
            <x v="220"/>
          </reference>
          <reference field="3" count="1" selected="0">
            <x v="20"/>
          </reference>
          <reference field="4" count="1" selected="0">
            <x v="4"/>
          </reference>
          <reference field="5" count="1">
            <x v="2"/>
          </reference>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7" count="1" selected="0">
            <x v="182"/>
          </reference>
          <reference field="18" count="1" selected="0">
            <x v="254"/>
          </reference>
          <reference field="19" count="1" selected="0">
            <x v="50"/>
          </reference>
          <reference field="22" count="1" selected="0">
            <x v="115"/>
          </reference>
        </references>
      </pivotArea>
    </format>
    <format dxfId="208">
      <pivotArea dataOnly="0" labelOnly="1" outline="0" fieldPosition="0">
        <references count="18">
          <reference field="0" count="0" selected="0"/>
          <reference field="1" count="1" selected="0">
            <x v="12"/>
          </reference>
          <reference field="2" count="1" selected="0">
            <x v="61"/>
          </reference>
          <reference field="3" count="1" selected="0">
            <x v="8"/>
          </reference>
          <reference field="4" count="1" selected="0">
            <x v="44"/>
          </reference>
          <reference field="5" count="1">
            <x v="3"/>
          </reference>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7" count="1" selected="0">
            <x v="102"/>
          </reference>
          <reference field="18" count="1" selected="0">
            <x v="92"/>
          </reference>
          <reference field="19" count="1" selected="0">
            <x v="43"/>
          </reference>
          <reference field="22" count="1" selected="0">
            <x v="122"/>
          </reference>
        </references>
      </pivotArea>
    </format>
    <format dxfId="207">
      <pivotArea dataOnly="0" labelOnly="1" outline="0" fieldPosition="0">
        <references count="18">
          <reference field="0" count="0" selected="0"/>
          <reference field="1" count="1" selected="0">
            <x v="0"/>
          </reference>
          <reference field="2" count="1" selected="0">
            <x v="214"/>
          </reference>
          <reference field="3" count="1" selected="0">
            <x v="22"/>
          </reference>
          <reference field="4" count="1" selected="0">
            <x v="34"/>
          </reference>
          <reference field="5" count="1">
            <x v="0"/>
          </reference>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7" count="1" selected="0">
            <x v="97"/>
          </reference>
          <reference field="18" count="1" selected="0">
            <x v="91"/>
          </reference>
          <reference field="19" count="1" selected="0">
            <x v="50"/>
          </reference>
          <reference field="22" count="1" selected="0">
            <x v="12"/>
          </reference>
        </references>
      </pivotArea>
    </format>
    <format dxfId="206">
      <pivotArea dataOnly="0" labelOnly="1" outline="0" fieldPosition="0">
        <references count="18">
          <reference field="0" count="0" selected="0"/>
          <reference field="1" count="1" selected="0">
            <x v="13"/>
          </reference>
          <reference field="2" count="1" selected="0">
            <x v="250"/>
          </reference>
          <reference field="3" count="1" selected="0">
            <x v="20"/>
          </reference>
          <reference field="4" count="1" selected="0">
            <x v="4"/>
          </reference>
          <reference field="5" count="1">
            <x v="2"/>
          </reference>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7" count="1" selected="0">
            <x v="35"/>
          </reference>
          <reference field="18" count="1" selected="0">
            <x v="79"/>
          </reference>
          <reference field="19" count="1" selected="0">
            <x v="50"/>
          </reference>
          <reference field="22" count="1" selected="0">
            <x v="102"/>
          </reference>
        </references>
      </pivotArea>
    </format>
    <format dxfId="205">
      <pivotArea dataOnly="0" labelOnly="1" outline="0" fieldPosition="0">
        <references count="18">
          <reference field="0" count="0" selected="0"/>
          <reference field="1" count="1" selected="0">
            <x v="3"/>
          </reference>
          <reference field="2" count="1" selected="0">
            <x v="20"/>
          </reference>
          <reference field="3" count="1" selected="0">
            <x v="12"/>
          </reference>
          <reference field="4" count="1" selected="0">
            <x v="2"/>
          </reference>
          <reference field="5" count="1">
            <x v="1"/>
          </reference>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7" count="1" selected="0">
            <x v="111"/>
          </reference>
          <reference field="18" count="1" selected="0">
            <x v="99"/>
          </reference>
          <reference field="19" count="1" selected="0">
            <x v="12"/>
          </reference>
          <reference field="22" count="1" selected="0">
            <x v="4"/>
          </reference>
        </references>
      </pivotArea>
    </format>
    <format dxfId="204">
      <pivotArea dataOnly="0" labelOnly="1" outline="0" fieldPosition="0">
        <references count="18">
          <reference field="0" count="0" selected="0"/>
          <reference field="1" count="1" selected="0">
            <x v="0"/>
          </reference>
          <reference field="2" count="1" selected="0">
            <x v="254"/>
          </reference>
          <reference field="3" count="1" selected="0">
            <x v="18"/>
          </reference>
          <reference field="4" count="1" selected="0">
            <x v="15"/>
          </reference>
          <reference field="5" count="1">
            <x v="0"/>
          </reference>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7" count="1" selected="0">
            <x v="274"/>
          </reference>
          <reference field="18" count="1" selected="0">
            <x v="255"/>
          </reference>
          <reference field="19" count="1" selected="0">
            <x v="50"/>
          </reference>
          <reference field="22" count="1" selected="0">
            <x v="79"/>
          </reference>
        </references>
      </pivotArea>
    </format>
    <format dxfId="203">
      <pivotArea dataOnly="0" labelOnly="1" outline="0" fieldPosition="0">
        <references count="18">
          <reference field="0" count="0" selected="0"/>
          <reference field="1" count="1" selected="0">
            <x v="13"/>
          </reference>
          <reference field="2" count="1" selected="0">
            <x v="242"/>
          </reference>
          <reference field="3" count="1" selected="0">
            <x v="20"/>
          </reference>
          <reference field="4" count="1" selected="0">
            <x v="4"/>
          </reference>
          <reference field="5" count="1">
            <x v="2"/>
          </reference>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7" count="1" selected="0">
            <x v="19"/>
          </reference>
          <reference field="18" count="1" selected="0">
            <x v="40"/>
          </reference>
          <reference field="19" count="1" selected="0">
            <x v="50"/>
          </reference>
          <reference field="22" count="1" selected="0">
            <x v="121"/>
          </reference>
        </references>
      </pivotArea>
    </format>
    <format dxfId="202">
      <pivotArea dataOnly="0" labelOnly="1" outline="0" fieldPosition="0">
        <references count="18">
          <reference field="0" count="0" selected="0"/>
          <reference field="1" count="1" selected="0">
            <x v="13"/>
          </reference>
          <reference field="2" count="1" selected="0">
            <x v="245"/>
          </reference>
          <reference field="3" count="1" selected="0">
            <x v="4"/>
          </reference>
          <reference field="4" count="1" selected="0">
            <x v="20"/>
          </reference>
          <reference field="5" count="1">
            <x v="0"/>
          </reference>
          <reference field="7" count="1" selected="0">
            <x v="295"/>
          </reference>
          <reference field="8" count="1" selected="0">
            <x v="359"/>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7" count="1" selected="0">
            <x v="38"/>
          </reference>
          <reference field="18" count="1" selected="0">
            <x v="56"/>
          </reference>
          <reference field="19" count="1" selected="0">
            <x v="26"/>
          </reference>
          <reference field="22" count="1" selected="0">
            <x v="119"/>
          </reference>
        </references>
      </pivotArea>
    </format>
    <format dxfId="201">
      <pivotArea dataOnly="0" labelOnly="1" outline="0" fieldPosition="0">
        <references count="18">
          <reference field="0" count="0" selected="0"/>
          <reference field="1" count="1" selected="0">
            <x v="13"/>
          </reference>
          <reference field="2" count="1" selected="0">
            <x v="126"/>
          </reference>
          <reference field="3" count="1" selected="0">
            <x v="20"/>
          </reference>
          <reference field="4" count="1" selected="0">
            <x v="4"/>
          </reference>
          <reference field="5" count="1">
            <x v="2"/>
          </reference>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7" count="1" selected="0">
            <x v="20"/>
          </reference>
          <reference field="18" count="1" selected="0">
            <x v="15"/>
          </reference>
          <reference field="19" count="1" selected="0">
            <x v="50"/>
          </reference>
          <reference field="22" count="1" selected="0">
            <x v="87"/>
          </reference>
        </references>
      </pivotArea>
    </format>
    <format dxfId="200">
      <pivotArea dataOnly="0" labelOnly="1" outline="0" fieldPosition="0">
        <references count="18">
          <reference field="0" count="0" selected="0"/>
          <reference field="1" count="1" selected="0">
            <x v="1"/>
          </reference>
          <reference field="2" count="1" selected="0">
            <x v="205"/>
          </reference>
          <reference field="3" count="1" selected="0">
            <x v="1"/>
          </reference>
          <reference field="4" count="1" selected="0">
            <x v="13"/>
          </reference>
          <reference field="5" count="1">
            <x v="0"/>
          </reference>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7" count="1" selected="0">
            <x v="96"/>
          </reference>
          <reference field="18" count="1" selected="0">
            <x v="172"/>
          </reference>
          <reference field="19" count="1" selected="0">
            <x v="46"/>
          </reference>
          <reference field="22" count="1" selected="0">
            <x v="122"/>
          </reference>
        </references>
      </pivotArea>
    </format>
    <format dxfId="199">
      <pivotArea dataOnly="0" labelOnly="1" outline="0" fieldPosition="0">
        <references count="18">
          <reference field="0" count="0" selected="0"/>
          <reference field="1" count="1" selected="0">
            <x v="3"/>
          </reference>
          <reference field="2" count="1" selected="0">
            <x v="170"/>
          </reference>
          <reference field="3" count="1" selected="0">
            <x v="12"/>
          </reference>
          <reference field="4" count="1" selected="0">
            <x v="2"/>
          </reference>
          <reference field="5" count="1">
            <x v="1"/>
          </reference>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7" count="1" selected="0">
            <x v="205"/>
          </reference>
          <reference field="18" count="1" selected="0">
            <x v="171"/>
          </reference>
          <reference field="19" count="1" selected="0">
            <x v="12"/>
          </reference>
          <reference field="22" count="1" selected="0">
            <x v="122"/>
          </reference>
        </references>
      </pivotArea>
    </format>
    <format dxfId="198">
      <pivotArea dataOnly="0" labelOnly="1" outline="0" fieldPosition="0">
        <references count="18">
          <reference field="0" count="0" selected="0"/>
          <reference field="1" count="1" selected="0">
            <x v="13"/>
          </reference>
          <reference field="2" count="1" selected="0">
            <x v="60"/>
          </reference>
          <reference field="3" count="1" selected="0">
            <x v="20"/>
          </reference>
          <reference field="4" count="1" selected="0">
            <x v="4"/>
          </reference>
          <reference field="5" count="1">
            <x v="2"/>
          </reference>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7" count="1" selected="0">
            <x v="27"/>
          </reference>
          <reference field="18" count="1" selected="0">
            <x v="24"/>
          </reference>
          <reference field="19" count="1" selected="0">
            <x v="50"/>
          </reference>
          <reference field="22" count="1" selected="0">
            <x v="95"/>
          </reference>
        </references>
      </pivotArea>
    </format>
    <format dxfId="197">
      <pivotArea dataOnly="0" labelOnly="1" outline="0" fieldPosition="0">
        <references count="18">
          <reference field="0" count="0" selected="0"/>
          <reference field="1" count="1" selected="0">
            <x v="0"/>
          </reference>
          <reference field="2" count="1" selected="0">
            <x v="95"/>
          </reference>
          <reference field="3" count="1" selected="0">
            <x v="22"/>
          </reference>
          <reference field="4" count="1" selected="0">
            <x v="34"/>
          </reference>
          <reference field="5" count="1">
            <x v="0"/>
          </reference>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7" count="1" selected="0">
            <x v="301"/>
          </reference>
          <reference field="18" count="1" selected="0">
            <x v="0"/>
          </reference>
          <reference field="19" count="1" selected="0">
            <x v="50"/>
          </reference>
          <reference field="22" count="1" selected="0">
            <x v="12"/>
          </reference>
        </references>
      </pivotArea>
    </format>
    <format dxfId="196">
      <pivotArea dataOnly="0" labelOnly="1" outline="0" fieldPosition="0">
        <references count="19">
          <reference field="0" count="0" selected="0"/>
          <reference field="1" count="1" selected="0">
            <x v="13"/>
          </reference>
          <reference field="2" count="1" selected="0">
            <x v="109"/>
          </reference>
          <reference field="3" count="1" selected="0">
            <x v="20"/>
          </reference>
          <reference field="4" count="1" selected="0">
            <x v="4"/>
          </reference>
          <reference field="5" count="1" selected="0">
            <x v="2"/>
          </reference>
          <reference field="6" count="0"/>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7" count="1" selected="0">
            <x v="14"/>
          </reference>
          <reference field="18" count="1" selected="0">
            <x v="31"/>
          </reference>
          <reference field="19" count="1" selected="0">
            <x v="50"/>
          </reference>
          <reference field="22" count="1" selected="0">
            <x v="111"/>
          </reference>
        </references>
      </pivotArea>
    </format>
    <format dxfId="195">
      <pivotArea dataOnly="0" labelOnly="1" outline="0" fieldPosition="0">
        <references count="20">
          <reference field="0" count="0" selected="0"/>
          <reference field="1" count="1" selected="0">
            <x v="13"/>
          </reference>
          <reference field="2" count="1" selected="0">
            <x v="109"/>
          </reference>
          <reference field="3" count="1" selected="0">
            <x v="20"/>
          </reference>
          <reference field="4" count="1" selected="0">
            <x v="4"/>
          </reference>
          <reference field="5" count="1" selected="0">
            <x v="2"/>
          </reference>
          <reference field="6" count="0" selected="0"/>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5" count="1">
            <x v="18"/>
          </reference>
          <reference field="17" count="1" selected="0">
            <x v="14"/>
          </reference>
          <reference field="18" count="1" selected="0">
            <x v="31"/>
          </reference>
          <reference field="19" count="1" selected="0">
            <x v="50"/>
          </reference>
          <reference field="22" count="1" selected="0">
            <x v="111"/>
          </reference>
        </references>
      </pivotArea>
    </format>
    <format dxfId="194">
      <pivotArea dataOnly="0" labelOnly="1" outline="0" fieldPosition="0">
        <references count="20">
          <reference field="0" count="0" selected="0"/>
          <reference field="1" count="1" selected="0">
            <x v="3"/>
          </reference>
          <reference field="2" count="1" selected="0">
            <x v="34"/>
          </reference>
          <reference field="3" count="1" selected="0">
            <x v="12"/>
          </reference>
          <reference field="4" count="1" selected="0">
            <x v="2"/>
          </reference>
          <reference field="5" count="1" selected="0">
            <x v="1"/>
          </reference>
          <reference field="6" count="0" selected="0"/>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5" count="1">
            <x v="5"/>
          </reference>
          <reference field="17" count="1" selected="0">
            <x v="266"/>
          </reference>
          <reference field="18" count="1" selected="0">
            <x v="239"/>
          </reference>
          <reference field="19" count="1" selected="0">
            <x v="12"/>
          </reference>
          <reference field="22" count="1" selected="0">
            <x v="122"/>
          </reference>
        </references>
      </pivotArea>
    </format>
    <format dxfId="193">
      <pivotArea dataOnly="0" labelOnly="1" outline="0" fieldPosition="0">
        <references count="20">
          <reference field="0" count="0" selected="0"/>
          <reference field="1" count="1" selected="0">
            <x v="3"/>
          </reference>
          <reference field="2" count="1" selected="0">
            <x v="34"/>
          </reference>
          <reference field="3" count="1" selected="0">
            <x v="12"/>
          </reference>
          <reference field="4" count="1" selected="0">
            <x v="2"/>
          </reference>
          <reference field="5" count="1" selected="0">
            <x v="1"/>
          </reference>
          <reference field="6" count="0" selected="0"/>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6"/>
          </reference>
          <reference field="15" count="1">
            <x v="4"/>
          </reference>
          <reference field="17" count="1" selected="0">
            <x v="276"/>
          </reference>
          <reference field="18" count="1" selected="0">
            <x v="260"/>
          </reference>
          <reference field="19" count="1" selected="0">
            <x v="12"/>
          </reference>
          <reference field="22" count="1" selected="0">
            <x v="122"/>
          </reference>
        </references>
      </pivotArea>
    </format>
    <format dxfId="192">
      <pivotArea dataOnly="0" labelOnly="1" outline="0" fieldPosition="0">
        <references count="20">
          <reference field="0" count="0" selected="0"/>
          <reference field="1" count="1" selected="0">
            <x v="13"/>
          </reference>
          <reference field="2" count="1" selected="0">
            <x v="180"/>
          </reference>
          <reference field="3" count="1" selected="0">
            <x v="4"/>
          </reference>
          <reference field="4" count="1" selected="0">
            <x v="14"/>
          </reference>
          <reference field="5" count="1" selected="0">
            <x v="0"/>
          </reference>
          <reference field="6" count="0" selected="0"/>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5" count="1">
            <x v="3"/>
          </reference>
          <reference field="17" count="1" selected="0">
            <x v="70"/>
          </reference>
          <reference field="18" count="1" selected="0">
            <x v="111"/>
          </reference>
          <reference field="19" count="1" selected="0">
            <x v="20"/>
          </reference>
          <reference field="22" count="1" selected="0">
            <x v="85"/>
          </reference>
        </references>
      </pivotArea>
    </format>
    <format dxfId="191">
      <pivotArea dataOnly="0" labelOnly="1" outline="0" fieldPosition="0">
        <references count="20">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5" count="1">
            <x v="18"/>
          </reference>
          <reference field="17" count="1" selected="0">
            <x v="132"/>
          </reference>
          <reference field="18" count="1" selected="0">
            <x v="162"/>
          </reference>
          <reference field="19" count="1" selected="0">
            <x v="50"/>
          </reference>
          <reference field="22" count="1" selected="0">
            <x v="77"/>
          </reference>
        </references>
      </pivotArea>
    </format>
    <format dxfId="190">
      <pivotArea dataOnly="0" labelOnly="1" outline="0" fieldPosition="0">
        <references count="20">
          <reference field="0" count="0" selected="0"/>
          <reference field="1" count="1" selected="0">
            <x v="8"/>
          </reference>
          <reference field="2" count="1" selected="0">
            <x v="99"/>
          </reference>
          <reference field="3" count="1" selected="0">
            <x v="19"/>
          </reference>
          <reference field="4" count="1" selected="0">
            <x v="43"/>
          </reference>
          <reference field="5" count="1" selected="0">
            <x v="3"/>
          </reference>
          <reference field="6" count="0" selected="0"/>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5" count="1">
            <x v="22"/>
          </reference>
          <reference field="17" count="1" selected="0">
            <x v="213"/>
          </reference>
          <reference field="18" count="1" selected="0">
            <x v="181"/>
          </reference>
          <reference field="19" count="1" selected="0">
            <x v="50"/>
          </reference>
          <reference field="22" count="1" selected="0">
            <x v="122"/>
          </reference>
        </references>
      </pivotArea>
    </format>
    <format dxfId="189">
      <pivotArea dataOnly="0" labelOnly="1" outline="0" fieldPosition="0">
        <references count="20">
          <reference field="0" count="0" selected="0"/>
          <reference field="1" count="1" selected="0">
            <x v="13"/>
          </reference>
          <reference field="2" count="1" selected="0">
            <x v="125"/>
          </reference>
          <reference field="3" count="1" selected="0">
            <x v="20"/>
          </reference>
          <reference field="4" count="1" selected="0">
            <x v="4"/>
          </reference>
          <reference field="5" count="1" selected="0">
            <x v="2"/>
          </reference>
          <reference field="6" count="0" selected="0"/>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5" count="1">
            <x v="18"/>
          </reference>
          <reference field="17" count="1" selected="0">
            <x v="15"/>
          </reference>
          <reference field="18" count="1" selected="0">
            <x v="32"/>
          </reference>
          <reference field="19" count="1" selected="0">
            <x v="50"/>
          </reference>
          <reference field="22" count="1" selected="0">
            <x v="91"/>
          </reference>
        </references>
      </pivotArea>
    </format>
    <format dxfId="188">
      <pivotArea dataOnly="0" labelOnly="1" outline="0" fieldPosition="0">
        <references count="20">
          <reference field="0" count="0" selected="0"/>
          <reference field="1" count="1" selected="0">
            <x v="13"/>
          </reference>
          <reference field="2" count="1" selected="0">
            <x v="240"/>
          </reference>
          <reference field="3" count="1" selected="0">
            <x v="4"/>
          </reference>
          <reference field="4" count="1" selected="0">
            <x v="11"/>
          </reference>
          <reference field="5" count="1" selected="0">
            <x v="0"/>
          </reference>
          <reference field="6" count="0" selected="0"/>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5" count="1">
            <x v="3"/>
          </reference>
          <reference field="17" count="1" selected="0">
            <x v="8"/>
          </reference>
          <reference field="18" count="1" selected="0">
            <x v="9"/>
          </reference>
          <reference field="19" count="1" selected="0">
            <x v="17"/>
          </reference>
          <reference field="22" count="1" selected="0">
            <x v="100"/>
          </reference>
        </references>
      </pivotArea>
    </format>
    <format dxfId="187">
      <pivotArea dataOnly="0" labelOnly="1" outline="0" fieldPosition="0">
        <references count="20">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5" count="1">
            <x v="13"/>
          </reference>
          <reference field="17" count="1" selected="0">
            <x v="52"/>
          </reference>
          <reference field="18" count="1" selected="0">
            <x v="83"/>
          </reference>
          <reference field="19" count="1" selected="0">
            <x v="50"/>
          </reference>
          <reference field="22" count="1" selected="0">
            <x v="80"/>
          </reference>
        </references>
      </pivotArea>
    </format>
    <format dxfId="186">
      <pivotArea dataOnly="0" labelOnly="1" outline="0" fieldPosition="0">
        <references count="20">
          <reference field="0" count="0" selected="0"/>
          <reference field="1" count="1" selected="0">
            <x v="8"/>
          </reference>
          <reference field="2" count="1" selected="0">
            <x v="250"/>
          </reference>
          <reference field="3" count="1" selected="0">
            <x v="19"/>
          </reference>
          <reference field="4" count="1" selected="0">
            <x v="43"/>
          </reference>
          <reference field="5" count="1" selected="0">
            <x v="3"/>
          </reference>
          <reference field="6" count="0" selected="0"/>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5" count="1">
            <x v="17"/>
          </reference>
          <reference field="17" count="1" selected="0">
            <x v="50"/>
          </reference>
          <reference field="18" count="1" selected="0">
            <x v="81"/>
          </reference>
          <reference field="19" count="1" selected="0">
            <x v="50"/>
          </reference>
          <reference field="22" count="1" selected="0">
            <x v="122"/>
          </reference>
        </references>
      </pivotArea>
    </format>
    <format dxfId="185">
      <pivotArea dataOnly="0" labelOnly="1" outline="0" fieldPosition="0">
        <references count="20">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5" count="1">
            <x v="18"/>
          </reference>
          <reference field="17" count="1" selected="0">
            <x v="17"/>
          </reference>
          <reference field="18" count="1" selected="0">
            <x v="37"/>
          </reference>
          <reference field="19" count="1" selected="0">
            <x v="50"/>
          </reference>
          <reference field="22" count="1" selected="0">
            <x v="82"/>
          </reference>
        </references>
      </pivotArea>
    </format>
    <format dxfId="184">
      <pivotArea dataOnly="0" labelOnly="1" outline="0" fieldPosition="0">
        <references count="20">
          <reference field="0" count="0" selected="0"/>
          <reference field="1" count="1" selected="0">
            <x v="13"/>
          </reference>
          <reference field="2" count="1" selected="0">
            <x v="240"/>
          </reference>
          <reference field="3" count="1" selected="0">
            <x v="4"/>
          </reference>
          <reference field="4" count="1" selected="0">
            <x v="10"/>
          </reference>
          <reference field="5" count="1" selected="0">
            <x v="0"/>
          </reference>
          <reference field="6" count="0" selected="0"/>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5" count="1">
            <x v="3"/>
          </reference>
          <reference field="17" count="1" selected="0">
            <x v="43"/>
          </reference>
          <reference field="18" count="1" selected="0">
            <x v="70"/>
          </reference>
          <reference field="19" count="1" selected="0">
            <x v="16"/>
          </reference>
          <reference field="22" count="1" selected="0">
            <x v="81"/>
          </reference>
        </references>
      </pivotArea>
    </format>
    <format dxfId="183">
      <pivotArea dataOnly="0" labelOnly="1" outline="0" fieldPosition="0">
        <references count="20">
          <reference field="0" count="0" selected="0"/>
          <reference field="1" count="1" selected="0">
            <x v="13"/>
          </reference>
          <reference field="2" count="1" selected="0">
            <x v="180"/>
          </reference>
          <reference field="3" count="1" selected="0">
            <x v="20"/>
          </reference>
          <reference field="4" count="1" selected="0">
            <x v="4"/>
          </reference>
          <reference field="5" count="1" selected="0">
            <x v="2"/>
          </reference>
          <reference field="6" count="0" selected="0"/>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5" count="1">
            <x v="2"/>
          </reference>
          <reference field="17" count="1" selected="0">
            <x v="248"/>
          </reference>
          <reference field="18" count="1" selected="0">
            <x v="211"/>
          </reference>
          <reference field="19" count="1" selected="0">
            <x v="50"/>
          </reference>
          <reference field="22" count="1" selected="0">
            <x v="122"/>
          </reference>
        </references>
      </pivotArea>
    </format>
    <format dxfId="182">
      <pivotArea dataOnly="0" labelOnly="1" outline="0" fieldPosition="0">
        <references count="20">
          <reference field="0" count="0" selected="0"/>
          <reference field="1" count="1" selected="0">
            <x v="13"/>
          </reference>
          <reference field="2" count="1" selected="0">
            <x v="93"/>
          </reference>
          <reference field="3" count="1" selected="0">
            <x v="20"/>
          </reference>
          <reference field="4" count="1" selected="0">
            <x v="4"/>
          </reference>
          <reference field="5" count="1" selected="0">
            <x v="2"/>
          </reference>
          <reference field="6" count="0" selected="0"/>
          <reference field="7" count="1" selected="0">
            <x v="72"/>
          </reference>
          <reference field="8" count="1" selected="0">
            <x v="147"/>
          </reference>
          <reference field="9" count="1" selected="0">
            <x v="111"/>
          </reference>
          <reference field="10" count="1" selected="0">
            <x v="102"/>
          </reference>
          <reference field="11" count="1" selected="0">
            <x v="48"/>
          </reference>
          <reference field="12" count="1" selected="0">
            <x v="23"/>
          </reference>
          <reference field="13" count="1" selected="0">
            <x v="19"/>
          </reference>
          <reference field="14" count="1" selected="0">
            <x v="221"/>
          </reference>
          <reference field="15" count="1">
            <x v="1"/>
          </reference>
          <reference field="17" count="1" selected="0">
            <x v="243"/>
          </reference>
          <reference field="18" count="1" selected="0">
            <x v="206"/>
          </reference>
          <reference field="19" count="1" selected="0">
            <x v="50"/>
          </reference>
          <reference field="22" count="1" selected="0">
            <x v="122"/>
          </reference>
        </references>
      </pivotArea>
    </format>
    <format dxfId="181">
      <pivotArea dataOnly="0" labelOnly="1" outline="0" fieldPosition="0">
        <references count="20">
          <reference field="0" count="0" selected="0"/>
          <reference field="1" count="1" selected="0">
            <x v="3"/>
          </reference>
          <reference field="2" count="1" selected="0">
            <x v="65"/>
          </reference>
          <reference field="3" count="1" selected="0">
            <x v="12"/>
          </reference>
          <reference field="4" count="1" selected="0">
            <x v="2"/>
          </reference>
          <reference field="5" count="1" selected="0">
            <x v="1"/>
          </reference>
          <reference field="6" count="0" selected="0"/>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5" count="1">
            <x v="5"/>
          </reference>
          <reference field="17" count="1" selected="0">
            <x v="285"/>
          </reference>
          <reference field="18" count="1" selected="0">
            <x v="273"/>
          </reference>
          <reference field="19" count="1" selected="0">
            <x v="12"/>
          </reference>
          <reference field="22" count="1" selected="0">
            <x v="122"/>
          </reference>
        </references>
      </pivotArea>
    </format>
    <format dxfId="180">
      <pivotArea dataOnly="0" labelOnly="1" outline="0" fieldPosition="0">
        <references count="20">
          <reference field="0" count="0" selected="0"/>
          <reference field="1" count="1" selected="0">
            <x v="3"/>
          </reference>
          <reference field="2" count="1" selected="0">
            <x v="65"/>
          </reference>
          <reference field="3" count="1" selected="0">
            <x v="12"/>
          </reference>
          <reference field="4" count="1" selected="0">
            <x v="2"/>
          </reference>
          <reference field="5" count="1" selected="0">
            <x v="1"/>
          </reference>
          <reference field="6" count="0" selected="0"/>
          <reference field="7" count="1" selected="0">
            <x v="76"/>
          </reference>
          <reference field="8" count="1" selected="0">
            <x v="105"/>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39"/>
          </reference>
          <reference field="15" count="1">
            <x v="4"/>
          </reference>
          <reference field="17" count="1" selected="0">
            <x v="281"/>
          </reference>
          <reference field="18" count="1" selected="0">
            <x v="270"/>
          </reference>
          <reference field="19" count="1" selected="0">
            <x v="12"/>
          </reference>
          <reference field="22" count="1" selected="0">
            <x v="122"/>
          </reference>
        </references>
      </pivotArea>
    </format>
    <format dxfId="179">
      <pivotArea dataOnly="0" labelOnly="1" outline="0" fieldPosition="0">
        <references count="20">
          <reference field="0" count="0" selected="0"/>
          <reference field="1" count="1" selected="0">
            <x v="13"/>
          </reference>
          <reference field="2" count="1" selected="0">
            <x v="221"/>
          </reference>
          <reference field="3" count="1" selected="0">
            <x v="20"/>
          </reference>
          <reference field="4" count="1" selected="0">
            <x v="4"/>
          </reference>
          <reference field="5" count="1" selected="0">
            <x v="2"/>
          </reference>
          <reference field="6" count="0" selected="0"/>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5" count="1">
            <x v="18"/>
          </reference>
          <reference field="17" count="1" selected="0">
            <x v="98"/>
          </reference>
          <reference field="18" count="1" selected="0">
            <x v="175"/>
          </reference>
          <reference field="19" count="1" selected="0">
            <x v="50"/>
          </reference>
          <reference field="22" count="1" selected="0">
            <x v="93"/>
          </reference>
        </references>
      </pivotArea>
    </format>
    <format dxfId="178">
      <pivotArea dataOnly="0" labelOnly="1" outline="0" fieldPosition="0">
        <references count="20">
          <reference field="0" count="0" selected="0"/>
          <reference field="1" count="1" selected="0">
            <x v="13"/>
          </reference>
          <reference field="2" count="1" selected="0">
            <x v="220"/>
          </reference>
          <reference field="3" count="1" selected="0">
            <x v="4"/>
          </reference>
          <reference field="4" count="1" selected="0">
            <x v="17"/>
          </reference>
          <reference field="5" count="1" selected="0">
            <x v="0"/>
          </reference>
          <reference field="6" count="0" selected="0"/>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5" count="1">
            <x v="3"/>
          </reference>
          <reference field="17" count="1" selected="0">
            <x v="94"/>
          </reference>
          <reference field="18" count="1" selected="0">
            <x v="140"/>
          </reference>
          <reference field="19" count="1" selected="0">
            <x v="23"/>
          </reference>
          <reference field="22" count="1" selected="0">
            <x v="112"/>
          </reference>
        </references>
      </pivotArea>
    </format>
    <format dxfId="177">
      <pivotArea dataOnly="0" labelOnly="1" outline="0" fieldPosition="0">
        <references count="20">
          <reference field="0" count="0" selected="0"/>
          <reference field="1" count="1" selected="0">
            <x v="13"/>
          </reference>
          <reference field="2" count="1" selected="0">
            <x v="186"/>
          </reference>
          <reference field="3" count="1" selected="0">
            <x v="20"/>
          </reference>
          <reference field="4" count="1" selected="0">
            <x v="4"/>
          </reference>
          <reference field="5" count="1" selected="0">
            <x v="2"/>
          </reference>
          <reference field="6" count="0" selected="0"/>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5" count="1">
            <x v="18"/>
          </reference>
          <reference field="17" count="1" selected="0">
            <x v="169"/>
          </reference>
          <reference field="18" count="1" selected="0">
            <x v="243"/>
          </reference>
          <reference field="19" count="1" selected="0">
            <x v="50"/>
          </reference>
          <reference field="22" count="1" selected="0">
            <x v="99"/>
          </reference>
        </references>
      </pivotArea>
    </format>
    <format dxfId="176">
      <pivotArea dataOnly="0" labelOnly="1" outline="0" fieldPosition="0">
        <references count="20">
          <reference field="0" count="0" selected="0"/>
          <reference field="1" count="1" selected="0">
            <x v="13"/>
          </reference>
          <reference field="2" count="1" selected="0">
            <x v="250"/>
          </reference>
          <reference field="3" count="1" selected="0">
            <x v="4"/>
          </reference>
          <reference field="4" count="1" selected="0">
            <x v="15"/>
          </reference>
          <reference field="5" count="1" selected="0">
            <x v="0"/>
          </reference>
          <reference field="6" count="0" selected="0"/>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5" count="1">
            <x v="3"/>
          </reference>
          <reference field="17" count="1" selected="0">
            <x v="36"/>
          </reference>
          <reference field="18" count="1" selected="0">
            <x v="54"/>
          </reference>
          <reference field="19" count="1" selected="0">
            <x v="21"/>
          </reference>
          <reference field="22" count="1" selected="0">
            <x v="109"/>
          </reference>
        </references>
      </pivotArea>
    </format>
    <format dxfId="175">
      <pivotArea dataOnly="0" labelOnly="1" outline="0" fieldPosition="0">
        <references count="20">
          <reference field="0" count="0" selected="0"/>
          <reference field="1" count="1" selected="0">
            <x v="13"/>
          </reference>
          <reference field="2" count="1" selected="0">
            <x v="19"/>
          </reference>
          <reference field="3" count="1" selected="0">
            <x v="20"/>
          </reference>
          <reference field="4" count="1" selected="0">
            <x v="4"/>
          </reference>
          <reference field="5" count="1" selected="0">
            <x v="2"/>
          </reference>
          <reference field="6" count="0" selected="0"/>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5" count="1">
            <x v="18"/>
          </reference>
          <reference field="17" count="1" selected="0">
            <x v="64"/>
          </reference>
          <reference field="18" count="1" selected="0">
            <x v="132"/>
          </reference>
          <reference field="19" count="1" selected="0">
            <x v="50"/>
          </reference>
          <reference field="22" count="1" selected="0">
            <x v="109"/>
          </reference>
        </references>
      </pivotArea>
    </format>
    <format dxfId="174">
      <pivotArea dataOnly="0" labelOnly="1" outline="0" fieldPosition="0">
        <references count="20">
          <reference field="0" count="0" selected="0"/>
          <reference field="1" count="1" selected="0">
            <x v="3"/>
          </reference>
          <reference field="2" count="1" selected="0">
            <x v="247"/>
          </reference>
          <reference field="3" count="1" selected="0">
            <x v="12"/>
          </reference>
          <reference field="4" count="1" selected="0">
            <x v="2"/>
          </reference>
          <reference field="5" count="1" selected="0">
            <x v="1"/>
          </reference>
          <reference field="6" count="0" selected="0"/>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5" count="1">
            <x v="5"/>
          </reference>
          <reference field="17" count="1" selected="0">
            <x v="276"/>
          </reference>
          <reference field="18" count="1" selected="0">
            <x v="260"/>
          </reference>
          <reference field="19" count="1" selected="0">
            <x v="12"/>
          </reference>
          <reference field="22" count="1" selected="0">
            <x v="122"/>
          </reference>
        </references>
      </pivotArea>
    </format>
    <format dxfId="173">
      <pivotArea dataOnly="0" labelOnly="1" outline="0" fieldPosition="0">
        <references count="20">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5" count="1">
            <x v="22"/>
          </reference>
          <reference field="17" count="1" selected="0">
            <x v="29"/>
          </reference>
          <reference field="18" count="1" selected="0">
            <x v="26"/>
          </reference>
          <reference field="19" count="1" selected="0">
            <x v="50"/>
          </reference>
          <reference field="22" count="1" selected="0">
            <x v="122"/>
          </reference>
        </references>
      </pivotArea>
    </format>
    <format dxfId="172">
      <pivotArea dataOnly="0" labelOnly="1" outline="0" fieldPosition="0">
        <references count="20">
          <reference field="0" count="0" selected="0"/>
          <reference field="1" count="1" selected="0">
            <x v="13"/>
          </reference>
          <reference field="2" count="1" selected="0">
            <x v="219"/>
          </reference>
          <reference field="3" count="1" selected="0">
            <x v="20"/>
          </reference>
          <reference field="4" count="1" selected="0">
            <x v="4"/>
          </reference>
          <reference field="5" count="1" selected="0">
            <x v="2"/>
          </reference>
          <reference field="6" count="0" selected="0"/>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5" count="1">
            <x v="18"/>
          </reference>
          <reference field="17" count="1" selected="0">
            <x v="3"/>
          </reference>
          <reference field="18" count="1" selected="0">
            <x v="6"/>
          </reference>
          <reference field="19" count="1" selected="0">
            <x v="50"/>
          </reference>
          <reference field="22" count="1" selected="0">
            <x v="108"/>
          </reference>
        </references>
      </pivotArea>
    </format>
    <format dxfId="171">
      <pivotArea dataOnly="0" labelOnly="1" outline="0" fieldPosition="0">
        <references count="20">
          <reference field="0" count="0" selected="0"/>
          <reference field="1" count="1" selected="0">
            <x v="8"/>
          </reference>
          <reference field="2" count="1" selected="0">
            <x v="183"/>
          </reference>
          <reference field="3" count="1" selected="0">
            <x v="19"/>
          </reference>
          <reference field="4" count="1" selected="0">
            <x v="43"/>
          </reference>
          <reference field="5" count="1" selected="0">
            <x v="3"/>
          </reference>
          <reference field="6" count="0" selected="0"/>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5" count="1">
            <x v="17"/>
          </reference>
          <reference field="17" count="1" selected="0">
            <x v="241"/>
          </reference>
          <reference field="18" count="1" selected="0">
            <x v="271"/>
          </reference>
          <reference field="19" count="1" selected="0">
            <x v="50"/>
          </reference>
          <reference field="22" count="1" selected="0">
            <x v="122"/>
          </reference>
        </references>
      </pivotArea>
    </format>
    <format dxfId="170">
      <pivotArea dataOnly="0" labelOnly="1" outline="0" fieldPosition="0">
        <references count="20">
          <reference field="0" count="0" selected="0"/>
          <reference field="1" count="1" selected="0">
            <x v="13"/>
          </reference>
          <reference field="2" count="1" selected="0">
            <x v="154"/>
          </reference>
          <reference field="3" count="1" selected="0">
            <x v="20"/>
          </reference>
          <reference field="4" count="1" selected="0">
            <x v="4"/>
          </reference>
          <reference field="5" count="1" selected="0">
            <x v="2"/>
          </reference>
          <reference field="6" count="0" selected="0"/>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5" count="1">
            <x v="18"/>
          </reference>
          <reference field="17" count="1" selected="0">
            <x v="5"/>
          </reference>
          <reference field="18" count="1" selected="0">
            <x v="10"/>
          </reference>
          <reference field="19" count="1" selected="0">
            <x v="50"/>
          </reference>
          <reference field="22" count="1" selected="0">
            <x v="94"/>
          </reference>
        </references>
      </pivotArea>
    </format>
    <format dxfId="169">
      <pivotArea dataOnly="0" labelOnly="1" outline="0" fieldPosition="0">
        <references count="20">
          <reference field="0" count="0" selected="0"/>
          <reference field="1" count="1" selected="0">
            <x v="3"/>
          </reference>
          <reference field="2" count="1" selected="0">
            <x v="146"/>
          </reference>
          <reference field="3" count="1" selected="0">
            <x v="12"/>
          </reference>
          <reference field="4" count="1" selected="0">
            <x v="2"/>
          </reference>
          <reference field="5" count="1" selected="0">
            <x v="1"/>
          </reference>
          <reference field="6" count="0" selected="0"/>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5" count="1">
            <x v="4"/>
          </reference>
          <reference field="17" count="1" selected="0">
            <x v="110"/>
          </reference>
          <reference field="18" count="1" selected="0">
            <x v="98"/>
          </reference>
          <reference field="19" count="1" selected="0">
            <x v="12"/>
          </reference>
          <reference field="22" count="1" selected="0">
            <x v="122"/>
          </reference>
        </references>
      </pivotArea>
    </format>
    <format dxfId="168">
      <pivotArea dataOnly="0" labelOnly="1" outline="0" fieldPosition="0">
        <references count="20">
          <reference field="0" count="0" selected="0"/>
          <reference field="1" count="1" selected="0">
            <x v="13"/>
          </reference>
          <reference field="2" count="1" selected="0">
            <x v="216"/>
          </reference>
          <reference field="3" count="1" selected="0">
            <x v="20"/>
          </reference>
          <reference field="4" count="1" selected="0">
            <x v="4"/>
          </reference>
          <reference field="5" count="1" selected="0">
            <x v="2"/>
          </reference>
          <reference field="6" count="0" selected="0"/>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5" count="1">
            <x v="1"/>
          </reference>
          <reference field="17" count="1" selected="0">
            <x v="21"/>
          </reference>
          <reference field="18" count="1" selected="0">
            <x v="16"/>
          </reference>
          <reference field="19" count="1" selected="0">
            <x v="50"/>
          </reference>
          <reference field="22" count="1" selected="0">
            <x v="103"/>
          </reference>
        </references>
      </pivotArea>
    </format>
    <format dxfId="167">
      <pivotArea dataOnly="0" labelOnly="1" outline="0" fieldPosition="0">
        <references count="20">
          <reference field="0" count="0" selected="0"/>
          <reference field="1" count="1" selected="0">
            <x v="8"/>
          </reference>
          <reference field="2" count="1" selected="0">
            <x v="166"/>
          </reference>
          <reference field="3" count="1" selected="0">
            <x v="19"/>
          </reference>
          <reference field="4" count="1" selected="0">
            <x v="43"/>
          </reference>
          <reference field="5" count="1" selected="0">
            <x v="3"/>
          </reference>
          <reference field="6" count="0" selected="0"/>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5" count="1">
            <x v="22"/>
          </reference>
          <reference field="17" count="1" selected="0">
            <x v="62"/>
          </reference>
          <reference field="18" count="1" selected="0">
            <x v="53"/>
          </reference>
          <reference field="19" count="1" selected="0">
            <x v="50"/>
          </reference>
          <reference field="22" count="1" selected="0">
            <x v="122"/>
          </reference>
        </references>
      </pivotArea>
    </format>
    <format dxfId="166">
      <pivotArea dataOnly="0" labelOnly="1" outline="0" fieldPosition="0">
        <references count="20">
          <reference field="0" count="0" selected="0"/>
          <reference field="1" count="1" selected="0">
            <x v="13"/>
          </reference>
          <reference field="2" count="1" selected="0">
            <x v="210"/>
          </reference>
          <reference field="3" count="1" selected="0">
            <x v="20"/>
          </reference>
          <reference field="4" count="1" selected="0">
            <x v="4"/>
          </reference>
          <reference field="5" count="1" selected="0">
            <x v="2"/>
          </reference>
          <reference field="6" count="0" selected="0"/>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5" count="1">
            <x v="1"/>
          </reference>
          <reference field="17" count="1" selected="0">
            <x v="55"/>
          </reference>
          <reference field="18" count="1" selected="0">
            <x v="47"/>
          </reference>
          <reference field="19" count="1" selected="0">
            <x v="50"/>
          </reference>
          <reference field="22" count="1" selected="0">
            <x v="101"/>
          </reference>
        </references>
      </pivotArea>
    </format>
    <format dxfId="165">
      <pivotArea dataOnly="0" labelOnly="1" outline="0" fieldPosition="0">
        <references count="20">
          <reference field="0" count="0" selected="0"/>
          <reference field="1" count="1" selected="0">
            <x v="8"/>
          </reference>
          <reference field="2" count="1" selected="0">
            <x v="176"/>
          </reference>
          <reference field="3" count="1" selected="0">
            <x v="19"/>
          </reference>
          <reference field="4" count="1" selected="0">
            <x v="43"/>
          </reference>
          <reference field="5" count="1" selected="0">
            <x v="3"/>
          </reference>
          <reference field="6" count="0" selected="0"/>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5" count="1">
            <x v="17"/>
          </reference>
          <reference field="17" count="1" selected="0">
            <x v="64"/>
          </reference>
          <reference field="18" count="1" selected="0">
            <x v="105"/>
          </reference>
          <reference field="19" count="1" selected="0">
            <x v="50"/>
          </reference>
          <reference field="22" count="1" selected="0">
            <x v="122"/>
          </reference>
        </references>
      </pivotArea>
    </format>
    <format dxfId="164">
      <pivotArea dataOnly="0" labelOnly="1" outline="0" fieldPosition="0">
        <references count="20">
          <reference field="0" count="0" selected="0"/>
          <reference field="1" count="1" selected="0">
            <x v="13"/>
          </reference>
          <reference field="2" count="1" selected="0">
            <x v="148"/>
          </reference>
          <reference field="3" count="1" selected="0">
            <x v="4"/>
          </reference>
          <reference field="4" count="1" selected="0">
            <x v="12"/>
          </reference>
          <reference field="5" count="1" selected="0">
            <x v="0"/>
          </reference>
          <reference field="6" count="0" selected="0"/>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5" count="1">
            <x v="3"/>
          </reference>
          <reference field="17" count="1" selected="0">
            <x v="37"/>
          </reference>
          <reference field="18" count="1" selected="0">
            <x v="55"/>
          </reference>
          <reference field="19" count="1" selected="0">
            <x v="18"/>
          </reference>
          <reference field="22" count="1" selected="0">
            <x v="113"/>
          </reference>
        </references>
      </pivotArea>
    </format>
    <format dxfId="163">
      <pivotArea dataOnly="0" labelOnly="1" outline="0" fieldPosition="0">
        <references count="20">
          <reference field="0" count="0" selected="0"/>
          <reference field="1" count="1" selected="0">
            <x v="8"/>
          </reference>
          <reference field="2" count="1" selected="0">
            <x v="22"/>
          </reference>
          <reference field="3" count="1" selected="0">
            <x v="19"/>
          </reference>
          <reference field="4" count="1" selected="0">
            <x v="43"/>
          </reference>
          <reference field="5" count="1" selected="0">
            <x v="3"/>
          </reference>
          <reference field="6" count="0" selected="0"/>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5" count="1">
            <x v="17"/>
          </reference>
          <reference field="17" count="1" selected="0">
            <x v="4"/>
          </reference>
          <reference field="18" count="1" selected="0">
            <x v="4"/>
          </reference>
          <reference field="19" count="1" selected="0">
            <x v="50"/>
          </reference>
          <reference field="22" count="1" selected="0">
            <x v="122"/>
          </reference>
        </references>
      </pivotArea>
    </format>
    <format dxfId="162">
      <pivotArea dataOnly="0" labelOnly="1" outline="0" fieldPosition="0">
        <references count="20">
          <reference field="0" count="0" selected="0"/>
          <reference field="1" count="1" selected="0">
            <x v="3"/>
          </reference>
          <reference field="2" count="1" selected="0">
            <x v="82"/>
          </reference>
          <reference field="3" count="1" selected="0">
            <x v="12"/>
          </reference>
          <reference field="4" count="1" selected="0">
            <x v="2"/>
          </reference>
          <reference field="5" count="1" selected="0">
            <x v="1"/>
          </reference>
          <reference field="6" count="0" selected="0"/>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5" count="1">
            <x v="5"/>
          </reference>
          <reference field="17" count="1" selected="0">
            <x v="240"/>
          </reference>
          <reference field="18" count="1" selected="0">
            <x v="204"/>
          </reference>
          <reference field="19" count="1" selected="0">
            <x v="12"/>
          </reference>
          <reference field="22" count="1" selected="0">
            <x v="122"/>
          </reference>
        </references>
      </pivotArea>
    </format>
    <format dxfId="161">
      <pivotArea dataOnly="0" labelOnly="1" outline="0" fieldPosition="0">
        <references count="20">
          <reference field="0" count="0" selected="0"/>
          <reference field="1" count="1" selected="0">
            <x v="3"/>
          </reference>
          <reference field="2" count="1" selected="0">
            <x v="127"/>
          </reference>
          <reference field="3" count="1" selected="0">
            <x v="12"/>
          </reference>
          <reference field="4" count="1" selected="0">
            <x v="2"/>
          </reference>
          <reference field="5" count="1" selected="0">
            <x v="1"/>
          </reference>
          <reference field="6" count="0" selected="0"/>
          <reference field="7" count="1" selected="0">
            <x v="146"/>
          </reference>
          <reference field="8" count="1" selected="0">
            <x v="184"/>
          </reference>
          <reference field="9" count="1" selected="0">
            <x v="13"/>
          </reference>
          <reference field="10" count="1" selected="0">
            <x v="129"/>
          </reference>
          <reference field="11" count="1" selected="0">
            <x v="29"/>
          </reference>
          <reference field="12" count="1" selected="0">
            <x v="0"/>
          </reference>
          <reference field="13" count="1" selected="0">
            <x v="19"/>
          </reference>
          <reference field="14" count="1" selected="0">
            <x v="191"/>
          </reference>
          <reference field="15" count="1">
            <x v="9"/>
          </reference>
          <reference field="17" count="1" selected="0">
            <x v="205"/>
          </reference>
          <reference field="18" count="1" selected="0">
            <x v="171"/>
          </reference>
          <reference field="19" count="1" selected="0">
            <x v="12"/>
          </reference>
          <reference field="22" count="1" selected="0">
            <x v="122"/>
          </reference>
        </references>
      </pivotArea>
    </format>
    <format dxfId="160">
      <pivotArea dataOnly="0" labelOnly="1" outline="0" fieldPosition="0">
        <references count="20">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5" count="1">
            <x v="18"/>
          </reference>
          <reference field="17" count="1" selected="0">
            <x v="32"/>
          </reference>
          <reference field="18" count="1" selected="0">
            <x v="49"/>
          </reference>
          <reference field="19" count="1" selected="0">
            <x v="50"/>
          </reference>
          <reference field="22" count="1" selected="0">
            <x v="78"/>
          </reference>
        </references>
      </pivotArea>
    </format>
    <format dxfId="159">
      <pivotArea dataOnly="0" labelOnly="1" outline="0" fieldPosition="0">
        <references count="20">
          <reference field="0" count="0" selected="0"/>
          <reference field="1" count="1" selected="0">
            <x v="0"/>
          </reference>
          <reference field="2" count="1" selected="0">
            <x v="76"/>
          </reference>
          <reference field="3" count="1" selected="0">
            <x v="22"/>
          </reference>
          <reference field="4" count="1" selected="0">
            <x v="34"/>
          </reference>
          <reference field="5" count="1" selected="0">
            <x v="0"/>
          </reference>
          <reference field="6" count="0" selected="0"/>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5" count="1">
            <x v="1"/>
          </reference>
          <reference field="17" count="1" selected="0">
            <x v="121"/>
          </reference>
          <reference field="18" count="1" selected="0">
            <x v="107"/>
          </reference>
          <reference field="19" count="1" selected="0">
            <x v="50"/>
          </reference>
          <reference field="22" count="1" selected="0">
            <x v="12"/>
          </reference>
        </references>
      </pivotArea>
    </format>
    <format dxfId="158">
      <pivotArea dataOnly="0" labelOnly="1" outline="0" fieldPosition="0">
        <references count="20">
          <reference field="0" count="0" selected="0"/>
          <reference field="1" count="1" selected="0">
            <x v="8"/>
          </reference>
          <reference field="2" count="1" selected="0">
            <x v="146"/>
          </reference>
          <reference field="3" count="1" selected="0">
            <x v="19"/>
          </reference>
          <reference field="4" count="1" selected="0">
            <x v="43"/>
          </reference>
          <reference field="5" count="1" selected="0">
            <x v="3"/>
          </reference>
          <reference field="6" count="0" selected="0"/>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5" count="1">
            <x v="17"/>
          </reference>
          <reference field="17" count="1" selected="0">
            <x v="45"/>
          </reference>
          <reference field="18" count="1" selected="0">
            <x v="75"/>
          </reference>
          <reference field="19" count="1" selected="0">
            <x v="50"/>
          </reference>
          <reference field="22" count="1" selected="0">
            <x v="122"/>
          </reference>
        </references>
      </pivotArea>
    </format>
    <format dxfId="157">
      <pivotArea dataOnly="0" labelOnly="1" outline="0" fieldPosition="0">
        <references count="20">
          <reference field="0" count="0" selected="0"/>
          <reference field="1" count="1" selected="0">
            <x v="6"/>
          </reference>
          <reference field="2" count="1" selected="0">
            <x v="146"/>
          </reference>
          <reference field="3" count="1" selected="0">
            <x v="5"/>
          </reference>
          <reference field="4" count="1" selected="0">
            <x v="10"/>
          </reference>
          <reference field="5" count="1" selected="0">
            <x v="0"/>
          </reference>
          <reference field="6" count="0" selected="0"/>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5" count="1">
            <x v="13"/>
          </reference>
          <reference field="17" count="1" selected="0">
            <x v="26"/>
          </reference>
          <reference field="18" count="1" selected="0">
            <x v="23"/>
          </reference>
          <reference field="19" count="1" selected="0">
            <x v="4"/>
          </reference>
          <reference field="22" count="1" selected="0">
            <x v="122"/>
          </reference>
        </references>
      </pivotArea>
    </format>
    <format dxfId="156">
      <pivotArea dataOnly="0" labelOnly="1" outline="0" fieldPosition="0">
        <references count="20">
          <reference field="0" count="0" selected="0"/>
          <reference field="1" count="1" selected="0">
            <x v="3"/>
          </reference>
          <reference field="2" count="1" selected="0">
            <x v="130"/>
          </reference>
          <reference field="3" count="1" selected="0">
            <x v="12"/>
          </reference>
          <reference field="4" count="1" selected="0">
            <x v="2"/>
          </reference>
          <reference field="5" count="1" selected="0">
            <x v="1"/>
          </reference>
          <reference field="6" count="0" selected="0"/>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5" count="1">
            <x v="5"/>
          </reference>
          <reference field="17" count="1" selected="0">
            <x v="264"/>
          </reference>
          <reference field="18" count="1" selected="0">
            <x v="234"/>
          </reference>
          <reference field="19" count="1" selected="0">
            <x v="12"/>
          </reference>
          <reference field="22" count="1" selected="0">
            <x v="122"/>
          </reference>
        </references>
      </pivotArea>
    </format>
    <format dxfId="155">
      <pivotArea dataOnly="0" labelOnly="1" outline="0" fieldPosition="0">
        <references count="20">
          <reference field="0" count="0" selected="0"/>
          <reference field="1" count="1" selected="0">
            <x v="13"/>
          </reference>
          <reference field="2" count="1" selected="0">
            <x v="132"/>
          </reference>
          <reference field="3" count="1" selected="0">
            <x v="4"/>
          </reference>
          <reference field="4" count="1" selected="0">
            <x v="8"/>
          </reference>
          <reference field="5" count="1" selected="0">
            <x v="0"/>
          </reference>
          <reference field="6" count="0" selected="0"/>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5" count="1">
            <x v="3"/>
          </reference>
          <reference field="17" count="1" selected="0">
            <x v="39"/>
          </reference>
          <reference field="18" count="1" selected="0">
            <x v="58"/>
          </reference>
          <reference field="19" count="1" selected="0">
            <x v="14"/>
          </reference>
          <reference field="22" count="1" selected="0">
            <x v="110"/>
          </reference>
        </references>
      </pivotArea>
    </format>
    <format dxfId="154">
      <pivotArea dataOnly="0" labelOnly="1" outline="0" fieldPosition="0">
        <references count="20">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5" count="1">
            <x v="17"/>
          </reference>
          <reference field="17" count="1" selected="0">
            <x v="230"/>
          </reference>
          <reference field="18" count="1" selected="0">
            <x v="263"/>
          </reference>
          <reference field="19" count="1" selected="0">
            <x v="50"/>
          </reference>
          <reference field="22" count="1" selected="0">
            <x v="122"/>
          </reference>
        </references>
      </pivotArea>
    </format>
    <format dxfId="153">
      <pivotArea dataOnly="0" labelOnly="1" outline="0" fieldPosition="0">
        <references count="20">
          <reference field="0" count="0" selected="0"/>
          <reference field="1" count="1" selected="0">
            <x v="13"/>
          </reference>
          <reference field="2" count="1" selected="0">
            <x v="180"/>
          </reference>
          <reference field="3" count="1" selected="0">
            <x v="4"/>
          </reference>
          <reference field="4" count="1" selected="0">
            <x v="13"/>
          </reference>
          <reference field="5" count="1" selected="0">
            <x v="0"/>
          </reference>
          <reference field="6" count="0" selected="0"/>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5" count="1">
            <x v="3"/>
          </reference>
          <reference field="17" count="1" selected="0">
            <x v="48"/>
          </reference>
          <reference field="18" count="1" selected="0">
            <x v="39"/>
          </reference>
          <reference field="19" count="1" selected="0">
            <x v="19"/>
          </reference>
          <reference field="22" count="1" selected="0">
            <x v="105"/>
          </reference>
        </references>
      </pivotArea>
    </format>
    <format dxfId="152">
      <pivotArea dataOnly="0" labelOnly="1" outline="0" fieldPosition="0">
        <references count="20">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5" count="1">
            <x v="17"/>
          </reference>
          <reference field="17" count="1" selected="0">
            <x v="269"/>
          </reference>
          <reference field="18" count="1" selected="0">
            <x v="285"/>
          </reference>
          <reference field="19" count="1" selected="0">
            <x v="50"/>
          </reference>
          <reference field="22" count="1" selected="0">
            <x v="122"/>
          </reference>
        </references>
      </pivotArea>
    </format>
    <format dxfId="151">
      <pivotArea dataOnly="0" labelOnly="1" outline="0" fieldPosition="0">
        <references count="20">
          <reference field="0" count="0" selected="0"/>
          <reference field="1" count="1" selected="0">
            <x v="6"/>
          </reference>
          <reference field="2" count="1" selected="0">
            <x v="129"/>
          </reference>
          <reference field="3" count="1" selected="0">
            <x v="5"/>
          </reference>
          <reference field="4" count="1" selected="0">
            <x v="10"/>
          </reference>
          <reference field="5" count="1" selected="0">
            <x v="0"/>
          </reference>
          <reference field="6" count="0" selected="0"/>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5" count="1">
            <x v="13"/>
          </reference>
          <reference field="17" count="1" selected="0">
            <x v="57"/>
          </reference>
          <reference field="18" count="1" selected="0">
            <x v="20"/>
          </reference>
          <reference field="19" count="1" selected="0">
            <x v="4"/>
          </reference>
          <reference field="22" count="1" selected="0">
            <x v="122"/>
          </reference>
        </references>
      </pivotArea>
    </format>
    <format dxfId="150">
      <pivotArea dataOnly="0" labelOnly="1" outline="0" fieldPosition="0">
        <references count="20">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5" count="1">
            <x v="22"/>
          </reference>
          <reference field="17" count="1" selected="0">
            <x v="254"/>
          </reference>
          <reference field="18" count="1" selected="0">
            <x v="219"/>
          </reference>
          <reference field="19" count="1" selected="0">
            <x v="50"/>
          </reference>
          <reference field="22" count="1" selected="0">
            <x v="122"/>
          </reference>
        </references>
      </pivotArea>
    </format>
    <format dxfId="149">
      <pivotArea dataOnly="0" labelOnly="1" outline="0" fieldPosition="0">
        <references count="20">
          <reference field="0" count="0" selected="0"/>
          <reference field="1" count="1" selected="0">
            <x v="13"/>
          </reference>
          <reference field="2" count="1" selected="0">
            <x v="131"/>
          </reference>
          <reference field="3" count="1" selected="0">
            <x v="0"/>
          </reference>
          <reference field="4" count="1" selected="0">
            <x v="8"/>
          </reference>
          <reference field="5" count="1" selected="0">
            <x v="0"/>
          </reference>
          <reference field="6" count="0" selected="0"/>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5" count="1">
            <x v="3"/>
          </reference>
          <reference field="17" count="1" selected="0">
            <x v="131"/>
          </reference>
          <reference field="18" count="1" selected="0">
            <x v="160"/>
          </reference>
          <reference field="19" count="1" selected="0">
            <x v="13"/>
          </reference>
          <reference field="22" count="1" selected="0">
            <x v="104"/>
          </reference>
        </references>
      </pivotArea>
    </format>
    <format dxfId="148">
      <pivotArea dataOnly="0" labelOnly="1" outline="0" fieldPosition="0">
        <references count="20">
          <reference field="0" count="0" selected="0"/>
          <reference field="1" count="1" selected="0">
            <x v="13"/>
          </reference>
          <reference field="2" count="1" selected="0">
            <x v="60"/>
          </reference>
          <reference field="3" count="1" selected="0">
            <x v="20"/>
          </reference>
          <reference field="4" count="1" selected="0">
            <x v="4"/>
          </reference>
          <reference field="5" count="1" selected="0">
            <x v="2"/>
          </reference>
          <reference field="6" count="0" selected="0"/>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5" count="1">
            <x v="1"/>
          </reference>
          <reference field="17" count="1" selected="0">
            <x v="36"/>
          </reference>
          <reference field="18" count="1" selected="0">
            <x v="30"/>
          </reference>
          <reference field="19" count="1" selected="0">
            <x v="50"/>
          </reference>
          <reference field="22" count="1" selected="0">
            <x v="96"/>
          </reference>
        </references>
      </pivotArea>
    </format>
    <format dxfId="147">
      <pivotArea dataOnly="0" labelOnly="1" outline="0" fieldPosition="0">
        <references count="20">
          <reference field="0" count="0" selected="0"/>
          <reference field="1" count="1" selected="0">
            <x v="8"/>
          </reference>
          <reference field="2" count="1" selected="0">
            <x v="165"/>
          </reference>
          <reference field="3" count="1" selected="0">
            <x v="19"/>
          </reference>
          <reference field="4" count="1" selected="0">
            <x v="43"/>
          </reference>
          <reference field="5" count="1" selected="0">
            <x v="3"/>
          </reference>
          <reference field="6" count="0" selected="0"/>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5" count="1">
            <x v="22"/>
          </reference>
          <reference field="17" count="1" selected="0">
            <x v="141"/>
          </reference>
          <reference field="18" count="1" selected="0">
            <x v="120"/>
          </reference>
          <reference field="19" count="1" selected="0">
            <x v="50"/>
          </reference>
          <reference field="22" count="1" selected="0">
            <x v="122"/>
          </reference>
        </references>
      </pivotArea>
    </format>
    <format dxfId="146">
      <pivotArea dataOnly="0" labelOnly="1" outline="0" fieldPosition="0">
        <references count="20">
          <reference field="0" count="0" selected="0"/>
          <reference field="1" count="1" selected="0">
            <x v="3"/>
          </reference>
          <reference field="2" count="1" selected="0">
            <x v="232"/>
          </reference>
          <reference field="3" count="1" selected="0">
            <x v="12"/>
          </reference>
          <reference field="4" count="1" selected="0">
            <x v="2"/>
          </reference>
          <reference field="5" count="1" selected="0">
            <x v="1"/>
          </reference>
          <reference field="6" count="0" selected="0"/>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5" count="1">
            <x v="5"/>
          </reference>
          <reference field="17" count="1" selected="0">
            <x v="113"/>
          </reference>
          <reference field="18" count="1" selected="0">
            <x v="101"/>
          </reference>
          <reference field="19" count="1" selected="0">
            <x v="12"/>
          </reference>
          <reference field="22" count="1" selected="0">
            <x v="122"/>
          </reference>
        </references>
      </pivotArea>
    </format>
    <format dxfId="145">
      <pivotArea dataOnly="0" labelOnly="1" outline="0" fieldPosition="0">
        <references count="20">
          <reference field="0" count="0" selected="0"/>
          <reference field="1" count="1" selected="0">
            <x v="13"/>
          </reference>
          <reference field="2" count="1" selected="0">
            <x v="220"/>
          </reference>
          <reference field="3" count="1" selected="0">
            <x v="20"/>
          </reference>
          <reference field="4" count="1" selected="0">
            <x v="4"/>
          </reference>
          <reference field="5" count="1" selected="0">
            <x v="2"/>
          </reference>
          <reference field="6" count="0" selected="0"/>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5" count="1">
            <x v="18"/>
          </reference>
          <reference field="17" count="1" selected="0">
            <x v="182"/>
          </reference>
          <reference field="18" count="1" selected="0">
            <x v="254"/>
          </reference>
          <reference field="19" count="1" selected="0">
            <x v="50"/>
          </reference>
          <reference field="22" count="1" selected="0">
            <x v="115"/>
          </reference>
        </references>
      </pivotArea>
    </format>
    <format dxfId="144">
      <pivotArea dataOnly="0" labelOnly="1" outline="0" fieldPosition="0">
        <references count="20">
          <reference field="0" count="0" selected="0"/>
          <reference field="1" count="1" selected="0">
            <x v="12"/>
          </reference>
          <reference field="2" count="1" selected="0">
            <x v="61"/>
          </reference>
          <reference field="3" count="1" selected="0">
            <x v="8"/>
          </reference>
          <reference field="4" count="1" selected="0">
            <x v="44"/>
          </reference>
          <reference field="5" count="1" selected="0">
            <x v="3"/>
          </reference>
          <reference field="6" count="0" selected="0"/>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5" count="1">
            <x v="21"/>
          </reference>
          <reference field="17" count="1" selected="0">
            <x v="102"/>
          </reference>
          <reference field="18" count="1" selected="0">
            <x v="92"/>
          </reference>
          <reference field="19" count="1" selected="0">
            <x v="43"/>
          </reference>
          <reference field="22" count="1" selected="0">
            <x v="122"/>
          </reference>
        </references>
      </pivotArea>
    </format>
    <format dxfId="143">
      <pivotArea dataOnly="0" labelOnly="1" outline="0" fieldPosition="0">
        <references count="20">
          <reference field="0" count="0" selected="0"/>
          <reference field="1" count="1" selected="0">
            <x v="0"/>
          </reference>
          <reference field="2" count="1" selected="0">
            <x v="214"/>
          </reference>
          <reference field="3" count="1" selected="0">
            <x v="22"/>
          </reference>
          <reference field="4" count="1" selected="0">
            <x v="34"/>
          </reference>
          <reference field="5" count="1" selected="0">
            <x v="0"/>
          </reference>
          <reference field="6" count="0" selected="0"/>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5" count="1">
            <x v="1"/>
          </reference>
          <reference field="17" count="1" selected="0">
            <x v="97"/>
          </reference>
          <reference field="18" count="1" selected="0">
            <x v="91"/>
          </reference>
          <reference field="19" count="1" selected="0">
            <x v="50"/>
          </reference>
          <reference field="22" count="1" selected="0">
            <x v="12"/>
          </reference>
        </references>
      </pivotArea>
    </format>
    <format dxfId="142">
      <pivotArea dataOnly="0" labelOnly="1" outline="0" fieldPosition="0">
        <references count="20">
          <reference field="0" count="0" selected="0"/>
          <reference field="1" count="1" selected="0">
            <x v="6"/>
          </reference>
          <reference field="2" count="1" selected="0">
            <x v="250"/>
          </reference>
          <reference field="3" count="1" selected="0">
            <x v="5"/>
          </reference>
          <reference field="4" count="1" selected="0">
            <x v="10"/>
          </reference>
          <reference field="5" count="1" selected="0">
            <x v="0"/>
          </reference>
          <reference field="6" count="0" selected="0"/>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5" count="1">
            <x v="13"/>
          </reference>
          <reference field="17" count="1" selected="0">
            <x v="127"/>
          </reference>
          <reference field="18" count="1" selected="0">
            <x v="34"/>
          </reference>
          <reference field="19" count="1" selected="0">
            <x v="4"/>
          </reference>
          <reference field="22" count="1" selected="0">
            <x v="55"/>
          </reference>
        </references>
      </pivotArea>
    </format>
    <format dxfId="141">
      <pivotArea dataOnly="0" labelOnly="1" outline="0" fieldPosition="0">
        <references count="20">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5" count="1">
            <x v="18"/>
          </reference>
          <reference field="17" count="1" selected="0">
            <x v="35"/>
          </reference>
          <reference field="18" count="1" selected="0">
            <x v="79"/>
          </reference>
          <reference field="19" count="1" selected="0">
            <x v="50"/>
          </reference>
          <reference field="22" count="1" selected="0">
            <x v="102"/>
          </reference>
        </references>
      </pivotArea>
    </format>
    <format dxfId="140">
      <pivotArea dataOnly="0" labelOnly="1" outline="0" fieldPosition="0">
        <references count="20">
          <reference field="0" count="0" selected="0"/>
          <reference field="1" count="1" selected="0">
            <x v="13"/>
          </reference>
          <reference field="2" count="1" selected="0">
            <x v="69"/>
          </reference>
          <reference field="3" count="1" selected="0">
            <x v="20"/>
          </reference>
          <reference field="4" count="1" selected="0">
            <x v="4"/>
          </reference>
          <reference field="5" count="1" selected="0">
            <x v="2"/>
          </reference>
          <reference field="6" count="0" selected="0"/>
          <reference field="7" count="1" selected="0">
            <x v="233"/>
          </reference>
          <reference field="8" count="1" selected="0">
            <x v="110"/>
          </reference>
          <reference field="9" count="1" selected="0">
            <x v="26"/>
          </reference>
          <reference field="10" count="1" selected="0">
            <x v="62"/>
          </reference>
          <reference field="11" count="1" selected="0">
            <x v="48"/>
          </reference>
          <reference field="12" count="1" selected="0">
            <x v="0"/>
          </reference>
          <reference field="13" count="1" selected="0">
            <x v="19"/>
          </reference>
          <reference field="14" count="1" selected="0">
            <x v="146"/>
          </reference>
          <reference field="15" count="1">
            <x v="2"/>
          </reference>
          <reference field="17" count="1" selected="0">
            <x v="158"/>
          </reference>
          <reference field="18" count="1" selected="0">
            <x v="137"/>
          </reference>
          <reference field="19" count="1" selected="0">
            <x v="50"/>
          </reference>
          <reference field="22" count="1" selected="0">
            <x v="122"/>
          </reference>
        </references>
      </pivotArea>
    </format>
    <format dxfId="139">
      <pivotArea dataOnly="0" labelOnly="1" outline="0" fieldPosition="0">
        <references count="20">
          <reference field="0" count="0" selected="0"/>
          <reference field="1" count="1" selected="0">
            <x v="3"/>
          </reference>
          <reference field="2" count="1" selected="0">
            <x v="20"/>
          </reference>
          <reference field="3" count="1" selected="0">
            <x v="12"/>
          </reference>
          <reference field="4" count="1" selected="0">
            <x v="2"/>
          </reference>
          <reference field="5" count="1" selected="0">
            <x v="1"/>
          </reference>
          <reference field="6" count="0" selected="0"/>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5" count="1">
            <x v="5"/>
          </reference>
          <reference field="17" count="1" selected="0">
            <x v="111"/>
          </reference>
          <reference field="18" count="1" selected="0">
            <x v="99"/>
          </reference>
          <reference field="19" count="1" selected="0">
            <x v="12"/>
          </reference>
          <reference field="22" count="1" selected="0">
            <x v="4"/>
          </reference>
        </references>
      </pivotArea>
    </format>
    <format dxfId="138">
      <pivotArea dataOnly="0" labelOnly="1" outline="0" fieldPosition="0">
        <references count="20">
          <reference field="0" count="0" selected="0"/>
          <reference field="1" count="1" selected="0">
            <x v="0"/>
          </reference>
          <reference field="2" count="1" selected="0">
            <x v="254"/>
          </reference>
          <reference field="3" count="1" selected="0">
            <x v="18"/>
          </reference>
          <reference field="4" count="1" selected="0">
            <x v="15"/>
          </reference>
          <reference field="5" count="1" selected="0">
            <x v="0"/>
          </reference>
          <reference field="6" count="0" selected="0"/>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5" count="1">
            <x v="1"/>
          </reference>
          <reference field="17" count="1" selected="0">
            <x v="274"/>
          </reference>
          <reference field="18" count="1" selected="0">
            <x v="255"/>
          </reference>
          <reference field="19" count="1" selected="0">
            <x v="50"/>
          </reference>
          <reference field="22" count="1" selected="0">
            <x v="79"/>
          </reference>
        </references>
      </pivotArea>
    </format>
    <format dxfId="137">
      <pivotArea dataOnly="0" labelOnly="1" outline="0" fieldPosition="0">
        <references count="20">
          <reference field="0" count="0" selected="0"/>
          <reference field="1" count="1" selected="0">
            <x v="1"/>
          </reference>
          <reference field="2" count="1" selected="0">
            <x v="254"/>
          </reference>
          <reference field="3" count="1" selected="0">
            <x v="1"/>
          </reference>
          <reference field="4" count="1" selected="0">
            <x v="13"/>
          </reference>
          <reference field="5" count="1" selected="0">
            <x v="0"/>
          </reference>
          <reference field="6" count="0" selected="0"/>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5" count="1">
            <x v="19"/>
          </reference>
          <reference field="17" count="1" selected="0">
            <x v="74"/>
          </reference>
          <reference field="18" count="1" selected="0">
            <x v="118"/>
          </reference>
          <reference field="19" count="1" selected="0">
            <x v="6"/>
          </reference>
          <reference field="22" count="1" selected="0">
            <x v="122"/>
          </reference>
        </references>
      </pivotArea>
    </format>
    <format dxfId="136">
      <pivotArea dataOnly="0" labelOnly="1" outline="0" fieldPosition="0">
        <references count="20">
          <reference field="0" count="0" selected="0"/>
          <reference field="1" count="1" selected="0">
            <x v="0"/>
          </reference>
          <reference field="2" count="1" selected="0">
            <x v="214"/>
          </reference>
          <reference field="3" count="1" selected="0">
            <x v="22"/>
          </reference>
          <reference field="4" count="1" selected="0">
            <x v="34"/>
          </reference>
          <reference field="5" count="1" selected="0">
            <x v="0"/>
          </reference>
          <reference field="6" count="0" selected="0"/>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5" count="1">
            <x v="1"/>
          </reference>
          <reference field="17" count="1" selected="0">
            <x v="103"/>
          </reference>
          <reference field="18" count="1" selected="0">
            <x v="93"/>
          </reference>
          <reference field="19" count="1" selected="0">
            <x v="50"/>
          </reference>
          <reference field="22" count="1" selected="0">
            <x v="12"/>
          </reference>
        </references>
      </pivotArea>
    </format>
    <format dxfId="135">
      <pivotArea dataOnly="0" labelOnly="1" outline="0" fieldPosition="0">
        <references count="20">
          <reference field="0" count="0" selected="0"/>
          <reference field="1" count="1" selected="0">
            <x v="13"/>
          </reference>
          <reference field="2" count="1" selected="0">
            <x v="242"/>
          </reference>
          <reference field="3" count="1" selected="0">
            <x v="20"/>
          </reference>
          <reference field="4" count="1" selected="0">
            <x v="4"/>
          </reference>
          <reference field="5" count="1" selected="0">
            <x v="2"/>
          </reference>
          <reference field="6" count="0" selected="0"/>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5" count="1">
            <x v="18"/>
          </reference>
          <reference field="17" count="1" selected="0">
            <x v="19"/>
          </reference>
          <reference field="18" count="1" selected="0">
            <x v="40"/>
          </reference>
          <reference field="19" count="1" selected="0">
            <x v="50"/>
          </reference>
          <reference field="22" count="1" selected="0">
            <x v="121"/>
          </reference>
        </references>
      </pivotArea>
    </format>
    <format dxfId="134">
      <pivotArea dataOnly="0" labelOnly="1" outline="0" fieldPosition="0">
        <references count="20">
          <reference field="0" count="0" selected="0"/>
          <reference field="1" count="1" selected="0">
            <x v="13"/>
          </reference>
          <reference field="2" count="1" selected="0">
            <x v="136"/>
          </reference>
          <reference field="3" count="1" selected="0">
            <x v="20"/>
          </reference>
          <reference field="4" count="1" selected="0">
            <x v="4"/>
          </reference>
          <reference field="5" count="1" selected="0">
            <x v="2"/>
          </reference>
          <reference field="6" count="0" selected="0"/>
          <reference field="7" count="1" selected="0">
            <x v="251"/>
          </reference>
          <reference field="8" count="1" selected="0">
            <x v="196"/>
          </reference>
          <reference field="9" count="1" selected="0">
            <x v="84"/>
          </reference>
          <reference field="10" count="1" selected="0">
            <x v="94"/>
          </reference>
          <reference field="11" count="1" selected="0">
            <x v="48"/>
          </reference>
          <reference field="12" count="1" selected="0">
            <x v="0"/>
          </reference>
          <reference field="13" count="1" selected="0">
            <x v="19"/>
          </reference>
          <reference field="14" count="1" selected="0">
            <x v="279"/>
          </reference>
          <reference field="15" count="1">
            <x v="2"/>
          </reference>
          <reference field="17" count="1" selected="0">
            <x v="41"/>
          </reference>
          <reference field="18" count="1" selected="0">
            <x v="180"/>
          </reference>
          <reference field="19" count="1" selected="0">
            <x v="50"/>
          </reference>
          <reference field="22" count="1" selected="0">
            <x v="98"/>
          </reference>
        </references>
      </pivotArea>
    </format>
    <format dxfId="133">
      <pivotArea dataOnly="0" labelOnly="1" outline="0" fieldPosition="0">
        <references count="20">
          <reference field="0" count="0" selected="0"/>
          <reference field="1" count="1" selected="0">
            <x v="13"/>
          </reference>
          <reference field="2" count="1" selected="0">
            <x v="136"/>
          </reference>
          <reference field="3" count="1" selected="0">
            <x v="20"/>
          </reference>
          <reference field="4" count="1" selected="0">
            <x v="4"/>
          </reference>
          <reference field="5" count="1" selected="0">
            <x v="2"/>
          </reference>
          <reference field="6" count="0" selected="0"/>
          <reference field="7" count="1" selected="0">
            <x v="252"/>
          </reference>
          <reference field="8" count="1" selected="0">
            <x v="195"/>
          </reference>
          <reference field="9" count="1" selected="0">
            <x v="84"/>
          </reference>
          <reference field="10" count="1" selected="0">
            <x v="94"/>
          </reference>
          <reference field="11" count="1" selected="0">
            <x v="48"/>
          </reference>
          <reference field="12" count="1" selected="0">
            <x v="0"/>
          </reference>
          <reference field="13" count="1" selected="0">
            <x v="19"/>
          </reference>
          <reference field="14" count="1" selected="0">
            <x v="286"/>
          </reference>
          <reference field="15" count="1">
            <x v="0"/>
          </reference>
          <reference field="17" count="1" selected="0">
            <x v="71"/>
          </reference>
          <reference field="18" count="1" selected="0">
            <x v="65"/>
          </reference>
          <reference field="19" count="1" selected="0">
            <x v="50"/>
          </reference>
          <reference field="22" count="1" selected="0">
            <x v="97"/>
          </reference>
        </references>
      </pivotArea>
    </format>
    <format dxfId="132">
      <pivotArea dataOnly="0" labelOnly="1" outline="0" fieldPosition="0">
        <references count="20">
          <reference field="0" count="0" selected="0"/>
          <reference field="1" count="1" selected="0">
            <x v="13"/>
          </reference>
          <reference field="2" count="1" selected="0">
            <x v="220"/>
          </reference>
          <reference field="3" count="1" selected="0">
            <x v="20"/>
          </reference>
          <reference field="4" count="1" selected="0">
            <x v="4"/>
          </reference>
          <reference field="5" count="1" selected="0">
            <x v="2"/>
          </reference>
          <reference field="6" count="0" selected="0"/>
          <reference field="7" count="1" selected="0">
            <x v="255"/>
          </reference>
          <reference field="8" count="1" selected="0">
            <x v="317"/>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91"/>
          </reference>
          <reference field="15" count="1">
            <x v="18"/>
          </reference>
          <reference field="17" count="1" selected="0">
            <x v="198"/>
          </reference>
          <reference field="18" count="1" selected="0">
            <x v="266"/>
          </reference>
          <reference field="19" count="1" selected="0">
            <x v="50"/>
          </reference>
          <reference field="22" count="1" selected="0">
            <x v="106"/>
          </reference>
        </references>
      </pivotArea>
    </format>
    <format dxfId="131">
      <pivotArea dataOnly="0" labelOnly="1" outline="0" fieldPosition="0">
        <references count="20">
          <reference field="0" count="0" selected="0"/>
          <reference field="1" count="1" selected="0">
            <x v="13"/>
          </reference>
          <reference field="2" count="1" selected="0">
            <x v="246"/>
          </reference>
          <reference field="3" count="1" selected="0">
            <x v="20"/>
          </reference>
          <reference field="4" count="1" selected="0">
            <x v="4"/>
          </reference>
          <reference field="5" count="1" selected="0">
            <x v="2"/>
          </reference>
          <reference field="6" count="0" selected="0"/>
          <reference field="7" count="1" selected="0">
            <x v="285"/>
          </reference>
          <reference field="8" count="1" selected="0">
            <x v="362"/>
          </reference>
          <reference field="9" count="1" selected="0">
            <x v="84"/>
          </reference>
          <reference field="10" count="1" selected="0">
            <x v="46"/>
          </reference>
          <reference field="11" count="1" selected="0">
            <x v="48"/>
          </reference>
          <reference field="12" count="1" selected="0">
            <x v="0"/>
          </reference>
          <reference field="13" count="1" selected="0">
            <x v="19"/>
          </reference>
          <reference field="14" count="1" selected="0">
            <x v="208"/>
          </reference>
          <reference field="15" count="1">
            <x v="2"/>
          </reference>
          <reference field="17" count="1" selected="0">
            <x v="224"/>
          </reference>
          <reference field="18" count="1" selected="0">
            <x v="190"/>
          </reference>
          <reference field="19" count="1" selected="0">
            <x v="50"/>
          </reference>
          <reference field="22" count="1" selected="0">
            <x v="122"/>
          </reference>
        </references>
      </pivotArea>
    </format>
    <format dxfId="130">
      <pivotArea dataOnly="0" labelOnly="1" outline="0" fieldPosition="0">
        <references count="20">
          <reference field="0" count="0" selected="0"/>
          <reference field="1" count="1" selected="0">
            <x v="13"/>
          </reference>
          <reference field="2" count="1" selected="0">
            <x v="196"/>
          </reference>
          <reference field="3" count="1" selected="0">
            <x v="20"/>
          </reference>
          <reference field="4" count="1" selected="0">
            <x v="4"/>
          </reference>
          <reference field="5" count="1" selected="0">
            <x v="2"/>
          </reference>
          <reference field="6" count="0" selected="0"/>
          <reference field="7" count="1" selected="0">
            <x v="293"/>
          </reference>
          <reference field="8" count="1" selected="0">
            <x v="286"/>
          </reference>
          <reference field="9" count="1" selected="0">
            <x v="120"/>
          </reference>
          <reference field="10" count="1" selected="0">
            <x v="89"/>
          </reference>
          <reference field="11" count="1" selected="0">
            <x v="48"/>
          </reference>
          <reference field="12" count="1" selected="0">
            <x v="0"/>
          </reference>
          <reference field="13" count="1" selected="0">
            <x v="19"/>
          </reference>
          <reference field="14" count="1" selected="0">
            <x v="250"/>
          </reference>
          <reference field="15" count="1">
            <x v="3"/>
          </reference>
          <reference field="17" count="1" selected="0">
            <x v="47"/>
          </reference>
          <reference field="18" count="1" selected="0">
            <x v="105"/>
          </reference>
          <reference field="19" count="1" selected="0">
            <x v="50"/>
          </reference>
          <reference field="22" count="1" selected="0">
            <x v="119"/>
          </reference>
        </references>
      </pivotArea>
    </format>
    <format dxfId="129">
      <pivotArea dataOnly="0" labelOnly="1" outline="0" fieldPosition="0">
        <references count="20">
          <reference field="0" count="0" selected="0"/>
          <reference field="1" count="1" selected="0">
            <x v="6"/>
          </reference>
          <reference field="2" count="1" selected="0">
            <x v="145"/>
          </reference>
          <reference field="3" count="1" selected="0">
            <x v="5"/>
          </reference>
          <reference field="4" count="1" selected="0">
            <x v="10"/>
          </reference>
          <reference field="5" count="1" selected="0">
            <x v="0"/>
          </reference>
          <reference field="6" count="0" selected="0"/>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5" count="1">
            <x v="13"/>
          </reference>
          <reference field="17" count="1" selected="0">
            <x v="220"/>
          </reference>
          <reference field="18" count="1" selected="0">
            <x v="68"/>
          </reference>
          <reference field="19" count="1" selected="0">
            <x v="4"/>
          </reference>
          <reference field="22" count="1" selected="0">
            <x v="122"/>
          </reference>
        </references>
      </pivotArea>
    </format>
    <format dxfId="128">
      <pivotArea dataOnly="0" labelOnly="1" outline="0" fieldPosition="0">
        <references count="20">
          <reference field="0" count="0" selected="0"/>
          <reference field="1" count="1" selected="0">
            <x v="13"/>
          </reference>
          <reference field="2" count="1" selected="0">
            <x v="126"/>
          </reference>
          <reference field="3" count="1" selected="0">
            <x v="20"/>
          </reference>
          <reference field="4" count="1" selected="0">
            <x v="4"/>
          </reference>
          <reference field="5" count="1" selected="0">
            <x v="2"/>
          </reference>
          <reference field="6" count="0" selected="0"/>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5" count="1">
            <x v="1"/>
          </reference>
          <reference field="17" count="1" selected="0">
            <x v="20"/>
          </reference>
          <reference field="18" count="1" selected="0">
            <x v="15"/>
          </reference>
          <reference field="19" count="1" selected="0">
            <x v="50"/>
          </reference>
          <reference field="22" count="1" selected="0">
            <x v="87"/>
          </reference>
        </references>
      </pivotArea>
    </format>
    <format dxfId="127">
      <pivotArea dataOnly="0" labelOnly="1" outline="0" fieldPosition="0">
        <references count="20">
          <reference field="0" count="0" selected="0"/>
          <reference field="1" count="1" selected="0">
            <x v="1"/>
          </reference>
          <reference field="2" count="1" selected="0">
            <x v="205"/>
          </reference>
          <reference field="3" count="1" selected="0">
            <x v="1"/>
          </reference>
          <reference field="4" count="1" selected="0">
            <x v="13"/>
          </reference>
          <reference field="5" count="1" selected="0">
            <x v="0"/>
          </reference>
          <reference field="6" count="0" selected="0"/>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5" count="1">
            <x v="19"/>
          </reference>
          <reference field="17" count="1" selected="0">
            <x v="96"/>
          </reference>
          <reference field="18" count="1" selected="0">
            <x v="172"/>
          </reference>
          <reference field="19" count="1" selected="0">
            <x v="46"/>
          </reference>
          <reference field="22" count="1" selected="0">
            <x v="122"/>
          </reference>
        </references>
      </pivotArea>
    </format>
    <format dxfId="126">
      <pivotArea dataOnly="0" labelOnly="1" outline="0" fieldPosition="0">
        <references count="20">
          <reference field="0" count="0" selected="0"/>
          <reference field="1" count="1" selected="0">
            <x v="3"/>
          </reference>
          <reference field="2" count="1" selected="0">
            <x v="170"/>
          </reference>
          <reference field="3" count="1" selected="0">
            <x v="12"/>
          </reference>
          <reference field="4" count="1" selected="0">
            <x v="2"/>
          </reference>
          <reference field="5" count="1" selected="0">
            <x v="1"/>
          </reference>
          <reference field="6" count="0" selected="0"/>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5" count="1">
            <x v="4"/>
          </reference>
          <reference field="17" count="1" selected="0">
            <x v="205"/>
          </reference>
          <reference field="18" count="1" selected="0">
            <x v="171"/>
          </reference>
          <reference field="19" count="1" selected="0">
            <x v="12"/>
          </reference>
          <reference field="22" count="1" selected="0">
            <x v="122"/>
          </reference>
        </references>
      </pivotArea>
    </format>
    <format dxfId="125">
      <pivotArea dataOnly="0" labelOnly="1" outline="0" fieldPosition="0">
        <references count="20">
          <reference field="0" count="0" selected="0"/>
          <reference field="1" count="1" selected="0">
            <x v="13"/>
          </reference>
          <reference field="2" count="1" selected="0">
            <x v="60"/>
          </reference>
          <reference field="3" count="1" selected="0">
            <x v="20"/>
          </reference>
          <reference field="4" count="1" selected="0">
            <x v="4"/>
          </reference>
          <reference field="5" count="1" selected="0">
            <x v="2"/>
          </reference>
          <reference field="6" count="0" selected="0"/>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5" count="1">
            <x v="1"/>
          </reference>
          <reference field="17" count="1" selected="0">
            <x v="27"/>
          </reference>
          <reference field="18" count="1" selected="0">
            <x v="24"/>
          </reference>
          <reference field="19" count="1" selected="0">
            <x v="50"/>
          </reference>
          <reference field="22" count="1" selected="0">
            <x v="95"/>
          </reference>
        </references>
      </pivotArea>
    </format>
    <format dxfId="124">
      <pivotArea dataOnly="0" labelOnly="1" outline="0" fieldPosition="0">
        <references count="20">
          <reference field="0" count="0" selected="0"/>
          <reference field="1" count="1" selected="0">
            <x v="0"/>
          </reference>
          <reference field="2" count="1" selected="0">
            <x v="95"/>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5" count="1">
            <x v="23"/>
          </reference>
          <reference field="17" count="1" selected="0">
            <x v="301"/>
          </reference>
          <reference field="18" count="1" selected="0">
            <x v="0"/>
          </reference>
          <reference field="19" count="1" selected="0">
            <x v="50"/>
          </reference>
          <reference field="22" count="1" selected="0">
            <x v="12"/>
          </reference>
        </references>
      </pivotArea>
    </format>
    <format dxfId="123">
      <pivotArea dataOnly="0" labelOnly="1" outline="0" fieldPosition="0">
        <references count="21">
          <reference field="0" count="0" selected="0"/>
          <reference field="1" count="1" selected="0">
            <x v="13"/>
          </reference>
          <reference field="2" count="1" selected="0">
            <x v="109"/>
          </reference>
          <reference field="3" count="1" selected="0">
            <x v="20"/>
          </reference>
          <reference field="4" count="1" selected="0">
            <x v="4"/>
          </reference>
          <reference field="5" count="1" selected="0">
            <x v="2"/>
          </reference>
          <reference field="6" count="0" selected="0"/>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5" count="1" selected="0">
            <x v="18"/>
          </reference>
          <reference field="17" count="1" selected="0">
            <x v="14"/>
          </reference>
          <reference field="18" count="1" selected="0">
            <x v="31"/>
          </reference>
          <reference field="19" count="1" selected="0">
            <x v="50"/>
          </reference>
          <reference field="21" count="1">
            <x v="21"/>
          </reference>
          <reference field="22" count="1" selected="0">
            <x v="111"/>
          </reference>
        </references>
      </pivotArea>
    </format>
    <format dxfId="122">
      <pivotArea dataOnly="0" labelOnly="1" outline="0" fieldPosition="0">
        <references count="21">
          <reference field="0" count="0" selected="0"/>
          <reference field="1" count="1" selected="0">
            <x v="9"/>
          </reference>
          <reference field="2" count="1" selected="0">
            <x v="205"/>
          </reference>
          <reference field="3" count="1" selected="0">
            <x v="6"/>
          </reference>
          <reference field="4" count="1" selected="0">
            <x v="35"/>
          </reference>
          <reference field="5" count="1" selected="0">
            <x v="0"/>
          </reference>
          <reference field="6" count="0" selected="0"/>
          <reference field="7" count="1" selected="0">
            <x v="74"/>
          </reference>
          <reference field="8" count="1" selected="0">
            <x v="299"/>
          </reference>
          <reference field="9" count="1" selected="0">
            <x v="88"/>
          </reference>
          <reference field="10" count="1" selected="0">
            <x v="88"/>
          </reference>
          <reference field="11" count="1" selected="0">
            <x v="48"/>
          </reference>
          <reference field="12" count="1" selected="0">
            <x v="27"/>
          </reference>
          <reference field="13" count="1" selected="0">
            <x v="19"/>
          </reference>
          <reference field="14" count="1" selected="0">
            <x v="92"/>
          </reference>
          <reference field="15" count="1" selected="0">
            <x v="1"/>
          </reference>
          <reference field="17" count="1" selected="0">
            <x v="96"/>
          </reference>
          <reference field="18" count="1" selected="0">
            <x v="90"/>
          </reference>
          <reference field="19" count="1" selected="0">
            <x v="50"/>
          </reference>
          <reference field="21" count="1">
            <x v="19"/>
          </reference>
          <reference field="22" count="1" selected="0">
            <x v="122"/>
          </reference>
        </references>
      </pivotArea>
    </format>
    <format dxfId="121">
      <pivotArea dataOnly="0" labelOnly="1" outline="0" fieldPosition="0">
        <references count="21">
          <reference field="0" count="0" selected="0"/>
          <reference field="1" count="1" selected="0">
            <x v="3"/>
          </reference>
          <reference field="2" count="1" selected="0">
            <x v="65"/>
          </reference>
          <reference field="3" count="1" selected="0">
            <x v="12"/>
          </reference>
          <reference field="4" count="1" selected="0">
            <x v="2"/>
          </reference>
          <reference field="5" count="1" selected="0">
            <x v="1"/>
          </reference>
          <reference field="6" count="0" selected="0"/>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5" count="1" selected="0">
            <x v="5"/>
          </reference>
          <reference field="17" count="1" selected="0">
            <x v="285"/>
          </reference>
          <reference field="18" count="1" selected="0">
            <x v="273"/>
          </reference>
          <reference field="19" count="1" selected="0">
            <x v="12"/>
          </reference>
          <reference field="21" count="1">
            <x v="21"/>
          </reference>
          <reference field="22" count="1" selected="0">
            <x v="122"/>
          </reference>
        </references>
      </pivotArea>
    </format>
    <format dxfId="120">
      <pivotArea dataOnly="0" labelOnly="1" outline="0" fieldPosition="0">
        <references count="22">
          <reference field="0" count="0" selected="0"/>
          <reference field="1" count="1" selected="0">
            <x v="13"/>
          </reference>
          <reference field="2" count="1" selected="0">
            <x v="109"/>
          </reference>
          <reference field="3" count="1" selected="0">
            <x v="20"/>
          </reference>
          <reference field="4" count="1" selected="0">
            <x v="4"/>
          </reference>
          <reference field="5" count="1" selected="0">
            <x v="2"/>
          </reference>
          <reference field="6" count="0" selected="0"/>
          <reference field="7" count="1" selected="0">
            <x v="3"/>
          </reference>
          <reference field="8" count="1" selected="0">
            <x v="166"/>
          </reference>
          <reference field="9" count="1" selected="0">
            <x v="68"/>
          </reference>
          <reference field="10" count="1" selected="0">
            <x v="49"/>
          </reference>
          <reference field="11" count="1" selected="0">
            <x v="48"/>
          </reference>
          <reference field="12" count="1" selected="0">
            <x v="0"/>
          </reference>
          <reference field="13" count="1" selected="0">
            <x v="19"/>
          </reference>
          <reference field="14" count="1" selected="0">
            <x v="281"/>
          </reference>
          <reference field="15" count="1" selected="0">
            <x v="18"/>
          </reference>
          <reference field="17" count="1" selected="0">
            <x v="14"/>
          </reference>
          <reference field="18" count="1" selected="0">
            <x v="31"/>
          </reference>
          <reference field="19" count="1" selected="0">
            <x v="50"/>
          </reference>
          <reference field="20" count="1">
            <x v="52"/>
          </reference>
          <reference field="21" count="1" selected="0">
            <x v="21"/>
          </reference>
          <reference field="22" count="1" selected="0">
            <x v="111"/>
          </reference>
        </references>
      </pivotArea>
    </format>
    <format dxfId="119">
      <pivotArea dataOnly="0" labelOnly="1" outline="0" fieldPosition="0">
        <references count="22">
          <reference field="0" count="0" selected="0"/>
          <reference field="1" count="1" selected="0">
            <x v="13"/>
          </reference>
          <reference field="2" count="1" selected="0">
            <x v="217"/>
          </reference>
          <reference field="3" count="1" selected="0">
            <x v="20"/>
          </reference>
          <reference field="4" count="1" selected="0">
            <x v="4"/>
          </reference>
          <reference field="5" count="1" selected="0">
            <x v="2"/>
          </reference>
          <reference field="6" count="0" selected="0"/>
          <reference field="7" count="1" selected="0">
            <x v="7"/>
          </reference>
          <reference field="8" count="1" selected="0">
            <x v="313"/>
          </reference>
          <reference field="9" count="1" selected="0">
            <x v="14"/>
          </reference>
          <reference field="10" count="1" selected="0">
            <x v="80"/>
          </reference>
          <reference field="11" count="1" selected="0">
            <x v="48"/>
          </reference>
          <reference field="12" count="1" selected="0">
            <x v="24"/>
          </reference>
          <reference field="13" count="1" selected="0">
            <x v="19"/>
          </reference>
          <reference field="14" count="1" selected="0">
            <x v="293"/>
          </reference>
          <reference field="15" count="1" selected="0">
            <x v="18"/>
          </reference>
          <reference field="17" count="1" selected="0">
            <x v="59"/>
          </reference>
          <reference field="18" count="1" selected="0">
            <x v="125"/>
          </reference>
          <reference field="19" count="1" selected="0">
            <x v="50"/>
          </reference>
          <reference field="20" count="1">
            <x v="52"/>
          </reference>
          <reference field="21" count="1" selected="0">
            <x v="21"/>
          </reference>
          <reference field="22" count="1" selected="0">
            <x v="107"/>
          </reference>
        </references>
      </pivotArea>
    </format>
    <format dxfId="118">
      <pivotArea dataOnly="0" labelOnly="1" outline="0" fieldPosition="0">
        <references count="22">
          <reference field="0" count="0" selected="0"/>
          <reference field="1" count="1" selected="0">
            <x v="13"/>
          </reference>
          <reference field="2" count="1" selected="0">
            <x v="181"/>
          </reference>
          <reference field="3" count="1" selected="0">
            <x v="20"/>
          </reference>
          <reference field="4" count="1" selected="0">
            <x v="4"/>
          </reference>
          <reference field="5" count="1" selected="0">
            <x v="2"/>
          </reference>
          <reference field="6" count="0" selected="0"/>
          <reference field="7" count="1" selected="0">
            <x v="8"/>
          </reference>
          <reference field="8" count="1" selected="0">
            <x v="253"/>
          </reference>
          <reference field="9" count="1" selected="0">
            <x v="109"/>
          </reference>
          <reference field="10" count="1" selected="0">
            <x v="90"/>
          </reference>
          <reference field="11" count="1" selected="0">
            <x v="48"/>
          </reference>
          <reference field="12" count="1" selected="0">
            <x v="0"/>
          </reference>
          <reference field="13" count="1" selected="0">
            <x v="19"/>
          </reference>
          <reference field="14" count="1" selected="0">
            <x v="252"/>
          </reference>
          <reference field="15" count="1" selected="0">
            <x v="18"/>
          </reference>
          <reference field="17" count="1" selected="0">
            <x v="16"/>
          </reference>
          <reference field="18" count="1" selected="0">
            <x v="35"/>
          </reference>
          <reference field="19" count="1" selected="0">
            <x v="50"/>
          </reference>
          <reference field="20" count="1">
            <x v="52"/>
          </reference>
          <reference field="21" count="1" selected="0">
            <x v="21"/>
          </reference>
          <reference field="22" count="1" selected="0">
            <x v="76"/>
          </reference>
        </references>
      </pivotArea>
    </format>
    <format dxfId="117">
      <pivotArea dataOnly="0" labelOnly="1" outline="0" fieldPosition="0">
        <references count="22">
          <reference field="0" count="0" selected="0"/>
          <reference field="1" count="1" selected="0">
            <x v="3"/>
          </reference>
          <reference field="2" count="1" selected="0">
            <x v="34"/>
          </reference>
          <reference field="3" count="1" selected="0">
            <x v="12"/>
          </reference>
          <reference field="4" count="1" selected="0">
            <x v="2"/>
          </reference>
          <reference field="5" count="1" selected="0">
            <x v="1"/>
          </reference>
          <reference field="6" count="0" selected="0"/>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3"/>
          </reference>
          <reference field="15" count="1" selected="0">
            <x v="5"/>
          </reference>
          <reference field="17" count="1" selected="0">
            <x v="266"/>
          </reference>
          <reference field="18" count="1" selected="0">
            <x v="239"/>
          </reference>
          <reference field="19" count="1" selected="0">
            <x v="12"/>
          </reference>
          <reference field="20" count="1">
            <x v="52"/>
          </reference>
          <reference field="21" count="1" selected="0">
            <x v="21"/>
          </reference>
          <reference field="22" count="1" selected="0">
            <x v="122"/>
          </reference>
        </references>
      </pivotArea>
    </format>
    <format dxfId="116">
      <pivotArea dataOnly="0" labelOnly="1" outline="0" fieldPosition="0">
        <references count="22">
          <reference field="0" count="0" selected="0"/>
          <reference field="1" count="1" selected="0">
            <x v="3"/>
          </reference>
          <reference field="2" count="1" selected="0">
            <x v="34"/>
          </reference>
          <reference field="3" count="1" selected="0">
            <x v="12"/>
          </reference>
          <reference field="4" count="1" selected="0">
            <x v="2"/>
          </reference>
          <reference field="5" count="1" selected="0">
            <x v="1"/>
          </reference>
          <reference field="6" count="0" selected="0"/>
          <reference field="7" count="1" selected="0">
            <x v="11"/>
          </reference>
          <reference field="8" count="1" selected="0">
            <x v="39"/>
          </reference>
          <reference field="9" count="1" selected="0">
            <x v="108"/>
          </reference>
          <reference field="10" count="1" selected="0">
            <x v="111"/>
          </reference>
          <reference field="11" count="1" selected="0">
            <x v="28"/>
          </reference>
          <reference field="12" count="1" selected="0">
            <x v="0"/>
          </reference>
          <reference field="13" count="1" selected="0">
            <x v="19"/>
          </reference>
          <reference field="14" count="1" selected="0">
            <x v="236"/>
          </reference>
          <reference field="15" count="1" selected="0">
            <x v="4"/>
          </reference>
          <reference field="17" count="1" selected="0">
            <x v="276"/>
          </reference>
          <reference field="18" count="1" selected="0">
            <x v="260"/>
          </reference>
          <reference field="19" count="1" selected="0">
            <x v="12"/>
          </reference>
          <reference field="20" count="1">
            <x v="52"/>
          </reference>
          <reference field="21" count="1" selected="0">
            <x v="21"/>
          </reference>
          <reference field="22" count="1" selected="0">
            <x v="122"/>
          </reference>
        </references>
      </pivotArea>
    </format>
    <format dxfId="115">
      <pivotArea dataOnly="0" labelOnly="1" outline="0" fieldPosition="0">
        <references count="22">
          <reference field="0" count="0" selected="0"/>
          <reference field="1" count="1" selected="0">
            <x v="3"/>
          </reference>
          <reference field="2" count="1" selected="0">
            <x v="27"/>
          </reference>
          <reference field="3" count="1" selected="0">
            <x v="12"/>
          </reference>
          <reference field="4" count="1" selected="0">
            <x v="2"/>
          </reference>
          <reference field="5" count="1" selected="0">
            <x v="1"/>
          </reference>
          <reference field="6" count="0" selected="0"/>
          <reference field="7" count="1" selected="0">
            <x v="12"/>
          </reference>
          <reference field="8" count="1" selected="0">
            <x v="29"/>
          </reference>
          <reference field="9" count="1" selected="0">
            <x v="4"/>
          </reference>
          <reference field="10" count="1" selected="0">
            <x v="74"/>
          </reference>
          <reference field="11" count="1" selected="0">
            <x v="18"/>
          </reference>
          <reference field="12" count="1" selected="0">
            <x v="0"/>
          </reference>
          <reference field="13" count="1" selected="0">
            <x v="19"/>
          </reference>
          <reference field="14" count="1" selected="0">
            <x v="44"/>
          </reference>
          <reference field="15" count="1" selected="0">
            <x v="4"/>
          </reference>
          <reference field="17" count="1" selected="0">
            <x v="93"/>
          </reference>
          <reference field="18" count="1" selected="0">
            <x v="64"/>
          </reference>
          <reference field="19" count="1" selected="0">
            <x v="12"/>
          </reference>
          <reference field="20" count="1">
            <x v="52"/>
          </reference>
          <reference field="21" count="1" selected="0">
            <x v="21"/>
          </reference>
          <reference field="22" count="1" selected="0">
            <x v="4"/>
          </reference>
        </references>
      </pivotArea>
    </format>
    <format dxfId="114">
      <pivotArea dataOnly="0" labelOnly="1" outline="0" fieldPosition="0">
        <references count="22">
          <reference field="0" count="0" selected="0"/>
          <reference field="1" count="1" selected="0">
            <x v="13"/>
          </reference>
          <reference field="2" count="1" selected="0">
            <x v="180"/>
          </reference>
          <reference field="3" count="1" selected="0">
            <x v="4"/>
          </reference>
          <reference field="4" count="1" selected="0">
            <x v="14"/>
          </reference>
          <reference field="5" count="1" selected="0">
            <x v="0"/>
          </reference>
          <reference field="6" count="0" selected="0"/>
          <reference field="7" count="1" selected="0">
            <x v="15"/>
          </reference>
          <reference field="8" count="1" selected="0">
            <x v="251"/>
          </reference>
          <reference field="9" count="1" selected="0">
            <x v="26"/>
          </reference>
          <reference field="10" count="1" selected="0">
            <x v="70"/>
          </reference>
          <reference field="11" count="1" selected="0">
            <x v="48"/>
          </reference>
          <reference field="12" count="1" selected="0">
            <x v="27"/>
          </reference>
          <reference field="13" count="1" selected="0">
            <x v="19"/>
          </reference>
          <reference field="14" count="1" selected="0">
            <x v="65"/>
          </reference>
          <reference field="15" count="1" selected="0">
            <x v="3"/>
          </reference>
          <reference field="17" count="1" selected="0">
            <x v="70"/>
          </reference>
          <reference field="18" count="1" selected="0">
            <x v="111"/>
          </reference>
          <reference field="19" count="1" selected="0">
            <x v="20"/>
          </reference>
          <reference field="20" count="1">
            <x v="52"/>
          </reference>
          <reference field="21" count="1" selected="0">
            <x v="21"/>
          </reference>
          <reference field="22" count="1" selected="0">
            <x v="85"/>
          </reference>
        </references>
      </pivotArea>
    </format>
    <format dxfId="113">
      <pivotArea dataOnly="0" labelOnly="1" outline="0" fieldPosition="0">
        <references count="22">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16"/>
          </reference>
          <reference field="8" count="1" selected="0">
            <x v="366"/>
          </reference>
          <reference field="9" count="1" selected="0">
            <x v="26"/>
          </reference>
          <reference field="10" count="1" selected="0">
            <x v="94"/>
          </reference>
          <reference field="11" count="1" selected="0">
            <x v="48"/>
          </reference>
          <reference field="12" count="1" selected="0">
            <x v="0"/>
          </reference>
          <reference field="13" count="1" selected="0">
            <x v="19"/>
          </reference>
          <reference field="14" count="1" selected="0">
            <x v="294"/>
          </reference>
          <reference field="15" count="1" selected="0">
            <x v="18"/>
          </reference>
          <reference field="17" count="1" selected="0">
            <x v="132"/>
          </reference>
          <reference field="18" count="1" selected="0">
            <x v="162"/>
          </reference>
          <reference field="19" count="1" selected="0">
            <x v="50"/>
          </reference>
          <reference field="20" count="1">
            <x v="52"/>
          </reference>
          <reference field="21" count="1" selected="0">
            <x v="21"/>
          </reference>
          <reference field="22" count="1" selected="0">
            <x v="77"/>
          </reference>
        </references>
      </pivotArea>
    </format>
    <format dxfId="112">
      <pivotArea dataOnly="0" labelOnly="1" outline="0" fieldPosition="0">
        <references count="22">
          <reference field="0" count="0" selected="0"/>
          <reference field="1" count="1" selected="0">
            <x v="8"/>
          </reference>
          <reference field="2" count="1" selected="0">
            <x v="99"/>
          </reference>
          <reference field="3" count="1" selected="0">
            <x v="19"/>
          </reference>
          <reference field="4" count="1" selected="0">
            <x v="43"/>
          </reference>
          <reference field="5" count="1" selected="0">
            <x v="3"/>
          </reference>
          <reference field="6" count="0" selected="0"/>
          <reference field="7" count="1" selected="0">
            <x v="20"/>
          </reference>
          <reference field="8" count="1" selected="0">
            <x v="155"/>
          </reference>
          <reference field="9" count="1" selected="0">
            <x v="110"/>
          </reference>
          <reference field="10" count="1" selected="0">
            <x v="97"/>
          </reference>
          <reference field="11" count="1" selected="0">
            <x v="48"/>
          </reference>
          <reference field="12" count="1" selected="0">
            <x v="27"/>
          </reference>
          <reference field="13" count="1" selected="0">
            <x v="19"/>
          </reference>
          <reference field="14" count="1" selected="0">
            <x v="133"/>
          </reference>
          <reference field="15" count="1" selected="0">
            <x v="22"/>
          </reference>
          <reference field="17" count="1" selected="0">
            <x v="213"/>
          </reference>
          <reference field="18" count="1" selected="0">
            <x v="181"/>
          </reference>
          <reference field="19" count="1" selected="0">
            <x v="50"/>
          </reference>
          <reference field="20" count="1">
            <x v="52"/>
          </reference>
          <reference field="21" count="1" selected="0">
            <x v="21"/>
          </reference>
          <reference field="22" count="1" selected="0">
            <x v="122"/>
          </reference>
        </references>
      </pivotArea>
    </format>
    <format dxfId="111">
      <pivotArea dataOnly="0" labelOnly="1" outline="0" fieldPosition="0">
        <references count="22">
          <reference field="0" count="0" selected="0"/>
          <reference field="1" count="1" selected="0">
            <x v="13"/>
          </reference>
          <reference field="2" count="1" selected="0">
            <x v="125"/>
          </reference>
          <reference field="3" count="1" selected="0">
            <x v="20"/>
          </reference>
          <reference field="4" count="1" selected="0">
            <x v="4"/>
          </reference>
          <reference field="5" count="1" selected="0">
            <x v="2"/>
          </reference>
          <reference field="6" count="0" selected="0"/>
          <reference field="7" count="1" selected="0">
            <x v="39"/>
          </reference>
          <reference field="8" count="1" selected="0">
            <x v="182"/>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4"/>
          </reference>
          <reference field="15" count="1" selected="0">
            <x v="18"/>
          </reference>
          <reference field="17" count="1" selected="0">
            <x v="15"/>
          </reference>
          <reference field="18" count="1" selected="0">
            <x v="32"/>
          </reference>
          <reference field="19" count="1" selected="0">
            <x v="50"/>
          </reference>
          <reference field="20" count="1">
            <x v="52"/>
          </reference>
          <reference field="21" count="1" selected="0">
            <x v="21"/>
          </reference>
          <reference field="22" count="1" selected="0">
            <x v="91"/>
          </reference>
        </references>
      </pivotArea>
    </format>
    <format dxfId="110">
      <pivotArea dataOnly="0" labelOnly="1" outline="0" fieldPosition="0">
        <references count="22">
          <reference field="0" count="0" selected="0"/>
          <reference field="1" count="1" selected="0">
            <x v="13"/>
          </reference>
          <reference field="2" count="1" selected="0">
            <x v="79"/>
          </reference>
          <reference field="3" count="1" selected="0">
            <x v="20"/>
          </reference>
          <reference field="4" count="1" selected="0">
            <x v="4"/>
          </reference>
          <reference field="5" count="1" selected="0">
            <x v="2"/>
          </reference>
          <reference field="6" count="0" selected="0"/>
          <reference field="7" count="1" selected="0">
            <x v="40"/>
          </reference>
          <reference field="8" count="1" selected="0">
            <x v="126"/>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1"/>
          </reference>
          <reference field="15" count="1" selected="0">
            <x v="18"/>
          </reference>
          <reference field="17" count="1" selected="0">
            <x v="9"/>
          </reference>
          <reference field="18" count="1" selected="0">
            <x v="13"/>
          </reference>
          <reference field="19" count="1" selected="0">
            <x v="50"/>
          </reference>
          <reference field="20" count="1">
            <x v="52"/>
          </reference>
          <reference field="21" count="1" selected="0">
            <x v="21"/>
          </reference>
          <reference field="22" count="1" selected="0">
            <x v="84"/>
          </reference>
        </references>
      </pivotArea>
    </format>
    <format dxfId="109">
      <pivotArea dataOnly="0" labelOnly="1" outline="0" fieldPosition="0">
        <references count="22">
          <reference field="0" count="0" selected="0"/>
          <reference field="1" count="1" selected="0">
            <x v="13"/>
          </reference>
          <reference field="2" count="1" selected="0">
            <x v="79"/>
          </reference>
          <reference field="3" count="1" selected="0">
            <x v="20"/>
          </reference>
          <reference field="4" count="1" selected="0">
            <x v="4"/>
          </reference>
          <reference field="5" count="1" selected="0">
            <x v="2"/>
          </reference>
          <reference field="6" count="0" selected="0"/>
          <reference field="7" count="1" selected="0">
            <x v="41"/>
          </reference>
          <reference field="8" count="1" selected="0">
            <x v="125"/>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98"/>
          </reference>
          <reference field="15" count="1" selected="0">
            <x v="18"/>
          </reference>
          <reference field="17" count="1" selected="0">
            <x v="14"/>
          </reference>
          <reference field="18" count="1" selected="0">
            <x v="31"/>
          </reference>
          <reference field="19" count="1" selected="0">
            <x v="50"/>
          </reference>
          <reference field="20" count="1">
            <x v="52"/>
          </reference>
          <reference field="21" count="1" selected="0">
            <x v="21"/>
          </reference>
          <reference field="22" count="1" selected="0">
            <x v="83"/>
          </reference>
        </references>
      </pivotArea>
    </format>
    <format dxfId="108">
      <pivotArea dataOnly="0" labelOnly="1" outline="0" fieldPosition="0">
        <references count="22">
          <reference field="0" count="0" selected="0"/>
          <reference field="1" count="1" selected="0">
            <x v="13"/>
          </reference>
          <reference field="2" count="1" selected="0">
            <x v="240"/>
          </reference>
          <reference field="3" count="1" selected="0">
            <x v="4"/>
          </reference>
          <reference field="4" count="1" selected="0">
            <x v="11"/>
          </reference>
          <reference field="5" count="1" selected="0">
            <x v="0"/>
          </reference>
          <reference field="6" count="0" selected="0"/>
          <reference field="7" count="1" selected="0">
            <x v="42"/>
          </reference>
          <reference field="8" count="1" selected="0">
            <x v="351"/>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14"/>
          </reference>
          <reference field="15" count="1" selected="0">
            <x v="3"/>
          </reference>
          <reference field="17" count="1" selected="0">
            <x v="8"/>
          </reference>
          <reference field="18" count="1" selected="0">
            <x v="9"/>
          </reference>
          <reference field="19" count="1" selected="0">
            <x v="17"/>
          </reference>
          <reference field="20" count="1">
            <x v="52"/>
          </reference>
          <reference field="21" count="1" selected="0">
            <x v="21"/>
          </reference>
          <reference field="22" count="1" selected="0">
            <x v="100"/>
          </reference>
        </references>
      </pivotArea>
    </format>
    <format dxfId="107">
      <pivotArea dataOnly="0" labelOnly="1" outline="0" fieldPosition="0">
        <references count="22">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43"/>
          </reference>
          <reference field="8" count="1" selected="0">
            <x v="370"/>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70"/>
          </reference>
          <reference field="15" count="1" selected="0">
            <x v="13"/>
          </reference>
          <reference field="17" count="1" selected="0">
            <x v="52"/>
          </reference>
          <reference field="18" count="1" selected="0">
            <x v="83"/>
          </reference>
          <reference field="19" count="1" selected="0">
            <x v="50"/>
          </reference>
          <reference field="20" count="1">
            <x v="52"/>
          </reference>
          <reference field="21" count="1" selected="0">
            <x v="21"/>
          </reference>
          <reference field="22" count="1" selected="0">
            <x v="80"/>
          </reference>
        </references>
      </pivotArea>
    </format>
    <format dxfId="106">
      <pivotArea dataOnly="0" labelOnly="1" outline="0" fieldPosition="0">
        <references count="22">
          <reference field="0" count="0" selected="0"/>
          <reference field="1" count="1" selected="0">
            <x v="8"/>
          </reference>
          <reference field="2" count="1" selected="0">
            <x v="250"/>
          </reference>
          <reference field="3" count="1" selected="0">
            <x v="19"/>
          </reference>
          <reference field="4" count="1" selected="0">
            <x v="43"/>
          </reference>
          <reference field="5" count="1" selected="0">
            <x v="3"/>
          </reference>
          <reference field="6" count="0" selected="0"/>
          <reference field="7" count="1" selected="0">
            <x v="44"/>
          </reference>
          <reference field="8" count="1" selected="0">
            <x v="373"/>
          </reference>
          <reference field="9" count="1" selected="0">
            <x v="50"/>
          </reference>
          <reference field="10" count="1" selected="0">
            <x v="81"/>
          </reference>
          <reference field="11" count="1" selected="0">
            <x v="48"/>
          </reference>
          <reference field="12" count="1" selected="0">
            <x v="27"/>
          </reference>
          <reference field="13" count="1" selected="0">
            <x v="19"/>
          </reference>
          <reference field="14" count="1" selected="0">
            <x v="34"/>
          </reference>
          <reference field="15" count="1" selected="0">
            <x v="17"/>
          </reference>
          <reference field="17" count="1" selected="0">
            <x v="50"/>
          </reference>
          <reference field="18" count="1" selected="0">
            <x v="81"/>
          </reference>
          <reference field="19" count="1" selected="0">
            <x v="50"/>
          </reference>
          <reference field="20" count="1">
            <x v="52"/>
          </reference>
          <reference field="21" count="1" selected="0">
            <x v="21"/>
          </reference>
          <reference field="22" count="1" selected="0">
            <x v="122"/>
          </reference>
        </references>
      </pivotArea>
    </format>
    <format dxfId="105">
      <pivotArea dataOnly="0" labelOnly="1" outline="0" fieldPosition="0">
        <references count="22">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45"/>
          </reference>
          <reference field="8" count="1" selected="0">
            <x v="369"/>
          </reference>
          <reference field="9" count="1" selected="0">
            <x v="32"/>
          </reference>
          <reference field="10" count="1" selected="0">
            <x v="80"/>
          </reference>
          <reference field="11" count="1" selected="0">
            <x v="48"/>
          </reference>
          <reference field="12" count="1" selected="0">
            <x v="24"/>
          </reference>
          <reference field="13" count="1" selected="0">
            <x v="19"/>
          </reference>
          <reference field="14" count="1" selected="0">
            <x v="255"/>
          </reference>
          <reference field="15" count="1" selected="0">
            <x v="18"/>
          </reference>
          <reference field="17" count="1" selected="0">
            <x v="17"/>
          </reference>
          <reference field="18" count="1" selected="0">
            <x v="37"/>
          </reference>
          <reference field="19" count="1" selected="0">
            <x v="50"/>
          </reference>
          <reference field="20" count="1">
            <x v="52"/>
          </reference>
          <reference field="21" count="1" selected="0">
            <x v="21"/>
          </reference>
          <reference field="22" count="1" selected="0">
            <x v="82"/>
          </reference>
        </references>
      </pivotArea>
    </format>
    <format dxfId="104">
      <pivotArea dataOnly="0" labelOnly="1" outline="0" fieldPosition="0">
        <references count="22">
          <reference field="0" count="0" selected="0"/>
          <reference field="1" count="1" selected="0">
            <x v="13"/>
          </reference>
          <reference field="2" count="1" selected="0">
            <x v="240"/>
          </reference>
          <reference field="3" count="1" selected="0">
            <x v="4"/>
          </reference>
          <reference field="4" count="1" selected="0">
            <x v="10"/>
          </reference>
          <reference field="5" count="1" selected="0">
            <x v="0"/>
          </reference>
          <reference field="6" count="0" selected="0"/>
          <reference field="7" count="1" selected="0">
            <x v="45"/>
          </reference>
          <reference field="8" count="1" selected="0">
            <x v="35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46"/>
          </reference>
          <reference field="15" count="1" selected="0">
            <x v="3"/>
          </reference>
          <reference field="17" count="1" selected="0">
            <x v="43"/>
          </reference>
          <reference field="18" count="1" selected="0">
            <x v="70"/>
          </reference>
          <reference field="19" count="1" selected="0">
            <x v="16"/>
          </reference>
          <reference field="20" count="1">
            <x v="52"/>
          </reference>
          <reference field="21" count="1" selected="0">
            <x v="21"/>
          </reference>
          <reference field="22" count="1" selected="0">
            <x v="81"/>
          </reference>
        </references>
      </pivotArea>
    </format>
    <format dxfId="103">
      <pivotArea dataOnly="0" labelOnly="1" outline="0" fieldPosition="0">
        <references count="22">
          <reference field="0" count="0" selected="0"/>
          <reference field="1" count="1" selected="0">
            <x v="13"/>
          </reference>
          <reference field="2" count="1" selected="0">
            <x v="84"/>
          </reference>
          <reference field="3" count="1" selected="0">
            <x v="4"/>
          </reference>
          <reference field="4" count="1" selected="0">
            <x v="21"/>
          </reference>
          <reference field="5" count="1" selected="0">
            <x v="0"/>
          </reference>
          <reference field="6" count="0" selected="0"/>
          <reference field="7" count="1" selected="0">
            <x v="55"/>
          </reference>
          <reference field="8" count="1" selected="0">
            <x v="132"/>
          </reference>
          <reference field="9" count="1" selected="0">
            <x v="22"/>
          </reference>
          <reference field="10" count="1" selected="0">
            <x v="89"/>
          </reference>
          <reference field="11" count="1" selected="0">
            <x v="48"/>
          </reference>
          <reference field="12" count="1" selected="0">
            <x v="27"/>
          </reference>
          <reference field="13" count="1" selected="0">
            <x v="19"/>
          </reference>
          <reference field="14" count="1" selected="0">
            <x v="43"/>
          </reference>
          <reference field="15" count="1" selected="0">
            <x v="3"/>
          </reference>
          <reference field="17" count="1" selected="0">
            <x v="40"/>
          </reference>
          <reference field="18" count="1" selected="0">
            <x v="59"/>
          </reference>
          <reference field="19" count="1" selected="0">
            <x v="27"/>
          </reference>
          <reference field="20" count="1">
            <x v="52"/>
          </reference>
          <reference field="21" count="1" selected="0">
            <x v="21"/>
          </reference>
          <reference field="22" count="1" selected="0">
            <x v="114"/>
          </reference>
        </references>
      </pivotArea>
    </format>
    <format dxfId="102">
      <pivotArea dataOnly="0" labelOnly="1" outline="0" fieldPosition="0">
        <references count="22">
          <reference field="0" count="0" selected="0"/>
          <reference field="1" count="1" selected="0">
            <x v="13"/>
          </reference>
          <reference field="2" count="1" selected="0">
            <x v="180"/>
          </reference>
          <reference field="3" count="1" selected="0">
            <x v="20"/>
          </reference>
          <reference field="4" count="1" selected="0">
            <x v="4"/>
          </reference>
          <reference field="5" count="1" selected="0">
            <x v="2"/>
          </reference>
          <reference field="6" count="0" selected="0"/>
          <reference field="7" count="1" selected="0">
            <x v="71"/>
          </reference>
          <reference field="8" count="1" selected="0">
            <x v="250"/>
          </reference>
          <reference field="9" count="1" selected="0">
            <x v="111"/>
          </reference>
          <reference field="10" count="1" selected="0">
            <x v="87"/>
          </reference>
          <reference field="11" count="1" selected="0">
            <x v="48"/>
          </reference>
          <reference field="12" count="1" selected="0">
            <x v="23"/>
          </reference>
          <reference field="13" count="1" selected="0">
            <x v="19"/>
          </reference>
          <reference field="14" count="1" selected="0">
            <x v="225"/>
          </reference>
          <reference field="15" count="1" selected="0">
            <x v="2"/>
          </reference>
          <reference field="17" count="1" selected="0">
            <x v="248"/>
          </reference>
          <reference field="18" count="1" selected="0">
            <x v="211"/>
          </reference>
          <reference field="19" count="1" selected="0">
            <x v="50"/>
          </reference>
          <reference field="20" count="1">
            <x v="52"/>
          </reference>
          <reference field="21" count="1" selected="0">
            <x v="21"/>
          </reference>
          <reference field="22" count="1" selected="0">
            <x v="122"/>
          </reference>
        </references>
      </pivotArea>
    </format>
    <format dxfId="101">
      <pivotArea dataOnly="0" labelOnly="1" outline="0" fieldPosition="0">
        <references count="22">
          <reference field="0" count="0" selected="0"/>
          <reference field="1" count="1" selected="0">
            <x v="13"/>
          </reference>
          <reference field="2" count="1" selected="0">
            <x v="93"/>
          </reference>
          <reference field="3" count="1" selected="0">
            <x v="20"/>
          </reference>
          <reference field="4" count="1" selected="0">
            <x v="4"/>
          </reference>
          <reference field="5" count="1" selected="0">
            <x v="2"/>
          </reference>
          <reference field="6" count="0" selected="0"/>
          <reference field="7" count="1" selected="0">
            <x v="72"/>
          </reference>
          <reference field="8" count="1" selected="0">
            <x v="147"/>
          </reference>
          <reference field="9" count="1" selected="0">
            <x v="111"/>
          </reference>
          <reference field="10" count="1" selected="0">
            <x v="102"/>
          </reference>
          <reference field="11" count="1" selected="0">
            <x v="48"/>
          </reference>
          <reference field="12" count="1" selected="0">
            <x v="23"/>
          </reference>
          <reference field="13" count="1" selected="0">
            <x v="19"/>
          </reference>
          <reference field="14" count="1" selected="0">
            <x v="221"/>
          </reference>
          <reference field="15" count="1" selected="0">
            <x v="1"/>
          </reference>
          <reference field="17" count="1" selected="0">
            <x v="243"/>
          </reference>
          <reference field="18" count="1" selected="0">
            <x v="206"/>
          </reference>
          <reference field="19" count="1" selected="0">
            <x v="50"/>
          </reference>
          <reference field="20" count="1">
            <x v="52"/>
          </reference>
          <reference field="21" count="1" selected="0">
            <x v="21"/>
          </reference>
          <reference field="22" count="1" selected="0">
            <x v="122"/>
          </reference>
        </references>
      </pivotArea>
    </format>
    <format dxfId="100">
      <pivotArea dataOnly="0" labelOnly="1" outline="0" fieldPosition="0">
        <references count="22">
          <reference field="0" count="0" selected="0"/>
          <reference field="1" count="1" selected="0">
            <x v="0"/>
          </reference>
          <reference field="2" count="1" selected="0">
            <x v="220"/>
          </reference>
          <reference field="3" count="1" selected="0">
            <x v="22"/>
          </reference>
          <reference field="4" count="1" selected="0">
            <x v="34"/>
          </reference>
          <reference field="5" count="1" selected="0">
            <x v="0"/>
          </reference>
          <reference field="6" count="0" selected="0"/>
          <reference field="7" count="1" selected="0">
            <x v="73"/>
          </reference>
          <reference field="8" count="1" selected="0">
            <x v="320"/>
          </reference>
          <reference field="9" count="1" selected="0">
            <x v="61"/>
          </reference>
          <reference field="10" count="1" selected="0">
            <x v="118"/>
          </reference>
          <reference field="11" count="1" selected="0">
            <x v="48"/>
          </reference>
          <reference field="12" count="1" selected="0">
            <x v="27"/>
          </reference>
          <reference field="13" count="1" selected="0">
            <x v="19"/>
          </reference>
          <reference field="14" count="1" selected="0">
            <x v="62"/>
          </reference>
          <reference field="15" count="1" selected="0">
            <x v="1"/>
          </reference>
          <reference field="17" count="1" selected="0">
            <x v="65"/>
          </reference>
          <reference field="18" count="1" selected="0">
            <x v="57"/>
          </reference>
          <reference field="19" count="1" selected="0">
            <x v="50"/>
          </reference>
          <reference field="20" count="1">
            <x v="37"/>
          </reference>
          <reference field="21" count="1" selected="0">
            <x v="21"/>
          </reference>
          <reference field="22" count="1" selected="0">
            <x v="12"/>
          </reference>
        </references>
      </pivotArea>
    </format>
    <format dxfId="99">
      <pivotArea dataOnly="0" labelOnly="1" outline="0" fieldPosition="0">
        <references count="22">
          <reference field="0" count="0" selected="0"/>
          <reference field="1" count="1" selected="0">
            <x v="9"/>
          </reference>
          <reference field="2" count="1" selected="0">
            <x v="205"/>
          </reference>
          <reference field="3" count="1" selected="0">
            <x v="6"/>
          </reference>
          <reference field="4" count="1" selected="0">
            <x v="35"/>
          </reference>
          <reference field="5" count="1" selected="0">
            <x v="0"/>
          </reference>
          <reference field="6" count="0" selected="0"/>
          <reference field="7" count="1" selected="0">
            <x v="74"/>
          </reference>
          <reference field="8" count="1" selected="0">
            <x v="299"/>
          </reference>
          <reference field="9" count="1" selected="0">
            <x v="88"/>
          </reference>
          <reference field="10" count="1" selected="0">
            <x v="88"/>
          </reference>
          <reference field="11" count="1" selected="0">
            <x v="48"/>
          </reference>
          <reference field="12" count="1" selected="0">
            <x v="27"/>
          </reference>
          <reference field="13" count="1" selected="0">
            <x v="19"/>
          </reference>
          <reference field="14" count="1" selected="0">
            <x v="92"/>
          </reference>
          <reference field="15" count="1" selected="0">
            <x v="1"/>
          </reference>
          <reference field="17" count="1" selected="0">
            <x v="96"/>
          </reference>
          <reference field="18" count="1" selected="0">
            <x v="90"/>
          </reference>
          <reference field="19" count="1" selected="0">
            <x v="50"/>
          </reference>
          <reference field="20" count="1">
            <x v="43"/>
          </reference>
          <reference field="21" count="1" selected="0">
            <x v="19"/>
          </reference>
          <reference field="22" count="1" selected="0">
            <x v="122"/>
          </reference>
        </references>
      </pivotArea>
    </format>
    <format dxfId="98">
      <pivotArea dataOnly="0" labelOnly="1" outline="0" fieldPosition="0">
        <references count="22">
          <reference field="0" count="0" selected="0"/>
          <reference field="1" count="1" selected="0">
            <x v="3"/>
          </reference>
          <reference field="2" count="1" selected="0">
            <x v="65"/>
          </reference>
          <reference field="3" count="1" selected="0">
            <x v="12"/>
          </reference>
          <reference field="4" count="1" selected="0">
            <x v="2"/>
          </reference>
          <reference field="5" count="1" selected="0">
            <x v="1"/>
          </reference>
          <reference field="6" count="0" selected="0"/>
          <reference field="7" count="1" selected="0">
            <x v="75"/>
          </reference>
          <reference field="8" count="1" selected="0">
            <x v="106"/>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41"/>
          </reference>
          <reference field="15" count="1" selected="0">
            <x v="5"/>
          </reference>
          <reference field="17" count="1" selected="0">
            <x v="285"/>
          </reference>
          <reference field="18" count="1" selected="0">
            <x v="273"/>
          </reference>
          <reference field="19" count="1" selected="0">
            <x v="12"/>
          </reference>
          <reference field="20" count="1">
            <x v="52"/>
          </reference>
          <reference field="21" count="1" selected="0">
            <x v="21"/>
          </reference>
          <reference field="22" count="1" selected="0">
            <x v="122"/>
          </reference>
        </references>
      </pivotArea>
    </format>
    <format dxfId="97">
      <pivotArea dataOnly="0" labelOnly="1" outline="0" fieldPosition="0">
        <references count="22">
          <reference field="0" count="0" selected="0"/>
          <reference field="1" count="1" selected="0">
            <x v="3"/>
          </reference>
          <reference field="2" count="1" selected="0">
            <x v="65"/>
          </reference>
          <reference field="3" count="1" selected="0">
            <x v="12"/>
          </reference>
          <reference field="4" count="1" selected="0">
            <x v="2"/>
          </reference>
          <reference field="5" count="1" selected="0">
            <x v="1"/>
          </reference>
          <reference field="6" count="0" selected="0"/>
          <reference field="7" count="1" selected="0">
            <x v="76"/>
          </reference>
          <reference field="8" count="1" selected="0">
            <x v="105"/>
          </reference>
          <reference field="9" count="1" selected="0">
            <x v="30"/>
          </reference>
          <reference field="10" count="1" selected="0">
            <x v="111"/>
          </reference>
          <reference field="11" count="1" selected="0">
            <x v="28"/>
          </reference>
          <reference field="12" count="1" selected="0">
            <x v="0"/>
          </reference>
          <reference field="13" count="1" selected="0">
            <x v="19"/>
          </reference>
          <reference field="14" count="1" selected="0">
            <x v="239"/>
          </reference>
          <reference field="15" count="1" selected="0">
            <x v="4"/>
          </reference>
          <reference field="17" count="1" selected="0">
            <x v="281"/>
          </reference>
          <reference field="18" count="1" selected="0">
            <x v="270"/>
          </reference>
          <reference field="19" count="1" selected="0">
            <x v="12"/>
          </reference>
          <reference field="20" count="1">
            <x v="52"/>
          </reference>
          <reference field="21" count="1" selected="0">
            <x v="21"/>
          </reference>
          <reference field="22" count="1" selected="0">
            <x v="122"/>
          </reference>
        </references>
      </pivotArea>
    </format>
    <format dxfId="96">
      <pivotArea dataOnly="0" labelOnly="1" outline="0" fieldPosition="0">
        <references count="22">
          <reference field="0" count="0" selected="0"/>
          <reference field="1" count="1" selected="0">
            <x v="13"/>
          </reference>
          <reference field="2" count="1" selected="0">
            <x v="221"/>
          </reference>
          <reference field="3" count="1" selected="0">
            <x v="20"/>
          </reference>
          <reference field="4" count="1" selected="0">
            <x v="4"/>
          </reference>
          <reference field="5" count="1" selected="0">
            <x v="2"/>
          </reference>
          <reference field="6" count="0" selected="0"/>
          <reference field="7" count="1" selected="0">
            <x v="77"/>
          </reference>
          <reference field="8" count="1" selected="0">
            <x v="327"/>
          </reference>
          <reference field="9" count="1" selected="0">
            <x v="64"/>
          </reference>
          <reference field="10" count="1" selected="0">
            <x v="70"/>
          </reference>
          <reference field="11" count="1" selected="0">
            <x v="48"/>
          </reference>
          <reference field="12" count="1" selected="0">
            <x v="22"/>
          </reference>
          <reference field="13" count="1" selected="0">
            <x v="19"/>
          </reference>
          <reference field="14" count="1" selected="0">
            <x v="271"/>
          </reference>
          <reference field="15" count="1" selected="0">
            <x v="18"/>
          </reference>
          <reference field="17" count="1" selected="0">
            <x v="98"/>
          </reference>
          <reference field="18" count="1" selected="0">
            <x v="175"/>
          </reference>
          <reference field="19" count="1" selected="0">
            <x v="50"/>
          </reference>
          <reference field="20" count="1">
            <x v="52"/>
          </reference>
          <reference field="21" count="1" selected="0">
            <x v="21"/>
          </reference>
          <reference field="22" count="1" selected="0">
            <x v="93"/>
          </reference>
        </references>
      </pivotArea>
    </format>
    <format dxfId="95">
      <pivotArea dataOnly="0" labelOnly="1" outline="0" fieldPosition="0">
        <references count="22">
          <reference field="0" count="0" selected="0"/>
          <reference field="1" count="1" selected="0">
            <x v="13"/>
          </reference>
          <reference field="2" count="1" selected="0">
            <x v="220"/>
          </reference>
          <reference field="3" count="1" selected="0">
            <x v="4"/>
          </reference>
          <reference field="4" count="1" selected="0">
            <x v="17"/>
          </reference>
          <reference field="5" count="1" selected="0">
            <x v="0"/>
          </reference>
          <reference field="6" count="0" selected="0"/>
          <reference field="7" count="1" selected="0">
            <x v="78"/>
          </reference>
          <reference field="8" count="1" selected="0">
            <x v="322"/>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90"/>
          </reference>
          <reference field="15" count="1" selected="0">
            <x v="3"/>
          </reference>
          <reference field="17" count="1" selected="0">
            <x v="94"/>
          </reference>
          <reference field="18" count="1" selected="0">
            <x v="140"/>
          </reference>
          <reference field="19" count="1" selected="0">
            <x v="23"/>
          </reference>
          <reference field="20" count="1">
            <x v="52"/>
          </reference>
          <reference field="21" count="1" selected="0">
            <x v="21"/>
          </reference>
          <reference field="22" count="1" selected="0">
            <x v="112"/>
          </reference>
        </references>
      </pivotArea>
    </format>
    <format dxfId="94">
      <pivotArea dataOnly="0" labelOnly="1" outline="0" fieldPosition="0">
        <references count="22">
          <reference field="0" count="0" selected="0"/>
          <reference field="1" count="1" selected="0">
            <x v="13"/>
          </reference>
          <reference field="2" count="1" selected="0">
            <x v="220"/>
          </reference>
          <reference field="3" count="1" selected="0">
            <x v="4"/>
          </reference>
          <reference field="4" count="1" selected="0">
            <x v="16"/>
          </reference>
          <reference field="5" count="1" selected="0">
            <x v="0"/>
          </reference>
          <reference field="6" count="0" selected="0"/>
          <reference field="7" count="1" selected="0">
            <x v="79"/>
          </reference>
          <reference field="8" count="1" selected="0">
            <x v="321"/>
          </reference>
          <reference field="9" count="1" selected="0">
            <x v="37"/>
          </reference>
          <reference field="10" count="1" selected="0">
            <x v="70"/>
          </reference>
          <reference field="11" count="1" selected="0">
            <x v="48"/>
          </reference>
          <reference field="12" count="1" selected="0">
            <x v="27"/>
          </reference>
          <reference field="13" count="1" selected="0">
            <x v="19"/>
          </reference>
          <reference field="14" count="1" selected="0">
            <x v="86"/>
          </reference>
          <reference field="15" count="1" selected="0">
            <x v="3"/>
          </reference>
          <reference field="17" count="1" selected="0">
            <x v="90"/>
          </reference>
          <reference field="18" count="1" selected="0">
            <x v="138"/>
          </reference>
          <reference field="19" count="1" selected="0">
            <x v="22"/>
          </reference>
          <reference field="20" count="1">
            <x v="52"/>
          </reference>
          <reference field="21" count="1" selected="0">
            <x v="21"/>
          </reference>
          <reference field="22" count="1" selected="0">
            <x v="90"/>
          </reference>
        </references>
      </pivotArea>
    </format>
    <format dxfId="93">
      <pivotArea dataOnly="0" labelOnly="1" outline="0" fieldPosition="0">
        <references count="22">
          <reference field="0" count="0" selected="0"/>
          <reference field="1" count="1" selected="0">
            <x v="13"/>
          </reference>
          <reference field="2" count="1" selected="0">
            <x v="186"/>
          </reference>
          <reference field="3" count="1" selected="0">
            <x v="20"/>
          </reference>
          <reference field="4" count="1" selected="0">
            <x v="4"/>
          </reference>
          <reference field="5" count="1" selected="0">
            <x v="2"/>
          </reference>
          <reference field="6" count="0" selected="0"/>
          <reference field="7" count="1" selected="0">
            <x v="80"/>
          </reference>
          <reference field="8" count="1" selected="0">
            <x v="258"/>
          </reference>
          <reference field="9" count="1" selected="0">
            <x v="36"/>
          </reference>
          <reference field="10" count="1" selected="0">
            <x v="108"/>
          </reference>
          <reference field="11" count="1" selected="0">
            <x v="48"/>
          </reference>
          <reference field="12" count="1" selected="0">
            <x v="0"/>
          </reference>
          <reference field="13" count="1" selected="0">
            <x v="19"/>
          </reference>
          <reference field="14" count="1" selected="0">
            <x v="282"/>
          </reference>
          <reference field="15" count="1" selected="0">
            <x v="18"/>
          </reference>
          <reference field="17" count="1" selected="0">
            <x v="169"/>
          </reference>
          <reference field="18" count="1" selected="0">
            <x v="243"/>
          </reference>
          <reference field="19" count="1" selected="0">
            <x v="50"/>
          </reference>
          <reference field="20" count="1">
            <x v="52"/>
          </reference>
          <reference field="21" count="1" selected="0">
            <x v="21"/>
          </reference>
          <reference field="22" count="1" selected="0">
            <x v="99"/>
          </reference>
        </references>
      </pivotArea>
    </format>
    <format dxfId="92">
      <pivotArea dataOnly="0" labelOnly="1" outline="0" fieldPosition="0">
        <references count="22">
          <reference field="0" count="0" selected="0"/>
          <reference field="1" count="1" selected="0">
            <x v="13"/>
          </reference>
          <reference field="2" count="1" selected="0">
            <x v="25"/>
          </reference>
          <reference field="3" count="1" selected="0">
            <x v="20"/>
          </reference>
          <reference field="4" count="1" selected="0">
            <x v="4"/>
          </reference>
          <reference field="5" count="1" selected="0">
            <x v="2"/>
          </reference>
          <reference field="6" count="0" selected="0"/>
          <reference field="7" count="1" selected="0">
            <x v="81"/>
          </reference>
          <reference field="8" count="1" selected="0">
            <x v="27"/>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83"/>
          </reference>
          <reference field="15" count="1" selected="0">
            <x v="18"/>
          </reference>
          <reference field="17" count="1" selected="0">
            <x v="31"/>
          </reference>
          <reference field="18" count="1" selected="0">
            <x v="69"/>
          </reference>
          <reference field="19" count="1" selected="0">
            <x v="50"/>
          </reference>
          <reference field="20" count="1">
            <x v="52"/>
          </reference>
          <reference field="21" count="1" selected="0">
            <x v="21"/>
          </reference>
          <reference field="22" count="1" selected="0">
            <x v="120"/>
          </reference>
        </references>
      </pivotArea>
    </format>
    <format dxfId="91">
      <pivotArea dataOnly="0" labelOnly="1" outline="0" fieldPosition="0">
        <references count="22">
          <reference field="0" count="0" selected="0"/>
          <reference field="1" count="1" selected="0">
            <x v="13"/>
          </reference>
          <reference field="2" count="1" selected="0">
            <x v="250"/>
          </reference>
          <reference field="3" count="1" selected="0">
            <x v="4"/>
          </reference>
          <reference field="4" count="1" selected="0">
            <x v="15"/>
          </reference>
          <reference field="5" count="1" selected="0">
            <x v="0"/>
          </reference>
          <reference field="6" count="0" selected="0"/>
          <reference field="7" count="1" selected="0">
            <x v="82"/>
          </reference>
          <reference field="8" count="1" selected="0">
            <x v="368"/>
          </reference>
          <reference field="9" count="1" selected="0">
            <x v="37"/>
          </reference>
          <reference field="10" count="1" selected="0">
            <x v="143"/>
          </reference>
          <reference field="11" count="1" selected="0">
            <x v="48"/>
          </reference>
          <reference field="12" count="1" selected="0">
            <x v="27"/>
          </reference>
          <reference field="13" count="1" selected="0">
            <x v="19"/>
          </reference>
          <reference field="14" count="1" selected="0">
            <x v="38"/>
          </reference>
          <reference field="15" count="1" selected="0">
            <x v="3"/>
          </reference>
          <reference field="17" count="1" selected="0">
            <x v="36"/>
          </reference>
          <reference field="18" count="1" selected="0">
            <x v="54"/>
          </reference>
          <reference field="19" count="1" selected="0">
            <x v="21"/>
          </reference>
          <reference field="20" count="1">
            <x v="52"/>
          </reference>
          <reference field="21" count="1" selected="0">
            <x v="21"/>
          </reference>
          <reference field="22" count="1" selected="0">
            <x v="109"/>
          </reference>
        </references>
      </pivotArea>
    </format>
    <format dxfId="90">
      <pivotArea dataOnly="0" labelOnly="1" outline="0" fieldPosition="0">
        <references count="22">
          <reference field="0" count="0" selected="0"/>
          <reference field="1" count="1" selected="0">
            <x v="13"/>
          </reference>
          <reference field="2" count="1" selected="0">
            <x v="19"/>
          </reference>
          <reference field="3" count="1" selected="0">
            <x v="20"/>
          </reference>
          <reference field="4" count="1" selected="0">
            <x v="4"/>
          </reference>
          <reference field="5" count="1" selected="0">
            <x v="2"/>
          </reference>
          <reference field="6" count="0" selected="0"/>
          <reference field="7" count="1" selected="0">
            <x v="82"/>
          </reference>
          <reference field="8" count="1" selected="0">
            <x v="21"/>
          </reference>
          <reference field="9" count="1" selected="0">
            <x v="38"/>
          </reference>
          <reference field="10" count="1" selected="0">
            <x v="108"/>
          </reference>
          <reference field="11" count="1" selected="0">
            <x v="48"/>
          </reference>
          <reference field="12" count="1" selected="0">
            <x v="0"/>
          </reference>
          <reference field="13" count="1" selected="0">
            <x v="19"/>
          </reference>
          <reference field="14" count="1" selected="0">
            <x v="253"/>
          </reference>
          <reference field="15" count="1" selected="0">
            <x v="18"/>
          </reference>
          <reference field="17" count="1" selected="0">
            <x v="64"/>
          </reference>
          <reference field="18" count="1" selected="0">
            <x v="132"/>
          </reference>
          <reference field="19" count="1" selected="0">
            <x v="50"/>
          </reference>
          <reference field="20" count="1">
            <x v="52"/>
          </reference>
          <reference field="21" count="1" selected="0">
            <x v="21"/>
          </reference>
          <reference field="22" count="1" selected="0">
            <x v="109"/>
          </reference>
        </references>
      </pivotArea>
    </format>
    <format dxfId="89">
      <pivotArea dataOnly="0" labelOnly="1" outline="0" fieldPosition="0">
        <references count="22">
          <reference field="0" count="0" selected="0"/>
          <reference field="1" count="1" selected="0">
            <x v="3"/>
          </reference>
          <reference field="2" count="1" selected="0">
            <x v="247"/>
          </reference>
          <reference field="3" count="1" selected="0">
            <x v="12"/>
          </reference>
          <reference field="4" count="1" selected="0">
            <x v="2"/>
          </reference>
          <reference field="5" count="1" selected="0">
            <x v="1"/>
          </reference>
          <reference field="6" count="0" selected="0"/>
          <reference field="7" count="1" selected="0">
            <x v="84"/>
          </reference>
          <reference field="8" count="1" selected="0">
            <x v="363"/>
          </reference>
          <reference field="9" count="1" selected="0">
            <x v="122"/>
          </reference>
          <reference field="10" count="1" selected="0">
            <x v="93"/>
          </reference>
          <reference field="11" count="1" selected="0">
            <x v="28"/>
          </reference>
          <reference field="12" count="1" selected="0">
            <x v="0"/>
          </reference>
          <reference field="13" count="1" selected="0">
            <x v="19"/>
          </reference>
          <reference field="14" count="1" selected="0">
            <x v="236"/>
          </reference>
          <reference field="15" count="1" selected="0">
            <x v="5"/>
          </reference>
          <reference field="17" count="1" selected="0">
            <x v="276"/>
          </reference>
          <reference field="18" count="1" selected="0">
            <x v="260"/>
          </reference>
          <reference field="19" count="1" selected="0">
            <x v="12"/>
          </reference>
          <reference field="20" count="1">
            <x v="52"/>
          </reference>
          <reference field="21" count="1" selected="0">
            <x v="21"/>
          </reference>
          <reference field="22" count="1" selected="0">
            <x v="122"/>
          </reference>
        </references>
      </pivotArea>
    </format>
    <format dxfId="88">
      <pivotArea dataOnly="0" labelOnly="1" outline="0" fieldPosition="0">
        <references count="22">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5"/>
          </reference>
          <reference field="8" count="1" selected="0">
            <x v="283"/>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3"/>
          </reference>
          <reference field="15" count="1" selected="0">
            <x v="22"/>
          </reference>
          <reference field="17" count="1" selected="0">
            <x v="29"/>
          </reference>
          <reference field="18" count="1" selected="0">
            <x v="26"/>
          </reference>
          <reference field="19" count="1" selected="0">
            <x v="50"/>
          </reference>
          <reference field="20" count="1">
            <x v="52"/>
          </reference>
          <reference field="21" count="1" selected="0">
            <x v="21"/>
          </reference>
          <reference field="22" count="1" selected="0">
            <x v="122"/>
          </reference>
        </references>
      </pivotArea>
    </format>
    <format dxfId="87">
      <pivotArea dataOnly="0" labelOnly="1" outline="0" fieldPosition="0">
        <references count="22">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6"/>
          </reference>
          <reference field="8" count="1" selected="0">
            <x v="281"/>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22"/>
          </reference>
          <reference field="15" count="1" selected="0">
            <x v="22"/>
          </reference>
          <reference field="17" count="1" selected="0">
            <x v="69"/>
          </reference>
          <reference field="18" count="1" selected="0">
            <x v="62"/>
          </reference>
          <reference field="19" count="1" selected="0">
            <x v="50"/>
          </reference>
          <reference field="20" count="1">
            <x v="52"/>
          </reference>
          <reference field="21" count="1" selected="0">
            <x v="21"/>
          </reference>
          <reference field="22" count="1" selected="0">
            <x v="122"/>
          </reference>
        </references>
      </pivotArea>
    </format>
    <format dxfId="86">
      <pivotArea dataOnly="0" labelOnly="1" outline="0" fieldPosition="0">
        <references count="22">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7"/>
          </reference>
          <reference field="8" count="1" selected="0">
            <x v="280"/>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22"/>
          </reference>
          <reference field="15" count="1" selected="0">
            <x v="22"/>
          </reference>
          <reference field="17" count="1" selected="0">
            <x v="69"/>
          </reference>
          <reference field="18" count="1" selected="0">
            <x v="63"/>
          </reference>
          <reference field="19" count="1" selected="0">
            <x v="50"/>
          </reference>
          <reference field="20" count="1">
            <x v="52"/>
          </reference>
          <reference field="21" count="1" selected="0">
            <x v="21"/>
          </reference>
          <reference field="22" count="1" selected="0">
            <x v="122"/>
          </reference>
        </references>
      </pivotArea>
    </format>
    <format dxfId="85">
      <pivotArea dataOnly="0" labelOnly="1" outline="0" fieldPosition="0">
        <references count="22">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8"/>
          </reference>
          <reference field="8" count="1" selected="0">
            <x v="282"/>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21"/>
          </reference>
          <reference field="15" count="1" selected="0">
            <x v="22"/>
          </reference>
          <reference field="17" count="1" selected="0">
            <x v="58"/>
          </reference>
          <reference field="18" count="1" selected="0">
            <x v="50"/>
          </reference>
          <reference field="19" count="1" selected="0">
            <x v="50"/>
          </reference>
          <reference field="20" count="1">
            <x v="52"/>
          </reference>
          <reference field="21" count="1" selected="0">
            <x v="21"/>
          </reference>
          <reference field="22" count="1" selected="0">
            <x v="122"/>
          </reference>
        </references>
      </pivotArea>
    </format>
    <format dxfId="84">
      <pivotArea dataOnly="0" labelOnly="1" outline="0" fieldPosition="0">
        <references count="22">
          <reference field="0" count="0" selected="0"/>
          <reference field="1" count="1" selected="0">
            <x v="8"/>
          </reference>
          <reference field="2" count="1" selected="0">
            <x v="196"/>
          </reference>
          <reference field="3" count="1" selected="0">
            <x v="19"/>
          </reference>
          <reference field="4" count="1" selected="0">
            <x v="43"/>
          </reference>
          <reference field="5" count="1" selected="0">
            <x v="3"/>
          </reference>
          <reference field="6" count="0" selected="0"/>
          <reference field="7" count="1" selected="0">
            <x v="89"/>
          </reference>
          <reference field="8" count="1" selected="0">
            <x v="279"/>
          </reference>
          <reference field="9" count="1" selected="0">
            <x v="47"/>
          </reference>
          <reference field="10" count="1" selected="0">
            <x v="84"/>
          </reference>
          <reference field="11" count="1" selected="0">
            <x v="48"/>
          </reference>
          <reference field="12" count="1" selected="0">
            <x v="27"/>
          </reference>
          <reference field="13" count="1" selected="0">
            <x v="19"/>
          </reference>
          <reference field="14" count="1" selected="0">
            <x v="18"/>
          </reference>
          <reference field="15" count="1" selected="0">
            <x v="22"/>
          </reference>
          <reference field="17" count="1" selected="0">
            <x v="42"/>
          </reference>
          <reference field="18" count="1" selected="0">
            <x v="36"/>
          </reference>
          <reference field="19" count="1" selected="0">
            <x v="50"/>
          </reference>
          <reference field="20" count="1">
            <x v="52"/>
          </reference>
          <reference field="21" count="1" selected="0">
            <x v="21"/>
          </reference>
          <reference field="22" count="1" selected="0">
            <x v="122"/>
          </reference>
        </references>
      </pivotArea>
    </format>
    <format dxfId="83">
      <pivotArea dataOnly="0" labelOnly="1" outline="0" fieldPosition="0">
        <references count="22">
          <reference field="0" count="0" selected="0"/>
          <reference field="1" count="1" selected="0">
            <x v="13"/>
          </reference>
          <reference field="2" count="1" selected="0">
            <x v="219"/>
          </reference>
          <reference field="3" count="1" selected="0">
            <x v="20"/>
          </reference>
          <reference field="4" count="1" selected="0">
            <x v="4"/>
          </reference>
          <reference field="5" count="1" selected="0">
            <x v="2"/>
          </reference>
          <reference field="6" count="0" selected="0"/>
          <reference field="7" count="1" selected="0">
            <x v="102"/>
          </reference>
          <reference field="8" count="1" selected="0">
            <x v="315"/>
          </reference>
          <reference field="9" count="1" selected="0">
            <x v="69"/>
          </reference>
          <reference field="10" count="1" selected="0">
            <x v="80"/>
          </reference>
          <reference field="11" count="1" selected="0">
            <x v="48"/>
          </reference>
          <reference field="12" count="1" selected="0">
            <x v="0"/>
          </reference>
          <reference field="13" count="1" selected="0">
            <x v="19"/>
          </reference>
          <reference field="14" count="1" selected="0">
            <x v="278"/>
          </reference>
          <reference field="15" count="1" selected="0">
            <x v="18"/>
          </reference>
          <reference field="17" count="1" selected="0">
            <x v="3"/>
          </reference>
          <reference field="18" count="1" selected="0">
            <x v="6"/>
          </reference>
          <reference field="19" count="1" selected="0">
            <x v="50"/>
          </reference>
          <reference field="20" count="1">
            <x v="52"/>
          </reference>
          <reference field="21" count="1" selected="0">
            <x v="21"/>
          </reference>
          <reference field="22" count="1" selected="0">
            <x v="108"/>
          </reference>
        </references>
      </pivotArea>
    </format>
    <format dxfId="82">
      <pivotArea dataOnly="0" labelOnly="1" outline="0" fieldPosition="0">
        <references count="22">
          <reference field="0" count="0" selected="0"/>
          <reference field="1" count="1" selected="0">
            <x v="8"/>
          </reference>
          <reference field="2" count="1" selected="0">
            <x v="183"/>
          </reference>
          <reference field="3" count="1" selected="0">
            <x v="19"/>
          </reference>
          <reference field="4" count="1" selected="0">
            <x v="43"/>
          </reference>
          <reference field="5" count="1" selected="0">
            <x v="3"/>
          </reference>
          <reference field="6" count="0" selected="0"/>
          <reference field="7" count="1" selected="0">
            <x v="110"/>
          </reference>
          <reference field="8" count="1" selected="0">
            <x v="255"/>
          </reference>
          <reference field="9" count="1" selected="0">
            <x v="76"/>
          </reference>
          <reference field="10" count="1" selected="0">
            <x v="106"/>
          </reference>
          <reference field="11" count="1" selected="0">
            <x v="48"/>
          </reference>
          <reference field="12" count="1" selected="0">
            <x v="27"/>
          </reference>
          <reference field="13" count="1" selected="0">
            <x v="19"/>
          </reference>
          <reference field="14" count="1" selected="0">
            <x v="127"/>
          </reference>
          <reference field="15" count="1" selected="0">
            <x v="17"/>
          </reference>
          <reference field="17" count="1" selected="0">
            <x v="241"/>
          </reference>
          <reference field="18" count="1" selected="0">
            <x v="271"/>
          </reference>
          <reference field="19" count="1" selected="0">
            <x v="50"/>
          </reference>
          <reference field="20" count="1">
            <x v="52"/>
          </reference>
          <reference field="21" count="1" selected="0">
            <x v="21"/>
          </reference>
          <reference field="22" count="1" selected="0">
            <x v="122"/>
          </reference>
        </references>
      </pivotArea>
    </format>
    <format dxfId="81">
      <pivotArea dataOnly="0" labelOnly="1" outline="0" fieldPosition="0">
        <references count="22">
          <reference field="0" count="0" selected="0"/>
          <reference field="1" count="1" selected="0">
            <x v="13"/>
          </reference>
          <reference field="2" count="1" selected="0">
            <x v="154"/>
          </reference>
          <reference field="3" count="1" selected="0">
            <x v="20"/>
          </reference>
          <reference field="4" count="1" selected="0">
            <x v="4"/>
          </reference>
          <reference field="5" count="1" selected="0">
            <x v="2"/>
          </reference>
          <reference field="6" count="0" selected="0"/>
          <reference field="7" count="1" selected="0">
            <x v="115"/>
          </reference>
          <reference field="8" count="1" selected="0">
            <x v="219"/>
          </reference>
          <reference field="9" count="1" selected="0">
            <x v="54"/>
          </reference>
          <reference field="10" count="1" selected="0">
            <x v="77"/>
          </reference>
          <reference field="11" count="1" selected="0">
            <x v="48"/>
          </reference>
          <reference field="12" count="1" selected="0">
            <x v="0"/>
          </reference>
          <reference field="13" count="1" selected="0">
            <x v="19"/>
          </reference>
          <reference field="14" count="1" selected="0">
            <x v="301"/>
          </reference>
          <reference field="15" count="1" selected="0">
            <x v="18"/>
          </reference>
          <reference field="17" count="1" selected="0">
            <x v="5"/>
          </reference>
          <reference field="18" count="1" selected="0">
            <x v="10"/>
          </reference>
          <reference field="19" count="1" selected="0">
            <x v="50"/>
          </reference>
          <reference field="20" count="1">
            <x v="52"/>
          </reference>
          <reference field="21" count="1" selected="0">
            <x v="21"/>
          </reference>
          <reference field="22" count="1" selected="0">
            <x v="94"/>
          </reference>
        </references>
      </pivotArea>
    </format>
    <format dxfId="80">
      <pivotArea dataOnly="0" labelOnly="1" outline="0" fieldPosition="0">
        <references count="22">
          <reference field="0" count="0" selected="0"/>
          <reference field="1" count="1" selected="0">
            <x v="3"/>
          </reference>
          <reference field="2" count="1" selected="0">
            <x v="146"/>
          </reference>
          <reference field="3" count="1" selected="0">
            <x v="12"/>
          </reference>
          <reference field="4" count="1" selected="0">
            <x v="2"/>
          </reference>
          <reference field="5" count="1" selected="0">
            <x v="1"/>
          </reference>
          <reference field="6" count="0" selected="0"/>
          <reference field="7" count="1" selected="0">
            <x v="119"/>
          </reference>
          <reference field="8" count="1" selected="0">
            <x v="208"/>
          </reference>
          <reference field="9" count="1" selected="0">
            <x v="46"/>
          </reference>
          <reference field="10" count="1" selected="0">
            <x v="68"/>
          </reference>
          <reference field="11" count="1" selected="0">
            <x v="29"/>
          </reference>
          <reference field="12" count="1" selected="0">
            <x v="0"/>
          </reference>
          <reference field="13" count="1" selected="0">
            <x v="19"/>
          </reference>
          <reference field="14" count="1" selected="0">
            <x v="101"/>
          </reference>
          <reference field="15" count="1" selected="0">
            <x v="4"/>
          </reference>
          <reference field="17" count="1" selected="0">
            <x v="110"/>
          </reference>
          <reference field="18" count="1" selected="0">
            <x v="98"/>
          </reference>
          <reference field="19" count="1" selected="0">
            <x v="12"/>
          </reference>
          <reference field="20" count="1">
            <x v="52"/>
          </reference>
          <reference field="21" count="1" selected="0">
            <x v="21"/>
          </reference>
          <reference field="22" count="1" selected="0">
            <x v="122"/>
          </reference>
        </references>
      </pivotArea>
    </format>
    <format dxfId="79">
      <pivotArea dataOnly="0" labelOnly="1" outline="0" fieldPosition="0">
        <references count="22">
          <reference field="0" count="0" selected="0"/>
          <reference field="1" count="1" selected="0">
            <x v="13"/>
          </reference>
          <reference field="2" count="1" selected="0">
            <x v="216"/>
          </reference>
          <reference field="3" count="1" selected="0">
            <x v="20"/>
          </reference>
          <reference field="4" count="1" selected="0">
            <x v="4"/>
          </reference>
          <reference field="5" count="1" selected="0">
            <x v="2"/>
          </reference>
          <reference field="6" count="0" selected="0"/>
          <reference field="7" count="1" selected="0">
            <x v="120"/>
          </reference>
          <reference field="8" count="1" selected="0">
            <x v="312"/>
          </reference>
          <reference field="9" count="1" selected="0">
            <x v="45"/>
          </reference>
          <reference field="10" count="1" selected="0">
            <x v="40"/>
          </reference>
          <reference field="11" count="1" selected="0">
            <x v="48"/>
          </reference>
          <reference field="12" count="1" selected="0">
            <x v="0"/>
          </reference>
          <reference field="13" count="1" selected="0">
            <x v="19"/>
          </reference>
          <reference field="14" count="1" selected="0">
            <x v="296"/>
          </reference>
          <reference field="15" count="1" selected="0">
            <x v="1"/>
          </reference>
          <reference field="17" count="1" selected="0">
            <x v="21"/>
          </reference>
          <reference field="18" count="1" selected="0">
            <x v="16"/>
          </reference>
          <reference field="19" count="1" selected="0">
            <x v="50"/>
          </reference>
          <reference field="20" count="1">
            <x v="52"/>
          </reference>
          <reference field="21" count="1" selected="0">
            <x v="21"/>
          </reference>
          <reference field="22" count="1" selected="0">
            <x v="103"/>
          </reference>
        </references>
      </pivotArea>
    </format>
    <format dxfId="78">
      <pivotArea dataOnly="0" labelOnly="1" outline="0" fieldPosition="0">
        <references count="22">
          <reference field="0" count="0" selected="0"/>
          <reference field="1" count="1" selected="0">
            <x v="8"/>
          </reference>
          <reference field="2" count="1" selected="0">
            <x v="166"/>
          </reference>
          <reference field="3" count="1" selected="0">
            <x v="19"/>
          </reference>
          <reference field="4" count="1" selected="0">
            <x v="43"/>
          </reference>
          <reference field="5" count="1" selected="0">
            <x v="3"/>
          </reference>
          <reference field="6" count="0" selected="0"/>
          <reference field="7" count="1" selected="0">
            <x v="129"/>
          </reference>
          <reference field="8" count="1" selected="0">
            <x v="234"/>
          </reference>
          <reference field="9" count="1" selected="0">
            <x v="116"/>
          </reference>
          <reference field="10" count="1" selected="0">
            <x v="142"/>
          </reference>
          <reference field="11" count="1" selected="0">
            <x v="48"/>
          </reference>
          <reference field="12" count="1" selected="0">
            <x v="27"/>
          </reference>
          <reference field="13" count="1" selected="0">
            <x v="19"/>
          </reference>
          <reference field="14" count="1" selected="0">
            <x v="33"/>
          </reference>
          <reference field="15" count="1" selected="0">
            <x v="22"/>
          </reference>
          <reference field="17" count="1" selected="0">
            <x v="62"/>
          </reference>
          <reference field="18" count="1" selected="0">
            <x v="53"/>
          </reference>
          <reference field="19" count="1" selected="0">
            <x v="50"/>
          </reference>
          <reference field="20" count="1">
            <x v="52"/>
          </reference>
          <reference field="21" count="1" selected="0">
            <x v="21"/>
          </reference>
          <reference field="22" count="1" selected="0">
            <x v="122"/>
          </reference>
        </references>
      </pivotArea>
    </format>
    <format dxfId="77">
      <pivotArea dataOnly="0" labelOnly="1" outline="0" fieldPosition="0">
        <references count="22">
          <reference field="0" count="0" selected="0"/>
          <reference field="1" count="1" selected="0">
            <x v="13"/>
          </reference>
          <reference field="2" count="1" selected="0">
            <x v="210"/>
          </reference>
          <reference field="3" count="1" selected="0">
            <x v="20"/>
          </reference>
          <reference field="4" count="1" selected="0">
            <x v="4"/>
          </reference>
          <reference field="5" count="1" selected="0">
            <x v="2"/>
          </reference>
          <reference field="6" count="0" selected="0"/>
          <reference field="7" count="1" selected="0">
            <x v="131"/>
          </reference>
          <reference field="8" count="1" selected="0">
            <x v="305"/>
          </reference>
          <reference field="9" count="1" selected="0">
            <x v="71"/>
          </reference>
          <reference field="10" count="1" selected="0">
            <x v="125"/>
          </reference>
          <reference field="11" count="1" selected="0">
            <x v="48"/>
          </reference>
          <reference field="12" count="1" selected="0">
            <x v="0"/>
          </reference>
          <reference field="13" count="1" selected="0">
            <x v="19"/>
          </reference>
          <reference field="14" count="1" selected="0">
            <x v="268"/>
          </reference>
          <reference field="15" count="1" selected="0">
            <x v="1"/>
          </reference>
          <reference field="17" count="1" selected="0">
            <x v="55"/>
          </reference>
          <reference field="18" count="1" selected="0">
            <x v="47"/>
          </reference>
          <reference field="19" count="1" selected="0">
            <x v="50"/>
          </reference>
          <reference field="20" count="1">
            <x v="52"/>
          </reference>
          <reference field="21" count="1" selected="0">
            <x v="21"/>
          </reference>
          <reference field="22" count="1" selected="0">
            <x v="101"/>
          </reference>
        </references>
      </pivotArea>
    </format>
    <format dxfId="76">
      <pivotArea dataOnly="0" labelOnly="1" outline="0" fieldPosition="0">
        <references count="22">
          <reference field="0" count="0" selected="0"/>
          <reference field="1" count="1" selected="0">
            <x v="8"/>
          </reference>
          <reference field="2" count="1" selected="0">
            <x v="176"/>
          </reference>
          <reference field="3" count="1" selected="0">
            <x v="19"/>
          </reference>
          <reference field="4" count="1" selected="0">
            <x v="43"/>
          </reference>
          <reference field="5" count="1" selected="0">
            <x v="3"/>
          </reference>
          <reference field="6" count="0" selected="0"/>
          <reference field="7" count="1" selected="0">
            <x v="136"/>
          </reference>
          <reference field="8" count="1" selected="0">
            <x v="246"/>
          </reference>
          <reference field="9" count="1" selected="0">
            <x v="116"/>
          </reference>
          <reference field="10" count="1" selected="0">
            <x v="64"/>
          </reference>
          <reference field="11" count="1" selected="0">
            <x v="27"/>
          </reference>
          <reference field="12" count="1" selected="0">
            <x v="27"/>
          </reference>
          <reference field="13" count="1" selected="0">
            <x v="19"/>
          </reference>
          <reference field="14" count="1" selected="0">
            <x v="61"/>
          </reference>
          <reference field="15" count="1" selected="0">
            <x v="17"/>
          </reference>
          <reference field="17" count="1" selected="0">
            <x v="64"/>
          </reference>
          <reference field="18" count="1" selected="0">
            <x v="105"/>
          </reference>
          <reference field="19" count="1" selected="0">
            <x v="50"/>
          </reference>
          <reference field="20" count="1">
            <x v="52"/>
          </reference>
          <reference field="21" count="1" selected="0">
            <x v="21"/>
          </reference>
          <reference field="22" count="1" selected="0">
            <x v="122"/>
          </reference>
        </references>
      </pivotArea>
    </format>
    <format dxfId="75">
      <pivotArea dataOnly="0" labelOnly="1" outline="0" fieldPosition="0">
        <references count="22">
          <reference field="0" count="0" selected="0"/>
          <reference field="1" count="1" selected="0">
            <x v="13"/>
          </reference>
          <reference field="2" count="1" selected="0">
            <x v="148"/>
          </reference>
          <reference field="3" count="1" selected="0">
            <x v="4"/>
          </reference>
          <reference field="4" count="1" selected="0">
            <x v="12"/>
          </reference>
          <reference field="5" count="1" selected="0">
            <x v="0"/>
          </reference>
          <reference field="6" count="0" selected="0"/>
          <reference field="7" count="1" selected="0">
            <x v="137"/>
          </reference>
          <reference field="8" count="1" selected="0">
            <x v="212"/>
          </reference>
          <reference field="9" count="1" selected="0">
            <x v="117"/>
          </reference>
          <reference field="10" count="1" selected="0">
            <x v="70"/>
          </reference>
          <reference field="11" count="1" selected="0">
            <x v="48"/>
          </reference>
          <reference field="12" count="1" selected="0">
            <x v="27"/>
          </reference>
          <reference field="13" count="1" selected="0">
            <x v="19"/>
          </reference>
          <reference field="14" count="1" selected="0">
            <x v="39"/>
          </reference>
          <reference field="15" count="1" selected="0">
            <x v="3"/>
          </reference>
          <reference field="17" count="1" selected="0">
            <x v="37"/>
          </reference>
          <reference field="18" count="1" selected="0">
            <x v="55"/>
          </reference>
          <reference field="19" count="1" selected="0">
            <x v="18"/>
          </reference>
          <reference field="20" count="1">
            <x v="52"/>
          </reference>
          <reference field="21" count="1" selected="0">
            <x v="21"/>
          </reference>
          <reference field="22" count="1" selected="0">
            <x v="113"/>
          </reference>
        </references>
      </pivotArea>
    </format>
    <format dxfId="74">
      <pivotArea dataOnly="0" labelOnly="1" outline="0" fieldPosition="0">
        <references count="22">
          <reference field="0" count="0" selected="0"/>
          <reference field="1" count="1" selected="0">
            <x v="8"/>
          </reference>
          <reference field="2" count="1" selected="0">
            <x v="22"/>
          </reference>
          <reference field="3" count="1" selected="0">
            <x v="19"/>
          </reference>
          <reference field="4" count="1" selected="0">
            <x v="43"/>
          </reference>
          <reference field="5" count="1" selected="0">
            <x v="3"/>
          </reference>
          <reference field="6" count="0" selected="0"/>
          <reference field="7" count="1" selected="0">
            <x v="138"/>
          </reference>
          <reference field="8" count="1" selected="0">
            <x v="24"/>
          </reference>
          <reference field="9" count="1" selected="0">
            <x v="7"/>
          </reference>
          <reference field="10" count="1" selected="0">
            <x v="98"/>
          </reference>
          <reference field="11" count="1" selected="0">
            <x v="48"/>
          </reference>
          <reference field="12" count="1" selected="0">
            <x v="27"/>
          </reference>
          <reference field="13" count="1" selected="0">
            <x v="19"/>
          </reference>
          <reference field="14" count="1" selected="0">
            <x v="12"/>
          </reference>
          <reference field="15" count="1" selected="0">
            <x v="17"/>
          </reference>
          <reference field="17" count="1" selected="0">
            <x v="4"/>
          </reference>
          <reference field="18" count="1" selected="0">
            <x v="4"/>
          </reference>
          <reference field="19" count="1" selected="0">
            <x v="50"/>
          </reference>
          <reference field="20" count="1">
            <x v="52"/>
          </reference>
          <reference field="21" count="1" selected="0">
            <x v="21"/>
          </reference>
          <reference field="22" count="1" selected="0">
            <x v="122"/>
          </reference>
        </references>
      </pivotArea>
    </format>
    <format dxfId="73">
      <pivotArea dataOnly="0" labelOnly="1" outline="0" fieldPosition="0">
        <references count="22">
          <reference field="0" count="0" selected="0"/>
          <reference field="1" count="1" selected="0">
            <x v="3"/>
          </reference>
          <reference field="2" count="1" selected="0">
            <x v="82"/>
          </reference>
          <reference field="3" count="1" selected="0">
            <x v="12"/>
          </reference>
          <reference field="4" count="1" selected="0">
            <x v="2"/>
          </reference>
          <reference field="5" count="1" selected="0">
            <x v="1"/>
          </reference>
          <reference field="6" count="0" selected="0"/>
          <reference field="7" count="1" selected="0">
            <x v="145"/>
          </reference>
          <reference field="8" count="1" selected="0">
            <x v="129"/>
          </reference>
          <reference field="9" count="1" selected="0">
            <x v="4"/>
          </reference>
          <reference field="10" count="1" selected="0">
            <x v="111"/>
          </reference>
          <reference field="11" count="1" selected="0">
            <x v="28"/>
          </reference>
          <reference field="12" count="1" selected="0">
            <x v="0"/>
          </reference>
          <reference field="13" count="1" selected="0">
            <x v="19"/>
          </reference>
          <reference field="14" count="1" selected="0">
            <x v="219"/>
          </reference>
          <reference field="15" count="1" selected="0">
            <x v="5"/>
          </reference>
          <reference field="17" count="1" selected="0">
            <x v="240"/>
          </reference>
          <reference field="18" count="1" selected="0">
            <x v="204"/>
          </reference>
          <reference field="19" count="1" selected="0">
            <x v="12"/>
          </reference>
          <reference field="20" count="1">
            <x v="52"/>
          </reference>
          <reference field="21" count="1" selected="0">
            <x v="21"/>
          </reference>
          <reference field="22" count="1" selected="0">
            <x v="122"/>
          </reference>
        </references>
      </pivotArea>
    </format>
    <format dxfId="72">
      <pivotArea dataOnly="0" labelOnly="1" outline="0" fieldPosition="0">
        <references count="22">
          <reference field="0" count="0" selected="0"/>
          <reference field="1" count="1" selected="0">
            <x v="3"/>
          </reference>
          <reference field="2" count="1" selected="0">
            <x v="127"/>
          </reference>
          <reference field="3" count="1" selected="0">
            <x v="12"/>
          </reference>
          <reference field="4" count="1" selected="0">
            <x v="2"/>
          </reference>
          <reference field="5" count="1" selected="0">
            <x v="1"/>
          </reference>
          <reference field="6" count="0" selected="0"/>
          <reference field="7" count="1" selected="0">
            <x v="146"/>
          </reference>
          <reference field="8" count="1" selected="0">
            <x v="184"/>
          </reference>
          <reference field="9" count="1" selected="0">
            <x v="13"/>
          </reference>
          <reference field="10" count="1" selected="0">
            <x v="129"/>
          </reference>
          <reference field="11" count="1" selected="0">
            <x v="29"/>
          </reference>
          <reference field="12" count="1" selected="0">
            <x v="0"/>
          </reference>
          <reference field="13" count="1" selected="0">
            <x v="19"/>
          </reference>
          <reference field="14" count="1" selected="0">
            <x v="191"/>
          </reference>
          <reference field="15" count="1" selected="0">
            <x v="9"/>
          </reference>
          <reference field="17" count="1" selected="0">
            <x v="205"/>
          </reference>
          <reference field="18" count="1" selected="0">
            <x v="171"/>
          </reference>
          <reference field="19" count="1" selected="0">
            <x v="12"/>
          </reference>
          <reference field="20" count="1">
            <x v="52"/>
          </reference>
          <reference field="21" count="1" selected="0">
            <x v="21"/>
          </reference>
          <reference field="22" count="1" selected="0">
            <x v="122"/>
          </reference>
        </references>
      </pivotArea>
    </format>
    <format dxfId="71">
      <pivotArea dataOnly="0" labelOnly="1" outline="0" fieldPosition="0">
        <references count="22">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148"/>
          </reference>
          <reference field="8" count="1" selected="0">
            <x v="367"/>
          </reference>
          <reference field="9" count="1" selected="0">
            <x v="93"/>
          </reference>
          <reference field="10" count="1" selected="0">
            <x v="94"/>
          </reference>
          <reference field="11" count="1" selected="0">
            <x v="48"/>
          </reference>
          <reference field="12" count="1" selected="0">
            <x v="0"/>
          </reference>
          <reference field="13" count="1" selected="0">
            <x v="19"/>
          </reference>
          <reference field="14" count="1" selected="0">
            <x v="277"/>
          </reference>
          <reference field="15" count="1" selected="0">
            <x v="18"/>
          </reference>
          <reference field="17" count="1" selected="0">
            <x v="32"/>
          </reference>
          <reference field="18" count="1" selected="0">
            <x v="49"/>
          </reference>
          <reference field="19" count="1" selected="0">
            <x v="50"/>
          </reference>
          <reference field="20" count="1">
            <x v="52"/>
          </reference>
          <reference field="21" count="1" selected="0">
            <x v="21"/>
          </reference>
          <reference field="22" count="1" selected="0">
            <x v="78"/>
          </reference>
        </references>
      </pivotArea>
    </format>
    <format dxfId="70">
      <pivotArea dataOnly="0" labelOnly="1" outline="0" fieldPosition="0">
        <references count="22">
          <reference field="0" count="0" selected="0"/>
          <reference field="1" count="1" selected="0">
            <x v="0"/>
          </reference>
          <reference field="2" count="1" selected="0">
            <x v="76"/>
          </reference>
          <reference field="3" count="1" selected="0">
            <x v="22"/>
          </reference>
          <reference field="4" count="1" selected="0">
            <x v="34"/>
          </reference>
          <reference field="5" count="1" selected="0">
            <x v="0"/>
          </reference>
          <reference field="6" count="0" selected="0"/>
          <reference field="7" count="1" selected="0">
            <x v="153"/>
          </reference>
          <reference field="8" count="1" selected="0">
            <x v="121"/>
          </reference>
          <reference field="9" count="1" selected="0">
            <x v="94"/>
          </reference>
          <reference field="10" count="1" selected="0">
            <x v="85"/>
          </reference>
          <reference field="11" count="1" selected="0">
            <x v="48"/>
          </reference>
          <reference field="12" count="1" selected="0">
            <x v="27"/>
          </reference>
          <reference field="13" count="1" selected="0">
            <x v="19"/>
          </reference>
          <reference field="14" count="1" selected="0">
            <x v="111"/>
          </reference>
          <reference field="15" count="1" selected="0">
            <x v="1"/>
          </reference>
          <reference field="17" count="1" selected="0">
            <x v="121"/>
          </reference>
          <reference field="18" count="1" selected="0">
            <x v="107"/>
          </reference>
          <reference field="19" count="1" selected="0">
            <x v="50"/>
          </reference>
          <reference field="20" count="1">
            <x v="45"/>
          </reference>
          <reference field="21" count="1" selected="0">
            <x v="21"/>
          </reference>
          <reference field="22" count="1" selected="0">
            <x v="12"/>
          </reference>
        </references>
      </pivotArea>
    </format>
    <format dxfId="69">
      <pivotArea dataOnly="0" labelOnly="1" outline="0" fieldPosition="0">
        <references count="22">
          <reference field="0" count="0" selected="0"/>
          <reference field="1" count="1" selected="0">
            <x v="8"/>
          </reference>
          <reference field="2" count="1" selected="0">
            <x v="146"/>
          </reference>
          <reference field="3" count="1" selected="0">
            <x v="19"/>
          </reference>
          <reference field="4" count="1" selected="0">
            <x v="43"/>
          </reference>
          <reference field="5" count="1" selected="0">
            <x v="3"/>
          </reference>
          <reference field="6" count="0" selected="0"/>
          <reference field="7" count="1" selected="0">
            <x v="154"/>
          </reference>
          <reference field="8" count="1" selected="0">
            <x v="207"/>
          </reference>
          <reference field="9" count="1" selected="0">
            <x v="92"/>
          </reference>
          <reference field="10" count="1" selected="0">
            <x v="57"/>
          </reference>
          <reference field="11" count="1" selected="0">
            <x v="11"/>
          </reference>
          <reference field="12" count="1" selected="0">
            <x v="27"/>
          </reference>
          <reference field="13" count="1" selected="0">
            <x v="19"/>
          </reference>
          <reference field="14" count="1" selected="0">
            <x v="19"/>
          </reference>
          <reference field="15" count="1" selected="0">
            <x v="17"/>
          </reference>
          <reference field="17" count="1" selected="0">
            <x v="45"/>
          </reference>
          <reference field="18" count="1" selected="0">
            <x v="75"/>
          </reference>
          <reference field="19" count="1" selected="0">
            <x v="50"/>
          </reference>
          <reference field="20" count="1">
            <x v="52"/>
          </reference>
          <reference field="21" count="1" selected="0">
            <x v="21"/>
          </reference>
          <reference field="22" count="1" selected="0">
            <x v="122"/>
          </reference>
        </references>
      </pivotArea>
    </format>
    <format dxfId="68">
      <pivotArea dataOnly="0" labelOnly="1" outline="0" fieldPosition="0">
        <references count="22">
          <reference field="0" count="0" selected="0"/>
          <reference field="1" count="1" selected="0">
            <x v="6"/>
          </reference>
          <reference field="2" count="1" selected="0">
            <x v="146"/>
          </reference>
          <reference field="3" count="1" selected="0">
            <x v="5"/>
          </reference>
          <reference field="4" count="1" selected="0">
            <x v="10"/>
          </reference>
          <reference field="5" count="1" selected="0">
            <x v="0"/>
          </reference>
          <reference field="6" count="0" selected="0"/>
          <reference field="7" count="1" selected="0">
            <x v="154"/>
          </reference>
          <reference field="8" count="1" selected="0">
            <x v="206"/>
          </reference>
          <reference field="9" count="1" selected="0">
            <x v="96"/>
          </reference>
          <reference field="10" count="1" selected="0">
            <x v="115"/>
          </reference>
          <reference field="11" count="1" selected="0">
            <x v="46"/>
          </reference>
          <reference field="12" count="1" selected="0">
            <x v="27"/>
          </reference>
          <reference field="13" count="1" selected="0">
            <x v="19"/>
          </reference>
          <reference field="14" count="1" selected="0">
            <x v="0"/>
          </reference>
          <reference field="15" count="1" selected="0">
            <x v="13"/>
          </reference>
          <reference field="17" count="1" selected="0">
            <x v="26"/>
          </reference>
          <reference field="18" count="1" selected="0">
            <x v="23"/>
          </reference>
          <reference field="19" count="1" selected="0">
            <x v="4"/>
          </reference>
          <reference field="20" count="1">
            <x v="52"/>
          </reference>
          <reference field="21" count="1" selected="0">
            <x v="21"/>
          </reference>
          <reference field="22" count="1" selected="0">
            <x v="122"/>
          </reference>
        </references>
      </pivotArea>
    </format>
    <format dxfId="67">
      <pivotArea dataOnly="0" labelOnly="1" outline="0" fieldPosition="0">
        <references count="22">
          <reference field="0" count="0" selected="0"/>
          <reference field="1" count="1" selected="0">
            <x v="3"/>
          </reference>
          <reference field="2" count="1" selected="0">
            <x v="130"/>
          </reference>
          <reference field="3" count="1" selected="0">
            <x v="12"/>
          </reference>
          <reference field="4" count="1" selected="0">
            <x v="2"/>
          </reference>
          <reference field="5" count="1" selected="0">
            <x v="1"/>
          </reference>
          <reference field="6" count="0" selected="0"/>
          <reference field="7" count="1" selected="0">
            <x v="157"/>
          </reference>
          <reference field="8" count="1" selected="0">
            <x v="187"/>
          </reference>
          <reference field="9" count="1" selected="0">
            <x v="46"/>
          </reference>
          <reference field="10" count="1" selected="0">
            <x v="110"/>
          </reference>
          <reference field="11" count="1" selected="0">
            <x v="48"/>
          </reference>
          <reference field="12" count="1" selected="0">
            <x v="0"/>
          </reference>
          <reference field="13" count="1" selected="0">
            <x v="19"/>
          </reference>
          <reference field="14" count="1" selected="0">
            <x v="232"/>
          </reference>
          <reference field="15" count="1" selected="0">
            <x v="5"/>
          </reference>
          <reference field="17" count="1" selected="0">
            <x v="264"/>
          </reference>
          <reference field="18" count="1" selected="0">
            <x v="234"/>
          </reference>
          <reference field="19" count="1" selected="0">
            <x v="12"/>
          </reference>
          <reference field="20" count="1">
            <x v="52"/>
          </reference>
          <reference field="21" count="1" selected="0">
            <x v="21"/>
          </reference>
          <reference field="22" count="1" selected="0">
            <x v="122"/>
          </reference>
        </references>
      </pivotArea>
    </format>
    <format dxfId="66">
      <pivotArea dataOnly="0" labelOnly="1" outline="0" fieldPosition="0">
        <references count="22">
          <reference field="0" count="0" selected="0"/>
          <reference field="1" count="1" selected="0">
            <x v="13"/>
          </reference>
          <reference field="2" count="1" selected="0">
            <x v="132"/>
          </reference>
          <reference field="3" count="1" selected="0">
            <x v="4"/>
          </reference>
          <reference field="4" count="1" selected="0">
            <x v="8"/>
          </reference>
          <reference field="5" count="1" selected="0">
            <x v="0"/>
          </reference>
          <reference field="6" count="0" selected="0"/>
          <reference field="7" count="1" selected="0">
            <x v="159"/>
          </reference>
          <reference field="8" count="1" selected="0">
            <x v="190"/>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42"/>
          </reference>
          <reference field="15" count="1" selected="0">
            <x v="3"/>
          </reference>
          <reference field="17" count="1" selected="0">
            <x v="39"/>
          </reference>
          <reference field="18" count="1" selected="0">
            <x v="58"/>
          </reference>
          <reference field="19" count="1" selected="0">
            <x v="14"/>
          </reference>
          <reference field="20" count="1">
            <x v="52"/>
          </reference>
          <reference field="21" count="1" selected="0">
            <x v="21"/>
          </reference>
          <reference field="22" count="1" selected="0">
            <x v="110"/>
          </reference>
        </references>
      </pivotArea>
    </format>
    <format dxfId="65">
      <pivotArea dataOnly="0" labelOnly="1" outline="0" fieldPosition="0">
        <references count="22">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1"/>
          </reference>
          <reference field="8" count="1" selected="0">
            <x v="294"/>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56"/>
          </reference>
          <reference field="15" count="1" selected="0">
            <x v="17"/>
          </reference>
          <reference field="17" count="1" selected="0">
            <x v="230"/>
          </reference>
          <reference field="18" count="1" selected="0">
            <x v="263"/>
          </reference>
          <reference field="19" count="1" selected="0">
            <x v="50"/>
          </reference>
          <reference field="20" count="1">
            <x v="52"/>
          </reference>
          <reference field="21" count="1" selected="0">
            <x v="21"/>
          </reference>
          <reference field="22" count="1" selected="0">
            <x v="122"/>
          </reference>
        </references>
      </pivotArea>
    </format>
    <format dxfId="64">
      <pivotArea dataOnly="0" labelOnly="1" outline="0" fieldPosition="0">
        <references count="22">
          <reference field="0" count="0" selected="0"/>
          <reference field="1" count="1" selected="0">
            <x v="13"/>
          </reference>
          <reference field="2" count="1" selected="0">
            <x v="180"/>
          </reference>
          <reference field="3" count="1" selected="0">
            <x v="4"/>
          </reference>
          <reference field="4" count="1" selected="0">
            <x v="13"/>
          </reference>
          <reference field="5" count="1" selected="0">
            <x v="0"/>
          </reference>
          <reference field="6" count="0" selected="0"/>
          <reference field="7" count="1" selected="0">
            <x v="161"/>
          </reference>
          <reference field="8" count="1" selected="0">
            <x v="252"/>
          </reference>
          <reference field="9" count="1" selected="0">
            <x v="95"/>
          </reference>
          <reference field="10" count="1" selected="0">
            <x v="70"/>
          </reference>
          <reference field="11" count="1" selected="0">
            <x v="48"/>
          </reference>
          <reference field="12" count="1" selected="0">
            <x v="27"/>
          </reference>
          <reference field="13" count="1" selected="0">
            <x v="19"/>
          </reference>
          <reference field="14" count="1" selected="0">
            <x v="49"/>
          </reference>
          <reference field="15" count="1" selected="0">
            <x v="3"/>
          </reference>
          <reference field="17" count="1" selected="0">
            <x v="48"/>
          </reference>
          <reference field="18" count="1" selected="0">
            <x v="39"/>
          </reference>
          <reference field="19" count="1" selected="0">
            <x v="19"/>
          </reference>
          <reference field="20" count="1">
            <x v="52"/>
          </reference>
          <reference field="21" count="1" selected="0">
            <x v="21"/>
          </reference>
          <reference field="22" count="1" selected="0">
            <x v="105"/>
          </reference>
        </references>
      </pivotArea>
    </format>
    <format dxfId="63">
      <pivotArea dataOnly="0" labelOnly="1" outline="0" fieldPosition="0">
        <references count="22">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2"/>
          </reference>
          <reference field="8" count="1" selected="0">
            <x v="292"/>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76"/>
          </reference>
          <reference field="15" count="1" selected="0">
            <x v="17"/>
          </reference>
          <reference field="17" count="1" selected="0">
            <x v="269"/>
          </reference>
          <reference field="18" count="1" selected="0">
            <x v="285"/>
          </reference>
          <reference field="19" count="1" selected="0">
            <x v="50"/>
          </reference>
          <reference field="20" count="1">
            <x v="52"/>
          </reference>
          <reference field="21" count="1" selected="0">
            <x v="21"/>
          </reference>
          <reference field="22" count="1" selected="0">
            <x v="122"/>
          </reference>
        </references>
      </pivotArea>
    </format>
    <format dxfId="62">
      <pivotArea dataOnly="0" labelOnly="1" outline="0" fieldPosition="0">
        <references count="22">
          <reference field="0" count="0" selected="0"/>
          <reference field="1" count="1" selected="0">
            <x v="6"/>
          </reference>
          <reference field="2" count="1" selected="0">
            <x v="129"/>
          </reference>
          <reference field="3" count="1" selected="0">
            <x v="5"/>
          </reference>
          <reference field="4" count="1" selected="0">
            <x v="10"/>
          </reference>
          <reference field="5" count="1" selected="0">
            <x v="0"/>
          </reference>
          <reference field="6" count="0" selected="0"/>
          <reference field="7" count="1" selected="0">
            <x v="163"/>
          </reference>
          <reference field="8" count="1" selected="0">
            <x v="186"/>
          </reference>
          <reference field="9" count="1" selected="0">
            <x v="96"/>
          </reference>
          <reference field="10" count="1" selected="0">
            <x v="35"/>
          </reference>
          <reference field="11" count="1" selected="0">
            <x v="46"/>
          </reference>
          <reference field="12" count="1" selected="0">
            <x v="27"/>
          </reference>
          <reference field="13" count="1" selected="0">
            <x v="19"/>
          </reference>
          <reference field="14" count="1" selected="0">
            <x v="1"/>
          </reference>
          <reference field="15" count="1" selected="0">
            <x v="13"/>
          </reference>
          <reference field="17" count="1" selected="0">
            <x v="57"/>
          </reference>
          <reference field="18" count="1" selected="0">
            <x v="20"/>
          </reference>
          <reference field="19" count="1" selected="0">
            <x v="4"/>
          </reference>
          <reference field="20" count="1">
            <x v="52"/>
          </reference>
          <reference field="21" count="1" selected="0">
            <x v="21"/>
          </reference>
          <reference field="22" count="1" selected="0">
            <x v="122"/>
          </reference>
        </references>
      </pivotArea>
    </format>
    <format dxfId="61">
      <pivotArea dataOnly="0" labelOnly="1" outline="0" fieldPosition="0">
        <references count="22">
          <reference field="0" count="0" selected="0"/>
          <reference field="1" count="1" selected="0">
            <x v="8"/>
          </reference>
          <reference field="2" count="1" selected="0">
            <x v="202"/>
          </reference>
          <reference field="3" count="1" selected="0">
            <x v="19"/>
          </reference>
          <reference field="4" count="1" selected="0">
            <x v="43"/>
          </reference>
          <reference field="5" count="1" selected="0">
            <x v="3"/>
          </reference>
          <reference field="6" count="0" selected="0"/>
          <reference field="7" count="1" selected="0">
            <x v="164"/>
          </reference>
          <reference field="8" count="1" selected="0">
            <x v="293"/>
          </reference>
          <reference field="9" count="1" selected="0">
            <x v="93"/>
          </reference>
          <reference field="10" count="1" selected="0">
            <x v="98"/>
          </reference>
          <reference field="11" count="1" selected="0">
            <x v="48"/>
          </reference>
          <reference field="12" count="1" selected="0">
            <x v="27"/>
          </reference>
          <reference field="13" count="1" selected="0">
            <x v="19"/>
          </reference>
          <reference field="14" count="1" selected="0">
            <x v="63"/>
          </reference>
          <reference field="15" count="1" selected="0">
            <x v="22"/>
          </reference>
          <reference field="17" count="1" selected="0">
            <x v="254"/>
          </reference>
          <reference field="18" count="1" selected="0">
            <x v="219"/>
          </reference>
          <reference field="19" count="1" selected="0">
            <x v="50"/>
          </reference>
          <reference field="20" count="1">
            <x v="52"/>
          </reference>
          <reference field="21" count="1" selected="0">
            <x v="21"/>
          </reference>
          <reference field="22" count="1" selected="0">
            <x v="122"/>
          </reference>
        </references>
      </pivotArea>
    </format>
    <format dxfId="60">
      <pivotArea dataOnly="0" labelOnly="1" outline="0" fieldPosition="0">
        <references count="22">
          <reference field="0" count="0" selected="0"/>
          <reference field="1" count="1" selected="0">
            <x v="13"/>
          </reference>
          <reference field="2" count="1" selected="0">
            <x v="131"/>
          </reference>
          <reference field="3" count="1" selected="0">
            <x v="0"/>
          </reference>
          <reference field="4" count="1" selected="0">
            <x v="8"/>
          </reference>
          <reference field="5" count="1" selected="0">
            <x v="0"/>
          </reference>
          <reference field="6" count="0" selected="0"/>
          <reference field="7" count="1" selected="0">
            <x v="168"/>
          </reference>
          <reference field="8" count="1" selected="0">
            <x v="189"/>
          </reference>
          <reference field="9" count="1" selected="0">
            <x v="18"/>
          </reference>
          <reference field="10" count="1" selected="0">
            <x v="107"/>
          </reference>
          <reference field="11" count="1" selected="0">
            <x v="48"/>
          </reference>
          <reference field="12" count="1" selected="0">
            <x v="27"/>
          </reference>
          <reference field="13" count="1" selected="0">
            <x v="19"/>
          </reference>
          <reference field="14" count="1" selected="0">
            <x v="119"/>
          </reference>
          <reference field="15" count="1" selected="0">
            <x v="3"/>
          </reference>
          <reference field="17" count="1" selected="0">
            <x v="131"/>
          </reference>
          <reference field="18" count="1" selected="0">
            <x v="160"/>
          </reference>
          <reference field="19" count="1" selected="0">
            <x v="13"/>
          </reference>
          <reference field="20" count="1">
            <x v="52"/>
          </reference>
          <reference field="21" count="1" selected="0">
            <x v="21"/>
          </reference>
          <reference field="22" count="1" selected="0">
            <x v="104"/>
          </reference>
        </references>
      </pivotArea>
    </format>
    <format dxfId="59">
      <pivotArea dataOnly="0" labelOnly="1" outline="0" fieldPosition="0">
        <references count="22">
          <reference field="0" count="0" selected="0"/>
          <reference field="1" count="1" selected="0">
            <x v="13"/>
          </reference>
          <reference field="2" count="1" selected="0">
            <x v="60"/>
          </reference>
          <reference field="3" count="1" selected="0">
            <x v="20"/>
          </reference>
          <reference field="4" count="1" selected="0">
            <x v="4"/>
          </reference>
          <reference field="5" count="1" selected="0">
            <x v="2"/>
          </reference>
          <reference field="6" count="0" selected="0"/>
          <reference field="7" count="1" selected="0">
            <x v="169"/>
          </reference>
          <reference field="8" count="1" selected="0">
            <x v="95"/>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58"/>
          </reference>
          <reference field="15" count="1" selected="0">
            <x v="1"/>
          </reference>
          <reference field="17" count="1" selected="0">
            <x v="36"/>
          </reference>
          <reference field="18" count="1" selected="0">
            <x v="30"/>
          </reference>
          <reference field="19" count="1" selected="0">
            <x v="50"/>
          </reference>
          <reference field="20" count="1">
            <x v="52"/>
          </reference>
          <reference field="21" count="1" selected="0">
            <x v="21"/>
          </reference>
          <reference field="22" count="1" selected="0">
            <x v="96"/>
          </reference>
        </references>
      </pivotArea>
    </format>
    <format dxfId="58">
      <pivotArea dataOnly="0" labelOnly="1" outline="0" fieldPosition="0">
        <references count="22">
          <reference field="0" count="0" selected="0"/>
          <reference field="1" count="1" selected="0">
            <x v="8"/>
          </reference>
          <reference field="2" count="1" selected="0">
            <x v="165"/>
          </reference>
          <reference field="3" count="1" selected="0">
            <x v="19"/>
          </reference>
          <reference field="4" count="1" selected="0">
            <x v="43"/>
          </reference>
          <reference field="5" count="1" selected="0">
            <x v="3"/>
          </reference>
          <reference field="6" count="0" selected="0"/>
          <reference field="7" count="1" selected="0">
            <x v="170"/>
          </reference>
          <reference field="8" count="1" selected="0">
            <x v="232"/>
          </reference>
          <reference field="9" count="1" selected="0">
            <x v="92"/>
          </reference>
          <reference field="10" count="1" selected="0">
            <x v="126"/>
          </reference>
          <reference field="11" count="1" selected="0">
            <x v="32"/>
          </reference>
          <reference field="12" count="1" selected="0">
            <x v="27"/>
          </reference>
          <reference field="13" count="1" selected="0">
            <x v="19"/>
          </reference>
          <reference field="14" count="1" selected="0">
            <x v="128"/>
          </reference>
          <reference field="15" count="1" selected="0">
            <x v="22"/>
          </reference>
          <reference field="17" count="1" selected="0">
            <x v="141"/>
          </reference>
          <reference field="18" count="1" selected="0">
            <x v="120"/>
          </reference>
          <reference field="19" count="1" selected="0">
            <x v="50"/>
          </reference>
          <reference field="20" count="1">
            <x v="52"/>
          </reference>
          <reference field="21" count="1" selected="0">
            <x v="21"/>
          </reference>
          <reference field="22" count="1" selected="0">
            <x v="122"/>
          </reference>
        </references>
      </pivotArea>
    </format>
    <format dxfId="57">
      <pivotArea dataOnly="0" labelOnly="1" outline="0" fieldPosition="0">
        <references count="22">
          <reference field="0" count="0" selected="0"/>
          <reference field="1" count="1" selected="0">
            <x v="3"/>
          </reference>
          <reference field="2" count="1" selected="0">
            <x v="232"/>
          </reference>
          <reference field="3" count="1" selected="0">
            <x v="12"/>
          </reference>
          <reference field="4" count="1" selected="0">
            <x v="2"/>
          </reference>
          <reference field="5" count="1" selected="0">
            <x v="1"/>
          </reference>
          <reference field="6" count="0" selected="0"/>
          <reference field="7" count="1" selected="0">
            <x v="180"/>
          </reference>
          <reference field="8" count="1" selected="0">
            <x v="340"/>
          </reference>
          <reference field="9" count="1" selected="0">
            <x v="5"/>
          </reference>
          <reference field="10" count="1" selected="0">
            <x v="111"/>
          </reference>
          <reference field="11" count="1" selected="0">
            <x v="28"/>
          </reference>
          <reference field="12" count="1" selected="0">
            <x v="0"/>
          </reference>
          <reference field="13" count="1" selected="0">
            <x v="19"/>
          </reference>
          <reference field="14" count="1" selected="0">
            <x v="104"/>
          </reference>
          <reference field="15" count="1" selected="0">
            <x v="5"/>
          </reference>
          <reference field="17" count="1" selected="0">
            <x v="113"/>
          </reference>
          <reference field="18" count="1" selected="0">
            <x v="101"/>
          </reference>
          <reference field="19" count="1" selected="0">
            <x v="12"/>
          </reference>
          <reference field="20" count="1">
            <x v="52"/>
          </reference>
          <reference field="21" count="1" selected="0">
            <x v="21"/>
          </reference>
          <reference field="22" count="1" selected="0">
            <x v="122"/>
          </reference>
        </references>
      </pivotArea>
    </format>
    <format dxfId="56">
      <pivotArea dataOnly="0" labelOnly="1" outline="0" fieldPosition="0">
        <references count="22">
          <reference field="0" count="0" selected="0"/>
          <reference field="1" count="1" selected="0">
            <x v="13"/>
          </reference>
          <reference field="2" count="1" selected="0">
            <x v="220"/>
          </reference>
          <reference field="3" count="1" selected="0">
            <x v="20"/>
          </reference>
          <reference field="4" count="1" selected="0">
            <x v="4"/>
          </reference>
          <reference field="5" count="1" selected="0">
            <x v="2"/>
          </reference>
          <reference field="6" count="0" selected="0"/>
          <reference field="7" count="1" selected="0">
            <x v="182"/>
          </reference>
          <reference field="8" count="1" selected="0">
            <x v="318"/>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6"/>
          </reference>
          <reference field="15" count="1" selected="0">
            <x v="18"/>
          </reference>
          <reference field="17" count="1" selected="0">
            <x v="182"/>
          </reference>
          <reference field="18" count="1" selected="0">
            <x v="254"/>
          </reference>
          <reference field="19" count="1" selected="0">
            <x v="50"/>
          </reference>
          <reference field="20" count="1">
            <x v="52"/>
          </reference>
          <reference field="21" count="1" selected="0">
            <x v="21"/>
          </reference>
          <reference field="22" count="1" selected="0">
            <x v="115"/>
          </reference>
        </references>
      </pivotArea>
    </format>
    <format dxfId="55">
      <pivotArea dataOnly="0" labelOnly="1" outline="0" fieldPosition="0">
        <references count="22">
          <reference field="0" count="0" selected="0"/>
          <reference field="1" count="1" selected="0">
            <x v="13"/>
          </reference>
          <reference field="2" count="1" selected="0">
            <x v="220"/>
          </reference>
          <reference field="3" count="1" selected="0">
            <x v="20"/>
          </reference>
          <reference field="4" count="1" selected="0">
            <x v="4"/>
          </reference>
          <reference field="5" count="1" selected="0">
            <x v="2"/>
          </reference>
          <reference field="6" count="0" selected="0"/>
          <reference field="7" count="1" selected="0">
            <x v="183"/>
          </reference>
          <reference field="8" count="1" selected="0">
            <x v="316"/>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62"/>
          </reference>
          <reference field="15" count="1" selected="0">
            <x v="18"/>
          </reference>
          <reference field="17" count="1" selected="0">
            <x v="117"/>
          </reference>
          <reference field="18" count="1" selected="0">
            <x v="188"/>
          </reference>
          <reference field="19" count="1" selected="0">
            <x v="50"/>
          </reference>
          <reference field="20" count="1">
            <x v="52"/>
          </reference>
          <reference field="21" count="1" selected="0">
            <x v="21"/>
          </reference>
          <reference field="22" count="1" selected="0">
            <x v="116"/>
          </reference>
        </references>
      </pivotArea>
    </format>
    <format dxfId="54">
      <pivotArea dataOnly="0" labelOnly="1" outline="0" fieldPosition="0">
        <references count="22">
          <reference field="0" count="0" selected="0"/>
          <reference field="1" count="1" selected="0">
            <x v="12"/>
          </reference>
          <reference field="2" count="1" selected="0">
            <x v="61"/>
          </reference>
          <reference field="3" count="1" selected="0">
            <x v="8"/>
          </reference>
          <reference field="4" count="1" selected="0">
            <x v="44"/>
          </reference>
          <reference field="5" count="1" selected="0">
            <x v="3"/>
          </reference>
          <reference field="6" count="0" selected="0"/>
          <reference field="7" count="1" selected="0">
            <x v="187"/>
          </reference>
          <reference field="8" count="1" selected="0">
            <x v="96"/>
          </reference>
          <reference field="9" count="1" selected="0">
            <x v="99"/>
          </reference>
          <reference field="10" count="1" selected="0">
            <x v="136"/>
          </reference>
          <reference field="11" count="1" selected="0">
            <x v="33"/>
          </reference>
          <reference field="12" count="1" selected="0">
            <x v="0"/>
          </reference>
          <reference field="13" count="1" selected="0">
            <x v="17"/>
          </reference>
          <reference field="14" count="1" selected="0">
            <x v="95"/>
          </reference>
          <reference field="15" count="1" selected="0">
            <x v="21"/>
          </reference>
          <reference field="17" count="1" selected="0">
            <x v="102"/>
          </reference>
          <reference field="18" count="1" selected="0">
            <x v="92"/>
          </reference>
          <reference field="19" count="1" selected="0">
            <x v="43"/>
          </reference>
          <reference field="20" count="1">
            <x v="16"/>
          </reference>
          <reference field="21" count="1" selected="0">
            <x v="21"/>
          </reference>
          <reference field="22" count="1" selected="0">
            <x v="122"/>
          </reference>
        </references>
      </pivotArea>
    </format>
    <format dxfId="53">
      <pivotArea dataOnly="0" labelOnly="1" outline="0" fieldPosition="0">
        <references count="22">
          <reference field="0" count="0" selected="0"/>
          <reference field="1" count="1" selected="0">
            <x v="0"/>
          </reference>
          <reference field="2" count="1" selected="0">
            <x v="214"/>
          </reference>
          <reference field="3" count="1" selected="0">
            <x v="22"/>
          </reference>
          <reference field="4" count="1" selected="0">
            <x v="34"/>
          </reference>
          <reference field="5" count="1" selected="0">
            <x v="0"/>
          </reference>
          <reference field="6" count="0" selected="0"/>
          <reference field="7" count="1" selected="0">
            <x v="191"/>
          </reference>
          <reference field="8" count="1" selected="0">
            <x v="310"/>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57"/>
          </reference>
          <reference field="15" count="1" selected="0">
            <x v="1"/>
          </reference>
          <reference field="17" count="1" selected="0">
            <x v="97"/>
          </reference>
          <reference field="18" count="1" selected="0">
            <x v="91"/>
          </reference>
          <reference field="19" count="1" selected="0">
            <x v="50"/>
          </reference>
          <reference field="20" count="1">
            <x v="49"/>
          </reference>
          <reference field="21" count="1" selected="0">
            <x v="21"/>
          </reference>
          <reference field="22" count="1" selected="0">
            <x v="12"/>
          </reference>
        </references>
      </pivotArea>
    </format>
    <format dxfId="52">
      <pivotArea dataOnly="0" labelOnly="1" outline="0" fieldPosition="0">
        <references count="22">
          <reference field="0" count="0" selected="0"/>
          <reference field="1" count="1" selected="0">
            <x v="6"/>
          </reference>
          <reference field="2" count="1" selected="0">
            <x v="250"/>
          </reference>
          <reference field="3" count="1" selected="0">
            <x v="5"/>
          </reference>
          <reference field="4" count="1" selected="0">
            <x v="10"/>
          </reference>
          <reference field="5" count="1" selected="0">
            <x v="0"/>
          </reference>
          <reference field="6" count="0" selected="0"/>
          <reference field="7" count="1" selected="0">
            <x v="207"/>
          </reference>
          <reference field="8" count="1" selected="0">
            <x v="372"/>
          </reference>
          <reference field="9" count="1" selected="0">
            <x v="113"/>
          </reference>
          <reference field="10" count="1" selected="0">
            <x v="83"/>
          </reference>
          <reference field="11" count="1" selected="0">
            <x v="14"/>
          </reference>
          <reference field="12" count="1" selected="0">
            <x v="0"/>
          </reference>
          <reference field="13" count="1" selected="0">
            <x v="4"/>
          </reference>
          <reference field="14" count="1" selected="0">
            <x v="9"/>
          </reference>
          <reference field="15" count="1" selected="0">
            <x v="13"/>
          </reference>
          <reference field="17" count="1" selected="0">
            <x v="127"/>
          </reference>
          <reference field="18" count="1" selected="0">
            <x v="34"/>
          </reference>
          <reference field="19" count="1" selected="0">
            <x v="4"/>
          </reference>
          <reference field="20" count="1">
            <x v="52"/>
          </reference>
          <reference field="21" count="1" selected="0">
            <x v="21"/>
          </reference>
          <reference field="22" count="1" selected="0">
            <x v="55"/>
          </reference>
        </references>
      </pivotArea>
    </format>
    <format dxfId="51">
      <pivotArea dataOnly="0" labelOnly="1" outline="0" fieldPosition="0">
        <references count="22">
          <reference field="0" count="0" selected="0"/>
          <reference field="1" count="1" selected="0">
            <x v="13"/>
          </reference>
          <reference field="2" count="1" selected="0">
            <x v="250"/>
          </reference>
          <reference field="3" count="1" selected="0">
            <x v="20"/>
          </reference>
          <reference field="4" count="1" selected="0">
            <x v="4"/>
          </reference>
          <reference field="5" count="1" selected="0">
            <x v="2"/>
          </reference>
          <reference field="6" count="0" selected="0"/>
          <reference field="7" count="1" selected="0">
            <x v="208"/>
          </reference>
          <reference field="8" count="1" selected="0">
            <x v="371"/>
          </reference>
          <reference field="9" count="1" selected="0">
            <x v="112"/>
          </reference>
          <reference field="10" count="1" selected="0">
            <x v="82"/>
          </reference>
          <reference field="11" count="1" selected="0">
            <x v="48"/>
          </reference>
          <reference field="12" count="1" selected="0">
            <x v="0"/>
          </reference>
          <reference field="13" count="1" selected="0">
            <x v="19"/>
          </reference>
          <reference field="14" count="1" selected="0">
            <x v="273"/>
          </reference>
          <reference field="15" count="1" selected="0">
            <x v="18"/>
          </reference>
          <reference field="17" count="1" selected="0">
            <x v="35"/>
          </reference>
          <reference field="18" count="1" selected="0">
            <x v="79"/>
          </reference>
          <reference field="19" count="1" selected="0">
            <x v="50"/>
          </reference>
          <reference field="20" count="1">
            <x v="52"/>
          </reference>
          <reference field="21" count="1" selected="0">
            <x v="21"/>
          </reference>
          <reference field="22" count="1" selected="0">
            <x v="102"/>
          </reference>
        </references>
      </pivotArea>
    </format>
    <format dxfId="50">
      <pivotArea dataOnly="0" labelOnly="1" outline="0" fieldPosition="0">
        <references count="22">
          <reference field="0" count="0" selected="0"/>
          <reference field="1" count="1" selected="0">
            <x v="13"/>
          </reference>
          <reference field="2" count="1" selected="0">
            <x v="69"/>
          </reference>
          <reference field="3" count="1" selected="0">
            <x v="20"/>
          </reference>
          <reference field="4" count="1" selected="0">
            <x v="4"/>
          </reference>
          <reference field="5" count="1" selected="0">
            <x v="2"/>
          </reference>
          <reference field="6" count="0" selected="0"/>
          <reference field="7" count="1" selected="0">
            <x v="233"/>
          </reference>
          <reference field="8" count="1" selected="0">
            <x v="110"/>
          </reference>
          <reference field="9" count="1" selected="0">
            <x v="26"/>
          </reference>
          <reference field="10" count="1" selected="0">
            <x v="62"/>
          </reference>
          <reference field="11" count="1" selected="0">
            <x v="48"/>
          </reference>
          <reference field="12" count="1" selected="0">
            <x v="0"/>
          </reference>
          <reference field="13" count="1" selected="0">
            <x v="19"/>
          </reference>
          <reference field="14" count="1" selected="0">
            <x v="146"/>
          </reference>
          <reference field="15" count="1" selected="0">
            <x v="2"/>
          </reference>
          <reference field="17" count="1" selected="0">
            <x v="158"/>
          </reference>
          <reference field="18" count="1" selected="0">
            <x v="137"/>
          </reference>
          <reference field="19" count="1" selected="0">
            <x v="50"/>
          </reference>
          <reference field="20" count="1">
            <x v="52"/>
          </reference>
          <reference field="21" count="1" selected="0">
            <x v="21"/>
          </reference>
          <reference field="22" count="1" selected="0">
            <x v="122"/>
          </reference>
        </references>
      </pivotArea>
    </format>
    <format dxfId="49">
      <pivotArea dataOnly="0" labelOnly="1" outline="0" fieldPosition="0">
        <references count="22">
          <reference field="0" count="0" selected="0"/>
          <reference field="1" count="1" selected="0">
            <x v="13"/>
          </reference>
          <reference field="2" count="1" selected="0">
            <x v="24"/>
          </reference>
          <reference field="3" count="1" selected="0">
            <x v="20"/>
          </reference>
          <reference field="4" count="1" selected="0">
            <x v="4"/>
          </reference>
          <reference field="5" count="1" selected="0">
            <x v="2"/>
          </reference>
          <reference field="6" count="0" selected="0"/>
          <reference field="7" count="1" selected="0">
            <x v="236"/>
          </reference>
          <reference field="8" count="1" selected="0">
            <x v="26"/>
          </reference>
          <reference field="9" count="1" selected="0">
            <x v="84"/>
          </reference>
          <reference field="10" count="1" selected="0">
            <x v="124"/>
          </reference>
          <reference field="11" count="1" selected="0">
            <x v="48"/>
          </reference>
          <reference field="12" count="1" selected="0">
            <x v="0"/>
          </reference>
          <reference field="13" count="1" selected="0">
            <x v="19"/>
          </reference>
          <reference field="14" count="1" selected="0">
            <x v="192"/>
          </reference>
          <reference field="15" count="1" selected="0">
            <x v="2"/>
          </reference>
          <reference field="17" count="1" selected="0">
            <x v="208"/>
          </reference>
          <reference field="18" count="1" selected="0">
            <x v="174"/>
          </reference>
          <reference field="19" count="1" selected="0">
            <x v="50"/>
          </reference>
          <reference field="20" count="1">
            <x v="52"/>
          </reference>
          <reference field="21" count="1" selected="0">
            <x v="21"/>
          </reference>
          <reference field="22" count="1" selected="0">
            <x v="122"/>
          </reference>
        </references>
      </pivotArea>
    </format>
    <format dxfId="48">
      <pivotArea dataOnly="0" labelOnly="1" outline="0" fieldPosition="0">
        <references count="22">
          <reference field="0" count="0" selected="0"/>
          <reference field="1" count="1" selected="0">
            <x v="3"/>
          </reference>
          <reference field="2" count="1" selected="0">
            <x v="20"/>
          </reference>
          <reference field="3" count="1" selected="0">
            <x v="12"/>
          </reference>
          <reference field="4" count="1" selected="0">
            <x v="2"/>
          </reference>
          <reference field="5" count="1" selected="0">
            <x v="1"/>
          </reference>
          <reference field="6" count="0" selected="0"/>
          <reference field="7" count="1" selected="0">
            <x v="239"/>
          </reference>
          <reference field="8" count="1" selected="0">
            <x v="22"/>
          </reference>
          <reference field="9" count="1" selected="0">
            <x v="4"/>
          </reference>
          <reference field="10" count="1" selected="0">
            <x v="73"/>
          </reference>
          <reference field="11" count="1" selected="0">
            <x v="28"/>
          </reference>
          <reference field="12" count="1" selected="0">
            <x v="0"/>
          </reference>
          <reference field="13" count="1" selected="0">
            <x v="19"/>
          </reference>
          <reference field="14" count="1" selected="0">
            <x v="59"/>
          </reference>
          <reference field="15" count="1" selected="0">
            <x v="5"/>
          </reference>
          <reference field="17" count="1" selected="0">
            <x v="111"/>
          </reference>
          <reference field="18" count="1" selected="0">
            <x v="99"/>
          </reference>
          <reference field="19" count="1" selected="0">
            <x v="12"/>
          </reference>
          <reference field="20" count="1">
            <x v="52"/>
          </reference>
          <reference field="21" count="1" selected="0">
            <x v="21"/>
          </reference>
          <reference field="22" count="1" selected="0">
            <x v="4"/>
          </reference>
        </references>
      </pivotArea>
    </format>
    <format dxfId="47">
      <pivotArea dataOnly="0" labelOnly="1" outline="0" fieldPosition="0">
        <references count="22">
          <reference field="0" count="0" selected="0"/>
          <reference field="1" count="1" selected="0">
            <x v="0"/>
          </reference>
          <reference field="2" count="1" selected="0">
            <x v="254"/>
          </reference>
          <reference field="3" count="1" selected="0">
            <x v="18"/>
          </reference>
          <reference field="4" count="1" selected="0">
            <x v="15"/>
          </reference>
          <reference field="5" count="1" selected="0">
            <x v="0"/>
          </reference>
          <reference field="6" count="0" selected="0"/>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5" count="1" selected="0">
            <x v="1"/>
          </reference>
          <reference field="17" count="1" selected="0">
            <x v="274"/>
          </reference>
          <reference field="18" count="1" selected="0">
            <x v="255"/>
          </reference>
          <reference field="19" count="1" selected="0">
            <x v="50"/>
          </reference>
          <reference field="20" count="1">
            <x v="52"/>
          </reference>
          <reference field="21" count="1" selected="0">
            <x v="21"/>
          </reference>
          <reference field="22" count="1" selected="0">
            <x v="79"/>
          </reference>
        </references>
      </pivotArea>
    </format>
    <format dxfId="46">
      <pivotArea dataOnly="0" labelOnly="1" outline="0" fieldPosition="0">
        <references count="22">
          <reference field="0" count="0" selected="0"/>
          <reference field="1" count="1" selected="0">
            <x v="9"/>
          </reference>
          <reference field="2" count="1" selected="0">
            <x v="254"/>
          </reference>
          <reference field="3" count="1" selected="0">
            <x v="6"/>
          </reference>
          <reference field="4" count="1" selected="0">
            <x v="35"/>
          </reference>
          <reference field="5" count="1" selected="0">
            <x v="0"/>
          </reference>
          <reference field="6" count="0" selected="0"/>
          <reference field="7" count="1" selected="0">
            <x v="242"/>
          </reference>
          <reference field="8" count="1" selected="0">
            <x v="382"/>
          </reference>
          <reference field="9" count="1" selected="0">
            <x v="8"/>
          </reference>
          <reference field="10" count="1" selected="0">
            <x v="63"/>
          </reference>
          <reference field="11" count="1" selected="0">
            <x v="48"/>
          </reference>
          <reference field="12" count="1" selected="0">
            <x v="27"/>
          </reference>
          <reference field="13" count="1" selected="0">
            <x v="19"/>
          </reference>
          <reference field="14" count="1" selected="0">
            <x v="71"/>
          </reference>
          <reference field="15" count="1" selected="0">
            <x v="1"/>
          </reference>
          <reference field="17" count="1" selected="0">
            <x v="274"/>
          </reference>
          <reference field="18" count="1" selected="0">
            <x v="255"/>
          </reference>
          <reference field="19" count="1" selected="0">
            <x v="50"/>
          </reference>
          <reference field="20" count="1">
            <x v="29"/>
          </reference>
          <reference field="21" count="1" selected="0">
            <x v="21"/>
          </reference>
          <reference field="22" count="1" selected="0">
            <x v="122"/>
          </reference>
        </references>
      </pivotArea>
    </format>
    <format dxfId="45">
      <pivotArea dataOnly="0" labelOnly="1" outline="0" fieldPosition="0">
        <references count="22">
          <reference field="0" count="0" selected="0"/>
          <reference field="1" count="1" selected="0">
            <x v="1"/>
          </reference>
          <reference field="2" count="1" selected="0">
            <x v="254"/>
          </reference>
          <reference field="3" count="1" selected="0">
            <x v="1"/>
          </reference>
          <reference field="4" count="1" selected="0">
            <x v="13"/>
          </reference>
          <reference field="5" count="1" selected="0">
            <x v="0"/>
          </reference>
          <reference field="6" count="0" selected="0"/>
          <reference field="7" count="1" selected="0">
            <x v="242"/>
          </reference>
          <reference field="8" count="1" selected="0">
            <x v="381"/>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70"/>
          </reference>
          <reference field="15" count="1" selected="0">
            <x v="19"/>
          </reference>
          <reference field="17" count="1" selected="0">
            <x v="74"/>
          </reference>
          <reference field="18" count="1" selected="0">
            <x v="118"/>
          </reference>
          <reference field="19" count="1" selected="0">
            <x v="6"/>
          </reference>
          <reference field="20" count="1">
            <x v="52"/>
          </reference>
          <reference field="21" count="1" selected="0">
            <x v="21"/>
          </reference>
          <reference field="22" count="1" selected="0">
            <x v="122"/>
          </reference>
        </references>
      </pivotArea>
    </format>
    <format dxfId="44">
      <pivotArea dataOnly="0" labelOnly="1" outline="0" fieldPosition="0">
        <references count="22">
          <reference field="0" count="0" selected="0"/>
          <reference field="1" count="1" selected="0">
            <x v="0"/>
          </reference>
          <reference field="2" count="1" selected="0">
            <x v="214"/>
          </reference>
          <reference field="3" count="1" selected="0">
            <x v="22"/>
          </reference>
          <reference field="4" count="1" selected="0">
            <x v="34"/>
          </reference>
          <reference field="5" count="1" selected="0">
            <x v="0"/>
          </reference>
          <reference field="6" count="0" selected="0"/>
          <reference field="7" count="1" selected="0">
            <x v="245"/>
          </reference>
          <reference field="8" count="1" selected="0">
            <x v="309"/>
          </reference>
          <reference field="9" count="1" selected="0">
            <x v="62"/>
          </reference>
          <reference field="10" count="1" selected="0">
            <x v="117"/>
          </reference>
          <reference field="11" count="1" selected="0">
            <x v="48"/>
          </reference>
          <reference field="12" count="1" selected="0">
            <x v="27"/>
          </reference>
          <reference field="13" count="1" selected="0">
            <x v="19"/>
          </reference>
          <reference field="14" count="1" selected="0">
            <x v="96"/>
          </reference>
          <reference field="15" count="1" selected="0">
            <x v="1"/>
          </reference>
          <reference field="17" count="1" selected="0">
            <x v="103"/>
          </reference>
          <reference field="18" count="1" selected="0">
            <x v="93"/>
          </reference>
          <reference field="19" count="1" selected="0">
            <x v="50"/>
          </reference>
          <reference field="20" count="1">
            <x v="50"/>
          </reference>
          <reference field="21" count="1" selected="0">
            <x v="21"/>
          </reference>
          <reference field="22" count="1" selected="0">
            <x v="12"/>
          </reference>
        </references>
      </pivotArea>
    </format>
    <format dxfId="43">
      <pivotArea dataOnly="0" labelOnly="1" outline="0" fieldPosition="0">
        <references count="22">
          <reference field="0" count="0" selected="0"/>
          <reference field="1" count="1" selected="0">
            <x v="13"/>
          </reference>
          <reference field="2" count="1" selected="0">
            <x v="242"/>
          </reference>
          <reference field="3" count="1" selected="0">
            <x v="20"/>
          </reference>
          <reference field="4" count="1" selected="0">
            <x v="4"/>
          </reference>
          <reference field="5" count="1" selected="0">
            <x v="2"/>
          </reference>
          <reference field="6" count="0" selected="0"/>
          <reference field="7" count="1" selected="0">
            <x v="250"/>
          </reference>
          <reference field="8" count="1" selected="0">
            <x v="355"/>
          </reference>
          <reference field="9" count="1" selected="0">
            <x v="82"/>
          </reference>
          <reference field="10" count="1" selected="0">
            <x v="49"/>
          </reference>
          <reference field="11" count="1" selected="0">
            <x v="48"/>
          </reference>
          <reference field="12" count="1" selected="0">
            <x v="0"/>
          </reference>
          <reference field="13" count="1" selected="0">
            <x v="19"/>
          </reference>
          <reference field="14" count="1" selected="0">
            <x v="280"/>
          </reference>
          <reference field="15" count="1" selected="0">
            <x v="18"/>
          </reference>
          <reference field="17" count="1" selected="0">
            <x v="19"/>
          </reference>
          <reference field="18" count="1" selected="0">
            <x v="40"/>
          </reference>
          <reference field="19" count="1" selected="0">
            <x v="50"/>
          </reference>
          <reference field="20" count="1">
            <x v="52"/>
          </reference>
          <reference field="21" count="1" selected="0">
            <x v="21"/>
          </reference>
          <reference field="22" count="1" selected="0">
            <x v="121"/>
          </reference>
        </references>
      </pivotArea>
    </format>
    <format dxfId="42">
      <pivotArea dataOnly="0" labelOnly="1" outline="0" fieldPosition="0">
        <references count="22">
          <reference field="0" count="0" selected="0"/>
          <reference field="1" count="1" selected="0">
            <x v="13"/>
          </reference>
          <reference field="2" count="1" selected="0">
            <x v="136"/>
          </reference>
          <reference field="3" count="1" selected="0">
            <x v="20"/>
          </reference>
          <reference field="4" count="1" selected="0">
            <x v="4"/>
          </reference>
          <reference field="5" count="1" selected="0">
            <x v="2"/>
          </reference>
          <reference field="6" count="0" selected="0"/>
          <reference field="7" count="1" selected="0">
            <x v="251"/>
          </reference>
          <reference field="8" count="1" selected="0">
            <x v="196"/>
          </reference>
          <reference field="9" count="1" selected="0">
            <x v="84"/>
          </reference>
          <reference field="10" count="1" selected="0">
            <x v="94"/>
          </reference>
          <reference field="11" count="1" selected="0">
            <x v="48"/>
          </reference>
          <reference field="12" count="1" selected="0">
            <x v="0"/>
          </reference>
          <reference field="13" count="1" selected="0">
            <x v="19"/>
          </reference>
          <reference field="14" count="1" selected="0">
            <x v="279"/>
          </reference>
          <reference field="15" count="1" selected="0">
            <x v="2"/>
          </reference>
          <reference field="17" count="1" selected="0">
            <x v="41"/>
          </reference>
          <reference field="18" count="1" selected="0">
            <x v="180"/>
          </reference>
          <reference field="19" count="1" selected="0">
            <x v="50"/>
          </reference>
          <reference field="20" count="1">
            <x v="52"/>
          </reference>
          <reference field="21" count="1" selected="0">
            <x v="21"/>
          </reference>
          <reference field="22" count="1" selected="0">
            <x v="98"/>
          </reference>
        </references>
      </pivotArea>
    </format>
    <format dxfId="41">
      <pivotArea dataOnly="0" labelOnly="1" outline="0" fieldPosition="0">
        <references count="22">
          <reference field="0" count="0" selected="0"/>
          <reference field="1" count="1" selected="0">
            <x v="13"/>
          </reference>
          <reference field="2" count="1" selected="0">
            <x v="136"/>
          </reference>
          <reference field="3" count="1" selected="0">
            <x v="20"/>
          </reference>
          <reference field="4" count="1" selected="0">
            <x v="4"/>
          </reference>
          <reference field="5" count="1" selected="0">
            <x v="2"/>
          </reference>
          <reference field="6" count="0" selected="0"/>
          <reference field="7" count="1" selected="0">
            <x v="252"/>
          </reference>
          <reference field="8" count="1" selected="0">
            <x v="195"/>
          </reference>
          <reference field="9" count="1" selected="0">
            <x v="84"/>
          </reference>
          <reference field="10" count="1" selected="0">
            <x v="94"/>
          </reference>
          <reference field="11" count="1" selected="0">
            <x v="48"/>
          </reference>
          <reference field="12" count="1" selected="0">
            <x v="0"/>
          </reference>
          <reference field="13" count="1" selected="0">
            <x v="19"/>
          </reference>
          <reference field="14" count="1" selected="0">
            <x v="286"/>
          </reference>
          <reference field="15" count="1" selected="0">
            <x v="0"/>
          </reference>
          <reference field="17" count="1" selected="0">
            <x v="71"/>
          </reference>
          <reference field="18" count="1" selected="0">
            <x v="65"/>
          </reference>
          <reference field="19" count="1" selected="0">
            <x v="50"/>
          </reference>
          <reference field="20" count="1">
            <x v="52"/>
          </reference>
          <reference field="21" count="1" selected="0">
            <x v="21"/>
          </reference>
          <reference field="22" count="1" selected="0">
            <x v="97"/>
          </reference>
        </references>
      </pivotArea>
    </format>
    <format dxfId="40">
      <pivotArea dataOnly="0" labelOnly="1" outline="0" fieldPosition="0">
        <references count="22">
          <reference field="0" count="0" selected="0"/>
          <reference field="1" count="1" selected="0">
            <x v="13"/>
          </reference>
          <reference field="2" count="1" selected="0">
            <x v="220"/>
          </reference>
          <reference field="3" count="1" selected="0">
            <x v="20"/>
          </reference>
          <reference field="4" count="1" selected="0">
            <x v="4"/>
          </reference>
          <reference field="5" count="1" selected="0">
            <x v="2"/>
          </reference>
          <reference field="6" count="0" selected="0"/>
          <reference field="7" count="1" selected="0">
            <x v="255"/>
          </reference>
          <reference field="8" count="1" selected="0">
            <x v="317"/>
          </reference>
          <reference field="9" count="1" selected="0">
            <x v="33"/>
          </reference>
          <reference field="10" count="1" selected="0">
            <x v="70"/>
          </reference>
          <reference field="11" count="1" selected="0">
            <x v="48"/>
          </reference>
          <reference field="12" count="1" selected="0">
            <x v="22"/>
          </reference>
          <reference field="13" count="1" selected="0">
            <x v="19"/>
          </reference>
          <reference field="14" count="1" selected="0">
            <x v="291"/>
          </reference>
          <reference field="15" count="1" selected="0">
            <x v="18"/>
          </reference>
          <reference field="17" count="1" selected="0">
            <x v="198"/>
          </reference>
          <reference field="18" count="1" selected="0">
            <x v="266"/>
          </reference>
          <reference field="19" count="1" selected="0">
            <x v="50"/>
          </reference>
          <reference field="20" count="1">
            <x v="52"/>
          </reference>
          <reference field="21" count="1" selected="0">
            <x v="21"/>
          </reference>
          <reference field="22" count="1" selected="0">
            <x v="106"/>
          </reference>
        </references>
      </pivotArea>
    </format>
    <format dxfId="39">
      <pivotArea dataOnly="0" labelOnly="1" outline="0" fieldPosition="0">
        <references count="22">
          <reference field="0" count="0" selected="0"/>
          <reference field="1" count="1" selected="0">
            <x v="13"/>
          </reference>
          <reference field="2" count="1" selected="0">
            <x v="246"/>
          </reference>
          <reference field="3" count="1" selected="0">
            <x v="20"/>
          </reference>
          <reference field="4" count="1" selected="0">
            <x v="4"/>
          </reference>
          <reference field="5" count="1" selected="0">
            <x v="2"/>
          </reference>
          <reference field="6" count="0" selected="0"/>
          <reference field="7" count="1" selected="0">
            <x v="285"/>
          </reference>
          <reference field="8" count="1" selected="0">
            <x v="362"/>
          </reference>
          <reference field="9" count="1" selected="0">
            <x v="84"/>
          </reference>
          <reference field="10" count="1" selected="0">
            <x v="46"/>
          </reference>
          <reference field="11" count="1" selected="0">
            <x v="48"/>
          </reference>
          <reference field="12" count="1" selected="0">
            <x v="0"/>
          </reference>
          <reference field="13" count="1" selected="0">
            <x v="19"/>
          </reference>
          <reference field="14" count="1" selected="0">
            <x v="208"/>
          </reference>
          <reference field="15" count="1" selected="0">
            <x v="2"/>
          </reference>
          <reference field="17" count="1" selected="0">
            <x v="224"/>
          </reference>
          <reference field="18" count="1" selected="0">
            <x v="190"/>
          </reference>
          <reference field="19" count="1" selected="0">
            <x v="50"/>
          </reference>
          <reference field="20" count="1">
            <x v="52"/>
          </reference>
          <reference field="21" count="1" selected="0">
            <x v="21"/>
          </reference>
          <reference field="22" count="1" selected="0">
            <x v="122"/>
          </reference>
        </references>
      </pivotArea>
    </format>
    <format dxfId="38">
      <pivotArea dataOnly="0" labelOnly="1" outline="0" fieldPosition="0">
        <references count="22">
          <reference field="0" count="0" selected="0"/>
          <reference field="1" count="1" selected="0">
            <x v="13"/>
          </reference>
          <reference field="2" count="1" selected="0">
            <x v="196"/>
          </reference>
          <reference field="3" count="1" selected="0">
            <x v="20"/>
          </reference>
          <reference field="4" count="1" selected="0">
            <x v="4"/>
          </reference>
          <reference field="5" count="1" selected="0">
            <x v="2"/>
          </reference>
          <reference field="6" count="0" selected="0"/>
          <reference field="7" count="1" selected="0">
            <x v="293"/>
          </reference>
          <reference field="8" count="1" selected="0">
            <x v="286"/>
          </reference>
          <reference field="9" count="1" selected="0">
            <x v="120"/>
          </reference>
          <reference field="10" count="1" selected="0">
            <x v="89"/>
          </reference>
          <reference field="11" count="1" selected="0">
            <x v="48"/>
          </reference>
          <reference field="12" count="1" selected="0">
            <x v="0"/>
          </reference>
          <reference field="13" count="1" selected="0">
            <x v="19"/>
          </reference>
          <reference field="14" count="1" selected="0">
            <x v="250"/>
          </reference>
          <reference field="15" count="1" selected="0">
            <x v="3"/>
          </reference>
          <reference field="17" count="1" selected="0">
            <x v="47"/>
          </reference>
          <reference field="18" count="1" selected="0">
            <x v="105"/>
          </reference>
          <reference field="19" count="1" selected="0">
            <x v="50"/>
          </reference>
          <reference field="20" count="1">
            <x v="52"/>
          </reference>
          <reference field="21" count="1" selected="0">
            <x v="21"/>
          </reference>
          <reference field="22" count="1" selected="0">
            <x v="119"/>
          </reference>
        </references>
      </pivotArea>
    </format>
    <format dxfId="37">
      <pivotArea dataOnly="0" labelOnly="1" outline="0" fieldPosition="0">
        <references count="22">
          <reference field="0" count="0" selected="0"/>
          <reference field="1" count="1" selected="0">
            <x v="13"/>
          </reference>
          <reference field="2" count="1" selected="0">
            <x v="196"/>
          </reference>
          <reference field="3" count="1" selected="0">
            <x v="20"/>
          </reference>
          <reference field="4" count="1" selected="0">
            <x v="4"/>
          </reference>
          <reference field="5" count="1" selected="0">
            <x v="2"/>
          </reference>
          <reference field="6" count="0" selected="0"/>
          <reference field="7" count="1" selected="0">
            <x v="294"/>
          </reference>
          <reference field="8" count="1" selected="0">
            <x v="285"/>
          </reference>
          <reference field="9" count="1" selected="0">
            <x v="120"/>
          </reference>
          <reference field="10" count="1" selected="0">
            <x v="89"/>
          </reference>
          <reference field="11" count="1" selected="0">
            <x v="48"/>
          </reference>
          <reference field="12" count="1" selected="0">
            <x v="0"/>
          </reference>
          <reference field="13" count="1" selected="0">
            <x v="19"/>
          </reference>
          <reference field="14" count="1" selected="0">
            <x v="250"/>
          </reference>
          <reference field="15" count="1" selected="0">
            <x v="3"/>
          </reference>
          <reference field="17" count="1" selected="0">
            <x v="47"/>
          </reference>
          <reference field="18" count="1" selected="0">
            <x v="105"/>
          </reference>
          <reference field="19" count="1" selected="0">
            <x v="50"/>
          </reference>
          <reference field="20" count="1">
            <x v="52"/>
          </reference>
          <reference field="21" count="1" selected="0">
            <x v="21"/>
          </reference>
          <reference field="22" count="1" selected="0">
            <x v="118"/>
          </reference>
        </references>
      </pivotArea>
    </format>
    <format dxfId="36">
      <pivotArea dataOnly="0" labelOnly="1" outline="0" fieldPosition="0">
        <references count="22">
          <reference field="0" count="0" selected="0"/>
          <reference field="1" count="1" selected="0">
            <x v="13"/>
          </reference>
          <reference field="2" count="1" selected="0">
            <x v="196"/>
          </reference>
          <reference field="3" count="1" selected="0">
            <x v="20"/>
          </reference>
          <reference field="4" count="1" selected="0">
            <x v="4"/>
          </reference>
          <reference field="5" count="1" selected="0">
            <x v="2"/>
          </reference>
          <reference field="6" count="0" selected="0"/>
          <reference field="7" count="1" selected="0">
            <x v="295"/>
          </reference>
          <reference field="8" count="1" selected="0">
            <x v="284"/>
          </reference>
          <reference field="9" count="1" selected="0">
            <x v="120"/>
          </reference>
          <reference field="10" count="1" selected="0">
            <x v="89"/>
          </reference>
          <reference field="11" count="1" selected="0">
            <x v="48"/>
          </reference>
          <reference field="12" count="1" selected="0">
            <x v="0"/>
          </reference>
          <reference field="13" count="1" selected="0">
            <x v="19"/>
          </reference>
          <reference field="14" count="1" selected="0">
            <x v="250"/>
          </reference>
          <reference field="15" count="1" selected="0">
            <x v="3"/>
          </reference>
          <reference field="17" count="1" selected="0">
            <x v="47"/>
          </reference>
          <reference field="18" count="1" selected="0">
            <x v="105"/>
          </reference>
          <reference field="19" count="1" selected="0">
            <x v="50"/>
          </reference>
          <reference field="20" count="1">
            <x v="52"/>
          </reference>
          <reference field="21" count="1" selected="0">
            <x v="21"/>
          </reference>
          <reference field="22" count="1" selected="0">
            <x v="117"/>
          </reference>
        </references>
      </pivotArea>
    </format>
    <format dxfId="35">
      <pivotArea dataOnly="0" labelOnly="1" outline="0" fieldPosition="0">
        <references count="22">
          <reference field="0" count="0" selected="0"/>
          <reference field="1" count="1" selected="0">
            <x v="13"/>
          </reference>
          <reference field="2" count="1" selected="0">
            <x v="245"/>
          </reference>
          <reference field="3" count="1" selected="0">
            <x v="4"/>
          </reference>
          <reference field="4" count="1" selected="0">
            <x v="20"/>
          </reference>
          <reference field="5" count="1" selected="0">
            <x v="0"/>
          </reference>
          <reference field="6" count="0" selected="0"/>
          <reference field="7" count="1" selected="0">
            <x v="295"/>
          </reference>
          <reference field="8" count="1" selected="0">
            <x v="359"/>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5" count="1" selected="0">
            <x v="3"/>
          </reference>
          <reference field="17" count="1" selected="0">
            <x v="38"/>
          </reference>
          <reference field="18" count="1" selected="0">
            <x v="56"/>
          </reference>
          <reference field="19" count="1" selected="0">
            <x v="26"/>
          </reference>
          <reference field="20" count="1">
            <x v="52"/>
          </reference>
          <reference field="21" count="1" selected="0">
            <x v="21"/>
          </reference>
          <reference field="22" count="1" selected="0">
            <x v="119"/>
          </reference>
        </references>
      </pivotArea>
    </format>
    <format dxfId="34">
      <pivotArea dataOnly="0" labelOnly="1" outline="0" fieldPosition="0">
        <references count="22">
          <reference field="0" count="0" selected="0"/>
          <reference field="1" count="1" selected="0">
            <x v="13"/>
          </reference>
          <reference field="2" count="1" selected="0">
            <x v="245"/>
          </reference>
          <reference field="3" count="1" selected="0">
            <x v="4"/>
          </reference>
          <reference field="4" count="1" selected="0">
            <x v="19"/>
          </reference>
          <reference field="5" count="1" selected="0">
            <x v="0"/>
          </reference>
          <reference field="6" count="0" selected="0"/>
          <reference field="7" count="1" selected="0">
            <x v="295"/>
          </reference>
          <reference field="8" count="1" selected="0">
            <x v="360"/>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5" count="1" selected="0">
            <x v="3"/>
          </reference>
          <reference field="17" count="1" selected="0">
            <x v="38"/>
          </reference>
          <reference field="18" count="1" selected="0">
            <x v="56"/>
          </reference>
          <reference field="19" count="1" selected="0">
            <x v="25"/>
          </reference>
          <reference field="20" count="1">
            <x v="52"/>
          </reference>
          <reference field="21" count="1" selected="0">
            <x v="21"/>
          </reference>
          <reference field="22" count="1" selected="0">
            <x v="118"/>
          </reference>
        </references>
      </pivotArea>
    </format>
    <format dxfId="33">
      <pivotArea dataOnly="0" labelOnly="1" outline="0" fieldPosition="0">
        <references count="22">
          <reference field="0" count="0" selected="0"/>
          <reference field="1" count="1" selected="0">
            <x v="13"/>
          </reference>
          <reference field="2" count="1" selected="0">
            <x v="245"/>
          </reference>
          <reference field="3" count="1" selected="0">
            <x v="4"/>
          </reference>
          <reference field="4" count="1" selected="0">
            <x v="18"/>
          </reference>
          <reference field="5" count="1" selected="0">
            <x v="0"/>
          </reference>
          <reference field="6" count="0" selected="0"/>
          <reference field="7" count="1" selected="0">
            <x v="295"/>
          </reference>
          <reference field="8" count="1" selected="0">
            <x v="361"/>
          </reference>
          <reference field="9" count="1" selected="0">
            <x v="122"/>
          </reference>
          <reference field="10" count="1" selected="0">
            <x v="89"/>
          </reference>
          <reference field="11" count="1" selected="0">
            <x v="48"/>
          </reference>
          <reference field="12" count="1" selected="0">
            <x v="27"/>
          </reference>
          <reference field="13" count="1" selected="0">
            <x v="19"/>
          </reference>
          <reference field="14" count="1" selected="0">
            <x v="250"/>
          </reference>
          <reference field="15" count="1" selected="0">
            <x v="3"/>
          </reference>
          <reference field="17" count="1" selected="0">
            <x v="38"/>
          </reference>
          <reference field="18" count="1" selected="0">
            <x v="56"/>
          </reference>
          <reference field="19" count="1" selected="0">
            <x v="24"/>
          </reference>
          <reference field="20" count="1">
            <x v="52"/>
          </reference>
          <reference field="21" count="1" selected="0">
            <x v="21"/>
          </reference>
          <reference field="22" count="1" selected="0">
            <x v="117"/>
          </reference>
        </references>
      </pivotArea>
    </format>
    <format dxfId="32">
      <pivotArea dataOnly="0" labelOnly="1" outline="0" fieldPosition="0">
        <references count="22">
          <reference field="0" count="0" selected="0"/>
          <reference field="1" count="1" selected="0">
            <x v="13"/>
          </reference>
          <reference field="2" count="1" selected="0">
            <x v="207"/>
          </reference>
          <reference field="3" count="1" selected="0">
            <x v="4"/>
          </reference>
          <reference field="4" count="1" selected="0">
            <x v="9"/>
          </reference>
          <reference field="5" count="1" selected="0">
            <x v="0"/>
          </reference>
          <reference field="6" count="0" selected="0"/>
          <reference field="7" count="1" selected="0">
            <x v="317"/>
          </reference>
          <reference field="8" count="1" selected="0">
            <x v="302"/>
          </reference>
          <reference field="9" count="1" selected="0">
            <x v="122"/>
          </reference>
          <reference field="10" count="1" selected="0">
            <x v="79"/>
          </reference>
          <reference field="11" count="1" selected="0">
            <x v="48"/>
          </reference>
          <reference field="12" count="1" selected="0">
            <x v="27"/>
          </reference>
          <reference field="13" count="1" selected="0">
            <x v="19"/>
          </reference>
          <reference field="14" count="1" selected="0">
            <x v="8"/>
          </reference>
          <reference field="15" count="1" selected="0">
            <x v="3"/>
          </reference>
          <reference field="17" count="1" selected="0">
            <x v="0"/>
          </reference>
          <reference field="18" count="1" selected="0">
            <x v="1"/>
          </reference>
          <reference field="19" count="1" selected="0">
            <x v="15"/>
          </reference>
          <reference field="20" count="1">
            <x v="52"/>
          </reference>
          <reference field="21" count="1" selected="0">
            <x v="21"/>
          </reference>
          <reference field="22" count="1" selected="0">
            <x v="92"/>
          </reference>
        </references>
      </pivotArea>
    </format>
    <format dxfId="31">
      <pivotArea dataOnly="0" labelOnly="1" outline="0" fieldPosition="0">
        <references count="22">
          <reference field="0" count="0" selected="0"/>
          <reference field="1" count="1" selected="0">
            <x v="6"/>
          </reference>
          <reference field="2" count="1" selected="0">
            <x v="145"/>
          </reference>
          <reference field="3" count="1" selected="0">
            <x v="5"/>
          </reference>
          <reference field="4" count="1" selected="0">
            <x v="10"/>
          </reference>
          <reference field="5" count="1" selected="0">
            <x v="0"/>
          </reference>
          <reference field="6" count="0" selected="0"/>
          <reference field="7" count="1" selected="0">
            <x v="323"/>
          </reference>
          <reference field="8" count="1" selected="0">
            <x v="205"/>
          </reference>
          <reference field="9" count="1" selected="0">
            <x v="49"/>
          </reference>
          <reference field="10" count="1" selected="0">
            <x v="75"/>
          </reference>
          <reference field="11" count="1" selected="0">
            <x v="14"/>
          </reference>
          <reference field="12" count="1" selected="0">
            <x v="0"/>
          </reference>
          <reference field="13" count="1" selected="0">
            <x v="4"/>
          </reference>
          <reference field="14" count="1" selected="0">
            <x v="4"/>
          </reference>
          <reference field="15" count="1" selected="0">
            <x v="13"/>
          </reference>
          <reference field="17" count="1" selected="0">
            <x v="220"/>
          </reference>
          <reference field="18" count="1" selected="0">
            <x v="68"/>
          </reference>
          <reference field="19" count="1" selected="0">
            <x v="4"/>
          </reference>
          <reference field="20" count="1">
            <x v="52"/>
          </reference>
          <reference field="21" count="1" selected="0">
            <x v="21"/>
          </reference>
          <reference field="22" count="1" selected="0">
            <x v="122"/>
          </reference>
        </references>
      </pivotArea>
    </format>
    <format dxfId="30">
      <pivotArea dataOnly="0" labelOnly="1" outline="0" fieldPosition="0">
        <references count="22">
          <reference field="0" count="0" selected="0"/>
          <reference field="1" count="1" selected="0">
            <x v="13"/>
          </reference>
          <reference field="2" count="1" selected="0">
            <x v="126"/>
          </reference>
          <reference field="3" count="1" selected="0">
            <x v="20"/>
          </reference>
          <reference field="4" count="1" selected="0">
            <x v="4"/>
          </reference>
          <reference field="5" count="1" selected="0">
            <x v="2"/>
          </reference>
          <reference field="6" count="0" selected="0"/>
          <reference field="7" count="1" selected="0">
            <x v="327"/>
          </reference>
          <reference field="8" count="1" selected="0">
            <x v="18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303"/>
          </reference>
          <reference field="15" count="1" selected="0">
            <x v="1"/>
          </reference>
          <reference field="17" count="1" selected="0">
            <x v="20"/>
          </reference>
          <reference field="18" count="1" selected="0">
            <x v="15"/>
          </reference>
          <reference field="19" count="1" selected="0">
            <x v="50"/>
          </reference>
          <reference field="20" count="1">
            <x v="52"/>
          </reference>
          <reference field="21" count="1" selected="0">
            <x v="21"/>
          </reference>
          <reference field="22" count="1" selected="0">
            <x v="87"/>
          </reference>
        </references>
      </pivotArea>
    </format>
    <format dxfId="29">
      <pivotArea dataOnly="0" labelOnly="1" outline="0" fieldPosition="0">
        <references count="22">
          <reference field="0" count="0" selected="0"/>
          <reference field="1" count="1" selected="0">
            <x v="13"/>
          </reference>
          <reference field="2" count="1" selected="0">
            <x v="241"/>
          </reference>
          <reference field="3" count="1" selected="0">
            <x v="20"/>
          </reference>
          <reference field="4" count="1" selected="0">
            <x v="4"/>
          </reference>
          <reference field="5" count="1" selected="0">
            <x v="2"/>
          </reference>
          <reference field="6" count="0" selected="0"/>
          <reference field="7" count="1" selected="0">
            <x v="328"/>
          </reference>
          <reference field="8" count="1" selected="0">
            <x v="354"/>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258"/>
          </reference>
          <reference field="15" count="1" selected="0">
            <x v="1"/>
          </reference>
          <reference field="17" count="1" selected="0">
            <x v="24"/>
          </reference>
          <reference field="18" count="1" selected="0">
            <x v="21"/>
          </reference>
          <reference field="19" count="1" selected="0">
            <x v="50"/>
          </reference>
          <reference field="20" count="1">
            <x v="52"/>
          </reference>
          <reference field="21" count="1" selected="0">
            <x v="21"/>
          </reference>
          <reference field="22" count="1" selected="0">
            <x v="88"/>
          </reference>
        </references>
      </pivotArea>
    </format>
    <format dxfId="28">
      <pivotArea dataOnly="0" labelOnly="1" outline="0" fieldPosition="0">
        <references count="22">
          <reference field="0" count="0" selected="0"/>
          <reference field="1" count="1" selected="0">
            <x v="13"/>
          </reference>
          <reference field="2" count="1" selected="0">
            <x v="241"/>
          </reference>
          <reference field="3" count="1" selected="0">
            <x v="20"/>
          </reference>
          <reference field="4" count="1" selected="0">
            <x v="4"/>
          </reference>
          <reference field="5" count="1" selected="0">
            <x v="2"/>
          </reference>
          <reference field="6" count="0" selected="0"/>
          <reference field="7" count="1" selected="0">
            <x v="329"/>
          </reference>
          <reference field="8" count="1" selected="0">
            <x v="353"/>
          </reference>
          <reference field="9" count="1" selected="0">
            <x v="117"/>
          </reference>
          <reference field="10" count="1" selected="0">
            <x v="94"/>
          </reference>
          <reference field="11" count="1" selected="0">
            <x v="48"/>
          </reference>
          <reference field="12" count="1" selected="0">
            <x v="0"/>
          </reference>
          <reference field="13" count="1" selected="0">
            <x v="19"/>
          </reference>
          <reference field="14" count="1" selected="0">
            <x v="259"/>
          </reference>
          <reference field="15" count="1" selected="0">
            <x v="1"/>
          </reference>
          <reference field="17" count="1" selected="0">
            <x v="25"/>
          </reference>
          <reference field="18" count="1" selected="0">
            <x v="22"/>
          </reference>
          <reference field="19" count="1" selected="0">
            <x v="50"/>
          </reference>
          <reference field="20" count="1">
            <x v="52"/>
          </reference>
          <reference field="21" count="1" selected="0">
            <x v="21"/>
          </reference>
          <reference field="22" count="1" selected="0">
            <x v="89"/>
          </reference>
        </references>
      </pivotArea>
    </format>
    <format dxfId="27">
      <pivotArea dataOnly="0" labelOnly="1" outline="0" fieldPosition="0">
        <references count="22">
          <reference field="0" count="0" selected="0"/>
          <reference field="1" count="1" selected="0">
            <x v="1"/>
          </reference>
          <reference field="2" count="1" selected="0">
            <x v="205"/>
          </reference>
          <reference field="3" count="1" selected="0">
            <x v="1"/>
          </reference>
          <reference field="4" count="1" selected="0">
            <x v="13"/>
          </reference>
          <reference field="5" count="1" selected="0">
            <x v="0"/>
          </reference>
          <reference field="6" count="0" selected="0"/>
          <reference field="7" count="1" selected="0">
            <x v="331"/>
          </reference>
          <reference field="8" count="1" selected="0">
            <x v="300"/>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92"/>
          </reference>
          <reference field="15" count="1" selected="0">
            <x v="19"/>
          </reference>
          <reference field="17" count="1" selected="0">
            <x v="96"/>
          </reference>
          <reference field="18" count="1" selected="0">
            <x v="172"/>
          </reference>
          <reference field="19" count="1" selected="0">
            <x v="46"/>
          </reference>
          <reference field="20" count="1">
            <x v="52"/>
          </reference>
          <reference field="21" count="1" selected="0">
            <x v="21"/>
          </reference>
          <reference field="22" count="1" selected="0">
            <x v="122"/>
          </reference>
        </references>
      </pivotArea>
    </format>
    <format dxfId="26">
      <pivotArea dataOnly="0" labelOnly="1" outline="0" fieldPosition="0">
        <references count="22">
          <reference field="0" count="0" selected="0"/>
          <reference field="1" count="1" selected="0">
            <x v="1"/>
          </reference>
          <reference field="2" count="1" selected="0">
            <x v="100"/>
          </reference>
          <reference field="3" count="1" selected="0">
            <x v="1"/>
          </reference>
          <reference field="4" count="1" selected="0">
            <x v="13"/>
          </reference>
          <reference field="5" count="1" selected="0">
            <x v="0"/>
          </reference>
          <reference field="6" count="0" selected="0"/>
          <reference field="7" count="1" selected="0">
            <x v="332"/>
          </reference>
          <reference field="8" count="1" selected="0">
            <x v="156"/>
          </reference>
          <reference field="9" count="1" selected="0">
            <x v="122"/>
          </reference>
          <reference field="10" count="1" selected="0">
            <x v="143"/>
          </reference>
          <reference field="11" count="1" selected="0">
            <x v="47"/>
          </reference>
          <reference field="12" count="1" selected="0">
            <x v="27"/>
          </reference>
          <reference field="13" count="1" selected="0">
            <x v="19"/>
          </reference>
          <reference field="14" count="1" selected="0">
            <x v="99"/>
          </reference>
          <reference field="15" count="1" selected="0">
            <x v="19"/>
          </reference>
          <reference field="17" count="1" selected="0">
            <x v="107"/>
          </reference>
          <reference field="18" count="1" selected="0">
            <x v="146"/>
          </reference>
          <reference field="19" count="1" selected="0">
            <x v="6"/>
          </reference>
          <reference field="20" count="1">
            <x v="52"/>
          </reference>
          <reference field="21" count="1" selected="0">
            <x v="21"/>
          </reference>
          <reference field="22" count="1" selected="0">
            <x v="122"/>
          </reference>
        </references>
      </pivotArea>
    </format>
    <format dxfId="25">
      <pivotArea dataOnly="0" labelOnly="1" outline="0" fieldPosition="0">
        <references count="22">
          <reference field="0" count="0" selected="0"/>
          <reference field="1" count="1" selected="0">
            <x v="1"/>
          </reference>
          <reference field="2" count="1" selected="0">
            <x v="204"/>
          </reference>
          <reference field="3" count="1" selected="0">
            <x v="1"/>
          </reference>
          <reference field="4" count="1" selected="0">
            <x v="13"/>
          </reference>
          <reference field="5" count="1" selected="0">
            <x v="0"/>
          </reference>
          <reference field="6" count="0" selected="0"/>
          <reference field="7" count="1" selected="0">
            <x v="333"/>
          </reference>
          <reference field="8" count="1" selected="0">
            <x v="298"/>
          </reference>
          <reference field="9" count="1" selected="0">
            <x v="122"/>
          </reference>
          <reference field="10" count="1" selected="0">
            <x v="143"/>
          </reference>
          <reference field="11" count="1" selected="0">
            <x v="20"/>
          </reference>
          <reference field="12" count="1" selected="0">
            <x v="27"/>
          </reference>
          <reference field="13" count="1" selected="0">
            <x v="19"/>
          </reference>
          <reference field="14" count="1" selected="0">
            <x v="110"/>
          </reference>
          <reference field="15" count="1" selected="0">
            <x v="19"/>
          </reference>
          <reference field="17" count="1" selected="0">
            <x v="120"/>
          </reference>
          <reference field="18" count="1" selected="0">
            <x v="154"/>
          </reference>
          <reference field="19" count="1" selected="0">
            <x v="46"/>
          </reference>
          <reference field="20" count="1">
            <x v="52"/>
          </reference>
          <reference field="21" count="1" selected="0">
            <x v="21"/>
          </reference>
          <reference field="22" count="1" selected="0">
            <x v="122"/>
          </reference>
        </references>
      </pivotArea>
    </format>
    <format dxfId="24">
      <pivotArea dataOnly="0" labelOnly="1" outline="0" fieldPosition="0">
        <references count="22">
          <reference field="0" count="0" selected="0"/>
          <reference field="1" count="1" selected="0">
            <x v="3"/>
          </reference>
          <reference field="2" count="1" selected="0">
            <x v="170"/>
          </reference>
          <reference field="3" count="1" selected="0">
            <x v="12"/>
          </reference>
          <reference field="4" count="1" selected="0">
            <x v="2"/>
          </reference>
          <reference field="5" count="1" selected="0">
            <x v="1"/>
          </reference>
          <reference field="6" count="0" selected="0"/>
          <reference field="7" count="1" selected="0">
            <x v="334"/>
          </reference>
          <reference field="8" count="1" selected="0">
            <x v="239"/>
          </reference>
          <reference field="9" count="1" selected="0">
            <x v="52"/>
          </reference>
          <reference field="10" count="1" selected="0">
            <x v="111"/>
          </reference>
          <reference field="11" count="1" selected="0">
            <x v="28"/>
          </reference>
          <reference field="12" count="1" selected="0">
            <x v="0"/>
          </reference>
          <reference field="13" count="1" selected="0">
            <x v="19"/>
          </reference>
          <reference field="14" count="1" selected="0">
            <x v="191"/>
          </reference>
          <reference field="15" count="1" selected="0">
            <x v="4"/>
          </reference>
          <reference field="17" count="1" selected="0">
            <x v="205"/>
          </reference>
          <reference field="18" count="1" selected="0">
            <x v="171"/>
          </reference>
          <reference field="19" count="1" selected="0">
            <x v="12"/>
          </reference>
          <reference field="20" count="1">
            <x v="52"/>
          </reference>
          <reference field="21" count="1" selected="0">
            <x v="21"/>
          </reference>
          <reference field="22" count="1" selected="0">
            <x v="122"/>
          </reference>
        </references>
      </pivotArea>
    </format>
    <format dxfId="23">
      <pivotArea dataOnly="0" labelOnly="1" outline="0" fieldPosition="0">
        <references count="22">
          <reference field="0" count="0" selected="0"/>
          <reference field="1" count="1" selected="0">
            <x v="13"/>
          </reference>
          <reference field="2" count="1" selected="0">
            <x v="60"/>
          </reference>
          <reference field="3" count="1" selected="0">
            <x v="20"/>
          </reference>
          <reference field="4" count="1" selected="0">
            <x v="4"/>
          </reference>
          <reference field="5" count="1" selected="0">
            <x v="2"/>
          </reference>
          <reference field="6" count="0" selected="0"/>
          <reference field="7" count="1" selected="0">
            <x v="334"/>
          </reference>
          <reference field="8" count="1" selected="0">
            <x v="94"/>
          </reference>
          <reference field="9" count="1" selected="0">
            <x v="93"/>
          </reference>
          <reference field="10" count="1" selected="0">
            <x v="107"/>
          </reference>
          <reference field="11" count="1" selected="0">
            <x v="48"/>
          </reference>
          <reference field="12" count="1" selected="0">
            <x v="0"/>
          </reference>
          <reference field="13" count="1" selected="0">
            <x v="19"/>
          </reference>
          <reference field="14" count="1" selected="0">
            <x v="284"/>
          </reference>
          <reference field="15" count="1" selected="0">
            <x v="1"/>
          </reference>
          <reference field="17" count="1" selected="0">
            <x v="27"/>
          </reference>
          <reference field="18" count="1" selected="0">
            <x v="24"/>
          </reference>
          <reference field="19" count="1" selected="0">
            <x v="50"/>
          </reference>
          <reference field="20" count="1">
            <x v="52"/>
          </reference>
          <reference field="21" count="1" selected="0">
            <x v="21"/>
          </reference>
          <reference field="22" count="1" selected="0">
            <x v="95"/>
          </reference>
        </references>
      </pivotArea>
    </format>
    <format dxfId="22">
      <pivotArea dataOnly="0" labelOnly="1" outline="0" fieldPosition="0">
        <references count="22">
          <reference field="0" count="0" selected="0"/>
          <reference field="1" count="1" selected="0">
            <x v="0"/>
          </reference>
          <reference field="2" count="1" selected="0">
            <x v="95"/>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149"/>
          </reference>
          <reference field="9" count="1" selected="0">
            <x v="122"/>
          </reference>
          <reference field="10" count="1" selected="0">
            <x v="143"/>
          </reference>
          <reference field="11" count="1" selected="0">
            <x v="2"/>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0"/>
          </reference>
          <reference field="21" count="1" selected="0">
            <x v="21"/>
          </reference>
          <reference field="22" count="1" selected="0">
            <x v="12"/>
          </reference>
        </references>
      </pivotArea>
    </format>
    <format dxfId="21">
      <pivotArea dataOnly="0" labelOnly="1" outline="0" fieldPosition="0">
        <references count="22">
          <reference field="0" count="0" selected="0"/>
          <reference field="1" count="1" selected="0">
            <x v="9"/>
          </reference>
          <reference field="2" count="1" selected="0">
            <x v="95"/>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150"/>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27"/>
          </reference>
          <reference field="21" count="1" selected="0">
            <x v="21"/>
          </reference>
          <reference field="22" count="1" selected="0">
            <x v="122"/>
          </reference>
        </references>
      </pivotArea>
    </format>
    <format dxfId="20">
      <pivotArea dataOnly="0" labelOnly="1" outline="0" fieldPosition="0">
        <references count="22">
          <reference field="0" count="0" selected="0"/>
          <reference field="1" count="1" selected="0">
            <x v="9"/>
          </reference>
          <reference field="2" count="1" selected="0">
            <x v="138"/>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198"/>
          </reference>
          <reference field="9" count="1" selected="0">
            <x v="122"/>
          </reference>
          <reference field="10" count="1" selected="0">
            <x v="23"/>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20"/>
          </reference>
          <reference field="21" count="1" selected="0">
            <x v="21"/>
          </reference>
          <reference field="22" count="1" selected="0">
            <x v="122"/>
          </reference>
        </references>
      </pivotArea>
    </format>
    <format dxfId="19">
      <pivotArea dataOnly="0" labelOnly="1" outline="0" fieldPosition="0">
        <references count="22">
          <reference field="0" count="0" selected="0"/>
          <reference field="1" count="1" selected="0">
            <x v="0"/>
          </reference>
          <reference field="2" count="1" selected="0">
            <x v="146"/>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209"/>
          </reference>
          <reference field="9" count="1" selected="0">
            <x v="122"/>
          </reference>
          <reference field="10" count="1" selected="0">
            <x v="143"/>
          </reference>
          <reference field="11" count="1" selected="0">
            <x v="7"/>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4"/>
          </reference>
          <reference field="21" count="1" selected="0">
            <x v="21"/>
          </reference>
          <reference field="22" count="1" selected="0">
            <x v="12"/>
          </reference>
        </references>
      </pivotArea>
    </format>
    <format dxfId="18">
      <pivotArea dataOnly="0" labelOnly="1" outline="0" fieldPosition="0">
        <references count="22">
          <reference field="0" count="0" selected="0"/>
          <reference field="1" count="1" selected="0">
            <x v="9"/>
          </reference>
          <reference field="2" count="1" selected="0">
            <x v="146"/>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10"/>
          </reference>
          <reference field="9" count="1" selected="0">
            <x v="122"/>
          </reference>
          <reference field="10" count="1" selected="0">
            <x v="27"/>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5"/>
          </reference>
          <reference field="21" count="1" selected="0">
            <x v="21"/>
          </reference>
          <reference field="22" count="1" selected="0">
            <x v="122"/>
          </reference>
        </references>
      </pivotArea>
    </format>
    <format dxfId="17">
      <pivotArea dataOnly="0" labelOnly="1" outline="0" fieldPosition="0">
        <references count="22">
          <reference field="0" count="0" selected="0"/>
          <reference field="1" count="1" selected="0">
            <x v="0"/>
          </reference>
          <reference field="2" count="1" selected="0">
            <x v="196"/>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273"/>
          </reference>
          <reference field="9" count="1" selected="0">
            <x v="122"/>
          </reference>
          <reference field="10" count="1" selected="0">
            <x v="143"/>
          </reference>
          <reference field="11" count="1" selected="0">
            <x v="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0"/>
          </reference>
          <reference field="21" count="1" selected="0">
            <x v="21"/>
          </reference>
          <reference field="22" count="1" selected="0">
            <x v="12"/>
          </reference>
        </references>
      </pivotArea>
    </format>
    <format dxfId="16">
      <pivotArea dataOnly="0" labelOnly="1" outline="0" fieldPosition="0">
        <references count="22">
          <reference field="0" count="0" selected="0"/>
          <reference field="1" count="1" selected="0">
            <x v="0"/>
          </reference>
          <reference field="2" count="1" selected="0">
            <x v="196"/>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274"/>
          </reference>
          <reference field="9" count="1" selected="0">
            <x v="122"/>
          </reference>
          <reference field="10" count="1" selected="0">
            <x v="143"/>
          </reference>
          <reference field="11" count="1" selected="0">
            <x v="1"/>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1"/>
          </reference>
          <reference field="21" count="1" selected="0">
            <x v="21"/>
          </reference>
          <reference field="22" count="1" selected="0">
            <x v="12"/>
          </reference>
        </references>
      </pivotArea>
    </format>
    <format dxfId="15">
      <pivotArea dataOnly="0" labelOnly="1" outline="0" fieldPosition="0">
        <references count="22">
          <reference field="0" count="0" selected="0"/>
          <reference field="1" count="1" selected="0">
            <x v="9"/>
          </reference>
          <reference field="2" count="1" selected="0">
            <x v="196"/>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75"/>
          </reference>
          <reference field="9" count="1" selected="0">
            <x v="122"/>
          </reference>
          <reference field="10" count="1" selected="0">
            <x v="28"/>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2"/>
          </reference>
          <reference field="21" count="1" selected="0">
            <x v="21"/>
          </reference>
          <reference field="22" count="1" selected="0">
            <x v="122"/>
          </reference>
        </references>
      </pivotArea>
    </format>
    <format dxfId="14">
      <pivotArea dataOnly="0" labelOnly="1" outline="0" fieldPosition="0">
        <references count="22">
          <reference field="0" count="0" selected="0"/>
          <reference field="1" count="1" selected="0">
            <x v="0"/>
          </reference>
          <reference field="2" count="1" selected="0">
            <x v="196"/>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275"/>
          </reference>
          <reference field="9" count="1" selected="0">
            <x v="122"/>
          </reference>
          <reference field="10" count="1" selected="0">
            <x v="143"/>
          </reference>
          <reference field="11" count="1" selected="0">
            <x v="10"/>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9"/>
          </reference>
          <reference field="21" count="1" selected="0">
            <x v="21"/>
          </reference>
          <reference field="22" count="1" selected="0">
            <x v="12"/>
          </reference>
        </references>
      </pivotArea>
    </format>
    <format dxfId="13">
      <pivotArea dataOnly="0" labelOnly="1" outline="0" fieldPosition="0">
        <references count="22">
          <reference field="0" count="0" selected="0"/>
          <reference field="1" count="1" selected="0">
            <x v="9"/>
          </reference>
          <reference field="2" count="1" selected="0">
            <x v="196"/>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76"/>
          </reference>
          <reference field="9" count="1" selected="0">
            <x v="122"/>
          </reference>
          <reference field="10" count="1" selected="0">
            <x v="24"/>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6"/>
          </reference>
          <reference field="21" count="1" selected="0">
            <x v="21"/>
          </reference>
          <reference field="22" count="1" selected="0">
            <x v="122"/>
          </reference>
        </references>
      </pivotArea>
    </format>
    <format dxfId="12">
      <pivotArea dataOnly="0" labelOnly="1" outline="0" fieldPosition="0">
        <references count="22">
          <reference field="0" count="0" selected="0"/>
          <reference field="1" count="1" selected="0">
            <x v="9"/>
          </reference>
          <reference field="2" count="1" selected="0">
            <x v="196"/>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77"/>
          </reference>
          <reference field="9" count="1" selected="0">
            <x v="122"/>
          </reference>
          <reference field="10" count="1" selected="0">
            <x v="18"/>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7"/>
          </reference>
          <reference field="21" count="1" selected="0">
            <x v="21"/>
          </reference>
          <reference field="22" count="1" selected="0">
            <x v="122"/>
          </reference>
        </references>
      </pivotArea>
    </format>
    <format dxfId="11">
      <pivotArea dataOnly="0" labelOnly="1" outline="0" fieldPosition="0">
        <references count="22">
          <reference field="0" count="0" selected="0"/>
          <reference field="1" count="1" selected="0">
            <x v="9"/>
          </reference>
          <reference field="2" count="1" selected="0">
            <x v="196"/>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78"/>
          </reference>
          <reference field="9" count="1" selected="0">
            <x v="122"/>
          </reference>
          <reference field="10" count="1" selected="0">
            <x v="19"/>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48"/>
          </reference>
          <reference field="21" count="1" selected="0">
            <x v="21"/>
          </reference>
          <reference field="22" count="1" selected="0">
            <x v="122"/>
          </reference>
        </references>
      </pivotArea>
    </format>
    <format dxfId="10">
      <pivotArea dataOnly="0" labelOnly="1" outline="0" fieldPosition="0">
        <references count="22">
          <reference field="0" count="0" selected="0"/>
          <reference field="1" count="1" selected="0">
            <x v="9"/>
          </reference>
          <reference field="2" count="1" selected="0">
            <x v="202"/>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295"/>
          </reference>
          <reference field="9" count="1" selected="0">
            <x v="122"/>
          </reference>
          <reference field="10" count="1" selected="0">
            <x v="21"/>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28"/>
          </reference>
          <reference field="21" count="1" selected="0">
            <x v="21"/>
          </reference>
          <reference field="22" count="1" selected="0">
            <x v="122"/>
          </reference>
        </references>
      </pivotArea>
    </format>
    <format dxfId="9">
      <pivotArea dataOnly="0" labelOnly="1" outline="0" fieldPosition="0">
        <references count="22">
          <reference field="0" count="0" selected="0"/>
          <reference field="1" count="1" selected="0">
            <x v="0"/>
          </reference>
          <reference field="2" count="1" selected="0">
            <x v="202"/>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296"/>
          </reference>
          <reference field="9" count="1" selected="0">
            <x v="122"/>
          </reference>
          <reference field="10" count="1" selected="0">
            <x v="143"/>
          </reference>
          <reference field="11" count="1" selected="0">
            <x v="9"/>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8"/>
          </reference>
          <reference field="21" count="1" selected="0">
            <x v="21"/>
          </reference>
          <reference field="22" count="1" selected="0">
            <x v="12"/>
          </reference>
        </references>
      </pivotArea>
    </format>
    <format dxfId="8">
      <pivotArea dataOnly="0" labelOnly="1" outline="0" fieldPosition="0">
        <references count="22">
          <reference field="0" count="0" selected="0"/>
          <reference field="1" count="1" selected="0">
            <x v="9"/>
          </reference>
          <reference field="2" count="1" selected="0">
            <x v="215"/>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11"/>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6"/>
          </reference>
          <reference field="21" count="1" selected="0">
            <x v="21"/>
          </reference>
          <reference field="22" count="1" selected="0">
            <x v="122"/>
          </reference>
        </references>
      </pivotArea>
    </format>
    <format dxfId="7">
      <pivotArea dataOnly="0" labelOnly="1" outline="0" fieldPosition="0">
        <references count="22">
          <reference field="0" count="0" selected="0"/>
          <reference field="1" count="1" selected="0">
            <x v="0"/>
          </reference>
          <reference field="2" count="1" selected="0">
            <x v="221"/>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323"/>
          </reference>
          <reference field="9" count="1" selected="0">
            <x v="122"/>
          </reference>
          <reference field="10" count="1" selected="0">
            <x v="143"/>
          </reference>
          <reference field="11" count="1" selected="0">
            <x v="4"/>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2"/>
          </reference>
          <reference field="21" count="1" selected="0">
            <x v="21"/>
          </reference>
          <reference field="22" count="1" selected="0">
            <x v="12"/>
          </reference>
        </references>
      </pivotArea>
    </format>
    <format dxfId="6">
      <pivotArea dataOnly="0" labelOnly="1" outline="0" fieldPosition="0">
        <references count="22">
          <reference field="0" count="0" selected="0"/>
          <reference field="1" count="1" selected="0">
            <x v="9"/>
          </reference>
          <reference field="2" count="1" selected="0">
            <x v="221"/>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24"/>
          </reference>
          <reference field="9" count="1" selected="0">
            <x v="122"/>
          </reference>
          <reference field="10" count="1" selected="0">
            <x v="22"/>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4"/>
          </reference>
          <reference field="21" count="1" selected="0">
            <x v="21"/>
          </reference>
          <reference field="22" count="1" selected="0">
            <x v="122"/>
          </reference>
        </references>
      </pivotArea>
    </format>
    <format dxfId="5">
      <pivotArea dataOnly="0" labelOnly="1" outline="0" fieldPosition="0">
        <references count="22">
          <reference field="0" count="0" selected="0"/>
          <reference field="1" count="1" selected="0">
            <x v="9"/>
          </reference>
          <reference field="2" count="1" selected="0">
            <x v="221"/>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25"/>
          </reference>
          <reference field="9" count="1" selected="0">
            <x v="122"/>
          </reference>
          <reference field="10" count="1" selected="0">
            <x v="25"/>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1"/>
          </reference>
          <reference field="21" count="1" selected="0">
            <x v="21"/>
          </reference>
          <reference field="22" count="1" selected="0">
            <x v="122"/>
          </reference>
        </references>
      </pivotArea>
    </format>
    <format dxfId="4">
      <pivotArea dataOnly="0" labelOnly="1" outline="0" fieldPosition="0">
        <references count="22">
          <reference field="0" count="0" selected="0"/>
          <reference field="1" count="1" selected="0">
            <x v="9"/>
          </reference>
          <reference field="2" count="1" selected="0">
            <x v="221"/>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26"/>
          </reference>
          <reference field="9" count="1" selected="0">
            <x v="122"/>
          </reference>
          <reference field="10" count="1" selected="0">
            <x v="21"/>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33"/>
          </reference>
          <reference field="21" count="1" selected="0">
            <x v="21"/>
          </reference>
          <reference field="22" count="1" selected="0">
            <x v="122"/>
          </reference>
        </references>
      </pivotArea>
    </format>
    <format dxfId="3">
      <pivotArea dataOnly="0" labelOnly="1" outline="0" fieldPosition="0">
        <references count="22">
          <reference field="0" count="0" selected="0"/>
          <reference field="1" count="1" selected="0">
            <x v="9"/>
          </reference>
          <reference field="2" count="1" selected="0">
            <x v="249"/>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65"/>
          </reference>
          <reference field="9" count="1" selected="0">
            <x v="122"/>
          </reference>
          <reference field="10" count="1" selected="0">
            <x v="26"/>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51"/>
          </reference>
          <reference field="21" count="1" selected="0">
            <x v="21"/>
          </reference>
          <reference field="22" count="1" selected="0">
            <x v="122"/>
          </reference>
        </references>
      </pivotArea>
    </format>
    <format dxfId="2">
      <pivotArea dataOnly="0" labelOnly="1" outline="0" fieldPosition="0">
        <references count="22">
          <reference field="0" count="0" selected="0"/>
          <reference field="1" count="1" selected="0">
            <x v="9"/>
          </reference>
          <reference field="2" count="1" selected="0">
            <x v="250"/>
          </reference>
          <reference field="3" count="1" selected="0">
            <x v="6"/>
          </reference>
          <reference field="4" count="1" selected="0">
            <x v="35"/>
          </reference>
          <reference field="5" count="1" selected="0">
            <x v="0"/>
          </reference>
          <reference field="6" count="0" selected="0"/>
          <reference field="7" count="1" selected="0">
            <x v="334"/>
          </reference>
          <reference field="8" count="1" selected="0">
            <x v="374"/>
          </reference>
          <reference field="9" count="1" selected="0">
            <x v="122"/>
          </reference>
          <reference field="10" count="1" selected="0">
            <x v="20"/>
          </reference>
          <reference field="11" count="1" selected="0">
            <x v="48"/>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26"/>
          </reference>
          <reference field="21" count="1" selected="0">
            <x v="21"/>
          </reference>
          <reference field="22" count="1" selected="0">
            <x v="122"/>
          </reference>
        </references>
      </pivotArea>
    </format>
    <format dxfId="1">
      <pivotArea dataOnly="0" labelOnly="1" outline="0" fieldPosition="0">
        <references count="22">
          <reference field="0" count="0" selected="0"/>
          <reference field="1" count="1" selected="0">
            <x v="0"/>
          </reference>
          <reference field="2" count="1" selected="0">
            <x v="250"/>
          </reference>
          <reference field="3" count="1" selected="0">
            <x v="22"/>
          </reference>
          <reference field="4" count="1" selected="0">
            <x v="34"/>
          </reference>
          <reference field="5" count="1" selected="0">
            <x v="0"/>
          </reference>
          <reference field="6" count="0" selected="0"/>
          <reference field="7" count="1" selected="0">
            <x v="334"/>
          </reference>
          <reference field="8" count="1" selected="0">
            <x v="375"/>
          </reference>
          <reference field="9" count="1" selected="0">
            <x v="122"/>
          </reference>
          <reference field="10" count="1" selected="0">
            <x v="143"/>
          </reference>
          <reference field="11" count="1" selected="0">
            <x v="6"/>
          </reference>
          <reference field="12" count="1" selected="0">
            <x v="27"/>
          </reference>
          <reference field="13" count="1" selected="0">
            <x v="19"/>
          </reference>
          <reference field="14" count="1" selected="0">
            <x v="305"/>
          </reference>
          <reference field="15" count="1" selected="0">
            <x v="23"/>
          </reference>
          <reference field="17" count="1" selected="0">
            <x v="301"/>
          </reference>
          <reference field="18" count="1" selected="0">
            <x v="0"/>
          </reference>
          <reference field="19" count="1" selected="0">
            <x v="50"/>
          </reference>
          <reference field="20" count="1">
            <x v="25"/>
          </reference>
          <reference field="21" count="1" selected="0">
            <x v="21"/>
          </reference>
          <reference field="22" count="1" selected="0">
            <x v="12"/>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Veronika.Kucerova@fnol.cz" TargetMode="External"/><Relationship Id="rId13" Type="http://schemas.openxmlformats.org/officeDocument/2006/relationships/hyperlink" Target="mailto:Leona.raskova@upol.cz" TargetMode="External"/><Relationship Id="rId18" Type="http://schemas.openxmlformats.org/officeDocument/2006/relationships/hyperlink" Target="mailto:krupka.olomouc@gmail.com" TargetMode="External"/><Relationship Id="rId3" Type="http://schemas.openxmlformats.org/officeDocument/2006/relationships/hyperlink" Target="mailto:Katerina.Zachova@fnol.cz" TargetMode="External"/><Relationship Id="rId21" Type="http://schemas.openxmlformats.org/officeDocument/2006/relationships/comments" Target="../comments1.xml"/><Relationship Id="rId7" Type="http://schemas.openxmlformats.org/officeDocument/2006/relationships/hyperlink" Target="mailto:Veronika.Kucerova@fnol.cz" TargetMode="External"/><Relationship Id="rId12" Type="http://schemas.openxmlformats.org/officeDocument/2006/relationships/hyperlink" Target="mailto:krupka.olomouc@gmail.com" TargetMode="External"/><Relationship Id="rId17" Type="http://schemas.openxmlformats.org/officeDocument/2006/relationships/hyperlink" Target="https://www.qiagen.com/products/discovery-and-translational-research/dna-rna-purification/dna-purification/plasmid-dna/qiagen-plasmid-kits?catno=12145" TargetMode="External"/><Relationship Id="rId2" Type="http://schemas.openxmlformats.org/officeDocument/2006/relationships/hyperlink" Target="mailto:Katerina.Zachova@fnol.cz" TargetMode="External"/><Relationship Id="rId16" Type="http://schemas.openxmlformats.org/officeDocument/2006/relationships/hyperlink" Target="mailto:leona.raskova@fnol.cz+L22:LL22:L47" TargetMode="External"/><Relationship Id="rId20" Type="http://schemas.openxmlformats.org/officeDocument/2006/relationships/vmlDrawing" Target="../drawings/vmlDrawing1.vml"/><Relationship Id="rId1" Type="http://schemas.openxmlformats.org/officeDocument/2006/relationships/hyperlink" Target="mailto:david.friedecky@fnol.cz,%20588%2044%206510" TargetMode="External"/><Relationship Id="rId6" Type="http://schemas.openxmlformats.org/officeDocument/2006/relationships/hyperlink" Target="mailto:Veronika.Kucerova@fnol.cz" TargetMode="External"/><Relationship Id="rId11" Type="http://schemas.openxmlformats.org/officeDocument/2006/relationships/hyperlink" Target="mailto:krupka.olomouc@gmail.com" TargetMode="External"/><Relationship Id="rId5" Type="http://schemas.openxmlformats.org/officeDocument/2006/relationships/hyperlink" Target="mailto:Veronika.Kucerova@fnol.cz" TargetMode="External"/><Relationship Id="rId15" Type="http://schemas.openxmlformats.org/officeDocument/2006/relationships/hyperlink" Target="mailto:veronika.sidova@fnol.cz" TargetMode="External"/><Relationship Id="rId10" Type="http://schemas.openxmlformats.org/officeDocument/2006/relationships/hyperlink" Target="mailto:krupka.olomouc@gmail.com" TargetMode="External"/><Relationship Id="rId19" Type="http://schemas.openxmlformats.org/officeDocument/2006/relationships/printerSettings" Target="../printerSettings/printerSettings11.bin"/><Relationship Id="rId4" Type="http://schemas.openxmlformats.org/officeDocument/2006/relationships/hyperlink" Target="mailto:Katerina.Zachova@fnol.cz" TargetMode="External"/><Relationship Id="rId9" Type="http://schemas.openxmlformats.org/officeDocument/2006/relationships/hyperlink" Target="mailto:krupka.olomouc@gmail.com" TargetMode="External"/><Relationship Id="rId14" Type="http://schemas.openxmlformats.org/officeDocument/2006/relationships/hyperlink" Target="mailto:veronika.sidova@fno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C2E6-307B-4457-A839-F0B9F6F1D7CF}">
  <sheetPr>
    <tabColor theme="9" tint="0.39997558519241921"/>
    <pageSetUpPr fitToPage="1"/>
  </sheetPr>
  <dimension ref="A3:H616"/>
  <sheetViews>
    <sheetView zoomScale="130" zoomScaleNormal="130" workbookViewId="0">
      <pane ySplit="3" topLeftCell="A4" activePane="bottomLeft" state="frozen"/>
      <selection pane="bottomLeft" activeCell="A19" sqref="A19"/>
    </sheetView>
  </sheetViews>
  <sheetFormatPr defaultRowHeight="15" x14ac:dyDescent="0.25"/>
  <cols>
    <col min="1" max="1" width="50" bestFit="1" customWidth="1"/>
    <col min="2" max="2" width="14.85546875" bestFit="1" customWidth="1"/>
    <col min="3" max="4" width="18.28515625" bestFit="1" customWidth="1"/>
    <col min="5" max="6" width="23.28515625" style="162" bestFit="1" customWidth="1"/>
    <col min="7" max="7" width="16.140625" style="162" bestFit="1" customWidth="1"/>
    <col min="8" max="8" width="25" bestFit="1" customWidth="1"/>
  </cols>
  <sheetData>
    <row r="3" spans="1:8" s="163" customFormat="1" ht="75" x14ac:dyDescent="0.25">
      <c r="A3" s="161" t="s">
        <v>158</v>
      </c>
      <c r="B3" s="161" t="s">
        <v>164</v>
      </c>
      <c r="C3" s="163" t="s">
        <v>706</v>
      </c>
      <c r="D3" s="163" t="s">
        <v>1298</v>
      </c>
      <c r="E3"/>
      <c r="F3"/>
      <c r="G3"/>
      <c r="H3"/>
    </row>
    <row r="4" spans="1:8" x14ac:dyDescent="0.25">
      <c r="A4" t="s">
        <v>704</v>
      </c>
      <c r="C4" s="164">
        <v>2083001.7299999995</v>
      </c>
      <c r="D4" s="164">
        <v>3446278.3100000005</v>
      </c>
      <c r="E4"/>
      <c r="F4"/>
      <c r="G4"/>
    </row>
    <row r="5" spans="1:8" x14ac:dyDescent="0.25">
      <c r="A5" t="s">
        <v>102</v>
      </c>
      <c r="C5" s="164">
        <v>945681.12999999989</v>
      </c>
      <c r="D5" s="164">
        <v>1245884.5299999998</v>
      </c>
      <c r="E5"/>
      <c r="F5"/>
      <c r="G5"/>
    </row>
    <row r="6" spans="1:8" x14ac:dyDescent="0.25">
      <c r="A6" t="s">
        <v>146</v>
      </c>
      <c r="C6" s="164">
        <v>129200</v>
      </c>
      <c r="D6" s="164">
        <v>387600</v>
      </c>
      <c r="E6"/>
      <c r="F6"/>
      <c r="G6"/>
    </row>
    <row r="7" spans="1:8" x14ac:dyDescent="0.25">
      <c r="A7" t="s">
        <v>546</v>
      </c>
      <c r="C7" s="164">
        <v>124072</v>
      </c>
      <c r="D7" s="164">
        <v>372216</v>
      </c>
      <c r="E7"/>
      <c r="F7"/>
      <c r="G7"/>
    </row>
    <row r="8" spans="1:8" x14ac:dyDescent="0.25">
      <c r="A8" t="s">
        <v>345</v>
      </c>
      <c r="C8" s="164">
        <v>291400</v>
      </c>
      <c r="D8" s="164">
        <v>291400</v>
      </c>
      <c r="E8"/>
      <c r="F8"/>
      <c r="G8"/>
    </row>
    <row r="9" spans="1:8" x14ac:dyDescent="0.25">
      <c r="A9" t="s">
        <v>463</v>
      </c>
      <c r="C9" s="164">
        <v>96479</v>
      </c>
      <c r="D9" s="164">
        <v>289437</v>
      </c>
      <c r="E9"/>
      <c r="F9"/>
      <c r="G9"/>
    </row>
    <row r="10" spans="1:8" x14ac:dyDescent="0.25">
      <c r="A10" t="s">
        <v>457</v>
      </c>
      <c r="C10" s="164">
        <v>85740</v>
      </c>
      <c r="D10" s="164">
        <v>257220</v>
      </c>
      <c r="E10"/>
      <c r="F10"/>
      <c r="G10"/>
    </row>
    <row r="11" spans="1:8" x14ac:dyDescent="0.25">
      <c r="A11" t="s">
        <v>323</v>
      </c>
      <c r="C11" s="164">
        <v>100000</v>
      </c>
      <c r="D11" s="164">
        <v>200000</v>
      </c>
      <c r="E11"/>
      <c r="F11"/>
      <c r="G11"/>
    </row>
    <row r="12" spans="1:8" x14ac:dyDescent="0.25">
      <c r="A12" t="s">
        <v>416</v>
      </c>
      <c r="C12" s="164">
        <v>105753.04000000001</v>
      </c>
      <c r="D12" s="164">
        <v>105753.04000000001</v>
      </c>
      <c r="E12"/>
      <c r="F12"/>
      <c r="G12"/>
    </row>
    <row r="13" spans="1:8" x14ac:dyDescent="0.25">
      <c r="A13" t="s">
        <v>1127</v>
      </c>
      <c r="C13" s="164">
        <v>29095</v>
      </c>
      <c r="D13" s="164">
        <v>87285</v>
      </c>
      <c r="E13"/>
      <c r="F13"/>
      <c r="G13"/>
    </row>
    <row r="14" spans="1:8" x14ac:dyDescent="0.25">
      <c r="A14" t="s">
        <v>640</v>
      </c>
      <c r="C14" s="164">
        <v>80298.899999999994</v>
      </c>
      <c r="D14" s="164">
        <v>80298.899999999994</v>
      </c>
      <c r="E14"/>
      <c r="F14"/>
      <c r="G14"/>
    </row>
    <row r="15" spans="1:8" x14ac:dyDescent="0.25">
      <c r="A15" t="s">
        <v>565</v>
      </c>
      <c r="C15" s="164">
        <v>65771.73</v>
      </c>
      <c r="D15" s="164">
        <v>65771.73</v>
      </c>
      <c r="E15"/>
      <c r="F15"/>
      <c r="G15"/>
    </row>
    <row r="16" spans="1:8" x14ac:dyDescent="0.25">
      <c r="A16" t="s">
        <v>75</v>
      </c>
      <c r="C16" s="164">
        <v>54570</v>
      </c>
      <c r="D16" s="164">
        <v>54570</v>
      </c>
      <c r="E16"/>
      <c r="F16"/>
      <c r="G16"/>
    </row>
    <row r="17" spans="1:7" x14ac:dyDescent="0.25">
      <c r="A17" t="s">
        <v>471</v>
      </c>
      <c r="C17" s="164">
        <v>51796.694214876035</v>
      </c>
      <c r="D17" s="164">
        <v>51796.694214876035</v>
      </c>
      <c r="E17"/>
      <c r="F17"/>
      <c r="G17"/>
    </row>
    <row r="18" spans="1:7" x14ac:dyDescent="0.25">
      <c r="A18" t="s">
        <v>1093</v>
      </c>
      <c r="C18" s="164">
        <v>35639</v>
      </c>
      <c r="D18" s="164">
        <v>35639</v>
      </c>
      <c r="E18"/>
      <c r="F18"/>
      <c r="G18"/>
    </row>
    <row r="19" spans="1:7" x14ac:dyDescent="0.25">
      <c r="A19" t="s">
        <v>64</v>
      </c>
      <c r="C19" s="164">
        <v>26000</v>
      </c>
      <c r="D19" s="164">
        <v>26000</v>
      </c>
      <c r="E19"/>
      <c r="F19"/>
      <c r="G19"/>
    </row>
    <row r="20" spans="1:7" x14ac:dyDescent="0.25">
      <c r="A20" t="s">
        <v>56</v>
      </c>
      <c r="C20" s="164">
        <v>24352</v>
      </c>
      <c r="D20" s="164">
        <v>24352</v>
      </c>
      <c r="E20"/>
      <c r="F20"/>
      <c r="G20"/>
    </row>
    <row r="21" spans="1:7" x14ac:dyDescent="0.25">
      <c r="A21" t="s">
        <v>484</v>
      </c>
      <c r="C21" s="164">
        <v>11616</v>
      </c>
      <c r="D21" s="164">
        <v>23232</v>
      </c>
      <c r="E21"/>
      <c r="F21"/>
      <c r="G21"/>
    </row>
    <row r="22" spans="1:7" x14ac:dyDescent="0.25">
      <c r="A22" t="s">
        <v>81</v>
      </c>
      <c r="C22" s="164">
        <v>23050</v>
      </c>
      <c r="D22" s="164">
        <v>23050</v>
      </c>
      <c r="E22"/>
      <c r="F22"/>
      <c r="G22"/>
    </row>
    <row r="23" spans="1:7" x14ac:dyDescent="0.25">
      <c r="A23" t="s">
        <v>1106</v>
      </c>
      <c r="C23" s="164">
        <v>7000</v>
      </c>
      <c r="D23" s="164">
        <v>21000</v>
      </c>
      <c r="E23"/>
      <c r="F23"/>
      <c r="G23"/>
    </row>
    <row r="24" spans="1:7" x14ac:dyDescent="0.25">
      <c r="A24" t="s">
        <v>330</v>
      </c>
      <c r="C24" s="164">
        <v>19600</v>
      </c>
      <c r="D24" s="164">
        <v>19600</v>
      </c>
      <c r="E24"/>
      <c r="F24"/>
      <c r="G24"/>
    </row>
    <row r="25" spans="1:7" x14ac:dyDescent="0.25">
      <c r="A25" t="s">
        <v>1164</v>
      </c>
      <c r="C25" s="164">
        <v>5374</v>
      </c>
      <c r="D25" s="164">
        <v>14328</v>
      </c>
      <c r="E25"/>
      <c r="F25"/>
      <c r="G25"/>
    </row>
    <row r="26" spans="1:7" x14ac:dyDescent="0.25">
      <c r="A26" t="s">
        <v>572</v>
      </c>
      <c r="C26" s="164">
        <v>13644.289999999999</v>
      </c>
      <c r="D26" s="164">
        <v>13644.289999999999</v>
      </c>
      <c r="E26"/>
      <c r="F26"/>
      <c r="G26"/>
    </row>
    <row r="27" spans="1:7" x14ac:dyDescent="0.25">
      <c r="A27" t="s">
        <v>21</v>
      </c>
      <c r="C27" s="164">
        <v>37645.599999999999</v>
      </c>
      <c r="D27" s="164">
        <v>11143.6</v>
      </c>
      <c r="E27"/>
      <c r="F27"/>
      <c r="G27"/>
    </row>
    <row r="28" spans="1:7" x14ac:dyDescent="0.25">
      <c r="A28" t="s">
        <v>118</v>
      </c>
      <c r="C28" s="164">
        <v>61887</v>
      </c>
      <c r="D28" s="164">
        <v>0</v>
      </c>
      <c r="E28"/>
      <c r="F28"/>
      <c r="G28"/>
    </row>
    <row r="29" spans="1:7" x14ac:dyDescent="0.25">
      <c r="A29" t="s">
        <v>705</v>
      </c>
      <c r="C29" s="164">
        <v>4508667.1142148748</v>
      </c>
      <c r="D29" s="164">
        <v>7147500.0942148762</v>
      </c>
      <c r="E29"/>
      <c r="F29"/>
      <c r="G29"/>
    </row>
    <row r="30" spans="1:7" x14ac:dyDescent="0.25">
      <c r="E30"/>
      <c r="F30"/>
      <c r="G30"/>
    </row>
    <row r="31" spans="1:7" x14ac:dyDescent="0.25">
      <c r="E31"/>
      <c r="F31"/>
      <c r="G31"/>
    </row>
    <row r="32" spans="1:7" x14ac:dyDescent="0.25">
      <c r="E32"/>
      <c r="F32"/>
      <c r="G32"/>
    </row>
    <row r="33" spans="5:7" x14ac:dyDescent="0.25">
      <c r="E33"/>
      <c r="F33"/>
      <c r="G33"/>
    </row>
    <row r="34" spans="5:7" x14ac:dyDescent="0.25">
      <c r="E34"/>
      <c r="F34"/>
      <c r="G34"/>
    </row>
    <row r="35" spans="5:7" x14ac:dyDescent="0.25">
      <c r="E35"/>
      <c r="F35"/>
      <c r="G35"/>
    </row>
    <row r="36" spans="5:7" x14ac:dyDescent="0.25">
      <c r="E36"/>
      <c r="F36"/>
      <c r="G36"/>
    </row>
    <row r="37" spans="5:7" x14ac:dyDescent="0.25">
      <c r="E37"/>
      <c r="F37"/>
      <c r="G37"/>
    </row>
    <row r="38" spans="5:7" x14ac:dyDescent="0.25">
      <c r="E38"/>
      <c r="F38"/>
      <c r="G38"/>
    </row>
    <row r="39" spans="5:7" x14ac:dyDescent="0.25">
      <c r="E39"/>
      <c r="F39"/>
      <c r="G39"/>
    </row>
    <row r="40" spans="5:7" x14ac:dyDescent="0.25">
      <c r="E40"/>
      <c r="F40"/>
      <c r="G40"/>
    </row>
    <row r="41" spans="5:7" x14ac:dyDescent="0.25">
      <c r="E41"/>
      <c r="F41"/>
      <c r="G41"/>
    </row>
    <row r="42" spans="5:7" x14ac:dyDescent="0.25">
      <c r="E42"/>
      <c r="F42"/>
      <c r="G42"/>
    </row>
    <row r="43" spans="5:7" x14ac:dyDescent="0.25">
      <c r="E43"/>
      <c r="F43"/>
      <c r="G43"/>
    </row>
    <row r="44" spans="5:7" x14ac:dyDescent="0.25">
      <c r="E44"/>
      <c r="F44"/>
      <c r="G44"/>
    </row>
    <row r="45" spans="5:7" x14ac:dyDescent="0.25">
      <c r="E45"/>
      <c r="F45"/>
      <c r="G45"/>
    </row>
    <row r="46" spans="5:7" x14ac:dyDescent="0.25">
      <c r="E46"/>
      <c r="F46"/>
      <c r="G46"/>
    </row>
    <row r="47" spans="5:7" x14ac:dyDescent="0.25">
      <c r="E47"/>
      <c r="F47"/>
      <c r="G47"/>
    </row>
    <row r="48" spans="5:7" x14ac:dyDescent="0.25">
      <c r="E48"/>
      <c r="F48"/>
      <c r="G48"/>
    </row>
    <row r="49" spans="5:7" x14ac:dyDescent="0.25">
      <c r="E49"/>
      <c r="F49"/>
      <c r="G49"/>
    </row>
    <row r="50" spans="5:7" x14ac:dyDescent="0.25">
      <c r="E50"/>
      <c r="F50"/>
      <c r="G50"/>
    </row>
    <row r="51" spans="5:7" x14ac:dyDescent="0.25">
      <c r="E51"/>
      <c r="F51"/>
      <c r="G51"/>
    </row>
    <row r="52" spans="5:7" x14ac:dyDescent="0.25">
      <c r="E52"/>
      <c r="F52"/>
      <c r="G52"/>
    </row>
    <row r="53" spans="5:7" x14ac:dyDescent="0.25">
      <c r="E53"/>
      <c r="F53"/>
      <c r="G53"/>
    </row>
    <row r="54" spans="5:7" x14ac:dyDescent="0.25">
      <c r="E54"/>
      <c r="F54"/>
      <c r="G54"/>
    </row>
    <row r="55" spans="5:7" x14ac:dyDescent="0.25">
      <c r="E55"/>
      <c r="F55"/>
      <c r="G55"/>
    </row>
    <row r="56" spans="5:7" x14ac:dyDescent="0.25">
      <c r="E56"/>
      <c r="F56"/>
      <c r="G56"/>
    </row>
    <row r="57" spans="5:7" x14ac:dyDescent="0.25">
      <c r="E57"/>
      <c r="F57"/>
      <c r="G57"/>
    </row>
    <row r="58" spans="5:7" x14ac:dyDescent="0.25">
      <c r="E58"/>
      <c r="F58"/>
      <c r="G58"/>
    </row>
    <row r="59" spans="5:7" x14ac:dyDescent="0.25">
      <c r="E59"/>
      <c r="F59"/>
      <c r="G59"/>
    </row>
    <row r="60" spans="5:7" x14ac:dyDescent="0.25">
      <c r="E60"/>
      <c r="F60"/>
      <c r="G60"/>
    </row>
    <row r="61" spans="5:7" x14ac:dyDescent="0.25">
      <c r="E61"/>
      <c r="F61"/>
      <c r="G61"/>
    </row>
    <row r="62" spans="5:7" x14ac:dyDescent="0.25">
      <c r="E62"/>
      <c r="F62"/>
      <c r="G62"/>
    </row>
    <row r="63" spans="5:7" x14ac:dyDescent="0.25">
      <c r="E63"/>
      <c r="F63"/>
      <c r="G63"/>
    </row>
    <row r="64" spans="5:7" x14ac:dyDescent="0.25">
      <c r="E64"/>
      <c r="F64"/>
      <c r="G64"/>
    </row>
    <row r="65" spans="5:7" x14ac:dyDescent="0.25">
      <c r="E65"/>
      <c r="F65"/>
      <c r="G65"/>
    </row>
    <row r="66" spans="5:7" x14ac:dyDescent="0.25">
      <c r="E66"/>
      <c r="F66"/>
      <c r="G66"/>
    </row>
    <row r="67" spans="5:7" x14ac:dyDescent="0.25">
      <c r="E67"/>
      <c r="F67"/>
      <c r="G67"/>
    </row>
    <row r="68" spans="5:7" x14ac:dyDescent="0.25">
      <c r="E68"/>
      <c r="F68"/>
      <c r="G68"/>
    </row>
    <row r="69" spans="5:7" x14ac:dyDescent="0.25">
      <c r="E69"/>
      <c r="F69"/>
      <c r="G69"/>
    </row>
    <row r="70" spans="5:7" x14ac:dyDescent="0.25">
      <c r="E70"/>
      <c r="F70"/>
      <c r="G70"/>
    </row>
    <row r="71" spans="5:7" x14ac:dyDescent="0.25">
      <c r="E71"/>
      <c r="F71"/>
      <c r="G71"/>
    </row>
    <row r="72" spans="5:7" x14ac:dyDescent="0.25">
      <c r="E72"/>
      <c r="F72"/>
      <c r="G72"/>
    </row>
    <row r="73" spans="5:7" x14ac:dyDescent="0.25">
      <c r="E73"/>
      <c r="F73"/>
      <c r="G73"/>
    </row>
    <row r="74" spans="5:7" x14ac:dyDescent="0.25">
      <c r="E74"/>
      <c r="F74"/>
      <c r="G74"/>
    </row>
    <row r="75" spans="5:7" x14ac:dyDescent="0.25">
      <c r="E75"/>
      <c r="F75"/>
      <c r="G75"/>
    </row>
    <row r="76" spans="5:7" x14ac:dyDescent="0.25">
      <c r="E76"/>
      <c r="F76"/>
      <c r="G76"/>
    </row>
    <row r="77" spans="5:7" x14ac:dyDescent="0.25">
      <c r="E77"/>
      <c r="F77"/>
      <c r="G77"/>
    </row>
    <row r="78" spans="5:7" x14ac:dyDescent="0.25">
      <c r="E78"/>
      <c r="F78"/>
      <c r="G78"/>
    </row>
    <row r="79" spans="5:7" x14ac:dyDescent="0.25">
      <c r="E79"/>
      <c r="F79"/>
      <c r="G79"/>
    </row>
    <row r="80" spans="5:7" x14ac:dyDescent="0.25">
      <c r="E80"/>
      <c r="F80"/>
      <c r="G80"/>
    </row>
    <row r="81" spans="5:7" x14ac:dyDescent="0.25">
      <c r="E81"/>
      <c r="F81"/>
      <c r="G81"/>
    </row>
    <row r="82" spans="5:7" x14ac:dyDescent="0.25">
      <c r="E82"/>
      <c r="F82"/>
      <c r="G82"/>
    </row>
    <row r="83" spans="5:7" x14ac:dyDescent="0.25">
      <c r="E83"/>
      <c r="F83"/>
      <c r="G83"/>
    </row>
    <row r="84" spans="5:7" x14ac:dyDescent="0.25">
      <c r="E84"/>
      <c r="F84"/>
      <c r="G84"/>
    </row>
    <row r="85" spans="5:7" x14ac:dyDescent="0.25">
      <c r="E85"/>
      <c r="F85"/>
      <c r="G85"/>
    </row>
    <row r="86" spans="5:7" x14ac:dyDescent="0.25">
      <c r="E86"/>
      <c r="F86"/>
      <c r="G86"/>
    </row>
    <row r="87" spans="5:7" x14ac:dyDescent="0.25">
      <c r="E87"/>
      <c r="F87"/>
      <c r="G87"/>
    </row>
    <row r="88" spans="5:7" x14ac:dyDescent="0.25">
      <c r="E88"/>
      <c r="F88"/>
      <c r="G88"/>
    </row>
    <row r="89" spans="5:7" x14ac:dyDescent="0.25">
      <c r="E89"/>
      <c r="F89"/>
      <c r="G89"/>
    </row>
    <row r="90" spans="5:7" x14ac:dyDescent="0.25">
      <c r="E90"/>
      <c r="F90"/>
      <c r="G90"/>
    </row>
    <row r="91" spans="5:7" x14ac:dyDescent="0.25">
      <c r="E91"/>
      <c r="F91"/>
      <c r="G91"/>
    </row>
    <row r="92" spans="5:7" x14ac:dyDescent="0.25">
      <c r="E92"/>
      <c r="F92"/>
      <c r="G92"/>
    </row>
    <row r="93" spans="5:7" x14ac:dyDescent="0.25">
      <c r="E93"/>
      <c r="F93"/>
      <c r="G93"/>
    </row>
    <row r="94" spans="5:7" x14ac:dyDescent="0.25">
      <c r="E94"/>
      <c r="F94"/>
      <c r="G94"/>
    </row>
    <row r="95" spans="5:7" x14ac:dyDescent="0.25">
      <c r="E95"/>
      <c r="F95"/>
      <c r="G95"/>
    </row>
    <row r="96" spans="5:7" x14ac:dyDescent="0.25">
      <c r="E96"/>
      <c r="F96"/>
      <c r="G96"/>
    </row>
    <row r="97" spans="5:7" x14ac:dyDescent="0.25">
      <c r="E97"/>
      <c r="F97"/>
      <c r="G97"/>
    </row>
    <row r="98" spans="5:7" x14ac:dyDescent="0.25">
      <c r="E98"/>
      <c r="F98"/>
      <c r="G98"/>
    </row>
    <row r="99" spans="5:7" x14ac:dyDescent="0.25">
      <c r="E99"/>
      <c r="F99"/>
      <c r="G99"/>
    </row>
    <row r="100" spans="5:7" x14ac:dyDescent="0.25">
      <c r="E100"/>
      <c r="F100"/>
      <c r="G100"/>
    </row>
    <row r="101" spans="5:7" x14ac:dyDescent="0.25">
      <c r="E101"/>
      <c r="F101"/>
      <c r="G101"/>
    </row>
    <row r="102" spans="5:7" x14ac:dyDescent="0.25">
      <c r="E102"/>
      <c r="F102"/>
      <c r="G102"/>
    </row>
    <row r="103" spans="5:7" x14ac:dyDescent="0.25">
      <c r="E103"/>
      <c r="F103"/>
      <c r="G103"/>
    </row>
    <row r="104" spans="5:7" x14ac:dyDescent="0.25">
      <c r="E104"/>
      <c r="F104"/>
      <c r="G104"/>
    </row>
    <row r="105" spans="5:7" x14ac:dyDescent="0.25">
      <c r="E105"/>
      <c r="F105"/>
      <c r="G105"/>
    </row>
    <row r="106" spans="5:7" x14ac:dyDescent="0.25">
      <c r="E106"/>
      <c r="F106"/>
      <c r="G106"/>
    </row>
    <row r="107" spans="5:7" x14ac:dyDescent="0.25">
      <c r="E107"/>
      <c r="F107"/>
      <c r="G107"/>
    </row>
    <row r="108" spans="5:7" x14ac:dyDescent="0.25">
      <c r="E108"/>
      <c r="F108"/>
      <c r="G108"/>
    </row>
    <row r="109" spans="5:7" x14ac:dyDescent="0.25">
      <c r="E109"/>
      <c r="F109"/>
      <c r="G109"/>
    </row>
    <row r="110" spans="5:7" x14ac:dyDescent="0.25">
      <c r="E110"/>
      <c r="F110"/>
      <c r="G110"/>
    </row>
    <row r="111" spans="5:7" x14ac:dyDescent="0.25">
      <c r="E111"/>
      <c r="F111"/>
      <c r="G111"/>
    </row>
    <row r="112" spans="5:7" x14ac:dyDescent="0.25">
      <c r="E112"/>
      <c r="F112"/>
      <c r="G112"/>
    </row>
    <row r="113" spans="5:7" x14ac:dyDescent="0.25">
      <c r="E113"/>
      <c r="F113"/>
      <c r="G113"/>
    </row>
    <row r="114" spans="5:7" x14ac:dyDescent="0.25">
      <c r="E114"/>
      <c r="F114"/>
      <c r="G114"/>
    </row>
    <row r="115" spans="5:7" x14ac:dyDescent="0.25">
      <c r="E115"/>
      <c r="F115"/>
      <c r="G115"/>
    </row>
    <row r="116" spans="5:7" x14ac:dyDescent="0.25">
      <c r="E116"/>
      <c r="F116"/>
      <c r="G116"/>
    </row>
    <row r="117" spans="5:7" x14ac:dyDescent="0.25">
      <c r="E117"/>
      <c r="F117"/>
      <c r="G117"/>
    </row>
    <row r="118" spans="5:7" x14ac:dyDescent="0.25">
      <c r="E118"/>
      <c r="F118"/>
      <c r="G118"/>
    </row>
    <row r="119" spans="5:7" x14ac:dyDescent="0.25">
      <c r="E119"/>
      <c r="F119"/>
      <c r="G119"/>
    </row>
    <row r="120" spans="5:7" x14ac:dyDescent="0.25">
      <c r="E120"/>
      <c r="F120"/>
      <c r="G120"/>
    </row>
    <row r="121" spans="5:7" x14ac:dyDescent="0.25">
      <c r="E121"/>
      <c r="F121"/>
      <c r="G121"/>
    </row>
    <row r="122" spans="5:7" x14ac:dyDescent="0.25">
      <c r="E122"/>
      <c r="F122"/>
      <c r="G122"/>
    </row>
    <row r="123" spans="5:7" x14ac:dyDescent="0.25">
      <c r="E123"/>
      <c r="F123"/>
      <c r="G123"/>
    </row>
    <row r="124" spans="5:7" x14ac:dyDescent="0.25">
      <c r="E124"/>
      <c r="F124"/>
      <c r="G124"/>
    </row>
    <row r="125" spans="5:7" x14ac:dyDescent="0.25">
      <c r="E125"/>
      <c r="F125"/>
      <c r="G125"/>
    </row>
    <row r="126" spans="5:7" x14ac:dyDescent="0.25">
      <c r="E126"/>
      <c r="F126"/>
      <c r="G126"/>
    </row>
    <row r="127" spans="5:7" x14ac:dyDescent="0.25">
      <c r="E127"/>
      <c r="F127"/>
      <c r="G127"/>
    </row>
    <row r="128" spans="5:7" x14ac:dyDescent="0.25">
      <c r="E128"/>
      <c r="F128"/>
      <c r="G128"/>
    </row>
    <row r="129" spans="5:7" x14ac:dyDescent="0.25">
      <c r="E129"/>
      <c r="F129"/>
      <c r="G129"/>
    </row>
    <row r="130" spans="5:7" x14ac:dyDescent="0.25">
      <c r="E130"/>
      <c r="F130"/>
      <c r="G130"/>
    </row>
    <row r="131" spans="5:7" x14ac:dyDescent="0.25">
      <c r="E131"/>
      <c r="F131"/>
      <c r="G131"/>
    </row>
    <row r="132" spans="5:7" x14ac:dyDescent="0.25">
      <c r="E132"/>
      <c r="F132"/>
      <c r="G132"/>
    </row>
    <row r="133" spans="5:7" x14ac:dyDescent="0.25">
      <c r="E133"/>
      <c r="F133"/>
      <c r="G133"/>
    </row>
    <row r="134" spans="5:7" x14ac:dyDescent="0.25">
      <c r="E134"/>
      <c r="F134"/>
      <c r="G134"/>
    </row>
    <row r="135" spans="5:7" x14ac:dyDescent="0.25">
      <c r="E135"/>
      <c r="F135"/>
      <c r="G135"/>
    </row>
    <row r="136" spans="5:7" x14ac:dyDescent="0.25">
      <c r="E136"/>
      <c r="F136"/>
      <c r="G136"/>
    </row>
    <row r="137" spans="5:7" x14ac:dyDescent="0.25">
      <c r="E137"/>
      <c r="F137"/>
      <c r="G137"/>
    </row>
    <row r="138" spans="5:7" x14ac:dyDescent="0.25">
      <c r="E138"/>
      <c r="F138"/>
      <c r="G138"/>
    </row>
    <row r="139" spans="5:7" x14ac:dyDescent="0.25">
      <c r="E139"/>
      <c r="F139"/>
      <c r="G139"/>
    </row>
    <row r="140" spans="5:7" x14ac:dyDescent="0.25">
      <c r="E140"/>
      <c r="F140"/>
      <c r="G140"/>
    </row>
    <row r="141" spans="5:7" x14ac:dyDescent="0.25">
      <c r="E141"/>
      <c r="F141"/>
      <c r="G141"/>
    </row>
    <row r="142" spans="5:7" x14ac:dyDescent="0.25">
      <c r="E142"/>
      <c r="F142"/>
      <c r="G142"/>
    </row>
    <row r="143" spans="5:7" x14ac:dyDescent="0.25">
      <c r="E143"/>
      <c r="F143"/>
      <c r="G143"/>
    </row>
    <row r="144" spans="5:7" x14ac:dyDescent="0.25">
      <c r="E144"/>
      <c r="F144"/>
      <c r="G144"/>
    </row>
    <row r="145" spans="5:7" x14ac:dyDescent="0.25">
      <c r="E145"/>
      <c r="F145"/>
      <c r="G145"/>
    </row>
    <row r="146" spans="5:7" x14ac:dyDescent="0.25">
      <c r="E146"/>
      <c r="F146"/>
      <c r="G146"/>
    </row>
    <row r="147" spans="5:7" x14ac:dyDescent="0.25">
      <c r="E147"/>
      <c r="F147"/>
      <c r="G147"/>
    </row>
    <row r="148" spans="5:7" x14ac:dyDescent="0.25">
      <c r="E148"/>
      <c r="F148"/>
      <c r="G148"/>
    </row>
    <row r="149" spans="5:7" x14ac:dyDescent="0.25">
      <c r="E149"/>
      <c r="F149"/>
      <c r="G149"/>
    </row>
    <row r="150" spans="5:7" x14ac:dyDescent="0.25">
      <c r="E150"/>
      <c r="F150"/>
      <c r="G150"/>
    </row>
    <row r="151" spans="5:7" x14ac:dyDescent="0.25">
      <c r="E151"/>
      <c r="F151"/>
      <c r="G151"/>
    </row>
    <row r="152" spans="5:7" x14ac:dyDescent="0.25">
      <c r="E152"/>
      <c r="F152"/>
      <c r="G152"/>
    </row>
    <row r="153" spans="5:7" x14ac:dyDescent="0.25">
      <c r="E153"/>
      <c r="F153"/>
      <c r="G153"/>
    </row>
    <row r="154" spans="5:7" x14ac:dyDescent="0.25">
      <c r="E154"/>
      <c r="F154"/>
      <c r="G154"/>
    </row>
    <row r="155" spans="5:7" x14ac:dyDescent="0.25">
      <c r="E155"/>
      <c r="F155"/>
      <c r="G155"/>
    </row>
    <row r="156" spans="5:7" x14ac:dyDescent="0.25">
      <c r="E156"/>
      <c r="F156"/>
      <c r="G156"/>
    </row>
    <row r="157" spans="5:7" x14ac:dyDescent="0.25">
      <c r="E157"/>
      <c r="F157"/>
      <c r="G157"/>
    </row>
    <row r="158" spans="5:7" x14ac:dyDescent="0.25">
      <c r="E158"/>
      <c r="F158"/>
      <c r="G158"/>
    </row>
    <row r="159" spans="5:7" x14ac:dyDescent="0.25">
      <c r="E159"/>
      <c r="F159"/>
      <c r="G159"/>
    </row>
    <row r="160" spans="5:7" x14ac:dyDescent="0.25">
      <c r="E160"/>
      <c r="F160"/>
      <c r="G160"/>
    </row>
    <row r="161" spans="5:7" x14ac:dyDescent="0.25">
      <c r="E161"/>
      <c r="F161"/>
      <c r="G161"/>
    </row>
    <row r="162" spans="5:7" x14ac:dyDescent="0.25">
      <c r="E162"/>
      <c r="F162"/>
      <c r="G162"/>
    </row>
    <row r="163" spans="5:7" x14ac:dyDescent="0.25">
      <c r="E163"/>
      <c r="F163"/>
      <c r="G163"/>
    </row>
    <row r="164" spans="5:7" x14ac:dyDescent="0.25">
      <c r="E164"/>
      <c r="F164"/>
      <c r="G164"/>
    </row>
    <row r="165" spans="5:7" x14ac:dyDescent="0.25">
      <c r="E165"/>
      <c r="F165"/>
      <c r="G165"/>
    </row>
    <row r="166" spans="5:7" x14ac:dyDescent="0.25">
      <c r="E166"/>
      <c r="F166"/>
      <c r="G166"/>
    </row>
    <row r="167" spans="5:7" x14ac:dyDescent="0.25">
      <c r="E167"/>
      <c r="F167"/>
      <c r="G167"/>
    </row>
    <row r="168" spans="5:7" x14ac:dyDescent="0.25">
      <c r="E168"/>
      <c r="F168"/>
      <c r="G168"/>
    </row>
    <row r="169" spans="5:7" x14ac:dyDescent="0.25">
      <c r="E169"/>
      <c r="F169"/>
      <c r="G169"/>
    </row>
    <row r="170" spans="5:7" x14ac:dyDescent="0.25">
      <c r="E170"/>
      <c r="F170"/>
      <c r="G170"/>
    </row>
    <row r="171" spans="5:7" x14ac:dyDescent="0.25">
      <c r="E171"/>
      <c r="F171"/>
      <c r="G171"/>
    </row>
    <row r="172" spans="5:7" x14ac:dyDescent="0.25">
      <c r="E172"/>
      <c r="F172"/>
      <c r="G172"/>
    </row>
    <row r="173" spans="5:7" x14ac:dyDescent="0.25">
      <c r="E173"/>
      <c r="F173"/>
      <c r="G173"/>
    </row>
    <row r="174" spans="5:7" x14ac:dyDescent="0.25">
      <c r="E174"/>
      <c r="F174"/>
      <c r="G174"/>
    </row>
    <row r="175" spans="5:7" x14ac:dyDescent="0.25">
      <c r="E175"/>
      <c r="F175"/>
      <c r="G175"/>
    </row>
    <row r="176" spans="5:7" x14ac:dyDescent="0.25">
      <c r="E176"/>
      <c r="F176"/>
      <c r="G176"/>
    </row>
    <row r="177" spans="5:7" x14ac:dyDescent="0.25">
      <c r="E177"/>
      <c r="F177"/>
      <c r="G177"/>
    </row>
    <row r="178" spans="5:7" x14ac:dyDescent="0.25">
      <c r="E178"/>
      <c r="F178"/>
      <c r="G178"/>
    </row>
    <row r="179" spans="5:7" x14ac:dyDescent="0.25">
      <c r="E179"/>
      <c r="F179"/>
      <c r="G179"/>
    </row>
    <row r="180" spans="5:7" x14ac:dyDescent="0.25">
      <c r="E180"/>
      <c r="F180"/>
      <c r="G180"/>
    </row>
    <row r="181" spans="5:7" x14ac:dyDescent="0.25">
      <c r="E181"/>
      <c r="F181"/>
      <c r="G181"/>
    </row>
    <row r="182" spans="5:7" x14ac:dyDescent="0.25">
      <c r="E182"/>
      <c r="F182"/>
      <c r="G182"/>
    </row>
    <row r="183" spans="5:7" x14ac:dyDescent="0.25">
      <c r="E183"/>
      <c r="F183"/>
      <c r="G183"/>
    </row>
    <row r="184" spans="5:7" x14ac:dyDescent="0.25">
      <c r="E184"/>
      <c r="F184"/>
      <c r="G184"/>
    </row>
    <row r="185" spans="5:7" x14ac:dyDescent="0.25">
      <c r="E185"/>
      <c r="F185"/>
      <c r="G185"/>
    </row>
    <row r="186" spans="5:7" x14ac:dyDescent="0.25">
      <c r="E186"/>
      <c r="F186"/>
      <c r="G186"/>
    </row>
    <row r="187" spans="5:7" x14ac:dyDescent="0.25">
      <c r="E187"/>
      <c r="F187"/>
      <c r="G187"/>
    </row>
    <row r="188" spans="5:7" x14ac:dyDescent="0.25">
      <c r="E188"/>
      <c r="F188"/>
      <c r="G188"/>
    </row>
    <row r="189" spans="5:7" x14ac:dyDescent="0.25">
      <c r="E189"/>
      <c r="F189"/>
      <c r="G189"/>
    </row>
    <row r="190" spans="5:7" x14ac:dyDescent="0.25">
      <c r="E190"/>
      <c r="F190"/>
      <c r="G190"/>
    </row>
    <row r="191" spans="5:7" x14ac:dyDescent="0.25">
      <c r="E191"/>
      <c r="F191"/>
      <c r="G191"/>
    </row>
    <row r="192" spans="5:7" x14ac:dyDescent="0.25">
      <c r="E192"/>
      <c r="F192"/>
      <c r="G192"/>
    </row>
    <row r="193" spans="5:7" x14ac:dyDescent="0.25">
      <c r="E193"/>
      <c r="F193"/>
      <c r="G193"/>
    </row>
    <row r="194" spans="5:7" x14ac:dyDescent="0.25">
      <c r="E194"/>
      <c r="F194"/>
      <c r="G194"/>
    </row>
    <row r="195" spans="5:7" x14ac:dyDescent="0.25">
      <c r="E195"/>
      <c r="F195"/>
      <c r="G195"/>
    </row>
    <row r="196" spans="5:7" x14ac:dyDescent="0.25">
      <c r="E196"/>
      <c r="F196"/>
      <c r="G196"/>
    </row>
    <row r="197" spans="5:7" x14ac:dyDescent="0.25">
      <c r="E197"/>
      <c r="F197"/>
      <c r="G197"/>
    </row>
    <row r="198" spans="5:7" x14ac:dyDescent="0.25">
      <c r="E198"/>
      <c r="F198"/>
      <c r="G198"/>
    </row>
    <row r="199" spans="5:7" x14ac:dyDescent="0.25">
      <c r="E199"/>
      <c r="F199"/>
      <c r="G199"/>
    </row>
    <row r="200" spans="5:7" x14ac:dyDescent="0.25">
      <c r="E200"/>
      <c r="F200"/>
      <c r="G200"/>
    </row>
    <row r="201" spans="5:7" x14ac:dyDescent="0.25">
      <c r="E201"/>
      <c r="F201"/>
      <c r="G201"/>
    </row>
    <row r="202" spans="5:7" x14ac:dyDescent="0.25">
      <c r="E202"/>
      <c r="F202"/>
      <c r="G202"/>
    </row>
    <row r="203" spans="5:7" x14ac:dyDescent="0.25">
      <c r="E203"/>
      <c r="F203"/>
      <c r="G203"/>
    </row>
    <row r="204" spans="5:7" x14ac:dyDescent="0.25">
      <c r="E204"/>
      <c r="F204"/>
      <c r="G204"/>
    </row>
    <row r="205" spans="5:7" x14ac:dyDescent="0.25">
      <c r="E205"/>
      <c r="F205"/>
      <c r="G205"/>
    </row>
    <row r="206" spans="5:7" x14ac:dyDescent="0.25">
      <c r="E206"/>
      <c r="F206"/>
      <c r="G206"/>
    </row>
    <row r="207" spans="5:7" x14ac:dyDescent="0.25">
      <c r="E207"/>
      <c r="F207"/>
      <c r="G207"/>
    </row>
    <row r="208" spans="5:7" x14ac:dyDescent="0.25">
      <c r="E208"/>
      <c r="F208"/>
      <c r="G208"/>
    </row>
    <row r="209" spans="5:7" x14ac:dyDescent="0.25">
      <c r="E209"/>
      <c r="F209"/>
      <c r="G209"/>
    </row>
    <row r="210" spans="5:7" x14ac:dyDescent="0.25">
      <c r="E210"/>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c r="F218"/>
      <c r="G218"/>
    </row>
    <row r="219" spans="5:7" x14ac:dyDescent="0.25">
      <c r="E219"/>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c r="F237"/>
      <c r="G237"/>
    </row>
    <row r="238" spans="5:7" x14ac:dyDescent="0.25">
      <c r="E238"/>
      <c r="F238"/>
      <c r="G238"/>
    </row>
    <row r="239" spans="5:7" x14ac:dyDescent="0.25">
      <c r="E239"/>
      <c r="F239"/>
      <c r="G239"/>
    </row>
    <row r="240" spans="5:7" x14ac:dyDescent="0.25">
      <c r="E240"/>
      <c r="F240"/>
      <c r="G240"/>
    </row>
    <row r="241" spans="5:7" x14ac:dyDescent="0.25">
      <c r="E241"/>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row r="286" spans="5:7" x14ac:dyDescent="0.25">
      <c r="E286"/>
      <c r="F286"/>
      <c r="G286"/>
    </row>
    <row r="287" spans="5:7" x14ac:dyDescent="0.25">
      <c r="E287"/>
      <c r="F287"/>
      <c r="G287"/>
    </row>
    <row r="288" spans="5:7" x14ac:dyDescent="0.25">
      <c r="E288"/>
      <c r="F288"/>
      <c r="G288"/>
    </row>
    <row r="289" spans="5:7" x14ac:dyDescent="0.25">
      <c r="E289"/>
      <c r="F289"/>
      <c r="G289"/>
    </row>
    <row r="290" spans="5:7" x14ac:dyDescent="0.25">
      <c r="E290"/>
      <c r="F290"/>
      <c r="G290"/>
    </row>
    <row r="291" spans="5:7" x14ac:dyDescent="0.25">
      <c r="E291"/>
      <c r="F291"/>
      <c r="G291"/>
    </row>
    <row r="292" spans="5:7" x14ac:dyDescent="0.25">
      <c r="E292"/>
      <c r="F292"/>
      <c r="G292"/>
    </row>
    <row r="293" spans="5:7" x14ac:dyDescent="0.25">
      <c r="E293"/>
      <c r="F293"/>
      <c r="G293"/>
    </row>
    <row r="294" spans="5:7" x14ac:dyDescent="0.25">
      <c r="E294"/>
      <c r="F294"/>
      <c r="G294"/>
    </row>
    <row r="295" spans="5:7" x14ac:dyDescent="0.25">
      <c r="E295"/>
      <c r="F295"/>
      <c r="G295"/>
    </row>
    <row r="296" spans="5:7" x14ac:dyDescent="0.25">
      <c r="E296"/>
      <c r="F296"/>
      <c r="G296"/>
    </row>
    <row r="297" spans="5:7" x14ac:dyDescent="0.25">
      <c r="E297"/>
      <c r="F297"/>
      <c r="G297"/>
    </row>
    <row r="298" spans="5:7" x14ac:dyDescent="0.25">
      <c r="E298"/>
      <c r="F298"/>
      <c r="G298"/>
    </row>
    <row r="299" spans="5:7" x14ac:dyDescent="0.25">
      <c r="E299"/>
      <c r="F299"/>
      <c r="G299"/>
    </row>
    <row r="300" spans="5:7" x14ac:dyDescent="0.25">
      <c r="E300"/>
      <c r="F300"/>
      <c r="G300"/>
    </row>
    <row r="301" spans="5:7" x14ac:dyDescent="0.25">
      <c r="E301"/>
      <c r="F301"/>
      <c r="G301"/>
    </row>
    <row r="302" spans="5:7" x14ac:dyDescent="0.25">
      <c r="E302"/>
      <c r="F302"/>
      <c r="G302"/>
    </row>
    <row r="303" spans="5:7" x14ac:dyDescent="0.25">
      <c r="E303"/>
      <c r="F303"/>
      <c r="G303"/>
    </row>
    <row r="304" spans="5:7" x14ac:dyDescent="0.25">
      <c r="E304"/>
      <c r="F304"/>
      <c r="G304"/>
    </row>
    <row r="305" spans="5:7" x14ac:dyDescent="0.25">
      <c r="E305"/>
      <c r="F305"/>
      <c r="G305"/>
    </row>
    <row r="306" spans="5:7" x14ac:dyDescent="0.25">
      <c r="E306"/>
      <c r="F306"/>
      <c r="G306"/>
    </row>
    <row r="307" spans="5:7" x14ac:dyDescent="0.25">
      <c r="E307"/>
      <c r="F307"/>
      <c r="G307"/>
    </row>
    <row r="308" spans="5:7" x14ac:dyDescent="0.25">
      <c r="E308"/>
      <c r="F308"/>
      <c r="G308"/>
    </row>
    <row r="309" spans="5:7" x14ac:dyDescent="0.25">
      <c r="E309"/>
      <c r="F309"/>
      <c r="G309"/>
    </row>
    <row r="310" spans="5:7" x14ac:dyDescent="0.25">
      <c r="E310"/>
      <c r="F310"/>
      <c r="G310"/>
    </row>
    <row r="311" spans="5:7" x14ac:dyDescent="0.25">
      <c r="E311"/>
      <c r="F311"/>
      <c r="G311"/>
    </row>
    <row r="312" spans="5:7" x14ac:dyDescent="0.25">
      <c r="E312"/>
      <c r="F312"/>
      <c r="G312"/>
    </row>
    <row r="313" spans="5:7" x14ac:dyDescent="0.25">
      <c r="E313"/>
      <c r="F313"/>
      <c r="G313"/>
    </row>
    <row r="314" spans="5:7" x14ac:dyDescent="0.25">
      <c r="E314"/>
      <c r="F314"/>
      <c r="G314"/>
    </row>
    <row r="315" spans="5:7" x14ac:dyDescent="0.25">
      <c r="E315"/>
      <c r="F315"/>
      <c r="G315"/>
    </row>
    <row r="316" spans="5:7" x14ac:dyDescent="0.25">
      <c r="E316"/>
      <c r="F316"/>
      <c r="G316"/>
    </row>
    <row r="317" spans="5:7" x14ac:dyDescent="0.25">
      <c r="E317"/>
      <c r="F317"/>
      <c r="G317"/>
    </row>
    <row r="318" spans="5:7" x14ac:dyDescent="0.25">
      <c r="E318"/>
      <c r="F318"/>
      <c r="G318"/>
    </row>
    <row r="319" spans="5:7" x14ac:dyDescent="0.25">
      <c r="E319"/>
      <c r="F319"/>
      <c r="G319"/>
    </row>
    <row r="320" spans="5:7" x14ac:dyDescent="0.25">
      <c r="E320"/>
      <c r="F320"/>
      <c r="G320"/>
    </row>
    <row r="321" spans="5:7" x14ac:dyDescent="0.25">
      <c r="E321"/>
      <c r="F321"/>
      <c r="G321"/>
    </row>
    <row r="322" spans="5:7" x14ac:dyDescent="0.25">
      <c r="E322"/>
      <c r="F322"/>
      <c r="G322"/>
    </row>
    <row r="323" spans="5:7" x14ac:dyDescent="0.25">
      <c r="E323"/>
      <c r="F323"/>
      <c r="G323"/>
    </row>
    <row r="324" spans="5:7" x14ac:dyDescent="0.25">
      <c r="E324"/>
      <c r="F324"/>
      <c r="G324"/>
    </row>
    <row r="325" spans="5:7" x14ac:dyDescent="0.25">
      <c r="E325"/>
      <c r="F325"/>
      <c r="G325"/>
    </row>
    <row r="326" spans="5:7" x14ac:dyDescent="0.25">
      <c r="E326"/>
      <c r="F326"/>
      <c r="G326"/>
    </row>
    <row r="327" spans="5:7" x14ac:dyDescent="0.25">
      <c r="E327"/>
      <c r="F327"/>
      <c r="G327"/>
    </row>
    <row r="328" spans="5:7" x14ac:dyDescent="0.25">
      <c r="E328"/>
      <c r="F328"/>
      <c r="G328"/>
    </row>
    <row r="329" spans="5:7" x14ac:dyDescent="0.25">
      <c r="E329"/>
      <c r="F329"/>
      <c r="G329"/>
    </row>
    <row r="330" spans="5:7" x14ac:dyDescent="0.25">
      <c r="E330"/>
      <c r="F330"/>
      <c r="G330"/>
    </row>
    <row r="331" spans="5:7" x14ac:dyDescent="0.25">
      <c r="E331"/>
      <c r="F331"/>
      <c r="G331"/>
    </row>
    <row r="332" spans="5:7" x14ac:dyDescent="0.25">
      <c r="E332"/>
      <c r="F332"/>
      <c r="G332"/>
    </row>
    <row r="333" spans="5:7" x14ac:dyDescent="0.25">
      <c r="E333"/>
      <c r="F333"/>
      <c r="G333"/>
    </row>
    <row r="334" spans="5:7" x14ac:dyDescent="0.25">
      <c r="E334"/>
      <c r="F334"/>
      <c r="G334"/>
    </row>
    <row r="335" spans="5:7" x14ac:dyDescent="0.25">
      <c r="E335"/>
      <c r="F335"/>
      <c r="G335"/>
    </row>
    <row r="336" spans="5:7" x14ac:dyDescent="0.25">
      <c r="E336"/>
      <c r="F336"/>
      <c r="G336"/>
    </row>
    <row r="337" spans="5:7" x14ac:dyDescent="0.25">
      <c r="E337"/>
      <c r="F337"/>
      <c r="G337"/>
    </row>
    <row r="338" spans="5:7" x14ac:dyDescent="0.25">
      <c r="E338"/>
      <c r="F338"/>
      <c r="G338"/>
    </row>
    <row r="339" spans="5:7" x14ac:dyDescent="0.25">
      <c r="E339"/>
      <c r="F339"/>
      <c r="G339"/>
    </row>
    <row r="340" spans="5:7" x14ac:dyDescent="0.25">
      <c r="E340"/>
      <c r="F340"/>
      <c r="G340"/>
    </row>
    <row r="341" spans="5:7" x14ac:dyDescent="0.25">
      <c r="E341"/>
      <c r="F341"/>
      <c r="G341"/>
    </row>
    <row r="342" spans="5:7" x14ac:dyDescent="0.25">
      <c r="E342"/>
      <c r="F342"/>
      <c r="G342"/>
    </row>
    <row r="343" spans="5:7" x14ac:dyDescent="0.25">
      <c r="E343"/>
      <c r="F343"/>
      <c r="G343"/>
    </row>
    <row r="344" spans="5:7" x14ac:dyDescent="0.25">
      <c r="E344"/>
      <c r="F344"/>
      <c r="G344"/>
    </row>
    <row r="345" spans="5:7" x14ac:dyDescent="0.25">
      <c r="E345"/>
      <c r="F345"/>
      <c r="G345"/>
    </row>
    <row r="346" spans="5:7" x14ac:dyDescent="0.25">
      <c r="E346"/>
      <c r="F346"/>
      <c r="G346"/>
    </row>
    <row r="347" spans="5:7" x14ac:dyDescent="0.25">
      <c r="E347"/>
      <c r="F347"/>
      <c r="G347"/>
    </row>
    <row r="348" spans="5:7" x14ac:dyDescent="0.25">
      <c r="E348"/>
      <c r="F348"/>
      <c r="G348"/>
    </row>
    <row r="349" spans="5:7" x14ac:dyDescent="0.25">
      <c r="E349"/>
      <c r="F349"/>
      <c r="G349"/>
    </row>
    <row r="350" spans="5:7" x14ac:dyDescent="0.25">
      <c r="E350"/>
      <c r="F350"/>
      <c r="G350"/>
    </row>
    <row r="351" spans="5:7" x14ac:dyDescent="0.25">
      <c r="E351"/>
      <c r="F351"/>
      <c r="G351"/>
    </row>
    <row r="352" spans="5:7" x14ac:dyDescent="0.25">
      <c r="E352"/>
      <c r="F352"/>
      <c r="G352"/>
    </row>
    <row r="353" spans="5:7" x14ac:dyDescent="0.25">
      <c r="E353"/>
      <c r="F353"/>
      <c r="G353"/>
    </row>
    <row r="354" spans="5:7" x14ac:dyDescent="0.25">
      <c r="E354"/>
      <c r="F354"/>
      <c r="G354"/>
    </row>
    <row r="355" spans="5:7" x14ac:dyDescent="0.25">
      <c r="E355"/>
      <c r="F355"/>
      <c r="G355"/>
    </row>
    <row r="356" spans="5:7" x14ac:dyDescent="0.25">
      <c r="E356"/>
      <c r="F356"/>
      <c r="G356"/>
    </row>
    <row r="357" spans="5:7" x14ac:dyDescent="0.25">
      <c r="E357"/>
      <c r="F357"/>
      <c r="G357"/>
    </row>
    <row r="358" spans="5:7" x14ac:dyDescent="0.25">
      <c r="E358"/>
      <c r="F358"/>
      <c r="G358"/>
    </row>
    <row r="359" spans="5:7" x14ac:dyDescent="0.25">
      <c r="E359"/>
      <c r="F359"/>
      <c r="G359"/>
    </row>
    <row r="360" spans="5:7" x14ac:dyDescent="0.25">
      <c r="E360"/>
      <c r="F360"/>
      <c r="G360"/>
    </row>
    <row r="361" spans="5:7" x14ac:dyDescent="0.25">
      <c r="E361"/>
      <c r="F361"/>
      <c r="G361"/>
    </row>
    <row r="362" spans="5:7" x14ac:dyDescent="0.25">
      <c r="E362"/>
      <c r="F362"/>
      <c r="G362"/>
    </row>
    <row r="363" spans="5:7" x14ac:dyDescent="0.25">
      <c r="E363"/>
      <c r="F363"/>
      <c r="G363"/>
    </row>
    <row r="364" spans="5:7" x14ac:dyDescent="0.25">
      <c r="E364"/>
      <c r="F364"/>
      <c r="G364"/>
    </row>
    <row r="365" spans="5:7" x14ac:dyDescent="0.25">
      <c r="E365"/>
      <c r="F365"/>
      <c r="G365"/>
    </row>
    <row r="366" spans="5:7" x14ac:dyDescent="0.25">
      <c r="E366"/>
      <c r="F366"/>
      <c r="G366"/>
    </row>
    <row r="367" spans="5:7" x14ac:dyDescent="0.25">
      <c r="E367"/>
      <c r="F367"/>
      <c r="G367"/>
    </row>
    <row r="368" spans="5:7" x14ac:dyDescent="0.25">
      <c r="E368"/>
      <c r="F368"/>
      <c r="G368"/>
    </row>
    <row r="369" spans="5:7" x14ac:dyDescent="0.25">
      <c r="E369"/>
      <c r="F369"/>
      <c r="G369"/>
    </row>
    <row r="370" spans="5:7" x14ac:dyDescent="0.25">
      <c r="E370"/>
      <c r="F370"/>
      <c r="G370"/>
    </row>
    <row r="371" spans="5:7" x14ac:dyDescent="0.25">
      <c r="E371"/>
      <c r="F371"/>
      <c r="G371"/>
    </row>
    <row r="372" spans="5:7" x14ac:dyDescent="0.25">
      <c r="E372"/>
      <c r="F372"/>
      <c r="G372"/>
    </row>
    <row r="373" spans="5:7" x14ac:dyDescent="0.25">
      <c r="E373"/>
      <c r="F373"/>
      <c r="G373"/>
    </row>
    <row r="374" spans="5:7" x14ac:dyDescent="0.25">
      <c r="E374"/>
      <c r="F374"/>
      <c r="G374"/>
    </row>
    <row r="375" spans="5:7" x14ac:dyDescent="0.25">
      <c r="E375"/>
      <c r="F375"/>
      <c r="G375"/>
    </row>
    <row r="376" spans="5:7" x14ac:dyDescent="0.25">
      <c r="E376"/>
      <c r="F376"/>
      <c r="G376"/>
    </row>
    <row r="377" spans="5:7" x14ac:dyDescent="0.25">
      <c r="E377"/>
      <c r="F377"/>
      <c r="G377"/>
    </row>
    <row r="378" spans="5:7" x14ac:dyDescent="0.25">
      <c r="E378"/>
      <c r="F378"/>
      <c r="G378"/>
    </row>
    <row r="379" spans="5:7" x14ac:dyDescent="0.25">
      <c r="E379"/>
      <c r="F379"/>
      <c r="G379"/>
    </row>
    <row r="380" spans="5:7" x14ac:dyDescent="0.25">
      <c r="E380"/>
      <c r="F380"/>
      <c r="G380"/>
    </row>
    <row r="381" spans="5:7" x14ac:dyDescent="0.25">
      <c r="E381"/>
      <c r="F381"/>
      <c r="G381"/>
    </row>
    <row r="382" spans="5:7" x14ac:dyDescent="0.25">
      <c r="E382"/>
      <c r="F382"/>
      <c r="G382"/>
    </row>
    <row r="383" spans="5:7" x14ac:dyDescent="0.25">
      <c r="E383"/>
      <c r="F383"/>
      <c r="G383"/>
    </row>
    <row r="384" spans="5:7" x14ac:dyDescent="0.25">
      <c r="E384"/>
      <c r="F384"/>
      <c r="G384"/>
    </row>
    <row r="385" spans="5:7" x14ac:dyDescent="0.25">
      <c r="E385"/>
      <c r="F385"/>
      <c r="G385"/>
    </row>
    <row r="386" spans="5:7" x14ac:dyDescent="0.25">
      <c r="E386"/>
      <c r="F386"/>
      <c r="G386"/>
    </row>
    <row r="387" spans="5:7" x14ac:dyDescent="0.25">
      <c r="E387"/>
      <c r="F387"/>
      <c r="G387"/>
    </row>
    <row r="388" spans="5:7" x14ac:dyDescent="0.25">
      <c r="E388"/>
      <c r="F388"/>
      <c r="G388"/>
    </row>
    <row r="389" spans="5:7" x14ac:dyDescent="0.25">
      <c r="E389"/>
      <c r="F389"/>
      <c r="G389"/>
    </row>
    <row r="390" spans="5:7" x14ac:dyDescent="0.25">
      <c r="E390"/>
      <c r="F390"/>
      <c r="G390"/>
    </row>
    <row r="391" spans="5:7" x14ac:dyDescent="0.25">
      <c r="E391"/>
      <c r="F391"/>
      <c r="G391"/>
    </row>
    <row r="392" spans="5:7" x14ac:dyDescent="0.25">
      <c r="E392"/>
      <c r="F392"/>
      <c r="G392"/>
    </row>
    <row r="393" spans="5:7" x14ac:dyDescent="0.25">
      <c r="E393"/>
      <c r="F393"/>
      <c r="G393"/>
    </row>
    <row r="394" spans="5:7" x14ac:dyDescent="0.25">
      <c r="E394"/>
      <c r="F394"/>
      <c r="G394"/>
    </row>
    <row r="395" spans="5:7" x14ac:dyDescent="0.25">
      <c r="E395"/>
      <c r="F395"/>
      <c r="G395"/>
    </row>
    <row r="396" spans="5:7" x14ac:dyDescent="0.25">
      <c r="E396"/>
      <c r="F396"/>
      <c r="G396"/>
    </row>
    <row r="397" spans="5:7" x14ac:dyDescent="0.25">
      <c r="E397"/>
      <c r="F397"/>
      <c r="G397"/>
    </row>
    <row r="398" spans="5:7" x14ac:dyDescent="0.25">
      <c r="E398"/>
      <c r="F398"/>
      <c r="G398"/>
    </row>
    <row r="399" spans="5:7" x14ac:dyDescent="0.25">
      <c r="E399"/>
      <c r="F399"/>
      <c r="G399"/>
    </row>
    <row r="400" spans="5:7" x14ac:dyDescent="0.25">
      <c r="E400"/>
      <c r="F400"/>
      <c r="G400"/>
    </row>
    <row r="401" spans="5:7" x14ac:dyDescent="0.25">
      <c r="E401"/>
      <c r="F401"/>
      <c r="G401"/>
    </row>
    <row r="402" spans="5:7" x14ac:dyDescent="0.25">
      <c r="E402"/>
      <c r="F402"/>
      <c r="G402"/>
    </row>
    <row r="403" spans="5:7" x14ac:dyDescent="0.25">
      <c r="E403"/>
      <c r="F403"/>
      <c r="G403"/>
    </row>
    <row r="404" spans="5:7" x14ac:dyDescent="0.25">
      <c r="E404"/>
      <c r="F404"/>
      <c r="G404"/>
    </row>
    <row r="405" spans="5:7" x14ac:dyDescent="0.25">
      <c r="E405"/>
      <c r="F405"/>
      <c r="G405"/>
    </row>
    <row r="406" spans="5:7" x14ac:dyDescent="0.25">
      <c r="E406"/>
      <c r="F406"/>
      <c r="G406"/>
    </row>
    <row r="407" spans="5:7" x14ac:dyDescent="0.25">
      <c r="E407"/>
      <c r="F407"/>
      <c r="G407"/>
    </row>
    <row r="408" spans="5:7" x14ac:dyDescent="0.25">
      <c r="E408"/>
      <c r="F408"/>
      <c r="G408"/>
    </row>
    <row r="409" spans="5:7" x14ac:dyDescent="0.25">
      <c r="E409"/>
      <c r="F409"/>
      <c r="G409"/>
    </row>
    <row r="410" spans="5:7" x14ac:dyDescent="0.25">
      <c r="E410"/>
      <c r="F410"/>
      <c r="G410"/>
    </row>
    <row r="411" spans="5:7" x14ac:dyDescent="0.25">
      <c r="E411"/>
      <c r="F411"/>
      <c r="G411"/>
    </row>
    <row r="412" spans="5:7" x14ac:dyDescent="0.25">
      <c r="E412"/>
      <c r="F412"/>
      <c r="G412"/>
    </row>
    <row r="413" spans="5:7" x14ac:dyDescent="0.25">
      <c r="E413"/>
      <c r="F413"/>
      <c r="G413"/>
    </row>
    <row r="414" spans="5:7" x14ac:dyDescent="0.25">
      <c r="E414"/>
      <c r="F414"/>
      <c r="G414"/>
    </row>
    <row r="415" spans="5:7" x14ac:dyDescent="0.25">
      <c r="E415"/>
      <c r="F415"/>
      <c r="G415"/>
    </row>
    <row r="416" spans="5:7" x14ac:dyDescent="0.25">
      <c r="E416"/>
      <c r="F416"/>
      <c r="G416"/>
    </row>
    <row r="417" spans="5:7" x14ac:dyDescent="0.25">
      <c r="E417"/>
      <c r="F417"/>
      <c r="G417"/>
    </row>
    <row r="418" spans="5:7" x14ac:dyDescent="0.25">
      <c r="E418"/>
      <c r="F418"/>
      <c r="G418"/>
    </row>
    <row r="419" spans="5:7" x14ac:dyDescent="0.25">
      <c r="E419"/>
      <c r="F419"/>
      <c r="G419"/>
    </row>
    <row r="420" spans="5:7" x14ac:dyDescent="0.25">
      <c r="E420"/>
      <c r="F420"/>
      <c r="G420"/>
    </row>
    <row r="421" spans="5:7" x14ac:dyDescent="0.25">
      <c r="E421"/>
      <c r="F421"/>
      <c r="G421"/>
    </row>
    <row r="422" spans="5:7" x14ac:dyDescent="0.25">
      <c r="E422"/>
      <c r="F422"/>
      <c r="G422"/>
    </row>
    <row r="423" spans="5:7" x14ac:dyDescent="0.25">
      <c r="E423"/>
      <c r="F423"/>
      <c r="G423"/>
    </row>
    <row r="424" spans="5:7" x14ac:dyDescent="0.25">
      <c r="E424"/>
      <c r="F424"/>
      <c r="G424"/>
    </row>
    <row r="425" spans="5:7" x14ac:dyDescent="0.25">
      <c r="E425"/>
      <c r="F425"/>
      <c r="G425"/>
    </row>
    <row r="426" spans="5:7" x14ac:dyDescent="0.25">
      <c r="E426"/>
      <c r="F426"/>
      <c r="G426"/>
    </row>
    <row r="427" spans="5:7" x14ac:dyDescent="0.25">
      <c r="E427"/>
      <c r="F427"/>
      <c r="G427"/>
    </row>
    <row r="428" spans="5:7" x14ac:dyDescent="0.25">
      <c r="E428"/>
      <c r="F428"/>
      <c r="G428"/>
    </row>
    <row r="429" spans="5:7" x14ac:dyDescent="0.25">
      <c r="E429"/>
      <c r="F429"/>
      <c r="G429"/>
    </row>
    <row r="430" spans="5:7" x14ac:dyDescent="0.25">
      <c r="E430"/>
      <c r="F430"/>
      <c r="G430"/>
    </row>
    <row r="431" spans="5:7" x14ac:dyDescent="0.25">
      <c r="E431"/>
      <c r="F431"/>
      <c r="G431"/>
    </row>
    <row r="432" spans="5:7" x14ac:dyDescent="0.25">
      <c r="E432"/>
      <c r="F432"/>
      <c r="G432"/>
    </row>
    <row r="433" spans="5:7" x14ac:dyDescent="0.25">
      <c r="E433"/>
      <c r="F433"/>
      <c r="G433"/>
    </row>
    <row r="434" spans="5:7" x14ac:dyDescent="0.25">
      <c r="E434"/>
      <c r="F434"/>
      <c r="G434"/>
    </row>
    <row r="435" spans="5:7" x14ac:dyDescent="0.25">
      <c r="E435"/>
      <c r="F435"/>
      <c r="G435"/>
    </row>
    <row r="436" spans="5:7" x14ac:dyDescent="0.25">
      <c r="E436"/>
      <c r="F436"/>
      <c r="G436"/>
    </row>
    <row r="437" spans="5:7" x14ac:dyDescent="0.25">
      <c r="E437"/>
      <c r="F437"/>
      <c r="G437"/>
    </row>
    <row r="438" spans="5:7" x14ac:dyDescent="0.25">
      <c r="E438"/>
      <c r="F438"/>
      <c r="G438"/>
    </row>
    <row r="439" spans="5:7" x14ac:dyDescent="0.25">
      <c r="E439"/>
      <c r="F439"/>
      <c r="G439"/>
    </row>
    <row r="440" spans="5:7" x14ac:dyDescent="0.25">
      <c r="E440"/>
      <c r="F440"/>
      <c r="G440"/>
    </row>
    <row r="441" spans="5:7" x14ac:dyDescent="0.25">
      <c r="E441"/>
      <c r="F441"/>
      <c r="G441"/>
    </row>
    <row r="442" spans="5:7" x14ac:dyDescent="0.25">
      <c r="E442"/>
      <c r="F442"/>
      <c r="G442"/>
    </row>
    <row r="443" spans="5:7" x14ac:dyDescent="0.25">
      <c r="E443"/>
      <c r="F443"/>
      <c r="G443"/>
    </row>
    <row r="444" spans="5:7" x14ac:dyDescent="0.25">
      <c r="E444"/>
      <c r="F444"/>
      <c r="G444"/>
    </row>
    <row r="445" spans="5:7" x14ac:dyDescent="0.25">
      <c r="E445"/>
      <c r="F445"/>
      <c r="G445"/>
    </row>
    <row r="446" spans="5:7" x14ac:dyDescent="0.25">
      <c r="E446"/>
      <c r="F446"/>
      <c r="G446"/>
    </row>
    <row r="447" spans="5:7" x14ac:dyDescent="0.25">
      <c r="E447"/>
      <c r="F447"/>
      <c r="G447"/>
    </row>
    <row r="448" spans="5:7" x14ac:dyDescent="0.25">
      <c r="E448"/>
      <c r="F448"/>
      <c r="G448"/>
    </row>
    <row r="449" spans="5:7" x14ac:dyDescent="0.25">
      <c r="E449"/>
      <c r="F449"/>
      <c r="G449"/>
    </row>
    <row r="450" spans="5:7" x14ac:dyDescent="0.25">
      <c r="E450"/>
      <c r="F450"/>
      <c r="G450"/>
    </row>
    <row r="451" spans="5:7" x14ac:dyDescent="0.25">
      <c r="E451"/>
      <c r="F451"/>
      <c r="G451"/>
    </row>
    <row r="452" spans="5:7" x14ac:dyDescent="0.25">
      <c r="E452"/>
      <c r="F452"/>
      <c r="G452"/>
    </row>
    <row r="453" spans="5:7" x14ac:dyDescent="0.25">
      <c r="E453"/>
      <c r="F453"/>
      <c r="G453"/>
    </row>
    <row r="454" spans="5:7" x14ac:dyDescent="0.25">
      <c r="E454"/>
      <c r="F454"/>
      <c r="G454"/>
    </row>
    <row r="455" spans="5:7" x14ac:dyDescent="0.25">
      <c r="E455"/>
      <c r="F455"/>
      <c r="G455"/>
    </row>
    <row r="456" spans="5:7" x14ac:dyDescent="0.25">
      <c r="E456"/>
      <c r="F456"/>
      <c r="G456"/>
    </row>
    <row r="457" spans="5:7" x14ac:dyDescent="0.25">
      <c r="E457"/>
      <c r="F457"/>
      <c r="G457"/>
    </row>
    <row r="458" spans="5:7" x14ac:dyDescent="0.25">
      <c r="E458"/>
      <c r="F458"/>
      <c r="G458"/>
    </row>
    <row r="459" spans="5:7" x14ac:dyDescent="0.25">
      <c r="E459"/>
      <c r="F459"/>
      <c r="G459"/>
    </row>
    <row r="460" spans="5:7" x14ac:dyDescent="0.25">
      <c r="E460"/>
      <c r="F460"/>
      <c r="G460"/>
    </row>
    <row r="461" spans="5:7" x14ac:dyDescent="0.25">
      <c r="E461"/>
      <c r="F461"/>
      <c r="G461"/>
    </row>
    <row r="462" spans="5:7" x14ac:dyDescent="0.25">
      <c r="E462"/>
      <c r="F462"/>
      <c r="G462"/>
    </row>
    <row r="463" spans="5:7" x14ac:dyDescent="0.25">
      <c r="E463"/>
      <c r="F463"/>
      <c r="G463"/>
    </row>
    <row r="464" spans="5:7" x14ac:dyDescent="0.25">
      <c r="E464"/>
      <c r="F464"/>
      <c r="G464"/>
    </row>
    <row r="465" spans="5:7" x14ac:dyDescent="0.25">
      <c r="E465"/>
      <c r="F465"/>
      <c r="G465"/>
    </row>
    <row r="466" spans="5:7" x14ac:dyDescent="0.25">
      <c r="E466"/>
      <c r="F466"/>
      <c r="G466"/>
    </row>
    <row r="467" spans="5:7" x14ac:dyDescent="0.25">
      <c r="E467"/>
      <c r="F467"/>
      <c r="G467"/>
    </row>
    <row r="468" spans="5:7" x14ac:dyDescent="0.25">
      <c r="E468"/>
      <c r="F468"/>
      <c r="G468"/>
    </row>
    <row r="469" spans="5:7" x14ac:dyDescent="0.25">
      <c r="E469"/>
      <c r="F469"/>
      <c r="G469"/>
    </row>
    <row r="470" spans="5:7" x14ac:dyDescent="0.25">
      <c r="E470"/>
      <c r="F470"/>
      <c r="G470"/>
    </row>
    <row r="471" spans="5:7" x14ac:dyDescent="0.25">
      <c r="E471"/>
      <c r="F471"/>
      <c r="G471"/>
    </row>
    <row r="472" spans="5:7" x14ac:dyDescent="0.25">
      <c r="E472"/>
      <c r="F472"/>
      <c r="G472"/>
    </row>
    <row r="473" spans="5:7" x14ac:dyDescent="0.25">
      <c r="E473"/>
      <c r="F473"/>
      <c r="G473"/>
    </row>
    <row r="474" spans="5:7" x14ac:dyDescent="0.25">
      <c r="E474"/>
      <c r="F474"/>
      <c r="G474"/>
    </row>
    <row r="475" spans="5:7" x14ac:dyDescent="0.25">
      <c r="E475"/>
      <c r="F475"/>
      <c r="G475"/>
    </row>
    <row r="476" spans="5:7" x14ac:dyDescent="0.25">
      <c r="E476"/>
      <c r="F476"/>
      <c r="G476"/>
    </row>
    <row r="477" spans="5:7" x14ac:dyDescent="0.25">
      <c r="E477"/>
      <c r="F477"/>
      <c r="G477"/>
    </row>
    <row r="478" spans="5:7" x14ac:dyDescent="0.25">
      <c r="E478"/>
      <c r="F478"/>
      <c r="G478"/>
    </row>
    <row r="479" spans="5:7" x14ac:dyDescent="0.25">
      <c r="E479"/>
      <c r="F479"/>
      <c r="G479"/>
    </row>
    <row r="480" spans="5:7" x14ac:dyDescent="0.25">
      <c r="E480"/>
      <c r="F480"/>
      <c r="G480"/>
    </row>
    <row r="481" spans="5:7" x14ac:dyDescent="0.25">
      <c r="E481"/>
      <c r="F481"/>
      <c r="G481"/>
    </row>
    <row r="482" spans="5:7" x14ac:dyDescent="0.25">
      <c r="E482"/>
      <c r="F482"/>
      <c r="G482"/>
    </row>
    <row r="483" spans="5:7" x14ac:dyDescent="0.25">
      <c r="E483"/>
      <c r="F483"/>
      <c r="G483"/>
    </row>
    <row r="484" spans="5:7" x14ac:dyDescent="0.25">
      <c r="E484"/>
      <c r="F484"/>
      <c r="G484"/>
    </row>
    <row r="485" spans="5:7" x14ac:dyDescent="0.25">
      <c r="E485"/>
      <c r="F485"/>
      <c r="G485"/>
    </row>
    <row r="486" spans="5:7" x14ac:dyDescent="0.25">
      <c r="E486"/>
      <c r="F486"/>
      <c r="G486"/>
    </row>
    <row r="487" spans="5:7" x14ac:dyDescent="0.25">
      <c r="E487"/>
      <c r="F487"/>
      <c r="G487"/>
    </row>
    <row r="488" spans="5:7" x14ac:dyDescent="0.25">
      <c r="E488"/>
      <c r="F488"/>
      <c r="G488"/>
    </row>
    <row r="489" spans="5:7" x14ac:dyDescent="0.25">
      <c r="E489"/>
      <c r="F489"/>
      <c r="G489"/>
    </row>
    <row r="490" spans="5:7" x14ac:dyDescent="0.25">
      <c r="E490"/>
      <c r="F490"/>
      <c r="G490"/>
    </row>
    <row r="491" spans="5:7" x14ac:dyDescent="0.25">
      <c r="E491"/>
      <c r="F491"/>
      <c r="G491"/>
    </row>
    <row r="492" spans="5:7" x14ac:dyDescent="0.25">
      <c r="E492"/>
      <c r="F492"/>
      <c r="G492"/>
    </row>
    <row r="493" spans="5:7" x14ac:dyDescent="0.25">
      <c r="E493"/>
      <c r="F493"/>
      <c r="G493"/>
    </row>
    <row r="494" spans="5:7" x14ac:dyDescent="0.25">
      <c r="E494"/>
      <c r="F494"/>
      <c r="G494"/>
    </row>
    <row r="495" spans="5:7" x14ac:dyDescent="0.25">
      <c r="E495"/>
      <c r="F495"/>
      <c r="G495"/>
    </row>
    <row r="496" spans="5:7" x14ac:dyDescent="0.25">
      <c r="E496"/>
      <c r="F496"/>
      <c r="G496"/>
    </row>
    <row r="497" spans="5:7" x14ac:dyDescent="0.25">
      <c r="E497"/>
      <c r="F497"/>
      <c r="G497"/>
    </row>
    <row r="498" spans="5:7" x14ac:dyDescent="0.25">
      <c r="E498"/>
      <c r="F498"/>
      <c r="G498"/>
    </row>
    <row r="499" spans="5:7" x14ac:dyDescent="0.25">
      <c r="E499"/>
      <c r="F499"/>
      <c r="G499"/>
    </row>
    <row r="500" spans="5:7" x14ac:dyDescent="0.25">
      <c r="E500"/>
      <c r="F500"/>
      <c r="G500"/>
    </row>
    <row r="501" spans="5:7" x14ac:dyDescent="0.25">
      <c r="E501"/>
      <c r="F501"/>
      <c r="G501"/>
    </row>
    <row r="502" spans="5:7" x14ac:dyDescent="0.25">
      <c r="E502"/>
      <c r="F502"/>
      <c r="G502"/>
    </row>
    <row r="503" spans="5:7" x14ac:dyDescent="0.25">
      <c r="E503"/>
      <c r="F503"/>
      <c r="G503"/>
    </row>
    <row r="504" spans="5:7" x14ac:dyDescent="0.25">
      <c r="E504"/>
      <c r="F504"/>
      <c r="G504"/>
    </row>
    <row r="505" spans="5:7" x14ac:dyDescent="0.25">
      <c r="E505"/>
      <c r="F505"/>
      <c r="G505"/>
    </row>
    <row r="506" spans="5:7" x14ac:dyDescent="0.25">
      <c r="E506"/>
      <c r="F506"/>
      <c r="G506"/>
    </row>
    <row r="507" spans="5:7" x14ac:dyDescent="0.25">
      <c r="E507"/>
      <c r="F507"/>
      <c r="G507"/>
    </row>
    <row r="508" spans="5:7" x14ac:dyDescent="0.25">
      <c r="E508"/>
      <c r="F508"/>
      <c r="G508"/>
    </row>
    <row r="509" spans="5:7" x14ac:dyDescent="0.25">
      <c r="E509"/>
      <c r="F509"/>
      <c r="G509"/>
    </row>
    <row r="510" spans="5:7" x14ac:dyDescent="0.25">
      <c r="E510"/>
      <c r="F510"/>
      <c r="G510"/>
    </row>
    <row r="511" spans="5:7" x14ac:dyDescent="0.25">
      <c r="E511"/>
      <c r="F511"/>
      <c r="G511"/>
    </row>
    <row r="512" spans="5:7" x14ac:dyDescent="0.25">
      <c r="E512"/>
      <c r="F512"/>
      <c r="G512"/>
    </row>
    <row r="513" spans="5:7" x14ac:dyDescent="0.25">
      <c r="E513"/>
      <c r="F513"/>
      <c r="G513"/>
    </row>
    <row r="514" spans="5:7" x14ac:dyDescent="0.25">
      <c r="E514"/>
      <c r="F514"/>
      <c r="G514"/>
    </row>
    <row r="515" spans="5:7" x14ac:dyDescent="0.25">
      <c r="E515"/>
      <c r="F515"/>
      <c r="G515"/>
    </row>
    <row r="516" spans="5:7" x14ac:dyDescent="0.25">
      <c r="E516"/>
      <c r="F516"/>
      <c r="G516"/>
    </row>
    <row r="517" spans="5:7" x14ac:dyDescent="0.25">
      <c r="E517"/>
      <c r="F517"/>
      <c r="G517"/>
    </row>
    <row r="518" spans="5:7" x14ac:dyDescent="0.25">
      <c r="E518"/>
      <c r="F518"/>
      <c r="G518"/>
    </row>
    <row r="519" spans="5:7" x14ac:dyDescent="0.25">
      <c r="E519"/>
      <c r="F519"/>
      <c r="G519"/>
    </row>
    <row r="520" spans="5:7" x14ac:dyDescent="0.25">
      <c r="E520"/>
      <c r="F520"/>
      <c r="G520"/>
    </row>
    <row r="521" spans="5:7" x14ac:dyDescent="0.25">
      <c r="E521"/>
      <c r="F521"/>
      <c r="G521"/>
    </row>
    <row r="522" spans="5:7" x14ac:dyDescent="0.25">
      <c r="E522"/>
      <c r="F522"/>
      <c r="G522"/>
    </row>
    <row r="523" spans="5:7" x14ac:dyDescent="0.25">
      <c r="E523"/>
      <c r="F523"/>
      <c r="G523"/>
    </row>
    <row r="524" spans="5:7" x14ac:dyDescent="0.25">
      <c r="E524"/>
      <c r="F524"/>
      <c r="G524"/>
    </row>
    <row r="525" spans="5:7" x14ac:dyDescent="0.25">
      <c r="E525"/>
      <c r="F525"/>
      <c r="G525"/>
    </row>
    <row r="526" spans="5:7" x14ac:dyDescent="0.25">
      <c r="E526"/>
      <c r="F526"/>
      <c r="G526"/>
    </row>
    <row r="527" spans="5:7" x14ac:dyDescent="0.25">
      <c r="E527"/>
      <c r="F527"/>
      <c r="G527"/>
    </row>
    <row r="528" spans="5:7" x14ac:dyDescent="0.25">
      <c r="E528"/>
      <c r="F528"/>
      <c r="G528"/>
    </row>
    <row r="529" spans="5:7" x14ac:dyDescent="0.25">
      <c r="E529"/>
      <c r="F529"/>
      <c r="G529"/>
    </row>
    <row r="530" spans="5:7" x14ac:dyDescent="0.25">
      <c r="E530"/>
      <c r="F530"/>
      <c r="G530"/>
    </row>
    <row r="531" spans="5:7" x14ac:dyDescent="0.25">
      <c r="E531"/>
      <c r="F531"/>
      <c r="G531"/>
    </row>
    <row r="532" spans="5:7" x14ac:dyDescent="0.25">
      <c r="E532"/>
      <c r="F532"/>
      <c r="G532"/>
    </row>
    <row r="533" spans="5:7" x14ac:dyDescent="0.25">
      <c r="E533"/>
      <c r="F533"/>
      <c r="G533"/>
    </row>
    <row r="534" spans="5:7" x14ac:dyDescent="0.25">
      <c r="E534"/>
      <c r="F534"/>
      <c r="G534"/>
    </row>
    <row r="535" spans="5:7" x14ac:dyDescent="0.25">
      <c r="E535"/>
      <c r="F535"/>
      <c r="G535"/>
    </row>
    <row r="536" spans="5:7" x14ac:dyDescent="0.25">
      <c r="E536"/>
      <c r="F536"/>
      <c r="G536"/>
    </row>
    <row r="537" spans="5:7" x14ac:dyDescent="0.25">
      <c r="E537"/>
      <c r="F537"/>
      <c r="G537"/>
    </row>
    <row r="538" spans="5:7" x14ac:dyDescent="0.25">
      <c r="E538"/>
      <c r="F538"/>
      <c r="G538"/>
    </row>
    <row r="539" spans="5:7" x14ac:dyDescent="0.25">
      <c r="E539"/>
      <c r="F539"/>
      <c r="G539"/>
    </row>
    <row r="540" spans="5:7" x14ac:dyDescent="0.25">
      <c r="E540"/>
      <c r="F540"/>
      <c r="G540"/>
    </row>
    <row r="541" spans="5:7" x14ac:dyDescent="0.25">
      <c r="E541"/>
      <c r="F541"/>
      <c r="G541"/>
    </row>
    <row r="542" spans="5:7" x14ac:dyDescent="0.25">
      <c r="E542"/>
      <c r="F542"/>
      <c r="G542"/>
    </row>
    <row r="543" spans="5:7" x14ac:dyDescent="0.25">
      <c r="E543"/>
      <c r="F543"/>
      <c r="G543"/>
    </row>
    <row r="544" spans="5:7" x14ac:dyDescent="0.25">
      <c r="E544"/>
      <c r="F544"/>
      <c r="G544"/>
    </row>
    <row r="545" spans="5:7" x14ac:dyDescent="0.25">
      <c r="E545"/>
      <c r="F545"/>
      <c r="G545"/>
    </row>
    <row r="546" spans="5:7" x14ac:dyDescent="0.25">
      <c r="E546"/>
      <c r="F546"/>
      <c r="G546"/>
    </row>
    <row r="547" spans="5:7" x14ac:dyDescent="0.25">
      <c r="E547"/>
      <c r="F547"/>
      <c r="G547"/>
    </row>
    <row r="548" spans="5:7" x14ac:dyDescent="0.25">
      <c r="E548"/>
      <c r="F548"/>
      <c r="G548"/>
    </row>
    <row r="549" spans="5:7" x14ac:dyDescent="0.25">
      <c r="E549"/>
      <c r="F549"/>
      <c r="G549"/>
    </row>
    <row r="550" spans="5:7" x14ac:dyDescent="0.25">
      <c r="E550"/>
      <c r="F550"/>
      <c r="G550"/>
    </row>
    <row r="551" spans="5:7" x14ac:dyDescent="0.25">
      <c r="E551"/>
      <c r="F551"/>
      <c r="G551"/>
    </row>
    <row r="552" spans="5:7" x14ac:dyDescent="0.25">
      <c r="E552"/>
      <c r="F552"/>
      <c r="G552"/>
    </row>
    <row r="553" spans="5:7" x14ac:dyDescent="0.25">
      <c r="E553"/>
      <c r="F553"/>
      <c r="G553"/>
    </row>
    <row r="554" spans="5:7" x14ac:dyDescent="0.25">
      <c r="E554"/>
      <c r="F554"/>
      <c r="G554"/>
    </row>
    <row r="555" spans="5:7" x14ac:dyDescent="0.25">
      <c r="E555"/>
      <c r="F555"/>
      <c r="G555"/>
    </row>
    <row r="556" spans="5:7" x14ac:dyDescent="0.25">
      <c r="E556"/>
      <c r="F556"/>
      <c r="G556"/>
    </row>
    <row r="557" spans="5:7" x14ac:dyDescent="0.25">
      <c r="E557"/>
      <c r="F557"/>
      <c r="G557"/>
    </row>
    <row r="558" spans="5:7" x14ac:dyDescent="0.25">
      <c r="E558"/>
      <c r="F558"/>
      <c r="G558"/>
    </row>
    <row r="559" spans="5:7" x14ac:dyDescent="0.25">
      <c r="E559"/>
      <c r="F559"/>
      <c r="G559"/>
    </row>
    <row r="560" spans="5:7" x14ac:dyDescent="0.25">
      <c r="E560"/>
      <c r="F560"/>
      <c r="G560"/>
    </row>
    <row r="561" spans="5:7" x14ac:dyDescent="0.25">
      <c r="E561"/>
      <c r="F561"/>
      <c r="G561"/>
    </row>
    <row r="562" spans="5:7" x14ac:dyDescent="0.25">
      <c r="E562"/>
      <c r="F562"/>
      <c r="G562"/>
    </row>
    <row r="563" spans="5:7" x14ac:dyDescent="0.25">
      <c r="E563"/>
      <c r="F563"/>
      <c r="G563"/>
    </row>
    <row r="564" spans="5:7" x14ac:dyDescent="0.25">
      <c r="E564"/>
      <c r="F564"/>
      <c r="G564"/>
    </row>
    <row r="565" spans="5:7" x14ac:dyDescent="0.25">
      <c r="E565"/>
      <c r="F565"/>
      <c r="G565"/>
    </row>
    <row r="566" spans="5:7" x14ac:dyDescent="0.25">
      <c r="E566"/>
      <c r="F566"/>
      <c r="G566"/>
    </row>
    <row r="567" spans="5:7" x14ac:dyDescent="0.25">
      <c r="E567"/>
      <c r="F567"/>
      <c r="G567"/>
    </row>
    <row r="568" spans="5:7" x14ac:dyDescent="0.25">
      <c r="E568"/>
      <c r="F568"/>
      <c r="G568"/>
    </row>
    <row r="569" spans="5:7" x14ac:dyDescent="0.25">
      <c r="E569"/>
      <c r="F569"/>
      <c r="G569"/>
    </row>
    <row r="570" spans="5:7" x14ac:dyDescent="0.25">
      <c r="E570"/>
      <c r="F570"/>
      <c r="G570"/>
    </row>
    <row r="571" spans="5:7" x14ac:dyDescent="0.25">
      <c r="E571"/>
      <c r="F571"/>
      <c r="G571"/>
    </row>
    <row r="572" spans="5:7" x14ac:dyDescent="0.25">
      <c r="E572"/>
      <c r="F572"/>
      <c r="G572"/>
    </row>
    <row r="573" spans="5:7" x14ac:dyDescent="0.25">
      <c r="E573"/>
      <c r="F573"/>
      <c r="G573"/>
    </row>
    <row r="574" spans="5:7" x14ac:dyDescent="0.25">
      <c r="E574"/>
      <c r="F574"/>
      <c r="G574"/>
    </row>
    <row r="575" spans="5:7" x14ac:dyDescent="0.25">
      <c r="E575"/>
      <c r="F575"/>
      <c r="G575"/>
    </row>
    <row r="576" spans="5: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sheetData>
  <pageMargins left="0.70866141732283472" right="0.70866141732283472" top="0.78740157480314965" bottom="0.78740157480314965" header="0.31496062992125984" footer="0.31496062992125984"/>
  <pageSetup paperSize="8" fitToHeight="1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A521-121A-4EE5-A9EA-43764A026950}">
  <sheetPr>
    <tabColor theme="0" tint="-0.499984740745262"/>
    <pageSetUpPr fitToPage="1"/>
  </sheetPr>
  <dimension ref="A3:G616"/>
  <sheetViews>
    <sheetView zoomScale="110" zoomScaleNormal="110" workbookViewId="0">
      <pane ySplit="3" topLeftCell="A4" activePane="bottomLeft" state="frozen"/>
      <selection pane="bottomLeft" activeCell="A5" sqref="A5"/>
    </sheetView>
  </sheetViews>
  <sheetFormatPr defaultRowHeight="15" x14ac:dyDescent="0.25"/>
  <cols>
    <col min="1" max="1" width="14.85546875" customWidth="1"/>
    <col min="2" max="2" width="43.140625" customWidth="1"/>
    <col min="3" max="3" width="18.28515625" customWidth="1"/>
    <col min="4" max="4" width="41.7109375" customWidth="1"/>
    <col min="5" max="6" width="23.28515625" style="162" bestFit="1" customWidth="1"/>
    <col min="7" max="7" width="16" style="162" bestFit="1" customWidth="1"/>
    <col min="8" max="8" width="25" bestFit="1" customWidth="1"/>
  </cols>
  <sheetData>
    <row r="3" spans="1:7" s="163" customFormat="1" ht="60" x14ac:dyDescent="0.25">
      <c r="A3" s="161" t="s">
        <v>1327</v>
      </c>
      <c r="B3" s="167" t="s">
        <v>162</v>
      </c>
      <c r="C3" s="167" t="s">
        <v>161</v>
      </c>
      <c r="D3" s="161" t="s">
        <v>164</v>
      </c>
      <c r="E3" s="163" t="s">
        <v>706</v>
      </c>
      <c r="F3" s="163" t="s">
        <v>1298</v>
      </c>
      <c r="G3"/>
    </row>
    <row r="4" spans="1:7" x14ac:dyDescent="0.25">
      <c r="A4" t="s">
        <v>1332</v>
      </c>
      <c r="E4" s="164">
        <v>166000</v>
      </c>
      <c r="F4" s="164">
        <v>176000</v>
      </c>
      <c r="G4"/>
    </row>
    <row r="5" spans="1:7" x14ac:dyDescent="0.25">
      <c r="B5" t="s">
        <v>396</v>
      </c>
      <c r="C5" t="s">
        <v>363</v>
      </c>
      <c r="E5" s="164">
        <v>26000</v>
      </c>
      <c r="F5" s="164">
        <v>26000</v>
      </c>
      <c r="G5"/>
    </row>
    <row r="6" spans="1:7" x14ac:dyDescent="0.25">
      <c r="D6" t="s">
        <v>339</v>
      </c>
      <c r="E6" s="164">
        <v>26000</v>
      </c>
      <c r="F6" s="164">
        <v>26000</v>
      </c>
      <c r="G6"/>
    </row>
    <row r="7" spans="1:7" x14ac:dyDescent="0.25">
      <c r="B7" t="s">
        <v>402</v>
      </c>
      <c r="C7" t="s">
        <v>363</v>
      </c>
      <c r="E7" s="164">
        <v>26000</v>
      </c>
      <c r="F7" s="164">
        <v>26000</v>
      </c>
      <c r="G7"/>
    </row>
    <row r="8" spans="1:7" x14ac:dyDescent="0.25">
      <c r="D8" t="s">
        <v>339</v>
      </c>
      <c r="E8" s="164">
        <v>26000</v>
      </c>
      <c r="F8" s="164">
        <v>26000</v>
      </c>
      <c r="G8"/>
    </row>
    <row r="9" spans="1:7" x14ac:dyDescent="0.25">
      <c r="B9" t="s">
        <v>536</v>
      </c>
      <c r="C9" t="s">
        <v>537</v>
      </c>
      <c r="E9" s="164">
        <v>10000</v>
      </c>
      <c r="F9" s="164">
        <v>20000</v>
      </c>
      <c r="G9"/>
    </row>
    <row r="10" spans="1:7" x14ac:dyDescent="0.25">
      <c r="D10" t="s">
        <v>451</v>
      </c>
      <c r="E10" s="164">
        <v>10000</v>
      </c>
      <c r="F10" s="164">
        <v>20000</v>
      </c>
      <c r="G10"/>
    </row>
    <row r="11" spans="1:7" x14ac:dyDescent="0.25">
      <c r="B11" t="s">
        <v>398</v>
      </c>
      <c r="C11" t="s">
        <v>363</v>
      </c>
      <c r="E11" s="164">
        <v>26000</v>
      </c>
      <c r="F11" s="164">
        <v>26000</v>
      </c>
      <c r="G11"/>
    </row>
    <row r="12" spans="1:7" x14ac:dyDescent="0.25">
      <c r="D12" t="s">
        <v>339</v>
      </c>
      <c r="E12" s="164">
        <v>26000</v>
      </c>
      <c r="F12" s="164">
        <v>26000</v>
      </c>
      <c r="G12"/>
    </row>
    <row r="13" spans="1:7" x14ac:dyDescent="0.25">
      <c r="B13" t="s">
        <v>390</v>
      </c>
      <c r="C13" t="s">
        <v>363</v>
      </c>
      <c r="E13" s="164">
        <v>26000</v>
      </c>
      <c r="F13" s="164">
        <v>26000</v>
      </c>
      <c r="G13"/>
    </row>
    <row r="14" spans="1:7" x14ac:dyDescent="0.25">
      <c r="D14" t="s">
        <v>339</v>
      </c>
      <c r="E14" s="164">
        <v>26000</v>
      </c>
      <c r="F14" s="164">
        <v>26000</v>
      </c>
      <c r="G14"/>
    </row>
    <row r="15" spans="1:7" x14ac:dyDescent="0.25">
      <c r="B15" t="s">
        <v>394</v>
      </c>
      <c r="C15" t="s">
        <v>363</v>
      </c>
      <c r="E15" s="164">
        <v>26000</v>
      </c>
      <c r="F15" s="164">
        <v>26000</v>
      </c>
      <c r="G15"/>
    </row>
    <row r="16" spans="1:7" x14ac:dyDescent="0.25">
      <c r="D16" t="s">
        <v>339</v>
      </c>
      <c r="E16" s="164">
        <v>26000</v>
      </c>
      <c r="F16" s="164">
        <v>26000</v>
      </c>
      <c r="G16"/>
    </row>
    <row r="17" spans="1:7" x14ac:dyDescent="0.25">
      <c r="B17" t="s">
        <v>400</v>
      </c>
      <c r="C17" t="s">
        <v>363</v>
      </c>
      <c r="E17" s="164">
        <v>26000</v>
      </c>
      <c r="F17" s="164">
        <v>26000</v>
      </c>
      <c r="G17"/>
    </row>
    <row r="18" spans="1:7" x14ac:dyDescent="0.25">
      <c r="D18" t="s">
        <v>339</v>
      </c>
      <c r="E18" s="164">
        <v>26000</v>
      </c>
      <c r="F18" s="164">
        <v>26000</v>
      </c>
      <c r="G18"/>
    </row>
    <row r="19" spans="1:7" x14ac:dyDescent="0.25">
      <c r="A19" t="s">
        <v>1333</v>
      </c>
      <c r="E19" s="164">
        <v>136592.98181818181</v>
      </c>
      <c r="F19" s="164">
        <v>309208.18181818182</v>
      </c>
      <c r="G19"/>
    </row>
    <row r="20" spans="1:7" x14ac:dyDescent="0.25">
      <c r="B20" t="s">
        <v>481</v>
      </c>
      <c r="C20" t="s">
        <v>482</v>
      </c>
      <c r="E20" s="164">
        <v>11616</v>
      </c>
      <c r="F20" s="164">
        <v>23232</v>
      </c>
      <c r="G20"/>
    </row>
    <row r="21" spans="1:7" x14ac:dyDescent="0.25">
      <c r="D21" t="s">
        <v>451</v>
      </c>
      <c r="E21" s="164">
        <v>11616</v>
      </c>
      <c r="F21" s="164">
        <v>23232</v>
      </c>
      <c r="G21"/>
    </row>
    <row r="22" spans="1:7" x14ac:dyDescent="0.25">
      <c r="B22" t="s">
        <v>542</v>
      </c>
      <c r="C22" t="s">
        <v>543</v>
      </c>
      <c r="E22" s="164">
        <v>15000</v>
      </c>
      <c r="F22" s="164">
        <v>45000</v>
      </c>
      <c r="G22"/>
    </row>
    <row r="23" spans="1:7" x14ac:dyDescent="0.25">
      <c r="D23" t="s">
        <v>562</v>
      </c>
      <c r="E23" s="164">
        <v>15000</v>
      </c>
      <c r="F23" s="164">
        <v>45000</v>
      </c>
      <c r="G23"/>
    </row>
    <row r="24" spans="1:7" x14ac:dyDescent="0.25">
      <c r="B24" t="s">
        <v>549</v>
      </c>
      <c r="C24" t="s">
        <v>543</v>
      </c>
      <c r="E24" s="164">
        <v>15000</v>
      </c>
      <c r="F24" s="164">
        <v>45000</v>
      </c>
      <c r="G24"/>
    </row>
    <row r="25" spans="1:7" x14ac:dyDescent="0.25">
      <c r="D25" t="s">
        <v>562</v>
      </c>
      <c r="E25" s="164">
        <v>15000</v>
      </c>
      <c r="F25" s="164">
        <v>45000</v>
      </c>
      <c r="G25"/>
    </row>
    <row r="26" spans="1:7" x14ac:dyDescent="0.25">
      <c r="B26" t="s">
        <v>560</v>
      </c>
      <c r="C26" t="s">
        <v>543</v>
      </c>
      <c r="E26" s="164">
        <v>10206</v>
      </c>
      <c r="F26" s="164">
        <v>30618</v>
      </c>
      <c r="G26"/>
    </row>
    <row r="27" spans="1:7" x14ac:dyDescent="0.25">
      <c r="D27" t="s">
        <v>562</v>
      </c>
      <c r="E27" s="164">
        <v>10206</v>
      </c>
      <c r="F27" s="164">
        <v>30618</v>
      </c>
      <c r="G27"/>
    </row>
    <row r="28" spans="1:7" x14ac:dyDescent="0.25">
      <c r="B28" t="s">
        <v>559</v>
      </c>
      <c r="C28" t="s">
        <v>543</v>
      </c>
      <c r="E28" s="164">
        <v>9655</v>
      </c>
      <c r="F28" s="164">
        <v>28965</v>
      </c>
      <c r="G28"/>
    </row>
    <row r="29" spans="1:7" x14ac:dyDescent="0.25">
      <c r="D29" t="s">
        <v>562</v>
      </c>
      <c r="E29" s="164">
        <v>9655</v>
      </c>
      <c r="F29" s="164">
        <v>28965</v>
      </c>
      <c r="G29"/>
    </row>
    <row r="30" spans="1:7" x14ac:dyDescent="0.25">
      <c r="B30" t="s">
        <v>138</v>
      </c>
      <c r="C30" t="s">
        <v>137</v>
      </c>
      <c r="E30" s="164">
        <v>18972.8</v>
      </c>
      <c r="F30" s="164">
        <v>0</v>
      </c>
      <c r="G30"/>
    </row>
    <row r="31" spans="1:7" x14ac:dyDescent="0.25">
      <c r="D31" t="s">
        <v>136</v>
      </c>
      <c r="E31" s="164">
        <v>18972.8</v>
      </c>
      <c r="F31" s="164">
        <v>0</v>
      </c>
      <c r="G31"/>
    </row>
    <row r="32" spans="1:7" x14ac:dyDescent="0.25">
      <c r="B32" t="s">
        <v>550</v>
      </c>
      <c r="C32" t="s">
        <v>531</v>
      </c>
      <c r="E32" s="164">
        <v>14000</v>
      </c>
      <c r="F32" s="164">
        <v>42000</v>
      </c>
      <c r="G32"/>
    </row>
    <row r="33" spans="1:7" x14ac:dyDescent="0.25">
      <c r="D33" t="s">
        <v>562</v>
      </c>
      <c r="E33" s="164">
        <v>14000</v>
      </c>
      <c r="F33" s="164">
        <v>42000</v>
      </c>
      <c r="G33"/>
    </row>
    <row r="34" spans="1:7" x14ac:dyDescent="0.25">
      <c r="B34" t="s">
        <v>474</v>
      </c>
      <c r="C34" t="s">
        <v>469</v>
      </c>
      <c r="E34" s="164">
        <v>9234.7107438016537</v>
      </c>
      <c r="F34" s="164">
        <v>9234.7107438016537</v>
      </c>
      <c r="G34"/>
    </row>
    <row r="35" spans="1:7" x14ac:dyDescent="0.25">
      <c r="D35" t="s">
        <v>451</v>
      </c>
      <c r="E35" s="164">
        <v>9234.7107438016537</v>
      </c>
      <c r="F35" s="164">
        <v>9234.7107438016537</v>
      </c>
      <c r="G35"/>
    </row>
    <row r="36" spans="1:7" x14ac:dyDescent="0.25">
      <c r="B36" t="s">
        <v>468</v>
      </c>
      <c r="C36" t="s">
        <v>469</v>
      </c>
      <c r="E36" s="164">
        <v>6783.4710743801652</v>
      </c>
      <c r="F36" s="164">
        <v>6783.4710743801652</v>
      </c>
      <c r="G36"/>
    </row>
    <row r="37" spans="1:7" x14ac:dyDescent="0.25">
      <c r="D37" t="s">
        <v>451</v>
      </c>
      <c r="E37" s="164">
        <v>6783.4710743801652</v>
      </c>
      <c r="F37" s="164">
        <v>6783.4710743801652</v>
      </c>
      <c r="G37"/>
    </row>
    <row r="38" spans="1:7" x14ac:dyDescent="0.25">
      <c r="B38" t="s">
        <v>558</v>
      </c>
      <c r="C38" t="s">
        <v>543</v>
      </c>
      <c r="E38" s="164">
        <v>9137</v>
      </c>
      <c r="F38" s="164">
        <v>27411</v>
      </c>
      <c r="G38"/>
    </row>
    <row r="39" spans="1:7" x14ac:dyDescent="0.25">
      <c r="D39" t="s">
        <v>562</v>
      </c>
      <c r="E39" s="164">
        <v>9137</v>
      </c>
      <c r="F39" s="164">
        <v>27411</v>
      </c>
      <c r="G39"/>
    </row>
    <row r="40" spans="1:7" x14ac:dyDescent="0.25">
      <c r="B40" t="s">
        <v>561</v>
      </c>
      <c r="C40" t="s">
        <v>543</v>
      </c>
      <c r="E40" s="164">
        <v>16988</v>
      </c>
      <c r="F40" s="164">
        <v>50964</v>
      </c>
      <c r="G40"/>
    </row>
    <row r="41" spans="1:7" x14ac:dyDescent="0.25">
      <c r="D41" t="s">
        <v>562</v>
      </c>
      <c r="E41" s="164">
        <v>16988</v>
      </c>
      <c r="F41" s="164">
        <v>50964</v>
      </c>
      <c r="G41"/>
    </row>
    <row r="42" spans="1:7" x14ac:dyDescent="0.25">
      <c r="A42" t="s">
        <v>1334</v>
      </c>
      <c r="E42" s="164">
        <v>129200</v>
      </c>
      <c r="F42" s="164">
        <v>387600</v>
      </c>
      <c r="G42"/>
    </row>
    <row r="43" spans="1:7" x14ac:dyDescent="0.25">
      <c r="B43" t="s">
        <v>150</v>
      </c>
      <c r="C43" t="s">
        <v>149</v>
      </c>
      <c r="E43" s="164">
        <v>129200</v>
      </c>
      <c r="F43" s="164">
        <v>387600</v>
      </c>
      <c r="G43"/>
    </row>
    <row r="44" spans="1:7" x14ac:dyDescent="0.25">
      <c r="D44" t="s">
        <v>151</v>
      </c>
      <c r="E44" s="164">
        <v>129200</v>
      </c>
      <c r="F44" s="164">
        <v>387600</v>
      </c>
      <c r="G44"/>
    </row>
    <row r="45" spans="1:7" x14ac:dyDescent="0.25">
      <c r="A45" t="s">
        <v>1335</v>
      </c>
      <c r="E45" s="164">
        <v>100000</v>
      </c>
      <c r="F45" s="164">
        <v>200000</v>
      </c>
      <c r="G45"/>
    </row>
    <row r="46" spans="1:7" x14ac:dyDescent="0.25">
      <c r="B46" t="s">
        <v>319</v>
      </c>
      <c r="C46" t="s">
        <v>320</v>
      </c>
      <c r="E46" s="164">
        <v>100000</v>
      </c>
      <c r="F46" s="164">
        <v>200000</v>
      </c>
      <c r="G46"/>
    </row>
    <row r="47" spans="1:7" x14ac:dyDescent="0.25">
      <c r="D47" t="s">
        <v>318</v>
      </c>
      <c r="E47" s="164">
        <v>100000</v>
      </c>
      <c r="F47" s="164">
        <v>200000</v>
      </c>
      <c r="G47"/>
    </row>
    <row r="48" spans="1:7" x14ac:dyDescent="0.25">
      <c r="A48" t="s">
        <v>1336</v>
      </c>
      <c r="E48" s="164">
        <v>96479</v>
      </c>
      <c r="F48" s="164">
        <v>289437</v>
      </c>
      <c r="G48"/>
    </row>
    <row r="49" spans="1:7" x14ac:dyDescent="0.25">
      <c r="B49" t="s">
        <v>465</v>
      </c>
      <c r="C49" t="s">
        <v>462</v>
      </c>
      <c r="E49" s="164">
        <v>48983</v>
      </c>
      <c r="F49" s="164">
        <v>146949</v>
      </c>
      <c r="G49"/>
    </row>
    <row r="50" spans="1:7" x14ac:dyDescent="0.25">
      <c r="D50" t="s">
        <v>451</v>
      </c>
      <c r="E50" s="164">
        <v>48983</v>
      </c>
      <c r="F50" s="164">
        <v>146949</v>
      </c>
      <c r="G50"/>
    </row>
    <row r="51" spans="1:7" x14ac:dyDescent="0.25">
      <c r="B51" t="s">
        <v>461</v>
      </c>
      <c r="C51" t="s">
        <v>462</v>
      </c>
      <c r="E51" s="164">
        <v>47496</v>
      </c>
      <c r="F51" s="164">
        <v>142488</v>
      </c>
      <c r="G51"/>
    </row>
    <row r="52" spans="1:7" x14ac:dyDescent="0.25">
      <c r="D52" t="s">
        <v>451</v>
      </c>
      <c r="E52" s="164">
        <v>47496</v>
      </c>
      <c r="F52" s="164">
        <v>142488</v>
      </c>
      <c r="G52"/>
    </row>
    <row r="53" spans="1:7" x14ac:dyDescent="0.25">
      <c r="A53" t="s">
        <v>1337</v>
      </c>
      <c r="E53" s="164">
        <v>85740</v>
      </c>
      <c r="F53" s="164">
        <v>257220</v>
      </c>
      <c r="G53"/>
    </row>
    <row r="54" spans="1:7" x14ac:dyDescent="0.25">
      <c r="B54" t="s">
        <v>453</v>
      </c>
      <c r="C54" t="s">
        <v>454</v>
      </c>
      <c r="E54" s="164">
        <v>85740</v>
      </c>
      <c r="F54" s="164">
        <v>257220</v>
      </c>
      <c r="G54"/>
    </row>
    <row r="55" spans="1:7" x14ac:dyDescent="0.25">
      <c r="D55" t="s">
        <v>451</v>
      </c>
      <c r="E55" s="164">
        <v>85740</v>
      </c>
      <c r="F55" s="164">
        <v>257220</v>
      </c>
      <c r="G55"/>
    </row>
    <row r="56" spans="1:7" x14ac:dyDescent="0.25">
      <c r="A56" t="s">
        <v>1338</v>
      </c>
      <c r="E56" s="164">
        <v>84400</v>
      </c>
      <c r="F56" s="164">
        <v>84400</v>
      </c>
      <c r="G56"/>
    </row>
    <row r="57" spans="1:7" x14ac:dyDescent="0.25">
      <c r="B57" t="s">
        <v>362</v>
      </c>
      <c r="C57" t="s">
        <v>363</v>
      </c>
      <c r="E57" s="164">
        <v>84400</v>
      </c>
      <c r="F57" s="164">
        <v>84400</v>
      </c>
      <c r="G57"/>
    </row>
    <row r="58" spans="1:7" x14ac:dyDescent="0.25">
      <c r="D58" t="s">
        <v>339</v>
      </c>
      <c r="E58" s="164">
        <v>84400</v>
      </c>
      <c r="F58" s="164">
        <v>84400</v>
      </c>
      <c r="G58"/>
    </row>
    <row r="59" spans="1:7" x14ac:dyDescent="0.25">
      <c r="A59" t="s">
        <v>1339</v>
      </c>
      <c r="E59" s="164">
        <v>75371.73</v>
      </c>
      <c r="F59" s="164">
        <v>75371.73</v>
      </c>
      <c r="G59"/>
    </row>
    <row r="60" spans="1:7" x14ac:dyDescent="0.25">
      <c r="B60" t="s">
        <v>581</v>
      </c>
      <c r="C60" t="s">
        <v>281</v>
      </c>
      <c r="E60" s="164">
        <v>6824.16</v>
      </c>
      <c r="F60" s="164">
        <v>6824.16</v>
      </c>
      <c r="G60"/>
    </row>
    <row r="61" spans="1:7" x14ac:dyDescent="0.25">
      <c r="D61" t="s">
        <v>636</v>
      </c>
      <c r="E61" s="164">
        <v>6824.16</v>
      </c>
      <c r="F61" s="164">
        <v>6824.16</v>
      </c>
      <c r="G61"/>
    </row>
    <row r="62" spans="1:7" x14ac:dyDescent="0.25">
      <c r="B62" t="s">
        <v>327</v>
      </c>
      <c r="C62" t="s">
        <v>328</v>
      </c>
      <c r="E62" s="164">
        <v>9600</v>
      </c>
      <c r="F62" s="164">
        <v>9600</v>
      </c>
      <c r="G62"/>
    </row>
    <row r="63" spans="1:7" x14ac:dyDescent="0.25">
      <c r="D63" t="s">
        <v>339</v>
      </c>
      <c r="E63" s="164">
        <v>9600</v>
      </c>
      <c r="F63" s="164">
        <v>9600</v>
      </c>
      <c r="G63"/>
    </row>
    <row r="64" spans="1:7" x14ac:dyDescent="0.25">
      <c r="B64" t="s">
        <v>564</v>
      </c>
      <c r="C64" t="s">
        <v>281</v>
      </c>
      <c r="E64" s="164">
        <v>58947.57</v>
      </c>
      <c r="F64" s="164">
        <v>58947.57</v>
      </c>
      <c r="G64"/>
    </row>
    <row r="65" spans="1:7" x14ac:dyDescent="0.25">
      <c r="D65" t="s">
        <v>636</v>
      </c>
      <c r="E65" s="164">
        <v>58947.57</v>
      </c>
      <c r="F65" s="164">
        <v>58947.57</v>
      </c>
      <c r="G65"/>
    </row>
    <row r="66" spans="1:7" x14ac:dyDescent="0.25">
      <c r="A66" t="s">
        <v>1340</v>
      </c>
      <c r="E66" s="164">
        <v>69151</v>
      </c>
      <c r="F66" s="164">
        <v>138302</v>
      </c>
      <c r="G66"/>
    </row>
    <row r="67" spans="1:7" x14ac:dyDescent="0.25">
      <c r="B67" t="s">
        <v>529</v>
      </c>
      <c r="C67" t="s">
        <v>502</v>
      </c>
      <c r="E67" s="164">
        <v>9914</v>
      </c>
      <c r="F67" s="164">
        <v>19828</v>
      </c>
      <c r="G67"/>
    </row>
    <row r="68" spans="1:7" x14ac:dyDescent="0.25">
      <c r="D68" t="s">
        <v>451</v>
      </c>
      <c r="E68" s="164">
        <v>9914</v>
      </c>
      <c r="F68" s="164">
        <v>19828</v>
      </c>
      <c r="G68"/>
    </row>
    <row r="69" spans="1:7" x14ac:dyDescent="0.25">
      <c r="B69" t="s">
        <v>530</v>
      </c>
      <c r="C69" t="s">
        <v>531</v>
      </c>
      <c r="E69" s="164">
        <v>10000</v>
      </c>
      <c r="F69" s="164">
        <v>20000</v>
      </c>
      <c r="G69"/>
    </row>
    <row r="70" spans="1:7" x14ac:dyDescent="0.25">
      <c r="D70" t="s">
        <v>451</v>
      </c>
      <c r="E70" s="164">
        <v>10000</v>
      </c>
      <c r="F70" s="164">
        <v>20000</v>
      </c>
      <c r="G70"/>
    </row>
    <row r="71" spans="1:7" x14ac:dyDescent="0.25">
      <c r="B71" t="s">
        <v>533</v>
      </c>
      <c r="C71" t="s">
        <v>534</v>
      </c>
      <c r="E71" s="164">
        <v>10000</v>
      </c>
      <c r="F71" s="164">
        <v>20000</v>
      </c>
      <c r="G71"/>
    </row>
    <row r="72" spans="1:7" x14ac:dyDescent="0.25">
      <c r="D72" t="s">
        <v>451</v>
      </c>
      <c r="E72" s="164">
        <v>10000</v>
      </c>
      <c r="F72" s="164">
        <v>20000</v>
      </c>
      <c r="G72"/>
    </row>
    <row r="73" spans="1:7" x14ac:dyDescent="0.25">
      <c r="B73" t="s">
        <v>535</v>
      </c>
      <c r="C73" t="s">
        <v>534</v>
      </c>
      <c r="E73" s="164">
        <v>10000</v>
      </c>
      <c r="F73" s="164">
        <v>20000</v>
      </c>
      <c r="G73"/>
    </row>
    <row r="74" spans="1:7" x14ac:dyDescent="0.25">
      <c r="D74" t="s">
        <v>451</v>
      </c>
      <c r="E74" s="164">
        <v>10000</v>
      </c>
      <c r="F74" s="164">
        <v>20000</v>
      </c>
      <c r="G74"/>
    </row>
    <row r="75" spans="1:7" x14ac:dyDescent="0.25">
      <c r="B75" t="s">
        <v>528</v>
      </c>
      <c r="C75" t="s">
        <v>502</v>
      </c>
      <c r="E75" s="164">
        <v>9137</v>
      </c>
      <c r="F75" s="164">
        <v>18274</v>
      </c>
      <c r="G75"/>
    </row>
    <row r="76" spans="1:7" x14ac:dyDescent="0.25">
      <c r="D76" t="s">
        <v>451</v>
      </c>
      <c r="E76" s="164">
        <v>9137</v>
      </c>
      <c r="F76" s="164">
        <v>18274</v>
      </c>
      <c r="G76"/>
    </row>
    <row r="77" spans="1:7" x14ac:dyDescent="0.25">
      <c r="B77" t="s">
        <v>532</v>
      </c>
      <c r="C77" t="s">
        <v>531</v>
      </c>
      <c r="E77" s="164">
        <v>10000</v>
      </c>
      <c r="F77" s="164">
        <v>20000</v>
      </c>
      <c r="G77"/>
    </row>
    <row r="78" spans="1:7" x14ac:dyDescent="0.25">
      <c r="D78" t="s">
        <v>451</v>
      </c>
      <c r="E78" s="164">
        <v>10000</v>
      </c>
      <c r="F78" s="164">
        <v>20000</v>
      </c>
      <c r="G78"/>
    </row>
    <row r="79" spans="1:7" x14ac:dyDescent="0.25">
      <c r="B79" t="s">
        <v>527</v>
      </c>
      <c r="C79" t="s">
        <v>502</v>
      </c>
      <c r="E79" s="164">
        <v>10100</v>
      </c>
      <c r="F79" s="164">
        <v>20200</v>
      </c>
      <c r="G79"/>
    </row>
    <row r="80" spans="1:7" x14ac:dyDescent="0.25">
      <c r="D80" t="s">
        <v>451</v>
      </c>
      <c r="E80" s="164">
        <v>10100</v>
      </c>
      <c r="F80" s="164">
        <v>20200</v>
      </c>
      <c r="G80"/>
    </row>
    <row r="81" spans="1:7" x14ac:dyDescent="0.25">
      <c r="A81" t="s">
        <v>1341</v>
      </c>
      <c r="E81" s="164">
        <v>69000</v>
      </c>
      <c r="F81" s="164">
        <v>69000</v>
      </c>
      <c r="G81"/>
    </row>
    <row r="82" spans="1:7" x14ac:dyDescent="0.25">
      <c r="B82" t="s">
        <v>287</v>
      </c>
      <c r="C82" t="s">
        <v>288</v>
      </c>
      <c r="E82" s="164">
        <v>34000</v>
      </c>
      <c r="F82" s="164">
        <v>34000</v>
      </c>
      <c r="G82"/>
    </row>
    <row r="83" spans="1:7" x14ac:dyDescent="0.25">
      <c r="D83" t="s">
        <v>316</v>
      </c>
      <c r="E83" s="164">
        <v>34000</v>
      </c>
      <c r="F83" s="164">
        <v>34000</v>
      </c>
      <c r="G83"/>
    </row>
    <row r="84" spans="1:7" x14ac:dyDescent="0.25">
      <c r="B84" t="s">
        <v>299</v>
      </c>
      <c r="C84" t="s">
        <v>288</v>
      </c>
      <c r="E84" s="164">
        <v>35000</v>
      </c>
      <c r="F84" s="164">
        <v>35000</v>
      </c>
      <c r="G84"/>
    </row>
    <row r="85" spans="1:7" x14ac:dyDescent="0.25">
      <c r="D85" t="s">
        <v>316</v>
      </c>
      <c r="E85" s="164">
        <v>35000</v>
      </c>
      <c r="F85" s="164">
        <v>35000</v>
      </c>
      <c r="G85"/>
    </row>
    <row r="86" spans="1:7" x14ac:dyDescent="0.25">
      <c r="A86" t="s">
        <v>1342</v>
      </c>
      <c r="E86" s="164">
        <v>63313.25</v>
      </c>
      <c r="F86" s="164">
        <v>63313.25</v>
      </c>
      <c r="G86"/>
    </row>
    <row r="87" spans="1:7" x14ac:dyDescent="0.25">
      <c r="B87" t="s">
        <v>647</v>
      </c>
      <c r="C87" t="s">
        <v>638</v>
      </c>
      <c r="E87" s="164">
        <v>63313.25</v>
      </c>
      <c r="F87" s="164">
        <v>63313.25</v>
      </c>
      <c r="G87"/>
    </row>
    <row r="88" spans="1:7" x14ac:dyDescent="0.25">
      <c r="D88" t="s">
        <v>694</v>
      </c>
      <c r="E88" s="164">
        <v>63313.25</v>
      </c>
      <c r="F88" s="164">
        <v>63313.25</v>
      </c>
      <c r="G88"/>
    </row>
    <row r="89" spans="1:7" x14ac:dyDescent="0.25">
      <c r="A89" t="s">
        <v>1343</v>
      </c>
      <c r="E89" s="164">
        <v>60000</v>
      </c>
      <c r="F89" s="164">
        <v>60000</v>
      </c>
      <c r="G89"/>
    </row>
    <row r="90" spans="1:7" x14ac:dyDescent="0.25">
      <c r="B90" t="s">
        <v>220</v>
      </c>
      <c r="C90" t="s">
        <v>704</v>
      </c>
      <c r="E90" s="164">
        <v>30000</v>
      </c>
      <c r="F90" s="164">
        <v>30000</v>
      </c>
      <c r="G90"/>
    </row>
    <row r="91" spans="1:7" x14ac:dyDescent="0.25">
      <c r="D91" t="s">
        <v>316</v>
      </c>
      <c r="E91" s="164">
        <v>30000</v>
      </c>
      <c r="F91" s="164">
        <v>30000</v>
      </c>
      <c r="G91"/>
    </row>
    <row r="92" spans="1:7" x14ac:dyDescent="0.25">
      <c r="C92" t="s">
        <v>221</v>
      </c>
      <c r="E92" s="164">
        <v>30000</v>
      </c>
      <c r="F92" s="164">
        <v>30000</v>
      </c>
      <c r="G92"/>
    </row>
    <row r="93" spans="1:7" x14ac:dyDescent="0.25">
      <c r="D93" t="s">
        <v>316</v>
      </c>
      <c r="E93" s="164">
        <v>30000</v>
      </c>
      <c r="F93" s="164">
        <v>30000</v>
      </c>
      <c r="G93"/>
    </row>
    <row r="94" spans="1:7" x14ac:dyDescent="0.25">
      <c r="A94" t="s">
        <v>1344</v>
      </c>
      <c r="E94" s="164">
        <v>58320</v>
      </c>
      <c r="F94" s="164">
        <v>142726</v>
      </c>
      <c r="G94"/>
    </row>
    <row r="95" spans="1:7" x14ac:dyDescent="0.25">
      <c r="B95" t="s">
        <v>506</v>
      </c>
      <c r="C95" t="s">
        <v>502</v>
      </c>
      <c r="E95" s="164">
        <v>9393</v>
      </c>
      <c r="F95" s="164">
        <v>18786</v>
      </c>
      <c r="G95"/>
    </row>
    <row r="96" spans="1:7" x14ac:dyDescent="0.25">
      <c r="D96" t="s">
        <v>451</v>
      </c>
      <c r="E96" s="164">
        <v>9393</v>
      </c>
      <c r="F96" s="164">
        <v>18786</v>
      </c>
      <c r="G96"/>
    </row>
    <row r="97" spans="1:7" x14ac:dyDescent="0.25">
      <c r="B97" t="s">
        <v>522</v>
      </c>
      <c r="C97" t="s">
        <v>502</v>
      </c>
      <c r="E97" s="164">
        <v>3013</v>
      </c>
      <c r="F97" s="164">
        <v>6026</v>
      </c>
      <c r="G97"/>
    </row>
    <row r="98" spans="1:7" x14ac:dyDescent="0.25">
      <c r="D98" t="s">
        <v>451</v>
      </c>
      <c r="E98" s="164">
        <v>3013</v>
      </c>
      <c r="F98" s="164">
        <v>6026</v>
      </c>
      <c r="G98"/>
    </row>
    <row r="99" spans="1:7" x14ac:dyDescent="0.25">
      <c r="B99" t="s">
        <v>510</v>
      </c>
      <c r="C99" t="s">
        <v>502</v>
      </c>
      <c r="E99" s="164">
        <v>9914</v>
      </c>
      <c r="F99" s="164">
        <v>19828</v>
      </c>
      <c r="G99"/>
    </row>
    <row r="100" spans="1:7" x14ac:dyDescent="0.25">
      <c r="D100" t="s">
        <v>451</v>
      </c>
      <c r="E100" s="164">
        <v>9914</v>
      </c>
      <c r="F100" s="164">
        <v>19828</v>
      </c>
      <c r="G100"/>
    </row>
    <row r="101" spans="1:7" x14ac:dyDescent="0.25">
      <c r="B101" t="s">
        <v>501</v>
      </c>
      <c r="C101" t="s">
        <v>502</v>
      </c>
      <c r="E101" s="164">
        <v>9914</v>
      </c>
      <c r="F101" s="164">
        <v>19828</v>
      </c>
      <c r="G101"/>
    </row>
    <row r="102" spans="1:7" x14ac:dyDescent="0.25">
      <c r="D102" t="s">
        <v>451</v>
      </c>
      <c r="E102" s="164">
        <v>9914</v>
      </c>
      <c r="F102" s="164">
        <v>19828</v>
      </c>
      <c r="G102"/>
    </row>
    <row r="103" spans="1:7" x14ac:dyDescent="0.25">
      <c r="B103" t="s">
        <v>1303</v>
      </c>
      <c r="C103" t="s">
        <v>543</v>
      </c>
      <c r="E103" s="164">
        <v>14000</v>
      </c>
      <c r="F103" s="164">
        <v>42000</v>
      </c>
      <c r="G103"/>
    </row>
    <row r="104" spans="1:7" x14ac:dyDescent="0.25">
      <c r="D104" t="s">
        <v>562</v>
      </c>
      <c r="E104" s="164">
        <v>14000</v>
      </c>
      <c r="F104" s="164">
        <v>42000</v>
      </c>
      <c r="G104"/>
    </row>
    <row r="105" spans="1:7" x14ac:dyDescent="0.25">
      <c r="B105" t="s">
        <v>1304</v>
      </c>
      <c r="C105" t="s">
        <v>543</v>
      </c>
      <c r="E105" s="164">
        <v>12086</v>
      </c>
      <c r="F105" s="164">
        <v>36258</v>
      </c>
      <c r="G105"/>
    </row>
    <row r="106" spans="1:7" x14ac:dyDescent="0.25">
      <c r="D106" t="s">
        <v>562</v>
      </c>
      <c r="E106" s="164">
        <v>12086</v>
      </c>
      <c r="F106" s="164">
        <v>36258</v>
      </c>
      <c r="G106"/>
    </row>
    <row r="107" spans="1:7" x14ac:dyDescent="0.25">
      <c r="A107" t="s">
        <v>1345</v>
      </c>
      <c r="E107" s="164">
        <v>57644.4</v>
      </c>
      <c r="F107" s="164">
        <v>57644.4</v>
      </c>
      <c r="G107"/>
    </row>
    <row r="108" spans="1:7" x14ac:dyDescent="0.25">
      <c r="B108" t="s">
        <v>428</v>
      </c>
      <c r="C108" t="s">
        <v>429</v>
      </c>
      <c r="E108" s="164">
        <v>57644.4</v>
      </c>
      <c r="F108" s="164">
        <v>57644.4</v>
      </c>
      <c r="G108"/>
    </row>
    <row r="109" spans="1:7" x14ac:dyDescent="0.25">
      <c r="D109" t="s">
        <v>438</v>
      </c>
      <c r="E109" s="164">
        <v>28822.2</v>
      </c>
      <c r="F109" s="164">
        <v>28822.2</v>
      </c>
      <c r="G109"/>
    </row>
    <row r="110" spans="1:7" x14ac:dyDescent="0.25">
      <c r="D110" t="s">
        <v>694</v>
      </c>
      <c r="E110" s="164">
        <v>28822.2</v>
      </c>
      <c r="F110" s="164">
        <v>28822.2</v>
      </c>
      <c r="G110"/>
    </row>
    <row r="111" spans="1:7" x14ac:dyDescent="0.25">
      <c r="A111" t="s">
        <v>1346</v>
      </c>
      <c r="E111" s="164">
        <v>54759</v>
      </c>
      <c r="F111" s="164">
        <v>82677</v>
      </c>
      <c r="G111"/>
    </row>
    <row r="112" spans="1:7" x14ac:dyDescent="0.25">
      <c r="B112" t="s">
        <v>99</v>
      </c>
      <c r="C112" t="s">
        <v>72</v>
      </c>
      <c r="E112" s="164">
        <v>34800</v>
      </c>
      <c r="F112" s="164">
        <v>34800</v>
      </c>
      <c r="G112"/>
    </row>
    <row r="113" spans="1:7" x14ac:dyDescent="0.25">
      <c r="D113" t="s">
        <v>62</v>
      </c>
      <c r="E113" s="164">
        <v>34800</v>
      </c>
      <c r="F113" s="164">
        <v>34800</v>
      </c>
      <c r="G113"/>
    </row>
    <row r="114" spans="1:7" x14ac:dyDescent="0.25">
      <c r="B114" t="s">
        <v>552</v>
      </c>
      <c r="C114" t="s">
        <v>553</v>
      </c>
      <c r="E114" s="164">
        <v>12000</v>
      </c>
      <c r="F114" s="164">
        <v>24000</v>
      </c>
      <c r="G114"/>
    </row>
    <row r="115" spans="1:7" x14ac:dyDescent="0.25">
      <c r="D115" t="s">
        <v>562</v>
      </c>
      <c r="E115" s="164">
        <v>12000</v>
      </c>
      <c r="F115" s="164">
        <v>24000</v>
      </c>
      <c r="G115"/>
    </row>
    <row r="116" spans="1:7" x14ac:dyDescent="0.25">
      <c r="B116" t="s">
        <v>556</v>
      </c>
      <c r="C116" t="s">
        <v>557</v>
      </c>
      <c r="E116" s="164">
        <v>7959</v>
      </c>
      <c r="F116" s="164">
        <v>23877</v>
      </c>
      <c r="G116"/>
    </row>
    <row r="117" spans="1:7" x14ac:dyDescent="0.25">
      <c r="D117" t="s">
        <v>562</v>
      </c>
      <c r="E117" s="164">
        <v>7959</v>
      </c>
      <c r="F117" s="164">
        <v>23877</v>
      </c>
      <c r="G117"/>
    </row>
    <row r="118" spans="1:7" x14ac:dyDescent="0.25">
      <c r="A118" t="s">
        <v>1347</v>
      </c>
      <c r="E118" s="164">
        <v>54417.34</v>
      </c>
      <c r="F118" s="164">
        <v>54417.34</v>
      </c>
      <c r="G118"/>
    </row>
    <row r="119" spans="1:7" x14ac:dyDescent="0.25">
      <c r="B119" t="s">
        <v>286</v>
      </c>
      <c r="C119" t="s">
        <v>275</v>
      </c>
      <c r="E119" s="164">
        <v>54417.34</v>
      </c>
      <c r="F119" s="164">
        <v>54417.34</v>
      </c>
      <c r="G119"/>
    </row>
    <row r="120" spans="1:7" x14ac:dyDescent="0.25">
      <c r="D120" t="s">
        <v>316</v>
      </c>
      <c r="E120" s="164">
        <v>54417.34</v>
      </c>
      <c r="F120" s="164">
        <v>54417.34</v>
      </c>
      <c r="G120"/>
    </row>
    <row r="121" spans="1:7" x14ac:dyDescent="0.25">
      <c r="A121" t="s">
        <v>1348</v>
      </c>
      <c r="E121" s="164">
        <v>47332.800000000003</v>
      </c>
      <c r="F121" s="164">
        <v>141999</v>
      </c>
      <c r="G121"/>
    </row>
    <row r="122" spans="1:7" x14ac:dyDescent="0.25">
      <c r="B122" t="s">
        <v>108</v>
      </c>
      <c r="C122" t="s">
        <v>105</v>
      </c>
      <c r="E122" s="164">
        <v>24786</v>
      </c>
      <c r="F122" s="164">
        <v>74358</v>
      </c>
      <c r="G122"/>
    </row>
    <row r="123" spans="1:7" x14ac:dyDescent="0.25">
      <c r="D123" t="s">
        <v>1259</v>
      </c>
      <c r="E123" s="164">
        <v>24786</v>
      </c>
      <c r="F123" s="164">
        <v>74358</v>
      </c>
      <c r="G123"/>
    </row>
    <row r="124" spans="1:7" x14ac:dyDescent="0.25">
      <c r="B124" t="s">
        <v>106</v>
      </c>
      <c r="C124" t="s">
        <v>105</v>
      </c>
      <c r="E124" s="164">
        <v>22546.799999999999</v>
      </c>
      <c r="F124" s="164">
        <v>67641</v>
      </c>
      <c r="G124"/>
    </row>
    <row r="125" spans="1:7" x14ac:dyDescent="0.25">
      <c r="D125" t="s">
        <v>1259</v>
      </c>
      <c r="E125" s="164">
        <v>22546.799999999999</v>
      </c>
      <c r="F125" s="164">
        <v>67641</v>
      </c>
      <c r="G125"/>
    </row>
    <row r="126" spans="1:7" x14ac:dyDescent="0.25">
      <c r="A126" t="s">
        <v>1349</v>
      </c>
      <c r="E126" s="164">
        <v>43586</v>
      </c>
      <c r="F126" s="164">
        <v>43586</v>
      </c>
      <c r="G126"/>
    </row>
    <row r="127" spans="1:7" x14ac:dyDescent="0.25">
      <c r="B127" t="s">
        <v>242</v>
      </c>
      <c r="C127" t="s">
        <v>226</v>
      </c>
      <c r="E127" s="164">
        <v>10904.1</v>
      </c>
      <c r="F127" s="164">
        <v>10904.1</v>
      </c>
      <c r="G127"/>
    </row>
    <row r="128" spans="1:7" x14ac:dyDescent="0.25">
      <c r="D128" t="s">
        <v>316</v>
      </c>
      <c r="E128" s="164">
        <v>10904.1</v>
      </c>
      <c r="F128" s="164">
        <v>10904.1</v>
      </c>
      <c r="G128"/>
    </row>
    <row r="129" spans="1:7" x14ac:dyDescent="0.25">
      <c r="B129" t="s">
        <v>230</v>
      </c>
      <c r="C129" t="s">
        <v>226</v>
      </c>
      <c r="E129" s="164">
        <v>10904.1</v>
      </c>
      <c r="F129" s="164">
        <v>10904.1</v>
      </c>
      <c r="G129"/>
    </row>
    <row r="130" spans="1:7" x14ac:dyDescent="0.25">
      <c r="D130" t="s">
        <v>316</v>
      </c>
      <c r="E130" s="164">
        <v>10904.1</v>
      </c>
      <c r="F130" s="164">
        <v>10904.1</v>
      </c>
      <c r="G130"/>
    </row>
    <row r="131" spans="1:7" x14ac:dyDescent="0.25">
      <c r="B131" t="s">
        <v>248</v>
      </c>
      <c r="C131" t="s">
        <v>226</v>
      </c>
      <c r="E131" s="164">
        <v>10904.1</v>
      </c>
      <c r="F131" s="164">
        <v>10904.1</v>
      </c>
      <c r="G131"/>
    </row>
    <row r="132" spans="1:7" x14ac:dyDescent="0.25">
      <c r="D132" t="s">
        <v>316</v>
      </c>
      <c r="E132" s="164">
        <v>10904.1</v>
      </c>
      <c r="F132" s="164">
        <v>10904.1</v>
      </c>
      <c r="G132"/>
    </row>
    <row r="133" spans="1:7" x14ac:dyDescent="0.25">
      <c r="B133" t="s">
        <v>246</v>
      </c>
      <c r="C133" t="s">
        <v>226</v>
      </c>
      <c r="E133" s="164">
        <v>10873.7</v>
      </c>
      <c r="F133" s="164">
        <v>10873.7</v>
      </c>
      <c r="G133"/>
    </row>
    <row r="134" spans="1:7" x14ac:dyDescent="0.25">
      <c r="D134" t="s">
        <v>316</v>
      </c>
      <c r="E134" s="164">
        <v>10873.7</v>
      </c>
      <c r="F134" s="164">
        <v>10873.7</v>
      </c>
      <c r="G134"/>
    </row>
    <row r="135" spans="1:7" x14ac:dyDescent="0.25">
      <c r="A135" t="s">
        <v>1350</v>
      </c>
      <c r="E135" s="164">
        <v>43000</v>
      </c>
      <c r="F135" s="164">
        <v>43000</v>
      </c>
      <c r="G135"/>
    </row>
    <row r="136" spans="1:7" x14ac:dyDescent="0.25">
      <c r="B136" t="s">
        <v>342</v>
      </c>
      <c r="C136" t="s">
        <v>343</v>
      </c>
      <c r="E136" s="164">
        <v>12000</v>
      </c>
      <c r="F136" s="164">
        <v>12000</v>
      </c>
      <c r="G136"/>
    </row>
    <row r="137" spans="1:7" x14ac:dyDescent="0.25">
      <c r="D137" t="s">
        <v>339</v>
      </c>
      <c r="E137" s="164">
        <v>12000</v>
      </c>
      <c r="F137" s="164">
        <v>12000</v>
      </c>
      <c r="G137"/>
    </row>
    <row r="138" spans="1:7" x14ac:dyDescent="0.25">
      <c r="B138" t="s">
        <v>369</v>
      </c>
      <c r="C138" t="s">
        <v>343</v>
      </c>
      <c r="E138" s="164">
        <v>13000</v>
      </c>
      <c r="F138" s="164">
        <v>13000</v>
      </c>
      <c r="G138"/>
    </row>
    <row r="139" spans="1:7" x14ac:dyDescent="0.25">
      <c r="D139" t="s">
        <v>339</v>
      </c>
      <c r="E139" s="164">
        <v>13000</v>
      </c>
      <c r="F139" s="164">
        <v>13000</v>
      </c>
      <c r="G139"/>
    </row>
    <row r="140" spans="1:7" x14ac:dyDescent="0.25">
      <c r="B140" t="s">
        <v>360</v>
      </c>
      <c r="C140" t="s">
        <v>343</v>
      </c>
      <c r="E140" s="164">
        <v>18000</v>
      </c>
      <c r="F140" s="164">
        <v>18000</v>
      </c>
      <c r="G140"/>
    </row>
    <row r="141" spans="1:7" x14ac:dyDescent="0.25">
      <c r="D141" t="s">
        <v>339</v>
      </c>
      <c r="E141" s="164">
        <v>18000</v>
      </c>
      <c r="F141" s="164">
        <v>18000</v>
      </c>
      <c r="G141"/>
    </row>
    <row r="142" spans="1:7" x14ac:dyDescent="0.25">
      <c r="A142" t="s">
        <v>1351</v>
      </c>
      <c r="E142" s="164">
        <v>42214.539999999994</v>
      </c>
      <c r="F142" s="164">
        <v>42214.539999999994</v>
      </c>
      <c r="G142"/>
    </row>
    <row r="143" spans="1:7" x14ac:dyDescent="0.25">
      <c r="B143" t="s">
        <v>421</v>
      </c>
      <c r="C143" t="s">
        <v>332</v>
      </c>
      <c r="E143" s="164">
        <v>42214.539999999994</v>
      </c>
      <c r="F143" s="164">
        <v>42214.539999999994</v>
      </c>
      <c r="G143"/>
    </row>
    <row r="144" spans="1:7" x14ac:dyDescent="0.25">
      <c r="D144" t="s">
        <v>694</v>
      </c>
      <c r="E144" s="164">
        <v>23112.94</v>
      </c>
      <c r="F144" s="164">
        <v>23112.94</v>
      </c>
      <c r="G144"/>
    </row>
    <row r="145" spans="1:7" x14ac:dyDescent="0.25">
      <c r="D145" t="s">
        <v>438</v>
      </c>
      <c r="E145" s="164">
        <v>19101.599999999999</v>
      </c>
      <c r="F145" s="164">
        <v>19101.599999999999</v>
      </c>
      <c r="G145"/>
    </row>
    <row r="146" spans="1:7" x14ac:dyDescent="0.25">
      <c r="A146" t="s">
        <v>1352</v>
      </c>
      <c r="E146" s="164">
        <v>35260</v>
      </c>
      <c r="F146" s="164">
        <v>35260</v>
      </c>
      <c r="G146"/>
    </row>
    <row r="147" spans="1:7" x14ac:dyDescent="0.25">
      <c r="B147" t="s">
        <v>90</v>
      </c>
      <c r="C147" t="s">
        <v>84</v>
      </c>
      <c r="E147" s="164">
        <v>17630</v>
      </c>
      <c r="F147" s="164">
        <v>17630</v>
      </c>
      <c r="G147"/>
    </row>
    <row r="148" spans="1:7" x14ac:dyDescent="0.25">
      <c r="D148" t="s">
        <v>62</v>
      </c>
      <c r="E148" s="164">
        <v>17630</v>
      </c>
      <c r="F148" s="164">
        <v>17630</v>
      </c>
      <c r="G148"/>
    </row>
    <row r="149" spans="1:7" x14ac:dyDescent="0.25">
      <c r="B149" t="s">
        <v>88</v>
      </c>
      <c r="C149" t="s">
        <v>84</v>
      </c>
      <c r="E149" s="164">
        <v>17630</v>
      </c>
      <c r="F149" s="164">
        <v>17630</v>
      </c>
      <c r="G149"/>
    </row>
    <row r="150" spans="1:7" x14ac:dyDescent="0.25">
      <c r="D150" t="s">
        <v>62</v>
      </c>
      <c r="E150" s="164">
        <v>17630</v>
      </c>
      <c r="F150" s="164">
        <v>17630</v>
      </c>
      <c r="G150"/>
    </row>
    <row r="151" spans="1:7" x14ac:dyDescent="0.25">
      <c r="A151" t="s">
        <v>1353</v>
      </c>
      <c r="E151" s="164">
        <v>35132</v>
      </c>
      <c r="F151" s="164">
        <v>105396</v>
      </c>
      <c r="G151"/>
    </row>
    <row r="152" spans="1:7" x14ac:dyDescent="0.25">
      <c r="B152" t="s">
        <v>111</v>
      </c>
      <c r="C152" t="s">
        <v>105</v>
      </c>
      <c r="E152" s="164">
        <v>17566</v>
      </c>
      <c r="F152" s="164">
        <v>52698</v>
      </c>
      <c r="G152"/>
    </row>
    <row r="153" spans="1:7" x14ac:dyDescent="0.25">
      <c r="D153" t="s">
        <v>1259</v>
      </c>
      <c r="E153" s="164">
        <v>17566</v>
      </c>
      <c r="F153" s="164">
        <v>52698</v>
      </c>
      <c r="G153"/>
    </row>
    <row r="154" spans="1:7" x14ac:dyDescent="0.25">
      <c r="B154" t="s">
        <v>113</v>
      </c>
      <c r="C154" t="s">
        <v>105</v>
      </c>
      <c r="E154" s="164">
        <v>17566</v>
      </c>
      <c r="F154" s="164">
        <v>52698</v>
      </c>
      <c r="G154"/>
    </row>
    <row r="155" spans="1:7" x14ac:dyDescent="0.25">
      <c r="D155" t="s">
        <v>1259</v>
      </c>
      <c r="E155" s="164">
        <v>17566</v>
      </c>
      <c r="F155" s="164">
        <v>52698</v>
      </c>
      <c r="G155"/>
    </row>
    <row r="156" spans="1:7" x14ac:dyDescent="0.25">
      <c r="A156" t="s">
        <v>1354</v>
      </c>
      <c r="E156" s="164">
        <v>34500</v>
      </c>
      <c r="F156" s="164">
        <v>17250</v>
      </c>
      <c r="G156"/>
    </row>
    <row r="157" spans="1:7" x14ac:dyDescent="0.25">
      <c r="B157" t="s">
        <v>34</v>
      </c>
      <c r="C157" t="s">
        <v>33</v>
      </c>
      <c r="E157" s="164">
        <v>34500</v>
      </c>
      <c r="F157" s="164">
        <v>17250</v>
      </c>
      <c r="G157"/>
    </row>
    <row r="158" spans="1:7" x14ac:dyDescent="0.25">
      <c r="D158" t="s">
        <v>7</v>
      </c>
      <c r="E158" s="164">
        <v>34500</v>
      </c>
      <c r="F158" s="164">
        <v>17250</v>
      </c>
      <c r="G158"/>
    </row>
    <row r="159" spans="1:7" x14ac:dyDescent="0.25">
      <c r="A159" t="s">
        <v>1355</v>
      </c>
      <c r="E159" s="164">
        <v>34000</v>
      </c>
      <c r="F159" s="164">
        <v>34000</v>
      </c>
      <c r="G159"/>
    </row>
    <row r="160" spans="1:7" x14ac:dyDescent="0.25">
      <c r="B160" t="s">
        <v>347</v>
      </c>
      <c r="C160" t="s">
        <v>348</v>
      </c>
      <c r="E160" s="164">
        <v>34000</v>
      </c>
      <c r="F160" s="164">
        <v>34000</v>
      </c>
      <c r="G160"/>
    </row>
    <row r="161" spans="1:7" x14ac:dyDescent="0.25">
      <c r="D161" t="s">
        <v>339</v>
      </c>
      <c r="E161" s="164">
        <v>34000</v>
      </c>
      <c r="F161" s="164">
        <v>34000</v>
      </c>
      <c r="G161"/>
    </row>
    <row r="162" spans="1:7" x14ac:dyDescent="0.25">
      <c r="A162" t="s">
        <v>1356</v>
      </c>
      <c r="E162" s="164">
        <v>33380</v>
      </c>
      <c r="F162" s="164">
        <v>33380</v>
      </c>
      <c r="G162"/>
    </row>
    <row r="163" spans="1:7" x14ac:dyDescent="0.25">
      <c r="B163" t="s">
        <v>274</v>
      </c>
      <c r="C163" t="s">
        <v>275</v>
      </c>
      <c r="E163" s="164">
        <v>33380</v>
      </c>
      <c r="F163" s="164">
        <v>33380</v>
      </c>
      <c r="G163"/>
    </row>
    <row r="164" spans="1:7" x14ac:dyDescent="0.25">
      <c r="D164" t="s">
        <v>316</v>
      </c>
      <c r="E164" s="164">
        <v>33380</v>
      </c>
      <c r="F164" s="164">
        <v>33380</v>
      </c>
      <c r="G164"/>
    </row>
    <row r="165" spans="1:7" x14ac:dyDescent="0.25">
      <c r="A165" t="s">
        <v>1357</v>
      </c>
      <c r="E165" s="164">
        <v>32142</v>
      </c>
      <c r="F165" s="164">
        <v>32142</v>
      </c>
      <c r="G165"/>
    </row>
    <row r="166" spans="1:7" x14ac:dyDescent="0.25">
      <c r="B166" t="s">
        <v>293</v>
      </c>
      <c r="C166" t="s">
        <v>205</v>
      </c>
      <c r="E166" s="164">
        <v>32142</v>
      </c>
      <c r="F166" s="164">
        <v>32142</v>
      </c>
      <c r="G166"/>
    </row>
    <row r="167" spans="1:7" x14ac:dyDescent="0.25">
      <c r="D167" t="s">
        <v>316</v>
      </c>
      <c r="E167" s="164">
        <v>32142</v>
      </c>
      <c r="F167" s="164">
        <v>32142</v>
      </c>
      <c r="G167"/>
    </row>
    <row r="168" spans="1:7" x14ac:dyDescent="0.25">
      <c r="A168" t="s">
        <v>1358</v>
      </c>
      <c r="E168" s="164">
        <v>30240</v>
      </c>
      <c r="F168" s="164">
        <v>8064</v>
      </c>
      <c r="G168"/>
    </row>
    <row r="169" spans="1:7" x14ac:dyDescent="0.25">
      <c r="B169" t="s">
        <v>53</v>
      </c>
      <c r="C169" t="s">
        <v>24</v>
      </c>
      <c r="E169" s="164">
        <v>30240</v>
      </c>
      <c r="F169" s="164">
        <v>8064</v>
      </c>
      <c r="G169"/>
    </row>
    <row r="170" spans="1:7" x14ac:dyDescent="0.25">
      <c r="D170" t="s">
        <v>7</v>
      </c>
      <c r="E170" s="164">
        <v>30240</v>
      </c>
      <c r="F170" s="164">
        <v>8064</v>
      </c>
      <c r="G170"/>
    </row>
    <row r="171" spans="1:7" x14ac:dyDescent="0.25">
      <c r="A171" t="s">
        <v>1359</v>
      </c>
      <c r="E171" s="164">
        <v>26600</v>
      </c>
      <c r="F171" s="164">
        <v>26600</v>
      </c>
      <c r="G171"/>
    </row>
    <row r="172" spans="1:7" x14ac:dyDescent="0.25">
      <c r="B172" t="s">
        <v>420</v>
      </c>
      <c r="C172" t="s">
        <v>332</v>
      </c>
      <c r="E172" s="164">
        <v>26600</v>
      </c>
      <c r="F172" s="164">
        <v>26600</v>
      </c>
      <c r="G172"/>
    </row>
    <row r="173" spans="1:7" x14ac:dyDescent="0.25">
      <c r="D173" t="s">
        <v>438</v>
      </c>
      <c r="E173" s="164">
        <v>26600</v>
      </c>
      <c r="F173" s="164">
        <v>26600</v>
      </c>
      <c r="G173"/>
    </row>
    <row r="174" spans="1:7" x14ac:dyDescent="0.25">
      <c r="A174" t="s">
        <v>1360</v>
      </c>
      <c r="E174" s="164">
        <v>26000</v>
      </c>
      <c r="F174" s="164">
        <v>26000</v>
      </c>
      <c r="G174"/>
    </row>
    <row r="175" spans="1:7" x14ac:dyDescent="0.25">
      <c r="B175" t="s">
        <v>68</v>
      </c>
      <c r="C175" t="s">
        <v>67</v>
      </c>
      <c r="E175" s="164">
        <v>26000</v>
      </c>
      <c r="F175" s="164">
        <v>26000</v>
      </c>
      <c r="G175"/>
    </row>
    <row r="176" spans="1:7" x14ac:dyDescent="0.25">
      <c r="D176" t="s">
        <v>62</v>
      </c>
      <c r="E176" s="164">
        <v>26000</v>
      </c>
      <c r="F176" s="164">
        <v>26000</v>
      </c>
      <c r="G176"/>
    </row>
    <row r="177" spans="1:7" x14ac:dyDescent="0.25">
      <c r="A177" t="s">
        <v>127</v>
      </c>
      <c r="E177" s="164">
        <v>25986.2</v>
      </c>
      <c r="F177" s="164">
        <v>0</v>
      </c>
      <c r="G177"/>
    </row>
    <row r="178" spans="1:7" x14ac:dyDescent="0.25">
      <c r="B178" t="s">
        <v>127</v>
      </c>
      <c r="C178" t="s">
        <v>120</v>
      </c>
      <c r="E178" s="164">
        <v>25986.2</v>
      </c>
      <c r="F178" s="164">
        <v>0</v>
      </c>
      <c r="G178"/>
    </row>
    <row r="179" spans="1:7" x14ac:dyDescent="0.25">
      <c r="D179" t="s">
        <v>62</v>
      </c>
      <c r="E179" s="164">
        <v>25986.2</v>
      </c>
      <c r="F179" s="164">
        <v>0</v>
      </c>
      <c r="G179"/>
    </row>
    <row r="180" spans="1:7" x14ac:dyDescent="0.25">
      <c r="A180" t="s">
        <v>1361</v>
      </c>
      <c r="E180" s="164">
        <v>24772.65</v>
      </c>
      <c r="F180" s="164">
        <v>24772.65</v>
      </c>
      <c r="G180"/>
    </row>
    <row r="181" spans="1:7" x14ac:dyDescent="0.25">
      <c r="B181" t="s">
        <v>644</v>
      </c>
      <c r="C181" t="s">
        <v>704</v>
      </c>
      <c r="E181" s="164">
        <v>24772.65</v>
      </c>
      <c r="F181" s="164">
        <v>24772.65</v>
      </c>
      <c r="G181"/>
    </row>
    <row r="182" spans="1:7" x14ac:dyDescent="0.25">
      <c r="D182" t="s">
        <v>694</v>
      </c>
      <c r="E182" s="164">
        <v>24772.65</v>
      </c>
      <c r="F182" s="164">
        <v>24772.65</v>
      </c>
      <c r="G182"/>
    </row>
    <row r="183" spans="1:7" x14ac:dyDescent="0.25">
      <c r="A183" t="s">
        <v>1362</v>
      </c>
      <c r="E183" s="164">
        <v>24578.512396694216</v>
      </c>
      <c r="F183" s="164">
        <v>24578.512396694216</v>
      </c>
      <c r="G183"/>
    </row>
    <row r="184" spans="1:7" x14ac:dyDescent="0.25">
      <c r="B184" t="s">
        <v>477</v>
      </c>
      <c r="C184" t="s">
        <v>476</v>
      </c>
      <c r="E184" s="164">
        <v>8303.3057851239664</v>
      </c>
      <c r="F184" s="164">
        <v>8303.3057851239664</v>
      </c>
      <c r="G184"/>
    </row>
    <row r="185" spans="1:7" x14ac:dyDescent="0.25">
      <c r="D185" t="s">
        <v>451</v>
      </c>
      <c r="E185" s="164">
        <v>8303.3057851239664</v>
      </c>
      <c r="F185" s="164">
        <v>8303.3057851239664</v>
      </c>
      <c r="G185"/>
    </row>
    <row r="186" spans="1:7" x14ac:dyDescent="0.25">
      <c r="B186" t="s">
        <v>475</v>
      </c>
      <c r="C186" t="s">
        <v>476</v>
      </c>
      <c r="E186" s="164">
        <v>16275.206611570249</v>
      </c>
      <c r="F186" s="164">
        <v>16275.206611570249</v>
      </c>
      <c r="G186"/>
    </row>
    <row r="187" spans="1:7" x14ac:dyDescent="0.25">
      <c r="D187" t="s">
        <v>451</v>
      </c>
      <c r="E187" s="164">
        <v>16275.206611570249</v>
      </c>
      <c r="F187" s="164">
        <v>16275.206611570249</v>
      </c>
      <c r="G187"/>
    </row>
    <row r="188" spans="1:7" x14ac:dyDescent="0.25">
      <c r="A188" t="s">
        <v>1363</v>
      </c>
      <c r="E188" s="164">
        <v>24368.699999999997</v>
      </c>
      <c r="F188" s="164">
        <v>24368.699999999997</v>
      </c>
      <c r="G188"/>
    </row>
    <row r="189" spans="1:7" x14ac:dyDescent="0.25">
      <c r="B189" t="s">
        <v>259</v>
      </c>
      <c r="C189" t="s">
        <v>260</v>
      </c>
      <c r="E189" s="164">
        <v>15000</v>
      </c>
      <c r="F189" s="164">
        <v>15000</v>
      </c>
      <c r="G189"/>
    </row>
    <row r="190" spans="1:7" x14ac:dyDescent="0.25">
      <c r="D190" t="s">
        <v>316</v>
      </c>
      <c r="E190" s="164">
        <v>15000</v>
      </c>
      <c r="F190" s="164">
        <v>15000</v>
      </c>
      <c r="G190"/>
    </row>
    <row r="191" spans="1:7" x14ac:dyDescent="0.25">
      <c r="B191" t="s">
        <v>424</v>
      </c>
      <c r="C191" t="s">
        <v>332</v>
      </c>
      <c r="E191" s="164">
        <v>7818.6</v>
      </c>
      <c r="F191" s="164">
        <v>7818.6</v>
      </c>
      <c r="G191"/>
    </row>
    <row r="192" spans="1:7" x14ac:dyDescent="0.25">
      <c r="D192" t="s">
        <v>438</v>
      </c>
      <c r="E192" s="164">
        <v>7818.6</v>
      </c>
      <c r="F192" s="164">
        <v>7818.6</v>
      </c>
      <c r="G192"/>
    </row>
    <row r="193" spans="1:7" x14ac:dyDescent="0.25">
      <c r="B193" t="s">
        <v>425</v>
      </c>
      <c r="C193" t="s">
        <v>332</v>
      </c>
      <c r="E193" s="164">
        <v>1550.1</v>
      </c>
      <c r="F193" s="164">
        <v>1550.1</v>
      </c>
      <c r="G193"/>
    </row>
    <row r="194" spans="1:7" x14ac:dyDescent="0.25">
      <c r="D194" t="s">
        <v>438</v>
      </c>
      <c r="E194" s="164">
        <v>1550.1</v>
      </c>
      <c r="F194" s="164">
        <v>1550.1</v>
      </c>
      <c r="G194"/>
    </row>
    <row r="195" spans="1:7" x14ac:dyDescent="0.25">
      <c r="A195" t="s">
        <v>1364</v>
      </c>
      <c r="E195" s="164">
        <v>24352</v>
      </c>
      <c r="F195" s="164">
        <v>24352</v>
      </c>
      <c r="G195"/>
    </row>
    <row r="196" spans="1:7" x14ac:dyDescent="0.25">
      <c r="B196" t="s">
        <v>60</v>
      </c>
      <c r="C196" t="s">
        <v>59</v>
      </c>
      <c r="E196" s="164">
        <v>24352</v>
      </c>
      <c r="F196" s="164">
        <v>24352</v>
      </c>
      <c r="G196"/>
    </row>
    <row r="197" spans="1:7" x14ac:dyDescent="0.25">
      <c r="D197" t="s">
        <v>62</v>
      </c>
      <c r="E197" s="164">
        <v>24352</v>
      </c>
      <c r="F197" s="164">
        <v>24352</v>
      </c>
      <c r="G197"/>
    </row>
    <row r="198" spans="1:7" x14ac:dyDescent="0.25">
      <c r="A198" t="s">
        <v>1365</v>
      </c>
      <c r="E198" s="164">
        <v>23325</v>
      </c>
      <c r="F198" s="164">
        <v>23325</v>
      </c>
      <c r="G198"/>
    </row>
    <row r="199" spans="1:7" x14ac:dyDescent="0.25">
      <c r="B199" t="s">
        <v>313</v>
      </c>
      <c r="C199" t="s">
        <v>205</v>
      </c>
      <c r="E199" s="164">
        <v>23325</v>
      </c>
      <c r="F199" s="164">
        <v>23325</v>
      </c>
      <c r="G199"/>
    </row>
    <row r="200" spans="1:7" x14ac:dyDescent="0.25">
      <c r="D200" t="s">
        <v>316</v>
      </c>
      <c r="E200" s="164">
        <v>23325</v>
      </c>
      <c r="F200" s="164">
        <v>23325</v>
      </c>
      <c r="G200"/>
    </row>
    <row r="201" spans="1:7" x14ac:dyDescent="0.25">
      <c r="A201" t="s">
        <v>1331</v>
      </c>
      <c r="E201" s="164">
        <v>21000</v>
      </c>
      <c r="F201" s="164">
        <v>21000</v>
      </c>
      <c r="G201"/>
    </row>
    <row r="202" spans="1:7" x14ac:dyDescent="0.25">
      <c r="B202" t="s">
        <v>704</v>
      </c>
      <c r="C202" t="s">
        <v>365</v>
      </c>
      <c r="E202" s="164">
        <v>21000</v>
      </c>
      <c r="F202" s="164">
        <v>21000</v>
      </c>
      <c r="G202"/>
    </row>
    <row r="203" spans="1:7" x14ac:dyDescent="0.25">
      <c r="D203" t="s">
        <v>339</v>
      </c>
      <c r="E203" s="164">
        <v>21000</v>
      </c>
      <c r="F203" s="164">
        <v>21000</v>
      </c>
      <c r="G203"/>
    </row>
    <row r="204" spans="1:7" x14ac:dyDescent="0.25">
      <c r="A204" t="s">
        <v>1366</v>
      </c>
      <c r="E204" s="164">
        <v>20190</v>
      </c>
      <c r="F204" s="164">
        <v>6730</v>
      </c>
      <c r="G204"/>
    </row>
    <row r="205" spans="1:7" x14ac:dyDescent="0.25">
      <c r="B205" t="s">
        <v>39</v>
      </c>
      <c r="C205" t="s">
        <v>38</v>
      </c>
      <c r="E205" s="164">
        <v>20190</v>
      </c>
      <c r="F205" s="164">
        <v>6730</v>
      </c>
      <c r="G205"/>
    </row>
    <row r="206" spans="1:7" x14ac:dyDescent="0.25">
      <c r="D206" t="s">
        <v>7</v>
      </c>
      <c r="E206" s="164">
        <v>20190</v>
      </c>
      <c r="F206" s="164">
        <v>6730</v>
      </c>
      <c r="G206"/>
    </row>
    <row r="207" spans="1:7" x14ac:dyDescent="0.25">
      <c r="A207" t="s">
        <v>1367</v>
      </c>
      <c r="E207" s="164">
        <v>19697.8</v>
      </c>
      <c r="F207" s="164">
        <v>19697.8</v>
      </c>
      <c r="G207"/>
    </row>
    <row r="208" spans="1:7" x14ac:dyDescent="0.25">
      <c r="B208" t="s">
        <v>331</v>
      </c>
      <c r="C208" t="s">
        <v>332</v>
      </c>
      <c r="E208" s="164">
        <v>10000</v>
      </c>
      <c r="F208" s="164">
        <v>10000</v>
      </c>
      <c r="G208"/>
    </row>
    <row r="209" spans="1:7" x14ac:dyDescent="0.25">
      <c r="D209" t="s">
        <v>339</v>
      </c>
      <c r="E209" s="164">
        <v>10000</v>
      </c>
      <c r="F209" s="164">
        <v>10000</v>
      </c>
      <c r="G209"/>
    </row>
    <row r="210" spans="1:7" x14ac:dyDescent="0.25">
      <c r="B210" t="s">
        <v>426</v>
      </c>
      <c r="C210" t="s">
        <v>332</v>
      </c>
      <c r="E210" s="164">
        <v>9697.7999999999993</v>
      </c>
      <c r="F210" s="164">
        <v>9697.7999999999993</v>
      </c>
      <c r="G210"/>
    </row>
    <row r="211" spans="1:7" x14ac:dyDescent="0.25">
      <c r="D211" t="s">
        <v>438</v>
      </c>
      <c r="E211" s="164">
        <v>9697.7999999999993</v>
      </c>
      <c r="F211" s="164">
        <v>9697.7999999999993</v>
      </c>
      <c r="G211"/>
    </row>
    <row r="212" spans="1:7" x14ac:dyDescent="0.25">
      <c r="A212" t="s">
        <v>1368</v>
      </c>
      <c r="E212" s="164">
        <v>19569</v>
      </c>
      <c r="F212" s="164">
        <v>39138</v>
      </c>
      <c r="G212"/>
    </row>
    <row r="213" spans="1:7" x14ac:dyDescent="0.25">
      <c r="B213" t="s">
        <v>518</v>
      </c>
      <c r="C213" t="s">
        <v>502</v>
      </c>
      <c r="E213" s="164">
        <v>9655</v>
      </c>
      <c r="F213" s="164">
        <v>19310</v>
      </c>
      <c r="G213"/>
    </row>
    <row r="214" spans="1:7" x14ac:dyDescent="0.25">
      <c r="D214" t="s">
        <v>451</v>
      </c>
      <c r="E214" s="164">
        <v>9655</v>
      </c>
      <c r="F214" s="164">
        <v>19310</v>
      </c>
      <c r="G214"/>
    </row>
    <row r="215" spans="1:7" x14ac:dyDescent="0.25">
      <c r="B215" t="s">
        <v>504</v>
      </c>
      <c r="C215" t="s">
        <v>502</v>
      </c>
      <c r="E215" s="164">
        <v>9914</v>
      </c>
      <c r="F215" s="164">
        <v>19828</v>
      </c>
      <c r="G215"/>
    </row>
    <row r="216" spans="1:7" x14ac:dyDescent="0.25">
      <c r="D216" t="s">
        <v>451</v>
      </c>
      <c r="E216" s="164">
        <v>9914</v>
      </c>
      <c r="F216" s="164">
        <v>19828</v>
      </c>
      <c r="G216"/>
    </row>
    <row r="217" spans="1:7" x14ac:dyDescent="0.25">
      <c r="A217" t="s">
        <v>1369</v>
      </c>
      <c r="E217" s="164">
        <v>19310</v>
      </c>
      <c r="F217" s="164">
        <v>19310</v>
      </c>
      <c r="G217"/>
    </row>
    <row r="218" spans="1:7" x14ac:dyDescent="0.25">
      <c r="B218" t="s">
        <v>79</v>
      </c>
      <c r="C218" t="s">
        <v>78</v>
      </c>
      <c r="E218" s="164">
        <v>19310</v>
      </c>
      <c r="F218" s="164">
        <v>19310</v>
      </c>
      <c r="G218"/>
    </row>
    <row r="219" spans="1:7" x14ac:dyDescent="0.25">
      <c r="D219" t="s">
        <v>62</v>
      </c>
      <c r="E219" s="164">
        <v>19310</v>
      </c>
      <c r="F219" s="164">
        <v>19310</v>
      </c>
      <c r="G219"/>
    </row>
    <row r="220" spans="1:7" x14ac:dyDescent="0.25">
      <c r="A220" t="s">
        <v>1370</v>
      </c>
      <c r="E220" s="164">
        <v>17500</v>
      </c>
      <c r="F220" s="164">
        <v>17500</v>
      </c>
      <c r="G220"/>
    </row>
    <row r="221" spans="1:7" x14ac:dyDescent="0.25">
      <c r="B221" t="s">
        <v>350</v>
      </c>
      <c r="C221" t="s">
        <v>343</v>
      </c>
      <c r="E221" s="164">
        <v>17500</v>
      </c>
      <c r="F221" s="164">
        <v>17500</v>
      </c>
      <c r="G221"/>
    </row>
    <row r="222" spans="1:7" x14ac:dyDescent="0.25">
      <c r="D222" t="s">
        <v>339</v>
      </c>
      <c r="E222" s="164">
        <v>17500</v>
      </c>
      <c r="F222" s="164">
        <v>17500</v>
      </c>
      <c r="G222"/>
    </row>
    <row r="223" spans="1:7" x14ac:dyDescent="0.25">
      <c r="A223" t="s">
        <v>1371</v>
      </c>
      <c r="E223" s="164">
        <v>17282.16</v>
      </c>
      <c r="F223" s="164">
        <v>17282.16</v>
      </c>
      <c r="G223"/>
    </row>
    <row r="224" spans="1:7" x14ac:dyDescent="0.25">
      <c r="B224" t="s">
        <v>301</v>
      </c>
      <c r="C224" t="s">
        <v>281</v>
      </c>
      <c r="E224" s="164">
        <v>17282.16</v>
      </c>
      <c r="F224" s="164">
        <v>17282.16</v>
      </c>
      <c r="G224"/>
    </row>
    <row r="225" spans="1:7" x14ac:dyDescent="0.25">
      <c r="D225" t="s">
        <v>316</v>
      </c>
      <c r="E225" s="164">
        <v>17282.16</v>
      </c>
      <c r="F225" s="164">
        <v>17282.16</v>
      </c>
      <c r="G225"/>
    </row>
    <row r="226" spans="1:7" x14ac:dyDescent="0.25">
      <c r="A226" t="s">
        <v>1372</v>
      </c>
      <c r="E226" s="164">
        <v>17036</v>
      </c>
      <c r="F226" s="164">
        <v>34072</v>
      </c>
      <c r="G226"/>
    </row>
    <row r="227" spans="1:7" x14ac:dyDescent="0.25">
      <c r="B227" t="s">
        <v>489</v>
      </c>
      <c r="C227" t="s">
        <v>482</v>
      </c>
      <c r="E227" s="164">
        <v>8518</v>
      </c>
      <c r="F227" s="164">
        <v>17036</v>
      </c>
      <c r="G227"/>
    </row>
    <row r="228" spans="1:7" x14ac:dyDescent="0.25">
      <c r="D228" t="s">
        <v>451</v>
      </c>
      <c r="E228" s="164">
        <v>8518</v>
      </c>
      <c r="F228" s="164">
        <v>17036</v>
      </c>
      <c r="G228"/>
    </row>
    <row r="229" spans="1:7" x14ac:dyDescent="0.25">
      <c r="B229" t="s">
        <v>491</v>
      </c>
      <c r="C229" t="s">
        <v>482</v>
      </c>
      <c r="E229" s="164">
        <v>8518</v>
      </c>
      <c r="F229" s="164">
        <v>17036</v>
      </c>
      <c r="G229"/>
    </row>
    <row r="230" spans="1:7" x14ac:dyDescent="0.25">
      <c r="D230" t="s">
        <v>451</v>
      </c>
      <c r="E230" s="164">
        <v>8518</v>
      </c>
      <c r="F230" s="164">
        <v>17036</v>
      </c>
      <c r="G230"/>
    </row>
    <row r="231" spans="1:7" x14ac:dyDescent="0.25">
      <c r="A231" t="s">
        <v>1373</v>
      </c>
      <c r="E231" s="164">
        <v>16985.650000000001</v>
      </c>
      <c r="F231" s="164">
        <v>16985.650000000001</v>
      </c>
      <c r="G231"/>
    </row>
    <row r="232" spans="1:7" x14ac:dyDescent="0.25">
      <c r="B232" t="s">
        <v>637</v>
      </c>
      <c r="C232" t="s">
        <v>638</v>
      </c>
      <c r="E232" s="164">
        <v>16985.650000000001</v>
      </c>
      <c r="F232" s="164">
        <v>16985.650000000001</v>
      </c>
      <c r="G232"/>
    </row>
    <row r="233" spans="1:7" x14ac:dyDescent="0.25">
      <c r="D233" t="s">
        <v>694</v>
      </c>
      <c r="E233" s="164">
        <v>16985.650000000001</v>
      </c>
      <c r="F233" s="164">
        <v>16985.650000000001</v>
      </c>
      <c r="G233"/>
    </row>
    <row r="234" spans="1:7" x14ac:dyDescent="0.25">
      <c r="A234" t="s">
        <v>1374</v>
      </c>
      <c r="E234" s="164">
        <v>16720</v>
      </c>
      <c r="F234" s="164">
        <v>16720</v>
      </c>
      <c r="G234"/>
    </row>
    <row r="235" spans="1:7" x14ac:dyDescent="0.25">
      <c r="B235" t="s">
        <v>279</v>
      </c>
      <c r="C235" t="s">
        <v>275</v>
      </c>
      <c r="E235" s="164">
        <v>16720</v>
      </c>
      <c r="F235" s="164">
        <v>16720</v>
      </c>
      <c r="G235"/>
    </row>
    <row r="236" spans="1:7" x14ac:dyDescent="0.25">
      <c r="D236" t="s">
        <v>316</v>
      </c>
      <c r="E236" s="164">
        <v>16720</v>
      </c>
      <c r="F236" s="164">
        <v>16720</v>
      </c>
      <c r="G236"/>
    </row>
    <row r="237" spans="1:7" x14ac:dyDescent="0.25">
      <c r="A237" t="s">
        <v>1375</v>
      </c>
      <c r="E237" s="164">
        <v>16533.8</v>
      </c>
      <c r="F237" s="164">
        <v>16533.8</v>
      </c>
      <c r="G237"/>
    </row>
    <row r="238" spans="1:7" x14ac:dyDescent="0.25">
      <c r="B238" t="s">
        <v>250</v>
      </c>
      <c r="C238" t="s">
        <v>226</v>
      </c>
      <c r="E238" s="164">
        <v>7239</v>
      </c>
      <c r="F238" s="164">
        <v>7239</v>
      </c>
      <c r="G238"/>
    </row>
    <row r="239" spans="1:7" x14ac:dyDescent="0.25">
      <c r="D239" t="s">
        <v>316</v>
      </c>
      <c r="E239" s="164">
        <v>7239</v>
      </c>
      <c r="F239" s="164">
        <v>7239</v>
      </c>
      <c r="G239"/>
    </row>
    <row r="240" spans="1:7" x14ac:dyDescent="0.25">
      <c r="B240" t="s">
        <v>236</v>
      </c>
      <c r="C240" t="s">
        <v>226</v>
      </c>
      <c r="E240" s="164">
        <v>4647.3999999999996</v>
      </c>
      <c r="F240" s="164">
        <v>4647.3999999999996</v>
      </c>
      <c r="G240"/>
    </row>
    <row r="241" spans="1:7" x14ac:dyDescent="0.25">
      <c r="D241" t="s">
        <v>316</v>
      </c>
      <c r="E241" s="164">
        <v>4647.3999999999996</v>
      </c>
      <c r="F241" s="164">
        <v>4647.3999999999996</v>
      </c>
      <c r="G241"/>
    </row>
    <row r="242" spans="1:7" x14ac:dyDescent="0.25">
      <c r="B242" t="s">
        <v>238</v>
      </c>
      <c r="C242" t="s">
        <v>226</v>
      </c>
      <c r="E242" s="164">
        <v>4647.3999999999996</v>
      </c>
      <c r="F242" s="164">
        <v>4647.3999999999996</v>
      </c>
      <c r="G242"/>
    </row>
    <row r="243" spans="1:7" x14ac:dyDescent="0.25">
      <c r="D243" t="s">
        <v>316</v>
      </c>
      <c r="E243" s="164">
        <v>4647.3999999999996</v>
      </c>
      <c r="F243" s="164">
        <v>4647.3999999999996</v>
      </c>
      <c r="G243"/>
    </row>
    <row r="244" spans="1:7" x14ac:dyDescent="0.25">
      <c r="A244" t="s">
        <v>1376</v>
      </c>
      <c r="E244" s="164">
        <v>15000</v>
      </c>
      <c r="F244" s="164">
        <v>15000</v>
      </c>
      <c r="G244"/>
    </row>
    <row r="245" spans="1:7" x14ac:dyDescent="0.25">
      <c r="B245" t="s">
        <v>353</v>
      </c>
      <c r="C245" t="s">
        <v>343</v>
      </c>
      <c r="E245" s="164">
        <v>15000</v>
      </c>
      <c r="F245" s="164">
        <v>15000</v>
      </c>
      <c r="G245"/>
    </row>
    <row r="246" spans="1:7" x14ac:dyDescent="0.25">
      <c r="D246" t="s">
        <v>339</v>
      </c>
      <c r="E246" s="164">
        <v>15000</v>
      </c>
      <c r="F246" s="164">
        <v>15000</v>
      </c>
      <c r="G246"/>
    </row>
    <row r="247" spans="1:7" x14ac:dyDescent="0.25">
      <c r="A247" t="s">
        <v>1377</v>
      </c>
      <c r="E247" s="164">
        <v>13716</v>
      </c>
      <c r="F247" s="164">
        <v>2743.2</v>
      </c>
      <c r="G247"/>
    </row>
    <row r="248" spans="1:7" x14ac:dyDescent="0.25">
      <c r="B248" t="s">
        <v>29</v>
      </c>
      <c r="C248" t="s">
        <v>28</v>
      </c>
      <c r="E248" s="164">
        <v>13716</v>
      </c>
      <c r="F248" s="164">
        <v>2743.2</v>
      </c>
      <c r="G248"/>
    </row>
    <row r="249" spans="1:7" x14ac:dyDescent="0.25">
      <c r="D249" t="s">
        <v>7</v>
      </c>
      <c r="E249" s="164">
        <v>13716</v>
      </c>
      <c r="F249" s="164">
        <v>2743.2</v>
      </c>
      <c r="G249"/>
    </row>
    <row r="250" spans="1:7" x14ac:dyDescent="0.25">
      <c r="A250" t="s">
        <v>1378</v>
      </c>
      <c r="E250" s="164">
        <v>13700</v>
      </c>
      <c r="F250" s="164">
        <v>27400</v>
      </c>
      <c r="G250"/>
    </row>
    <row r="251" spans="1:7" x14ac:dyDescent="0.25">
      <c r="B251" t="s">
        <v>493</v>
      </c>
      <c r="C251" t="s">
        <v>494</v>
      </c>
      <c r="E251" s="164">
        <v>13700</v>
      </c>
      <c r="F251" s="164">
        <v>27400</v>
      </c>
      <c r="G251"/>
    </row>
    <row r="252" spans="1:7" x14ac:dyDescent="0.25">
      <c r="D252" t="s">
        <v>451</v>
      </c>
      <c r="E252" s="164">
        <v>13700</v>
      </c>
      <c r="F252" s="164">
        <v>27400</v>
      </c>
      <c r="G252"/>
    </row>
    <row r="253" spans="1:7" x14ac:dyDescent="0.25">
      <c r="A253" t="s">
        <v>1379</v>
      </c>
      <c r="E253" s="164">
        <v>13000</v>
      </c>
      <c r="F253" s="164">
        <v>13000</v>
      </c>
      <c r="G253"/>
    </row>
    <row r="254" spans="1:7" x14ac:dyDescent="0.25">
      <c r="B254" t="s">
        <v>372</v>
      </c>
      <c r="C254" t="s">
        <v>343</v>
      </c>
      <c r="E254" s="164">
        <v>13000</v>
      </c>
      <c r="F254" s="164">
        <v>13000</v>
      </c>
      <c r="G254"/>
    </row>
    <row r="255" spans="1:7" x14ac:dyDescent="0.25">
      <c r="D255" t="s">
        <v>339</v>
      </c>
      <c r="E255" s="164">
        <v>13000</v>
      </c>
      <c r="F255" s="164">
        <v>13000</v>
      </c>
      <c r="G255"/>
    </row>
    <row r="256" spans="1:7" x14ac:dyDescent="0.25">
      <c r="A256" t="s">
        <v>1380</v>
      </c>
      <c r="E256" s="164">
        <v>12930</v>
      </c>
      <c r="F256" s="164">
        <v>12930</v>
      </c>
      <c r="G256"/>
    </row>
    <row r="257" spans="1:7" x14ac:dyDescent="0.25">
      <c r="B257" t="s">
        <v>85</v>
      </c>
      <c r="C257" t="s">
        <v>84</v>
      </c>
      <c r="E257" s="164">
        <v>12930</v>
      </c>
      <c r="F257" s="164">
        <v>12930</v>
      </c>
      <c r="G257"/>
    </row>
    <row r="258" spans="1:7" x14ac:dyDescent="0.25">
      <c r="D258" t="s">
        <v>62</v>
      </c>
      <c r="E258" s="164">
        <v>12930</v>
      </c>
      <c r="F258" s="164">
        <v>12930</v>
      </c>
      <c r="G258"/>
    </row>
    <row r="259" spans="1:7" x14ac:dyDescent="0.25">
      <c r="A259" t="s">
        <v>129</v>
      </c>
      <c r="E259" s="164">
        <v>12756</v>
      </c>
      <c r="F259" s="164">
        <v>0</v>
      </c>
      <c r="G259"/>
    </row>
    <row r="260" spans="1:7" x14ac:dyDescent="0.25">
      <c r="B260" t="s">
        <v>129</v>
      </c>
      <c r="C260" t="s">
        <v>120</v>
      </c>
      <c r="E260" s="164">
        <v>12756</v>
      </c>
      <c r="F260" s="164">
        <v>0</v>
      </c>
      <c r="G260"/>
    </row>
    <row r="261" spans="1:7" x14ac:dyDescent="0.25">
      <c r="D261" t="s">
        <v>62</v>
      </c>
      <c r="E261" s="164">
        <v>12756</v>
      </c>
      <c r="F261" s="164">
        <v>0</v>
      </c>
      <c r="G261"/>
    </row>
    <row r="262" spans="1:7" x14ac:dyDescent="0.25">
      <c r="A262" t="s">
        <v>125</v>
      </c>
      <c r="E262" s="164">
        <v>12756</v>
      </c>
      <c r="F262" s="164">
        <v>0</v>
      </c>
      <c r="G262"/>
    </row>
    <row r="263" spans="1:7" x14ac:dyDescent="0.25">
      <c r="B263" t="s">
        <v>125</v>
      </c>
      <c r="C263" t="s">
        <v>120</v>
      </c>
      <c r="E263" s="164">
        <v>12756</v>
      </c>
      <c r="F263" s="164">
        <v>0</v>
      </c>
      <c r="G263"/>
    </row>
    <row r="264" spans="1:7" x14ac:dyDescent="0.25">
      <c r="D264" t="s">
        <v>62</v>
      </c>
      <c r="E264" s="164">
        <v>12756</v>
      </c>
      <c r="F264" s="164">
        <v>0</v>
      </c>
      <c r="G264"/>
    </row>
    <row r="265" spans="1:7" x14ac:dyDescent="0.25">
      <c r="A265" t="s">
        <v>1381</v>
      </c>
      <c r="E265" s="164">
        <v>12250</v>
      </c>
      <c r="F265" s="164">
        <v>12250</v>
      </c>
      <c r="G265"/>
    </row>
    <row r="266" spans="1:7" x14ac:dyDescent="0.25">
      <c r="B266" t="s">
        <v>307</v>
      </c>
      <c r="C266" t="s">
        <v>308</v>
      </c>
      <c r="E266" s="164">
        <v>12250</v>
      </c>
      <c r="F266" s="164">
        <v>12250</v>
      </c>
      <c r="G266"/>
    </row>
    <row r="267" spans="1:7" x14ac:dyDescent="0.25">
      <c r="D267" t="s">
        <v>316</v>
      </c>
      <c r="E267" s="164">
        <v>12250</v>
      </c>
      <c r="F267" s="164">
        <v>12250</v>
      </c>
      <c r="G267"/>
    </row>
    <row r="268" spans="1:7" x14ac:dyDescent="0.25">
      <c r="A268" t="s">
        <v>1382</v>
      </c>
      <c r="E268" s="164">
        <v>12240</v>
      </c>
      <c r="F268" s="164">
        <v>24480</v>
      </c>
      <c r="G268"/>
    </row>
    <row r="269" spans="1:7" x14ac:dyDescent="0.25">
      <c r="B269" t="s">
        <v>524</v>
      </c>
      <c r="C269" t="s">
        <v>497</v>
      </c>
      <c r="E269" s="164">
        <v>12240</v>
      </c>
      <c r="F269" s="164">
        <v>24480</v>
      </c>
      <c r="G269"/>
    </row>
    <row r="270" spans="1:7" x14ac:dyDescent="0.25">
      <c r="D270" t="s">
        <v>451</v>
      </c>
      <c r="E270" s="164">
        <v>12240</v>
      </c>
      <c r="F270" s="164">
        <v>24480</v>
      </c>
      <c r="G270"/>
    </row>
    <row r="271" spans="1:7" x14ac:dyDescent="0.25">
      <c r="A271" t="s">
        <v>1383</v>
      </c>
      <c r="E271" s="164">
        <v>12000</v>
      </c>
      <c r="F271" s="164">
        <v>12000</v>
      </c>
      <c r="G271"/>
    </row>
    <row r="272" spans="1:7" x14ac:dyDescent="0.25">
      <c r="B272" t="s">
        <v>284</v>
      </c>
      <c r="C272" t="s">
        <v>226</v>
      </c>
      <c r="E272" s="164">
        <v>12000</v>
      </c>
      <c r="F272" s="164">
        <v>12000</v>
      </c>
      <c r="G272"/>
    </row>
    <row r="273" spans="1:7" x14ac:dyDescent="0.25">
      <c r="D273" t="s">
        <v>316</v>
      </c>
      <c r="E273" s="164">
        <v>12000</v>
      </c>
      <c r="F273" s="164">
        <v>12000</v>
      </c>
      <c r="G273"/>
    </row>
    <row r="274" spans="1:7" x14ac:dyDescent="0.25">
      <c r="A274" t="s">
        <v>1384</v>
      </c>
      <c r="E274" s="164">
        <v>12000</v>
      </c>
      <c r="F274" s="164">
        <v>12000</v>
      </c>
      <c r="G274"/>
    </row>
    <row r="275" spans="1:7" x14ac:dyDescent="0.25">
      <c r="B275" t="s">
        <v>355</v>
      </c>
      <c r="C275" t="s">
        <v>343</v>
      </c>
      <c r="E275" s="164">
        <v>12000</v>
      </c>
      <c r="F275" s="164">
        <v>12000</v>
      </c>
      <c r="G275"/>
    </row>
    <row r="276" spans="1:7" x14ac:dyDescent="0.25">
      <c r="D276" t="s">
        <v>339</v>
      </c>
      <c r="E276" s="164">
        <v>12000</v>
      </c>
      <c r="F276" s="164">
        <v>12000</v>
      </c>
      <c r="G276"/>
    </row>
    <row r="277" spans="1:7" x14ac:dyDescent="0.25">
      <c r="A277" t="s">
        <v>1385</v>
      </c>
      <c r="E277" s="164">
        <v>12000</v>
      </c>
      <c r="F277" s="164">
        <v>12000</v>
      </c>
      <c r="G277"/>
    </row>
    <row r="278" spans="1:7" x14ac:dyDescent="0.25">
      <c r="B278" t="s">
        <v>256</v>
      </c>
      <c r="C278" t="s">
        <v>257</v>
      </c>
      <c r="E278" s="164">
        <v>12000</v>
      </c>
      <c r="F278" s="164">
        <v>12000</v>
      </c>
      <c r="G278"/>
    </row>
    <row r="279" spans="1:7" x14ac:dyDescent="0.25">
      <c r="D279" t="s">
        <v>316</v>
      </c>
      <c r="E279" s="164">
        <v>12000</v>
      </c>
      <c r="F279" s="164">
        <v>12000</v>
      </c>
      <c r="G279"/>
    </row>
    <row r="280" spans="1:7" x14ac:dyDescent="0.25">
      <c r="A280" t="s">
        <v>1386</v>
      </c>
      <c r="E280" s="164">
        <v>11336.64</v>
      </c>
      <c r="F280" s="164">
        <v>11336.64</v>
      </c>
      <c r="G280"/>
    </row>
    <row r="281" spans="1:7" x14ac:dyDescent="0.25">
      <c r="B281" t="s">
        <v>432</v>
      </c>
      <c r="C281" t="s">
        <v>281</v>
      </c>
      <c r="E281" s="164">
        <v>11336.64</v>
      </c>
      <c r="F281" s="164">
        <v>11336.64</v>
      </c>
      <c r="G281"/>
    </row>
    <row r="282" spans="1:7" x14ac:dyDescent="0.25">
      <c r="D282" t="s">
        <v>438</v>
      </c>
      <c r="E282" s="164">
        <v>5668.32</v>
      </c>
      <c r="F282" s="164">
        <v>5668.32</v>
      </c>
      <c r="G282"/>
    </row>
    <row r="283" spans="1:7" x14ac:dyDescent="0.25">
      <c r="D283" t="s">
        <v>694</v>
      </c>
      <c r="E283" s="164">
        <v>5668.32</v>
      </c>
      <c r="F283" s="164">
        <v>5668.32</v>
      </c>
      <c r="G283"/>
    </row>
    <row r="284" spans="1:7" x14ac:dyDescent="0.25">
      <c r="A284" t="s">
        <v>1387</v>
      </c>
      <c r="E284" s="164">
        <v>11200</v>
      </c>
      <c r="F284" s="164">
        <v>11200</v>
      </c>
      <c r="G284"/>
    </row>
    <row r="285" spans="1:7" x14ac:dyDescent="0.25">
      <c r="B285" t="s">
        <v>478</v>
      </c>
      <c r="C285" t="s">
        <v>479</v>
      </c>
      <c r="E285" s="164">
        <v>11200</v>
      </c>
      <c r="F285" s="164">
        <v>11200</v>
      </c>
      <c r="G285"/>
    </row>
    <row r="286" spans="1:7" x14ac:dyDescent="0.25">
      <c r="D286" t="s">
        <v>451</v>
      </c>
      <c r="E286" s="164">
        <v>11200</v>
      </c>
      <c r="F286" s="164">
        <v>11200</v>
      </c>
      <c r="G286"/>
    </row>
    <row r="287" spans="1:7" x14ac:dyDescent="0.25">
      <c r="A287" t="s">
        <v>1388</v>
      </c>
      <c r="E287" s="164">
        <v>10904.1</v>
      </c>
      <c r="F287" s="164">
        <v>10904.1</v>
      </c>
      <c r="G287"/>
    </row>
    <row r="288" spans="1:7" x14ac:dyDescent="0.25">
      <c r="B288" t="s">
        <v>232</v>
      </c>
      <c r="C288" t="s">
        <v>226</v>
      </c>
      <c r="E288" s="164">
        <v>10904.1</v>
      </c>
      <c r="F288" s="164">
        <v>10904.1</v>
      </c>
      <c r="G288"/>
    </row>
    <row r="289" spans="1:7" x14ac:dyDescent="0.25">
      <c r="D289" t="s">
        <v>316</v>
      </c>
      <c r="E289" s="164">
        <v>10904.1</v>
      </c>
      <c r="F289" s="164">
        <v>10904.1</v>
      </c>
      <c r="G289"/>
    </row>
    <row r="290" spans="1:7" x14ac:dyDescent="0.25">
      <c r="A290" t="s">
        <v>1389</v>
      </c>
      <c r="E290" s="164">
        <v>10904.1</v>
      </c>
      <c r="F290" s="164">
        <v>10904.1</v>
      </c>
      <c r="G290"/>
    </row>
    <row r="291" spans="1:7" x14ac:dyDescent="0.25">
      <c r="B291" t="s">
        <v>240</v>
      </c>
      <c r="C291" t="s">
        <v>226</v>
      </c>
      <c r="E291" s="164">
        <v>10904.1</v>
      </c>
      <c r="F291" s="164">
        <v>10904.1</v>
      </c>
      <c r="G291"/>
    </row>
    <row r="292" spans="1:7" x14ac:dyDescent="0.25">
      <c r="D292" t="s">
        <v>316</v>
      </c>
      <c r="E292" s="164">
        <v>10904.1</v>
      </c>
      <c r="F292" s="164">
        <v>10904.1</v>
      </c>
      <c r="G292"/>
    </row>
    <row r="293" spans="1:7" x14ac:dyDescent="0.25">
      <c r="A293" t="s">
        <v>1390</v>
      </c>
      <c r="E293" s="164">
        <v>10904.1</v>
      </c>
      <c r="F293" s="164">
        <v>10904.1</v>
      </c>
      <c r="G293"/>
    </row>
    <row r="294" spans="1:7" x14ac:dyDescent="0.25">
      <c r="B294" t="s">
        <v>244</v>
      </c>
      <c r="C294" t="s">
        <v>226</v>
      </c>
      <c r="E294" s="164">
        <v>10904.1</v>
      </c>
      <c r="F294" s="164">
        <v>10904.1</v>
      </c>
      <c r="G294"/>
    </row>
    <row r="295" spans="1:7" x14ac:dyDescent="0.25">
      <c r="D295" t="s">
        <v>316</v>
      </c>
      <c r="E295" s="164">
        <v>10904.1</v>
      </c>
      <c r="F295" s="164">
        <v>10904.1</v>
      </c>
      <c r="G295"/>
    </row>
    <row r="296" spans="1:7" x14ac:dyDescent="0.25">
      <c r="A296" t="s">
        <v>1391</v>
      </c>
      <c r="E296" s="164">
        <v>10904.1</v>
      </c>
      <c r="F296" s="164">
        <v>10904.1</v>
      </c>
      <c r="G296"/>
    </row>
    <row r="297" spans="1:7" x14ac:dyDescent="0.25">
      <c r="B297" t="s">
        <v>234</v>
      </c>
      <c r="C297" t="s">
        <v>226</v>
      </c>
      <c r="E297" s="164">
        <v>10904.1</v>
      </c>
      <c r="F297" s="164">
        <v>10904.1</v>
      </c>
      <c r="G297"/>
    </row>
    <row r="298" spans="1:7" x14ac:dyDescent="0.25">
      <c r="D298" t="s">
        <v>316</v>
      </c>
      <c r="E298" s="164">
        <v>10904.1</v>
      </c>
      <c r="F298" s="164">
        <v>10904.1</v>
      </c>
      <c r="G298"/>
    </row>
    <row r="299" spans="1:7" x14ac:dyDescent="0.25">
      <c r="A299" t="s">
        <v>1392</v>
      </c>
      <c r="E299" s="164">
        <v>10788</v>
      </c>
      <c r="F299" s="164">
        <v>10788</v>
      </c>
      <c r="G299"/>
    </row>
    <row r="300" spans="1:7" x14ac:dyDescent="0.25">
      <c r="B300" t="s">
        <v>217</v>
      </c>
      <c r="C300" t="s">
        <v>205</v>
      </c>
      <c r="E300" s="164">
        <v>10788</v>
      </c>
      <c r="F300" s="164">
        <v>10788</v>
      </c>
      <c r="G300"/>
    </row>
    <row r="301" spans="1:7" x14ac:dyDescent="0.25">
      <c r="D301" t="s">
        <v>316</v>
      </c>
      <c r="E301" s="164">
        <v>10788</v>
      </c>
      <c r="F301" s="164">
        <v>10788</v>
      </c>
      <c r="G301"/>
    </row>
    <row r="302" spans="1:7" x14ac:dyDescent="0.25">
      <c r="A302" t="s">
        <v>1393</v>
      </c>
      <c r="E302" s="164">
        <v>10759.08</v>
      </c>
      <c r="F302" s="164">
        <v>2689.77</v>
      </c>
      <c r="G302"/>
    </row>
    <row r="303" spans="1:7" x14ac:dyDescent="0.25">
      <c r="B303" t="s">
        <v>15</v>
      </c>
      <c r="C303" t="s">
        <v>14</v>
      </c>
      <c r="E303" s="164">
        <v>10759.08</v>
      </c>
      <c r="F303" s="164">
        <v>2689.77</v>
      </c>
      <c r="G303"/>
    </row>
    <row r="304" spans="1:7" x14ac:dyDescent="0.25">
      <c r="D304" t="s">
        <v>7</v>
      </c>
      <c r="E304" s="164">
        <v>10759.08</v>
      </c>
      <c r="F304" s="164">
        <v>2689.77</v>
      </c>
      <c r="G304"/>
    </row>
    <row r="305" spans="1:7" x14ac:dyDescent="0.25">
      <c r="A305" t="s">
        <v>121</v>
      </c>
      <c r="E305" s="164">
        <v>10388.799999999999</v>
      </c>
      <c r="F305" s="164">
        <v>0</v>
      </c>
      <c r="G305"/>
    </row>
    <row r="306" spans="1:7" x14ac:dyDescent="0.25">
      <c r="B306" t="s">
        <v>121</v>
      </c>
      <c r="C306" t="s">
        <v>120</v>
      </c>
      <c r="E306" s="164">
        <v>10388.799999999999</v>
      </c>
      <c r="F306" s="164">
        <v>0</v>
      </c>
      <c r="G306"/>
    </row>
    <row r="307" spans="1:7" x14ac:dyDescent="0.25">
      <c r="D307" t="s">
        <v>62</v>
      </c>
      <c r="E307" s="164">
        <v>10388.799999999999</v>
      </c>
      <c r="F307" s="164">
        <v>0</v>
      </c>
      <c r="G307"/>
    </row>
    <row r="308" spans="1:7" x14ac:dyDescent="0.25">
      <c r="A308" t="s">
        <v>1394</v>
      </c>
      <c r="E308" s="164">
        <v>10120</v>
      </c>
      <c r="F308" s="164">
        <v>10120</v>
      </c>
      <c r="G308"/>
    </row>
    <row r="309" spans="1:7" x14ac:dyDescent="0.25">
      <c r="B309" t="s">
        <v>93</v>
      </c>
      <c r="C309" t="s">
        <v>84</v>
      </c>
      <c r="E309" s="164">
        <v>10120</v>
      </c>
      <c r="F309" s="164">
        <v>10120</v>
      </c>
      <c r="G309"/>
    </row>
    <row r="310" spans="1:7" x14ac:dyDescent="0.25">
      <c r="D310" t="s">
        <v>62</v>
      </c>
      <c r="E310" s="164">
        <v>10120</v>
      </c>
      <c r="F310" s="164">
        <v>10120</v>
      </c>
      <c r="G310"/>
    </row>
    <row r="311" spans="1:7" x14ac:dyDescent="0.25">
      <c r="A311" t="s">
        <v>1395</v>
      </c>
      <c r="E311" s="164">
        <v>9490</v>
      </c>
      <c r="F311" s="164">
        <v>26980</v>
      </c>
      <c r="G311"/>
    </row>
    <row r="312" spans="1:7" x14ac:dyDescent="0.25">
      <c r="B312" t="s">
        <v>520</v>
      </c>
      <c r="C312" t="s">
        <v>502</v>
      </c>
      <c r="E312" s="164">
        <v>1490</v>
      </c>
      <c r="F312" s="164">
        <v>2980</v>
      </c>
      <c r="G312"/>
    </row>
    <row r="313" spans="1:7" x14ac:dyDescent="0.25">
      <c r="D313" t="s">
        <v>451</v>
      </c>
      <c r="E313" s="164">
        <v>1490</v>
      </c>
      <c r="F313" s="164">
        <v>2980</v>
      </c>
      <c r="G313"/>
    </row>
    <row r="314" spans="1:7" x14ac:dyDescent="0.25">
      <c r="B314" t="s">
        <v>1305</v>
      </c>
      <c r="C314" t="s">
        <v>543</v>
      </c>
      <c r="E314" s="164">
        <v>8000</v>
      </c>
      <c r="F314" s="164">
        <v>24000</v>
      </c>
      <c r="G314"/>
    </row>
    <row r="315" spans="1:7" x14ac:dyDescent="0.25">
      <c r="D315" t="s">
        <v>562</v>
      </c>
      <c r="E315" s="164">
        <v>8000</v>
      </c>
      <c r="F315" s="164">
        <v>24000</v>
      </c>
      <c r="G315"/>
    </row>
    <row r="316" spans="1:7" x14ac:dyDescent="0.25">
      <c r="A316" t="s">
        <v>1396</v>
      </c>
      <c r="E316" s="164">
        <v>9331</v>
      </c>
      <c r="F316" s="164">
        <v>18662</v>
      </c>
      <c r="G316"/>
    </row>
    <row r="317" spans="1:7" x14ac:dyDescent="0.25">
      <c r="B317" t="s">
        <v>508</v>
      </c>
      <c r="C317" t="s">
        <v>502</v>
      </c>
      <c r="E317" s="164">
        <v>9331</v>
      </c>
      <c r="F317" s="164">
        <v>18662</v>
      </c>
      <c r="G317"/>
    </row>
    <row r="318" spans="1:7" x14ac:dyDescent="0.25">
      <c r="D318" t="s">
        <v>451</v>
      </c>
      <c r="E318" s="164">
        <v>9331</v>
      </c>
      <c r="F318" s="164">
        <v>18662</v>
      </c>
      <c r="G318"/>
    </row>
    <row r="319" spans="1:7" x14ac:dyDescent="0.25">
      <c r="A319" t="s">
        <v>1397</v>
      </c>
      <c r="E319" s="164">
        <v>9146</v>
      </c>
      <c r="F319" s="164">
        <v>18292</v>
      </c>
      <c r="G319"/>
    </row>
    <row r="320" spans="1:7" x14ac:dyDescent="0.25">
      <c r="B320" t="s">
        <v>499</v>
      </c>
      <c r="C320" t="s">
        <v>497</v>
      </c>
      <c r="E320" s="164">
        <v>9146</v>
      </c>
      <c r="F320" s="164">
        <v>18292</v>
      </c>
      <c r="G320"/>
    </row>
    <row r="321" spans="1:7" x14ac:dyDescent="0.25">
      <c r="D321" t="s">
        <v>451</v>
      </c>
      <c r="E321" s="164">
        <v>9146</v>
      </c>
      <c r="F321" s="164">
        <v>18292</v>
      </c>
      <c r="G321"/>
    </row>
    <row r="322" spans="1:7" x14ac:dyDescent="0.25">
      <c r="A322" t="s">
        <v>1398</v>
      </c>
      <c r="E322" s="164">
        <v>9000</v>
      </c>
      <c r="F322" s="164">
        <v>9000</v>
      </c>
      <c r="G322"/>
    </row>
    <row r="323" spans="1:7" x14ac:dyDescent="0.25">
      <c r="B323" t="s">
        <v>367</v>
      </c>
      <c r="C323" t="s">
        <v>368</v>
      </c>
      <c r="E323" s="164">
        <v>9000</v>
      </c>
      <c r="F323" s="164">
        <v>9000</v>
      </c>
      <c r="G323"/>
    </row>
    <row r="324" spans="1:7" x14ac:dyDescent="0.25">
      <c r="D324" t="s">
        <v>339</v>
      </c>
      <c r="E324" s="164">
        <v>9000</v>
      </c>
      <c r="F324" s="164">
        <v>9000</v>
      </c>
      <c r="G324"/>
    </row>
    <row r="325" spans="1:7" x14ac:dyDescent="0.25">
      <c r="A325" t="s">
        <v>1399</v>
      </c>
      <c r="E325" s="164">
        <v>9000</v>
      </c>
      <c r="F325" s="164">
        <v>9000</v>
      </c>
      <c r="G325"/>
    </row>
    <row r="326" spans="1:7" x14ac:dyDescent="0.25">
      <c r="B326" t="s">
        <v>357</v>
      </c>
      <c r="C326" t="s">
        <v>358</v>
      </c>
      <c r="E326" s="164">
        <v>9000</v>
      </c>
      <c r="F326" s="164">
        <v>9000</v>
      </c>
      <c r="G326"/>
    </row>
    <row r="327" spans="1:7" x14ac:dyDescent="0.25">
      <c r="D327" t="s">
        <v>339</v>
      </c>
      <c r="E327" s="164">
        <v>9000</v>
      </c>
      <c r="F327" s="164">
        <v>9000</v>
      </c>
      <c r="G327"/>
    </row>
    <row r="328" spans="1:7" x14ac:dyDescent="0.25">
      <c r="A328" t="s">
        <v>1400</v>
      </c>
      <c r="E328" s="164">
        <v>8779.89</v>
      </c>
      <c r="F328" s="164">
        <v>8779.89</v>
      </c>
      <c r="G328"/>
    </row>
    <row r="329" spans="1:7" x14ac:dyDescent="0.25">
      <c r="B329" t="s">
        <v>193</v>
      </c>
      <c r="C329" t="s">
        <v>190</v>
      </c>
      <c r="E329" s="164">
        <v>5426.98</v>
      </c>
      <c r="F329" s="164">
        <v>5426.98</v>
      </c>
      <c r="G329"/>
    </row>
    <row r="330" spans="1:7" x14ac:dyDescent="0.25">
      <c r="D330" t="s">
        <v>316</v>
      </c>
      <c r="E330" s="164">
        <v>5426.98</v>
      </c>
      <c r="F330" s="164">
        <v>5426.98</v>
      </c>
      <c r="G330"/>
    </row>
    <row r="331" spans="1:7" x14ac:dyDescent="0.25">
      <c r="B331" t="s">
        <v>189</v>
      </c>
      <c r="C331" t="s">
        <v>190</v>
      </c>
      <c r="E331" s="164">
        <v>3352.91</v>
      </c>
      <c r="F331" s="164">
        <v>3352.91</v>
      </c>
      <c r="G331"/>
    </row>
    <row r="332" spans="1:7" x14ac:dyDescent="0.25">
      <c r="D332" t="s">
        <v>316</v>
      </c>
      <c r="E332" s="164">
        <v>3352.91</v>
      </c>
      <c r="F332" s="164">
        <v>3352.91</v>
      </c>
      <c r="G332"/>
    </row>
    <row r="333" spans="1:7" x14ac:dyDescent="0.25">
      <c r="A333" t="s">
        <v>1401</v>
      </c>
      <c r="E333" s="164">
        <v>8470</v>
      </c>
      <c r="F333" s="164">
        <v>8470</v>
      </c>
      <c r="G333"/>
    </row>
    <row r="334" spans="1:7" x14ac:dyDescent="0.25">
      <c r="B334" t="s">
        <v>269</v>
      </c>
      <c r="C334" t="s">
        <v>190</v>
      </c>
      <c r="E334" s="164">
        <v>8470</v>
      </c>
      <c r="F334" s="164">
        <v>8470</v>
      </c>
      <c r="G334"/>
    </row>
    <row r="335" spans="1:7" x14ac:dyDescent="0.25">
      <c r="D335" t="s">
        <v>316</v>
      </c>
      <c r="E335" s="164">
        <v>8470</v>
      </c>
      <c r="F335" s="164">
        <v>8470</v>
      </c>
      <c r="G335"/>
    </row>
    <row r="336" spans="1:7" x14ac:dyDescent="0.25">
      <c r="A336" t="s">
        <v>1402</v>
      </c>
      <c r="E336" s="164">
        <v>8295.67</v>
      </c>
      <c r="F336" s="164">
        <v>8295.67</v>
      </c>
      <c r="G336"/>
    </row>
    <row r="337" spans="1:7" x14ac:dyDescent="0.25">
      <c r="B337" t="s">
        <v>569</v>
      </c>
      <c r="C337" t="s">
        <v>281</v>
      </c>
      <c r="E337" s="164">
        <v>8295.67</v>
      </c>
      <c r="F337" s="164">
        <v>8295.67</v>
      </c>
      <c r="G337"/>
    </row>
    <row r="338" spans="1:7" x14ac:dyDescent="0.25">
      <c r="D338" t="s">
        <v>636</v>
      </c>
      <c r="E338" s="164">
        <v>8295.67</v>
      </c>
      <c r="F338" s="164">
        <v>8295.67</v>
      </c>
      <c r="G338"/>
    </row>
    <row r="339" spans="1:7" x14ac:dyDescent="0.25">
      <c r="A339" t="s">
        <v>1403</v>
      </c>
      <c r="E339" s="164">
        <v>8237.68</v>
      </c>
      <c r="F339" s="164">
        <v>8237.68</v>
      </c>
      <c r="G339"/>
    </row>
    <row r="340" spans="1:7" x14ac:dyDescent="0.25">
      <c r="B340" t="s">
        <v>604</v>
      </c>
      <c r="C340" t="s">
        <v>600</v>
      </c>
      <c r="E340" s="164">
        <v>4191.45</v>
      </c>
      <c r="F340" s="164">
        <v>4191.45</v>
      </c>
      <c r="G340"/>
    </row>
    <row r="341" spans="1:7" x14ac:dyDescent="0.25">
      <c r="D341" t="s">
        <v>636</v>
      </c>
      <c r="E341" s="164">
        <v>4191.45</v>
      </c>
      <c r="F341" s="164">
        <v>4191.45</v>
      </c>
      <c r="G341"/>
    </row>
    <row r="342" spans="1:7" x14ac:dyDescent="0.25">
      <c r="B342" t="s">
        <v>599</v>
      </c>
      <c r="C342" t="s">
        <v>600</v>
      </c>
      <c r="E342" s="164">
        <v>4046.23</v>
      </c>
      <c r="F342" s="164">
        <v>4046.23</v>
      </c>
      <c r="G342"/>
    </row>
    <row r="343" spans="1:7" x14ac:dyDescent="0.25">
      <c r="D343" t="s">
        <v>636</v>
      </c>
      <c r="E343" s="164">
        <v>4046.23</v>
      </c>
      <c r="F343" s="164">
        <v>4046.23</v>
      </c>
      <c r="G343"/>
    </row>
    <row r="344" spans="1:7" x14ac:dyDescent="0.25">
      <c r="A344" t="s">
        <v>1404</v>
      </c>
      <c r="E344" s="164">
        <v>7948.25</v>
      </c>
      <c r="F344" s="164">
        <v>7948.25</v>
      </c>
      <c r="G344"/>
    </row>
    <row r="345" spans="1:7" x14ac:dyDescent="0.25">
      <c r="B345" t="s">
        <v>436</v>
      </c>
      <c r="C345" t="s">
        <v>332</v>
      </c>
      <c r="E345" s="164">
        <v>7948.25</v>
      </c>
      <c r="F345" s="164">
        <v>7948.25</v>
      </c>
      <c r="G345"/>
    </row>
    <row r="346" spans="1:7" x14ac:dyDescent="0.25">
      <c r="D346" t="s">
        <v>694</v>
      </c>
      <c r="E346" s="164">
        <v>4351.75</v>
      </c>
      <c r="F346" s="164">
        <v>4351.75</v>
      </c>
      <c r="G346"/>
    </row>
    <row r="347" spans="1:7" x14ac:dyDescent="0.25">
      <c r="D347" t="s">
        <v>438</v>
      </c>
      <c r="E347" s="164">
        <v>3596.5</v>
      </c>
      <c r="F347" s="164">
        <v>3596.5</v>
      </c>
      <c r="G347"/>
    </row>
    <row r="348" spans="1:7" x14ac:dyDescent="0.25">
      <c r="A348" t="s">
        <v>1405</v>
      </c>
      <c r="E348" s="164">
        <v>7906</v>
      </c>
      <c r="F348" s="164">
        <v>15812</v>
      </c>
      <c r="G348"/>
    </row>
    <row r="349" spans="1:7" x14ac:dyDescent="0.25">
      <c r="B349" t="s">
        <v>512</v>
      </c>
      <c r="C349" t="s">
        <v>502</v>
      </c>
      <c r="E349" s="164">
        <v>7906</v>
      </c>
      <c r="F349" s="164">
        <v>15812</v>
      </c>
      <c r="G349"/>
    </row>
    <row r="350" spans="1:7" x14ac:dyDescent="0.25">
      <c r="D350" t="s">
        <v>451</v>
      </c>
      <c r="E350" s="164">
        <v>7906</v>
      </c>
      <c r="F350" s="164">
        <v>15812</v>
      </c>
      <c r="G350"/>
    </row>
    <row r="351" spans="1:7" x14ac:dyDescent="0.25">
      <c r="A351" t="s">
        <v>1406</v>
      </c>
      <c r="E351" s="164">
        <v>7906</v>
      </c>
      <c r="F351" s="164">
        <v>15812</v>
      </c>
      <c r="G351"/>
    </row>
    <row r="352" spans="1:7" x14ac:dyDescent="0.25">
      <c r="B352" t="s">
        <v>514</v>
      </c>
      <c r="C352" t="s">
        <v>502</v>
      </c>
      <c r="E352" s="164">
        <v>7906</v>
      </c>
      <c r="F352" s="164">
        <v>15812</v>
      </c>
      <c r="G352"/>
    </row>
    <row r="353" spans="1:7" x14ac:dyDescent="0.25">
      <c r="D353" t="s">
        <v>451</v>
      </c>
      <c r="E353" s="164">
        <v>7906</v>
      </c>
      <c r="F353" s="164">
        <v>15812</v>
      </c>
      <c r="G353"/>
    </row>
    <row r="354" spans="1:7" x14ac:dyDescent="0.25">
      <c r="A354" t="s">
        <v>1407</v>
      </c>
      <c r="E354" s="164">
        <v>7840.0000000000009</v>
      </c>
      <c r="F354" s="164">
        <v>490.00000000000006</v>
      </c>
      <c r="G354"/>
    </row>
    <row r="355" spans="1:7" x14ac:dyDescent="0.25">
      <c r="B355" t="s">
        <v>43</v>
      </c>
      <c r="C355" t="s">
        <v>24</v>
      </c>
      <c r="E355" s="164">
        <v>7840.0000000000009</v>
      </c>
      <c r="F355" s="164">
        <v>490.00000000000006</v>
      </c>
      <c r="G355"/>
    </row>
    <row r="356" spans="1:7" x14ac:dyDescent="0.25">
      <c r="D356" t="s">
        <v>7</v>
      </c>
      <c r="E356" s="164">
        <v>7840.0000000000009</v>
      </c>
      <c r="F356" s="164">
        <v>490.00000000000006</v>
      </c>
      <c r="G356"/>
    </row>
    <row r="357" spans="1:7" x14ac:dyDescent="0.25">
      <c r="A357" t="s">
        <v>19</v>
      </c>
      <c r="E357" s="164">
        <v>7500</v>
      </c>
      <c r="F357" s="164">
        <v>2500</v>
      </c>
      <c r="G357"/>
    </row>
    <row r="358" spans="1:7" x14ac:dyDescent="0.25">
      <c r="B358" t="s">
        <v>19</v>
      </c>
      <c r="C358" t="s">
        <v>18</v>
      </c>
      <c r="E358" s="164">
        <v>7500</v>
      </c>
      <c r="F358" s="164">
        <v>2500</v>
      </c>
      <c r="G358"/>
    </row>
    <row r="359" spans="1:7" x14ac:dyDescent="0.25">
      <c r="D359" t="s">
        <v>7</v>
      </c>
      <c r="E359" s="164">
        <v>7500</v>
      </c>
      <c r="F359" s="164">
        <v>2500</v>
      </c>
      <c r="G359"/>
    </row>
    <row r="360" spans="1:7" x14ac:dyDescent="0.25">
      <c r="A360" t="s">
        <v>1408</v>
      </c>
      <c r="E360" s="164">
        <v>7500</v>
      </c>
      <c r="F360" s="164">
        <v>7500</v>
      </c>
      <c r="G360"/>
    </row>
    <row r="361" spans="1:7" x14ac:dyDescent="0.25">
      <c r="B361" t="s">
        <v>370</v>
      </c>
      <c r="C361" t="s">
        <v>343</v>
      </c>
      <c r="E361" s="164">
        <v>7500</v>
      </c>
      <c r="F361" s="164">
        <v>7500</v>
      </c>
      <c r="G361"/>
    </row>
    <row r="362" spans="1:7" x14ac:dyDescent="0.25">
      <c r="D362" t="s">
        <v>339</v>
      </c>
      <c r="E362" s="164">
        <v>7500</v>
      </c>
      <c r="F362" s="164">
        <v>7500</v>
      </c>
      <c r="G362"/>
    </row>
    <row r="363" spans="1:7" x14ac:dyDescent="0.25">
      <c r="A363" t="s">
        <v>1409</v>
      </c>
      <c r="E363" s="164">
        <v>7430</v>
      </c>
      <c r="F363" s="164">
        <v>7430</v>
      </c>
      <c r="G363"/>
    </row>
    <row r="364" spans="1:7" x14ac:dyDescent="0.25">
      <c r="B364" t="s">
        <v>305</v>
      </c>
      <c r="C364" t="s">
        <v>190</v>
      </c>
      <c r="E364" s="164">
        <v>7430</v>
      </c>
      <c r="F364" s="164">
        <v>7430</v>
      </c>
      <c r="G364"/>
    </row>
    <row r="365" spans="1:7" x14ac:dyDescent="0.25">
      <c r="D365" t="s">
        <v>316</v>
      </c>
      <c r="E365" s="164">
        <v>7430</v>
      </c>
      <c r="F365" s="164">
        <v>7430</v>
      </c>
      <c r="G365"/>
    </row>
    <row r="366" spans="1:7" x14ac:dyDescent="0.25">
      <c r="A366" t="s">
        <v>1410</v>
      </c>
      <c r="E366" s="164">
        <v>7340.8</v>
      </c>
      <c r="F366" s="164">
        <v>7340.8</v>
      </c>
      <c r="G366"/>
    </row>
    <row r="367" spans="1:7" x14ac:dyDescent="0.25">
      <c r="B367" t="s">
        <v>434</v>
      </c>
      <c r="C367" t="s">
        <v>332</v>
      </c>
      <c r="E367" s="164">
        <v>7340.8</v>
      </c>
      <c r="F367" s="164">
        <v>7340.8</v>
      </c>
      <c r="G367"/>
    </row>
    <row r="368" spans="1:7" x14ac:dyDescent="0.25">
      <c r="D368" t="s">
        <v>694</v>
      </c>
      <c r="E368" s="164">
        <v>4020</v>
      </c>
      <c r="F368" s="164">
        <v>4020</v>
      </c>
      <c r="G368"/>
    </row>
    <row r="369" spans="1:7" x14ac:dyDescent="0.25">
      <c r="D369" t="s">
        <v>438</v>
      </c>
      <c r="E369" s="164">
        <v>3320.8</v>
      </c>
      <c r="F369" s="164">
        <v>3320.8</v>
      </c>
      <c r="G369"/>
    </row>
    <row r="370" spans="1:7" x14ac:dyDescent="0.25">
      <c r="A370" t="s">
        <v>1411</v>
      </c>
      <c r="E370" s="164">
        <v>7307</v>
      </c>
      <c r="F370" s="164">
        <v>14614</v>
      </c>
      <c r="G370"/>
    </row>
    <row r="371" spans="1:7" x14ac:dyDescent="0.25">
      <c r="B371" t="s">
        <v>496</v>
      </c>
      <c r="C371" t="s">
        <v>497</v>
      </c>
      <c r="E371" s="164">
        <v>7307</v>
      </c>
      <c r="F371" s="164">
        <v>14614</v>
      </c>
      <c r="G371"/>
    </row>
    <row r="372" spans="1:7" x14ac:dyDescent="0.25">
      <c r="D372" t="s">
        <v>451</v>
      </c>
      <c r="E372" s="164">
        <v>7307</v>
      </c>
      <c r="F372" s="164">
        <v>14614</v>
      </c>
      <c r="G372"/>
    </row>
    <row r="373" spans="1:7" x14ac:dyDescent="0.25">
      <c r="A373" t="s">
        <v>1412</v>
      </c>
      <c r="E373" s="164">
        <v>7290.2199999999993</v>
      </c>
      <c r="F373" s="164">
        <v>7290.2199999999993</v>
      </c>
      <c r="G373"/>
    </row>
    <row r="374" spans="1:7" x14ac:dyDescent="0.25">
      <c r="B374" t="s">
        <v>204</v>
      </c>
      <c r="C374" t="s">
        <v>205</v>
      </c>
      <c r="E374" s="164">
        <v>4870.25</v>
      </c>
      <c r="F374" s="164">
        <v>4870.25</v>
      </c>
      <c r="G374"/>
    </row>
    <row r="375" spans="1:7" x14ac:dyDescent="0.25">
      <c r="D375" t="s">
        <v>316</v>
      </c>
      <c r="E375" s="164">
        <v>4870.25</v>
      </c>
      <c r="F375" s="164">
        <v>4870.25</v>
      </c>
      <c r="G375"/>
    </row>
    <row r="376" spans="1:7" x14ac:dyDescent="0.25">
      <c r="B376" t="s">
        <v>589</v>
      </c>
      <c r="C376" t="s">
        <v>590</v>
      </c>
      <c r="E376" s="164">
        <v>2419.9699999999998</v>
      </c>
      <c r="F376" s="164">
        <v>2419.9699999999998</v>
      </c>
      <c r="G376"/>
    </row>
    <row r="377" spans="1:7" x14ac:dyDescent="0.25">
      <c r="D377" t="s">
        <v>636</v>
      </c>
      <c r="E377" s="164">
        <v>2419.9699999999998</v>
      </c>
      <c r="F377" s="164">
        <v>2419.9699999999998</v>
      </c>
      <c r="G377"/>
    </row>
    <row r="378" spans="1:7" x14ac:dyDescent="0.25">
      <c r="A378" t="s">
        <v>1413</v>
      </c>
      <c r="E378" s="164">
        <v>6751.8</v>
      </c>
      <c r="F378" s="164">
        <v>6751.8</v>
      </c>
      <c r="G378"/>
    </row>
    <row r="379" spans="1:7" x14ac:dyDescent="0.25">
      <c r="B379" t="s">
        <v>213</v>
      </c>
      <c r="C379" t="s">
        <v>205</v>
      </c>
      <c r="E379" s="164">
        <v>6751.8</v>
      </c>
      <c r="F379" s="164">
        <v>6751.8</v>
      </c>
      <c r="G379"/>
    </row>
    <row r="380" spans="1:7" x14ac:dyDescent="0.25">
      <c r="D380" t="s">
        <v>316</v>
      </c>
      <c r="E380" s="164">
        <v>6751.8</v>
      </c>
      <c r="F380" s="164">
        <v>6751.8</v>
      </c>
      <c r="G380"/>
    </row>
    <row r="381" spans="1:7" x14ac:dyDescent="0.25">
      <c r="A381" t="s">
        <v>1414</v>
      </c>
      <c r="E381" s="164">
        <v>6700</v>
      </c>
      <c r="F381" s="164">
        <v>13400</v>
      </c>
      <c r="G381"/>
    </row>
    <row r="382" spans="1:7" x14ac:dyDescent="0.25">
      <c r="B382" t="s">
        <v>526</v>
      </c>
      <c r="C382" t="s">
        <v>497</v>
      </c>
      <c r="E382" s="164">
        <v>6700</v>
      </c>
      <c r="F382" s="164">
        <v>13400</v>
      </c>
      <c r="G382"/>
    </row>
    <row r="383" spans="1:7" x14ac:dyDescent="0.25">
      <c r="D383" t="s">
        <v>451</v>
      </c>
      <c r="E383" s="164">
        <v>6700</v>
      </c>
      <c r="F383" s="164">
        <v>13400</v>
      </c>
      <c r="G383"/>
    </row>
    <row r="384" spans="1:7" x14ac:dyDescent="0.25">
      <c r="A384" t="s">
        <v>1415</v>
      </c>
      <c r="E384" s="164">
        <v>6477</v>
      </c>
      <c r="F384" s="164">
        <v>6477</v>
      </c>
      <c r="G384"/>
    </row>
    <row r="385" spans="1:7" x14ac:dyDescent="0.25">
      <c r="B385" t="s">
        <v>414</v>
      </c>
      <c r="C385" t="s">
        <v>332</v>
      </c>
      <c r="E385" s="164">
        <v>6477</v>
      </c>
      <c r="F385" s="164">
        <v>6477</v>
      </c>
      <c r="G385"/>
    </row>
    <row r="386" spans="1:7" x14ac:dyDescent="0.25">
      <c r="D386" t="s">
        <v>438</v>
      </c>
      <c r="E386" s="164">
        <v>6477</v>
      </c>
      <c r="F386" s="164">
        <v>6477</v>
      </c>
      <c r="G386"/>
    </row>
    <row r="387" spans="1:7" x14ac:dyDescent="0.25">
      <c r="A387" t="s">
        <v>1416</v>
      </c>
      <c r="E387" s="164">
        <v>6372.47</v>
      </c>
      <c r="F387" s="164">
        <v>0</v>
      </c>
      <c r="G387"/>
    </row>
    <row r="388" spans="1:7" x14ac:dyDescent="0.25">
      <c r="B388" t="s">
        <v>134</v>
      </c>
      <c r="C388" t="s">
        <v>133</v>
      </c>
      <c r="E388" s="164">
        <v>6372.47</v>
      </c>
      <c r="F388" s="164">
        <v>0</v>
      </c>
      <c r="G388"/>
    </row>
    <row r="389" spans="1:7" x14ac:dyDescent="0.25">
      <c r="D389" t="s">
        <v>136</v>
      </c>
      <c r="E389" s="164">
        <v>6372.47</v>
      </c>
      <c r="F389" s="164">
        <v>0</v>
      </c>
      <c r="G389"/>
    </row>
    <row r="390" spans="1:7" x14ac:dyDescent="0.25">
      <c r="A390" t="s">
        <v>1417</v>
      </c>
      <c r="E390" s="164">
        <v>6226.3</v>
      </c>
      <c r="F390" s="164">
        <v>6226.3</v>
      </c>
      <c r="G390"/>
    </row>
    <row r="391" spans="1:7" x14ac:dyDescent="0.25">
      <c r="B391" t="s">
        <v>225</v>
      </c>
      <c r="C391" t="s">
        <v>226</v>
      </c>
      <c r="E391" s="164">
        <v>6226.3</v>
      </c>
      <c r="F391" s="164">
        <v>6226.3</v>
      </c>
      <c r="G391"/>
    </row>
    <row r="392" spans="1:7" x14ac:dyDescent="0.25">
      <c r="D392" t="s">
        <v>316</v>
      </c>
      <c r="E392" s="164">
        <v>6226.3</v>
      </c>
      <c r="F392" s="164">
        <v>6226.3</v>
      </c>
      <c r="G392"/>
    </row>
    <row r="393" spans="1:7" x14ac:dyDescent="0.25">
      <c r="A393" t="s">
        <v>1418</v>
      </c>
      <c r="E393" s="164">
        <v>5797</v>
      </c>
      <c r="F393" s="164">
        <v>11594</v>
      </c>
      <c r="G393"/>
    </row>
    <row r="394" spans="1:7" x14ac:dyDescent="0.25">
      <c r="B394" t="s">
        <v>516</v>
      </c>
      <c r="C394" t="s">
        <v>502</v>
      </c>
      <c r="E394" s="164">
        <v>5797</v>
      </c>
      <c r="F394" s="164">
        <v>11594</v>
      </c>
      <c r="G394"/>
    </row>
    <row r="395" spans="1:7" x14ac:dyDescent="0.25">
      <c r="D395" t="s">
        <v>451</v>
      </c>
      <c r="E395" s="164">
        <v>5797</v>
      </c>
      <c r="F395" s="164">
        <v>11594</v>
      </c>
      <c r="G395"/>
    </row>
    <row r="396" spans="1:7" x14ac:dyDescent="0.25">
      <c r="A396" t="s">
        <v>1419</v>
      </c>
      <c r="E396" s="164">
        <v>5795.9</v>
      </c>
      <c r="F396" s="164">
        <v>5795.9</v>
      </c>
      <c r="G396"/>
    </row>
    <row r="397" spans="1:7" x14ac:dyDescent="0.25">
      <c r="B397" t="s">
        <v>195</v>
      </c>
      <c r="C397" t="s">
        <v>190</v>
      </c>
      <c r="E397" s="164">
        <v>5795.9</v>
      </c>
      <c r="F397" s="164">
        <v>5795.9</v>
      </c>
      <c r="G397"/>
    </row>
    <row r="398" spans="1:7" x14ac:dyDescent="0.25">
      <c r="D398" t="s">
        <v>316</v>
      </c>
      <c r="E398" s="164">
        <v>5795.9</v>
      </c>
      <c r="F398" s="164">
        <v>5795.9</v>
      </c>
      <c r="G398"/>
    </row>
    <row r="399" spans="1:7" x14ac:dyDescent="0.25">
      <c r="A399" t="s">
        <v>1420</v>
      </c>
      <c r="E399" s="164">
        <v>5590</v>
      </c>
      <c r="F399" s="164">
        <v>5590</v>
      </c>
      <c r="G399"/>
    </row>
    <row r="400" spans="1:7" x14ac:dyDescent="0.25">
      <c r="B400" t="s">
        <v>272</v>
      </c>
      <c r="C400" t="s">
        <v>190</v>
      </c>
      <c r="E400" s="164">
        <v>5590</v>
      </c>
      <c r="F400" s="164">
        <v>5590</v>
      </c>
      <c r="G400"/>
    </row>
    <row r="401" spans="1:7" x14ac:dyDescent="0.25">
      <c r="D401" t="s">
        <v>316</v>
      </c>
      <c r="E401" s="164">
        <v>5590</v>
      </c>
      <c r="F401" s="164">
        <v>5590</v>
      </c>
      <c r="G401"/>
    </row>
    <row r="402" spans="1:7" x14ac:dyDescent="0.25">
      <c r="A402" t="s">
        <v>1421</v>
      </c>
      <c r="E402" s="164">
        <v>5162</v>
      </c>
      <c r="F402" s="164">
        <v>5162</v>
      </c>
      <c r="G402"/>
    </row>
    <row r="403" spans="1:7" x14ac:dyDescent="0.25">
      <c r="B403" t="s">
        <v>5</v>
      </c>
      <c r="C403" t="s">
        <v>4</v>
      </c>
      <c r="E403" s="164">
        <v>750</v>
      </c>
      <c r="F403" s="164">
        <v>750</v>
      </c>
      <c r="G403"/>
    </row>
    <row r="404" spans="1:7" x14ac:dyDescent="0.25">
      <c r="D404" t="s">
        <v>7</v>
      </c>
      <c r="E404" s="164">
        <v>750</v>
      </c>
      <c r="F404" s="164">
        <v>750</v>
      </c>
      <c r="G404"/>
    </row>
    <row r="405" spans="1:7" x14ac:dyDescent="0.25">
      <c r="B405" t="s">
        <v>290</v>
      </c>
      <c r="C405" t="s">
        <v>205</v>
      </c>
      <c r="E405" s="164">
        <v>4412</v>
      </c>
      <c r="F405" s="164">
        <v>4412</v>
      </c>
      <c r="G405"/>
    </row>
    <row r="406" spans="1:7" x14ac:dyDescent="0.25">
      <c r="D406" t="s">
        <v>316</v>
      </c>
      <c r="E406" s="164">
        <v>4412</v>
      </c>
      <c r="F406" s="164">
        <v>4412</v>
      </c>
      <c r="G406"/>
    </row>
    <row r="407" spans="1:7" x14ac:dyDescent="0.25">
      <c r="B407" t="s">
        <v>618</v>
      </c>
      <c r="C407" t="s">
        <v>704</v>
      </c>
      <c r="E407" s="164"/>
      <c r="F407" s="164">
        <v>0</v>
      </c>
      <c r="G407"/>
    </row>
    <row r="408" spans="1:7" x14ac:dyDescent="0.25">
      <c r="D408" t="s">
        <v>636</v>
      </c>
      <c r="E408" s="164"/>
      <c r="F408" s="164">
        <v>0</v>
      </c>
      <c r="G408"/>
    </row>
    <row r="409" spans="1:7" x14ac:dyDescent="0.25">
      <c r="B409" t="s">
        <v>672</v>
      </c>
      <c r="C409" t="s">
        <v>704</v>
      </c>
      <c r="E409" s="164"/>
      <c r="F409" s="164">
        <v>0</v>
      </c>
      <c r="G409"/>
    </row>
    <row r="410" spans="1:7" x14ac:dyDescent="0.25">
      <c r="D410" t="s">
        <v>694</v>
      </c>
      <c r="E410" s="164"/>
      <c r="F410" s="164">
        <v>0</v>
      </c>
      <c r="G410"/>
    </row>
    <row r="411" spans="1:7" x14ac:dyDescent="0.25">
      <c r="A411" t="s">
        <v>1422</v>
      </c>
      <c r="E411" s="164">
        <v>5060</v>
      </c>
      <c r="F411" s="164">
        <v>1265</v>
      </c>
      <c r="G411"/>
    </row>
    <row r="412" spans="1:7" x14ac:dyDescent="0.25">
      <c r="B412" t="s">
        <v>25</v>
      </c>
      <c r="C412" t="s">
        <v>24</v>
      </c>
      <c r="E412" s="164">
        <v>5060</v>
      </c>
      <c r="F412" s="164">
        <v>1265</v>
      </c>
      <c r="G412"/>
    </row>
    <row r="413" spans="1:7" x14ac:dyDescent="0.25">
      <c r="D413" t="s">
        <v>7</v>
      </c>
      <c r="E413" s="164">
        <v>5060</v>
      </c>
      <c r="F413" s="164">
        <v>1265</v>
      </c>
      <c r="G413"/>
    </row>
    <row r="414" spans="1:7" x14ac:dyDescent="0.25">
      <c r="B414" t="s">
        <v>680</v>
      </c>
      <c r="C414" t="s">
        <v>704</v>
      </c>
      <c r="E414" s="164"/>
      <c r="F414" s="164">
        <v>0</v>
      </c>
      <c r="G414"/>
    </row>
    <row r="415" spans="1:7" x14ac:dyDescent="0.25">
      <c r="D415" t="s">
        <v>694</v>
      </c>
      <c r="E415" s="164"/>
      <c r="F415" s="164">
        <v>0</v>
      </c>
      <c r="G415"/>
    </row>
    <row r="416" spans="1:7" x14ac:dyDescent="0.25">
      <c r="B416" t="s">
        <v>624</v>
      </c>
      <c r="C416" t="s">
        <v>704</v>
      </c>
      <c r="E416" s="164"/>
      <c r="F416" s="164">
        <v>0</v>
      </c>
      <c r="G416"/>
    </row>
    <row r="417" spans="1:7" x14ac:dyDescent="0.25">
      <c r="D417" t="s">
        <v>636</v>
      </c>
      <c r="E417" s="164"/>
      <c r="F417" s="164">
        <v>0</v>
      </c>
      <c r="G417"/>
    </row>
    <row r="418" spans="1:7" x14ac:dyDescent="0.25">
      <c r="A418" t="s">
        <v>1423</v>
      </c>
      <c r="E418" s="164">
        <v>5000</v>
      </c>
      <c r="F418" s="164">
        <v>5000</v>
      </c>
      <c r="G418"/>
    </row>
    <row r="419" spans="1:7" x14ac:dyDescent="0.25">
      <c r="B419" t="s">
        <v>404</v>
      </c>
      <c r="C419" t="s">
        <v>368</v>
      </c>
      <c r="E419" s="164">
        <v>5000</v>
      </c>
      <c r="F419" s="164">
        <v>5000</v>
      </c>
      <c r="G419"/>
    </row>
    <row r="420" spans="1:7" x14ac:dyDescent="0.25">
      <c r="D420" t="s">
        <v>339</v>
      </c>
      <c r="E420" s="164">
        <v>5000</v>
      </c>
      <c r="F420" s="164">
        <v>5000</v>
      </c>
      <c r="G420"/>
    </row>
    <row r="421" spans="1:7" x14ac:dyDescent="0.25">
      <c r="A421" t="s">
        <v>1424</v>
      </c>
      <c r="E421" s="164">
        <v>4985.6000000000004</v>
      </c>
      <c r="F421" s="164">
        <v>1869.6</v>
      </c>
      <c r="G421"/>
    </row>
    <row r="422" spans="1:7" x14ac:dyDescent="0.25">
      <c r="B422" t="s">
        <v>51</v>
      </c>
      <c r="C422" t="s">
        <v>24</v>
      </c>
      <c r="E422" s="164">
        <v>4985.6000000000004</v>
      </c>
      <c r="F422" s="164">
        <v>1869.6</v>
      </c>
      <c r="G422"/>
    </row>
    <row r="423" spans="1:7" x14ac:dyDescent="0.25">
      <c r="D423" t="s">
        <v>7</v>
      </c>
      <c r="E423" s="164">
        <v>4985.6000000000004</v>
      </c>
      <c r="F423" s="164">
        <v>1869.6</v>
      </c>
      <c r="G423"/>
    </row>
    <row r="424" spans="1:7" x14ac:dyDescent="0.25">
      <c r="A424" t="s">
        <v>1425</v>
      </c>
      <c r="E424" s="164">
        <v>4960</v>
      </c>
      <c r="F424" s="164">
        <v>4960</v>
      </c>
      <c r="G424"/>
    </row>
    <row r="425" spans="1:7" x14ac:dyDescent="0.25">
      <c r="B425" t="s">
        <v>187</v>
      </c>
      <c r="C425" t="s">
        <v>178</v>
      </c>
      <c r="E425" s="164">
        <v>4960</v>
      </c>
      <c r="F425" s="164">
        <v>4960</v>
      </c>
      <c r="G425"/>
    </row>
    <row r="426" spans="1:7" x14ac:dyDescent="0.25">
      <c r="D426" t="s">
        <v>316</v>
      </c>
      <c r="E426" s="164">
        <v>4960</v>
      </c>
      <c r="F426" s="164">
        <v>4960</v>
      </c>
      <c r="G426"/>
    </row>
    <row r="427" spans="1:7" x14ac:dyDescent="0.25">
      <c r="A427" t="s">
        <v>1426</v>
      </c>
      <c r="E427" s="164">
        <v>4948.8999999999996</v>
      </c>
      <c r="F427" s="164">
        <v>0</v>
      </c>
      <c r="G427"/>
    </row>
    <row r="428" spans="1:7" x14ac:dyDescent="0.25">
      <c r="B428" t="s">
        <v>141</v>
      </c>
      <c r="C428" t="s">
        <v>140</v>
      </c>
      <c r="E428" s="164">
        <v>4948.8999999999996</v>
      </c>
      <c r="F428" s="164">
        <v>0</v>
      </c>
      <c r="G428"/>
    </row>
    <row r="429" spans="1:7" x14ac:dyDescent="0.25">
      <c r="D429" t="s">
        <v>136</v>
      </c>
      <c r="E429" s="164">
        <v>4948.8999999999996</v>
      </c>
      <c r="F429" s="164">
        <v>0</v>
      </c>
      <c r="G429"/>
    </row>
    <row r="430" spans="1:7" x14ac:dyDescent="0.25">
      <c r="A430" t="s">
        <v>1427</v>
      </c>
      <c r="E430" s="164">
        <v>4942.8500000000004</v>
      </c>
      <c r="F430" s="164">
        <v>4942.8500000000004</v>
      </c>
      <c r="G430"/>
    </row>
    <row r="431" spans="1:7" x14ac:dyDescent="0.25">
      <c r="B431" t="s">
        <v>594</v>
      </c>
      <c r="C431" t="s">
        <v>595</v>
      </c>
      <c r="E431" s="164">
        <v>4942.8500000000004</v>
      </c>
      <c r="F431" s="164">
        <v>4942.8500000000004</v>
      </c>
      <c r="G431"/>
    </row>
    <row r="432" spans="1:7" x14ac:dyDescent="0.25">
      <c r="D432" t="s">
        <v>636</v>
      </c>
      <c r="E432" s="164">
        <v>4942.8500000000004</v>
      </c>
      <c r="F432" s="164">
        <v>4942.8500000000004</v>
      </c>
      <c r="G432"/>
    </row>
    <row r="433" spans="1:7" x14ac:dyDescent="0.25">
      <c r="A433" t="s">
        <v>1428</v>
      </c>
      <c r="E433" s="164">
        <v>4785</v>
      </c>
      <c r="F433" s="164">
        <v>4785</v>
      </c>
      <c r="G433"/>
    </row>
    <row r="434" spans="1:7" x14ac:dyDescent="0.25">
      <c r="B434" t="s">
        <v>185</v>
      </c>
      <c r="C434" t="s">
        <v>178</v>
      </c>
      <c r="E434" s="164">
        <v>4785</v>
      </c>
      <c r="F434" s="164">
        <v>4785</v>
      </c>
      <c r="G434"/>
    </row>
    <row r="435" spans="1:7" x14ac:dyDescent="0.25">
      <c r="D435" t="s">
        <v>316</v>
      </c>
      <c r="E435" s="164">
        <v>4785</v>
      </c>
      <c r="F435" s="164">
        <v>4785</v>
      </c>
      <c r="G435"/>
    </row>
    <row r="436" spans="1:7" x14ac:dyDescent="0.25">
      <c r="A436" t="s">
        <v>1429</v>
      </c>
      <c r="E436" s="164">
        <v>4626.72</v>
      </c>
      <c r="F436" s="164">
        <v>4626.72</v>
      </c>
      <c r="G436"/>
    </row>
    <row r="437" spans="1:7" x14ac:dyDescent="0.25">
      <c r="B437" t="s">
        <v>310</v>
      </c>
      <c r="C437" t="s">
        <v>311</v>
      </c>
      <c r="E437" s="164">
        <v>4626.72</v>
      </c>
      <c r="F437" s="164">
        <v>4626.72</v>
      </c>
      <c r="G437"/>
    </row>
    <row r="438" spans="1:7" x14ac:dyDescent="0.25">
      <c r="D438" t="s">
        <v>316</v>
      </c>
      <c r="E438" s="164">
        <v>4626.72</v>
      </c>
      <c r="F438" s="164">
        <v>4626.72</v>
      </c>
      <c r="G438"/>
    </row>
    <row r="439" spans="1:7" x14ac:dyDescent="0.25">
      <c r="A439" t="s">
        <v>1430</v>
      </c>
      <c r="E439" s="164">
        <v>4620</v>
      </c>
      <c r="F439" s="164">
        <v>4620</v>
      </c>
      <c r="G439"/>
    </row>
    <row r="440" spans="1:7" x14ac:dyDescent="0.25">
      <c r="B440" t="s">
        <v>96</v>
      </c>
      <c r="C440" t="s">
        <v>72</v>
      </c>
      <c r="E440" s="164">
        <v>4620</v>
      </c>
      <c r="F440" s="164">
        <v>4620</v>
      </c>
      <c r="G440"/>
    </row>
    <row r="441" spans="1:7" x14ac:dyDescent="0.25">
      <c r="D441" t="s">
        <v>62</v>
      </c>
      <c r="E441" s="164">
        <v>4620</v>
      </c>
      <c r="F441" s="164">
        <v>4620</v>
      </c>
      <c r="G441"/>
    </row>
    <row r="442" spans="1:7" x14ac:dyDescent="0.25">
      <c r="A442" t="s">
        <v>1431</v>
      </c>
      <c r="E442" s="164">
        <v>4440</v>
      </c>
      <c r="F442" s="164">
        <v>4440</v>
      </c>
      <c r="G442"/>
    </row>
    <row r="443" spans="1:7" x14ac:dyDescent="0.25">
      <c r="B443" t="s">
        <v>296</v>
      </c>
      <c r="C443" t="s">
        <v>281</v>
      </c>
      <c r="E443" s="164">
        <v>4440</v>
      </c>
      <c r="F443" s="164">
        <v>4440</v>
      </c>
      <c r="G443"/>
    </row>
    <row r="444" spans="1:7" x14ac:dyDescent="0.25">
      <c r="D444" t="s">
        <v>316</v>
      </c>
      <c r="E444" s="164">
        <v>4440</v>
      </c>
      <c r="F444" s="164">
        <v>4440</v>
      </c>
      <c r="G444"/>
    </row>
    <row r="445" spans="1:7" x14ac:dyDescent="0.25">
      <c r="A445" t="s">
        <v>1432</v>
      </c>
      <c r="E445" s="164">
        <v>4356</v>
      </c>
      <c r="F445" s="164">
        <v>4356</v>
      </c>
      <c r="G445"/>
    </row>
    <row r="446" spans="1:7" x14ac:dyDescent="0.25">
      <c r="B446" t="s">
        <v>650</v>
      </c>
      <c r="C446" t="s">
        <v>651</v>
      </c>
      <c r="E446" s="164">
        <v>4356</v>
      </c>
      <c r="F446" s="164">
        <v>4356</v>
      </c>
      <c r="G446"/>
    </row>
    <row r="447" spans="1:7" x14ac:dyDescent="0.25">
      <c r="D447" t="s">
        <v>694</v>
      </c>
      <c r="E447" s="164">
        <v>4356</v>
      </c>
      <c r="F447" s="164">
        <v>4356</v>
      </c>
      <c r="G447"/>
    </row>
    <row r="448" spans="1:7" x14ac:dyDescent="0.25">
      <c r="A448" t="s">
        <v>1433</v>
      </c>
      <c r="E448" s="164">
        <v>4329.2299999999996</v>
      </c>
      <c r="F448" s="164">
        <v>4329.2299999999996</v>
      </c>
      <c r="G448"/>
    </row>
    <row r="449" spans="1:7" x14ac:dyDescent="0.25">
      <c r="B449" t="s">
        <v>197</v>
      </c>
      <c r="C449" t="s">
        <v>190</v>
      </c>
      <c r="E449" s="164">
        <v>4329.2299999999996</v>
      </c>
      <c r="F449" s="164">
        <v>4329.2299999999996</v>
      </c>
      <c r="G449"/>
    </row>
    <row r="450" spans="1:7" x14ac:dyDescent="0.25">
      <c r="D450" t="s">
        <v>316</v>
      </c>
      <c r="E450" s="164">
        <v>4329.2299999999996</v>
      </c>
      <c r="F450" s="164">
        <v>4329.2299999999996</v>
      </c>
      <c r="G450"/>
    </row>
    <row r="451" spans="1:7" x14ac:dyDescent="0.25">
      <c r="A451" t="s">
        <v>1434</v>
      </c>
      <c r="E451" s="164">
        <v>4205</v>
      </c>
      <c r="F451" s="164">
        <v>4205</v>
      </c>
      <c r="G451"/>
    </row>
    <row r="452" spans="1:7" x14ac:dyDescent="0.25">
      <c r="B452" t="s">
        <v>422</v>
      </c>
      <c r="C452" t="s">
        <v>332</v>
      </c>
      <c r="E452" s="164">
        <v>4205</v>
      </c>
      <c r="F452" s="164">
        <v>4205</v>
      </c>
      <c r="G452"/>
    </row>
    <row r="453" spans="1:7" x14ac:dyDescent="0.25">
      <c r="D453" t="s">
        <v>438</v>
      </c>
      <c r="E453" s="164">
        <v>4205</v>
      </c>
      <c r="F453" s="164">
        <v>4205</v>
      </c>
      <c r="G453"/>
    </row>
    <row r="454" spans="1:7" x14ac:dyDescent="0.25">
      <c r="A454" t="s">
        <v>1435</v>
      </c>
      <c r="E454" s="164">
        <v>4190</v>
      </c>
      <c r="F454" s="164">
        <v>4190</v>
      </c>
      <c r="G454"/>
    </row>
    <row r="455" spans="1:7" x14ac:dyDescent="0.25">
      <c r="B455" t="s">
        <v>73</v>
      </c>
      <c r="C455" t="s">
        <v>72</v>
      </c>
      <c r="E455" s="164">
        <v>4190</v>
      </c>
      <c r="F455" s="164">
        <v>4190</v>
      </c>
      <c r="G455"/>
    </row>
    <row r="456" spans="1:7" x14ac:dyDescent="0.25">
      <c r="D456" t="s">
        <v>62</v>
      </c>
      <c r="E456" s="164">
        <v>4190</v>
      </c>
      <c r="F456" s="164">
        <v>4190</v>
      </c>
      <c r="G456"/>
    </row>
    <row r="457" spans="1:7" x14ac:dyDescent="0.25">
      <c r="A457" t="s">
        <v>1436</v>
      </c>
      <c r="E457" s="164">
        <v>3987</v>
      </c>
      <c r="F457" s="164">
        <v>3987</v>
      </c>
      <c r="G457"/>
    </row>
    <row r="458" spans="1:7" x14ac:dyDescent="0.25">
      <c r="B458" t="s">
        <v>418</v>
      </c>
      <c r="C458" t="s">
        <v>332</v>
      </c>
      <c r="E458" s="164">
        <v>3987</v>
      </c>
      <c r="F458" s="164">
        <v>3987</v>
      </c>
      <c r="G458"/>
    </row>
    <row r="459" spans="1:7" x14ac:dyDescent="0.25">
      <c r="D459" t="s">
        <v>438</v>
      </c>
      <c r="E459" s="164">
        <v>3987</v>
      </c>
      <c r="F459" s="164">
        <v>3987</v>
      </c>
      <c r="G459"/>
    </row>
    <row r="460" spans="1:7" x14ac:dyDescent="0.25">
      <c r="A460" t="s">
        <v>1437</v>
      </c>
      <c r="E460" s="164">
        <v>3948</v>
      </c>
      <c r="F460" s="164">
        <v>2632</v>
      </c>
      <c r="G460"/>
    </row>
    <row r="461" spans="1:7" x14ac:dyDescent="0.25">
      <c r="B461" t="s">
        <v>280</v>
      </c>
      <c r="C461" t="s">
        <v>281</v>
      </c>
      <c r="E461" s="164">
        <v>3948</v>
      </c>
      <c r="F461" s="164">
        <v>2632</v>
      </c>
      <c r="G461"/>
    </row>
    <row r="462" spans="1:7" x14ac:dyDescent="0.25">
      <c r="D462" t="s">
        <v>316</v>
      </c>
      <c r="E462" s="164">
        <v>3948</v>
      </c>
      <c r="F462" s="164">
        <v>2632</v>
      </c>
      <c r="G462"/>
    </row>
    <row r="463" spans="1:7" x14ac:dyDescent="0.25">
      <c r="A463" t="s">
        <v>1438</v>
      </c>
      <c r="E463" s="164">
        <v>3919</v>
      </c>
      <c r="F463" s="164">
        <v>3919</v>
      </c>
      <c r="G463"/>
    </row>
    <row r="464" spans="1:7" x14ac:dyDescent="0.25">
      <c r="B464" t="s">
        <v>177</v>
      </c>
      <c r="C464" t="s">
        <v>178</v>
      </c>
      <c r="E464" s="164">
        <v>3919</v>
      </c>
      <c r="F464" s="164">
        <v>3919</v>
      </c>
      <c r="G464"/>
    </row>
    <row r="465" spans="1:7" x14ac:dyDescent="0.25">
      <c r="D465" t="s">
        <v>316</v>
      </c>
      <c r="E465" s="164">
        <v>3919</v>
      </c>
      <c r="F465" s="164">
        <v>3919</v>
      </c>
      <c r="G465"/>
    </row>
    <row r="466" spans="1:7" x14ac:dyDescent="0.25">
      <c r="A466" t="s">
        <v>1439</v>
      </c>
      <c r="E466" s="164">
        <v>3751</v>
      </c>
      <c r="F466" s="164">
        <v>3751</v>
      </c>
      <c r="G466"/>
    </row>
    <row r="467" spans="1:7" x14ac:dyDescent="0.25">
      <c r="B467" t="s">
        <v>200</v>
      </c>
      <c r="C467" t="s">
        <v>190</v>
      </c>
      <c r="E467" s="164">
        <v>3751</v>
      </c>
      <c r="F467" s="164">
        <v>3751</v>
      </c>
      <c r="G467"/>
    </row>
    <row r="468" spans="1:7" x14ac:dyDescent="0.25">
      <c r="D468" t="s">
        <v>316</v>
      </c>
      <c r="E468" s="164">
        <v>3751</v>
      </c>
      <c r="F468" s="164">
        <v>3751</v>
      </c>
      <c r="G468"/>
    </row>
    <row r="469" spans="1:7" x14ac:dyDescent="0.25">
      <c r="A469" t="s">
        <v>1440</v>
      </c>
      <c r="E469" s="164">
        <v>3610</v>
      </c>
      <c r="F469" s="164">
        <v>3610</v>
      </c>
      <c r="G469"/>
    </row>
    <row r="470" spans="1:7" x14ac:dyDescent="0.25">
      <c r="B470" t="s">
        <v>263</v>
      </c>
      <c r="C470" t="s">
        <v>190</v>
      </c>
      <c r="E470" s="164">
        <v>3610</v>
      </c>
      <c r="F470" s="164">
        <v>3610</v>
      </c>
      <c r="G470"/>
    </row>
    <row r="471" spans="1:7" x14ac:dyDescent="0.25">
      <c r="D471" t="s">
        <v>316</v>
      </c>
      <c r="E471" s="164">
        <v>3610</v>
      </c>
      <c r="F471" s="164">
        <v>3610</v>
      </c>
      <c r="G471"/>
    </row>
    <row r="472" spans="1:7" x14ac:dyDescent="0.25">
      <c r="A472" t="s">
        <v>1441</v>
      </c>
      <c r="E472" s="164">
        <v>3538.73</v>
      </c>
      <c r="F472" s="164">
        <v>3538.73</v>
      </c>
      <c r="G472"/>
    </row>
    <row r="473" spans="1:7" x14ac:dyDescent="0.25">
      <c r="B473" t="s">
        <v>576</v>
      </c>
      <c r="C473" t="s">
        <v>281</v>
      </c>
      <c r="E473" s="164">
        <v>3538.73</v>
      </c>
      <c r="F473" s="164">
        <v>3538.73</v>
      </c>
      <c r="G473"/>
    </row>
    <row r="474" spans="1:7" x14ac:dyDescent="0.25">
      <c r="D474" t="s">
        <v>636</v>
      </c>
      <c r="E474" s="164">
        <v>3538.73</v>
      </c>
      <c r="F474" s="164">
        <v>3538.73</v>
      </c>
      <c r="G474"/>
    </row>
    <row r="475" spans="1:7" x14ac:dyDescent="0.25">
      <c r="A475" t="s">
        <v>1442</v>
      </c>
      <c r="E475" s="164">
        <v>3390.42</v>
      </c>
      <c r="F475" s="164">
        <v>3390.42</v>
      </c>
      <c r="G475"/>
    </row>
    <row r="476" spans="1:7" x14ac:dyDescent="0.25">
      <c r="B476" t="s">
        <v>209</v>
      </c>
      <c r="C476" t="s">
        <v>205</v>
      </c>
      <c r="E476" s="164">
        <v>3390.42</v>
      </c>
      <c r="F476" s="164">
        <v>3390.42</v>
      </c>
      <c r="G476"/>
    </row>
    <row r="477" spans="1:7" x14ac:dyDescent="0.25">
      <c r="D477" t="s">
        <v>316</v>
      </c>
      <c r="E477" s="164">
        <v>3390.42</v>
      </c>
      <c r="F477" s="164">
        <v>3390.42</v>
      </c>
      <c r="G477"/>
    </row>
    <row r="478" spans="1:7" x14ac:dyDescent="0.25">
      <c r="A478" t="s">
        <v>1443</v>
      </c>
      <c r="E478" s="164">
        <v>3203</v>
      </c>
      <c r="F478" s="164">
        <v>3203</v>
      </c>
      <c r="G478"/>
    </row>
    <row r="479" spans="1:7" x14ac:dyDescent="0.25">
      <c r="B479" t="s">
        <v>423</v>
      </c>
      <c r="C479" t="s">
        <v>332</v>
      </c>
      <c r="E479" s="164">
        <v>3203</v>
      </c>
      <c r="F479" s="164">
        <v>3203</v>
      </c>
      <c r="G479"/>
    </row>
    <row r="480" spans="1:7" x14ac:dyDescent="0.25">
      <c r="D480" t="s">
        <v>438</v>
      </c>
      <c r="E480" s="164">
        <v>3203</v>
      </c>
      <c r="F480" s="164">
        <v>3203</v>
      </c>
      <c r="G480"/>
    </row>
    <row r="481" spans="1:7" x14ac:dyDescent="0.25">
      <c r="A481" t="s">
        <v>1444</v>
      </c>
      <c r="E481" s="164">
        <v>3000</v>
      </c>
      <c r="F481" s="164">
        <v>3000</v>
      </c>
      <c r="G481"/>
    </row>
    <row r="482" spans="1:7" x14ac:dyDescent="0.25">
      <c r="B482" t="s">
        <v>407</v>
      </c>
      <c r="C482" t="s">
        <v>408</v>
      </c>
      <c r="E482" s="164">
        <v>3000</v>
      </c>
      <c r="F482" s="164">
        <v>3000</v>
      </c>
      <c r="G482"/>
    </row>
    <row r="483" spans="1:7" x14ac:dyDescent="0.25">
      <c r="D483" t="s">
        <v>339</v>
      </c>
      <c r="E483" s="164">
        <v>3000</v>
      </c>
      <c r="F483" s="164">
        <v>3000</v>
      </c>
      <c r="G483"/>
    </row>
    <row r="484" spans="1:7" x14ac:dyDescent="0.25">
      <c r="A484" t="s">
        <v>1445</v>
      </c>
      <c r="E484" s="164">
        <v>3000</v>
      </c>
      <c r="F484" s="164">
        <v>3000</v>
      </c>
      <c r="G484"/>
    </row>
    <row r="485" spans="1:7" x14ac:dyDescent="0.25">
      <c r="B485" t="s">
        <v>334</v>
      </c>
      <c r="C485" t="s">
        <v>174</v>
      </c>
      <c r="E485" s="164">
        <v>3000</v>
      </c>
      <c r="F485" s="164">
        <v>3000</v>
      </c>
      <c r="G485"/>
    </row>
    <row r="486" spans="1:7" x14ac:dyDescent="0.25">
      <c r="D486" t="s">
        <v>339</v>
      </c>
      <c r="E486" s="164">
        <v>3000</v>
      </c>
      <c r="F486" s="164">
        <v>3000</v>
      </c>
      <c r="G486"/>
    </row>
    <row r="487" spans="1:7" x14ac:dyDescent="0.25">
      <c r="A487" t="s">
        <v>1446</v>
      </c>
      <c r="E487" s="164">
        <v>2980</v>
      </c>
      <c r="F487" s="164">
        <v>2980</v>
      </c>
      <c r="G487"/>
    </row>
    <row r="488" spans="1:7" x14ac:dyDescent="0.25">
      <c r="B488" t="s">
        <v>252</v>
      </c>
      <c r="C488" t="s">
        <v>190</v>
      </c>
      <c r="E488" s="164">
        <v>2980</v>
      </c>
      <c r="F488" s="164">
        <v>2980</v>
      </c>
      <c r="G488"/>
    </row>
    <row r="489" spans="1:7" x14ac:dyDescent="0.25">
      <c r="D489" t="s">
        <v>316</v>
      </c>
      <c r="E489" s="164">
        <v>2980</v>
      </c>
      <c r="F489" s="164">
        <v>2980</v>
      </c>
      <c r="G489"/>
    </row>
    <row r="490" spans="1:7" x14ac:dyDescent="0.25">
      <c r="A490" t="s">
        <v>1447</v>
      </c>
      <c r="E490" s="164">
        <v>2872.8</v>
      </c>
      <c r="F490" s="164">
        <v>2872.8</v>
      </c>
      <c r="G490"/>
    </row>
    <row r="491" spans="1:7" x14ac:dyDescent="0.25">
      <c r="B491" t="s">
        <v>586</v>
      </c>
      <c r="C491" t="s">
        <v>704</v>
      </c>
      <c r="E491" s="164">
        <v>2872.8</v>
      </c>
      <c r="F491" s="164">
        <v>2872.8</v>
      </c>
      <c r="G491"/>
    </row>
    <row r="492" spans="1:7" x14ac:dyDescent="0.25">
      <c r="D492" t="s">
        <v>636</v>
      </c>
      <c r="E492" s="164">
        <v>2872.8</v>
      </c>
      <c r="F492" s="164">
        <v>2872.8</v>
      </c>
      <c r="G492"/>
    </row>
    <row r="493" spans="1:7" x14ac:dyDescent="0.25">
      <c r="A493" t="s">
        <v>1448</v>
      </c>
      <c r="E493" s="164">
        <v>2550</v>
      </c>
      <c r="F493" s="164">
        <v>2550</v>
      </c>
      <c r="G493"/>
    </row>
    <row r="494" spans="1:7" x14ac:dyDescent="0.25">
      <c r="B494" t="s">
        <v>266</v>
      </c>
      <c r="C494" t="s">
        <v>190</v>
      </c>
      <c r="E494" s="164">
        <v>2550</v>
      </c>
      <c r="F494" s="164">
        <v>2550</v>
      </c>
      <c r="G494"/>
    </row>
    <row r="495" spans="1:7" x14ac:dyDescent="0.25">
      <c r="D495" t="s">
        <v>316</v>
      </c>
      <c r="E495" s="164">
        <v>2550</v>
      </c>
      <c r="F495" s="164">
        <v>2550</v>
      </c>
      <c r="G495"/>
    </row>
    <row r="496" spans="1:7" x14ac:dyDescent="0.25">
      <c r="A496" t="s">
        <v>1449</v>
      </c>
      <c r="E496" s="164">
        <v>2520</v>
      </c>
      <c r="F496" s="164">
        <v>630</v>
      </c>
      <c r="G496"/>
    </row>
    <row r="497" spans="1:7" x14ac:dyDescent="0.25">
      <c r="B497" t="s">
        <v>45</v>
      </c>
      <c r="C497" t="s">
        <v>24</v>
      </c>
      <c r="E497" s="164">
        <v>2520</v>
      </c>
      <c r="F497" s="164">
        <v>630</v>
      </c>
      <c r="G497"/>
    </row>
    <row r="498" spans="1:7" x14ac:dyDescent="0.25">
      <c r="D498" t="s">
        <v>7</v>
      </c>
      <c r="E498" s="164">
        <v>2520</v>
      </c>
      <c r="F498" s="164">
        <v>630</v>
      </c>
      <c r="G498"/>
    </row>
    <row r="499" spans="1:7" x14ac:dyDescent="0.25">
      <c r="A499" t="s">
        <v>1450</v>
      </c>
      <c r="E499" s="164">
        <v>2420</v>
      </c>
      <c r="F499" s="164">
        <v>1210</v>
      </c>
      <c r="G499"/>
    </row>
    <row r="500" spans="1:7" x14ac:dyDescent="0.25">
      <c r="B500" t="s">
        <v>48</v>
      </c>
      <c r="C500" t="s">
        <v>24</v>
      </c>
      <c r="E500" s="164">
        <v>2420</v>
      </c>
      <c r="F500" s="164">
        <v>1210</v>
      </c>
      <c r="G500"/>
    </row>
    <row r="501" spans="1:7" x14ac:dyDescent="0.25">
      <c r="D501" t="s">
        <v>7</v>
      </c>
      <c r="E501" s="164">
        <v>2420</v>
      </c>
      <c r="F501" s="164">
        <v>1210</v>
      </c>
      <c r="G501"/>
    </row>
    <row r="502" spans="1:7" x14ac:dyDescent="0.25">
      <c r="A502" t="s">
        <v>1451</v>
      </c>
      <c r="E502" s="164">
        <v>2221.6</v>
      </c>
      <c r="F502" s="164">
        <v>2221.6</v>
      </c>
      <c r="G502"/>
    </row>
    <row r="503" spans="1:7" x14ac:dyDescent="0.25">
      <c r="B503" t="s">
        <v>202</v>
      </c>
      <c r="C503" t="s">
        <v>190</v>
      </c>
      <c r="E503" s="164">
        <v>2221.6</v>
      </c>
      <c r="F503" s="164">
        <v>2221.6</v>
      </c>
      <c r="G503"/>
    </row>
    <row r="504" spans="1:7" x14ac:dyDescent="0.25">
      <c r="D504" t="s">
        <v>316</v>
      </c>
      <c r="E504" s="164">
        <v>2221.6</v>
      </c>
      <c r="F504" s="164">
        <v>2221.6</v>
      </c>
      <c r="G504"/>
    </row>
    <row r="505" spans="1:7" x14ac:dyDescent="0.25">
      <c r="A505" t="s">
        <v>1452</v>
      </c>
      <c r="E505" s="164">
        <v>2040.0000000000002</v>
      </c>
      <c r="F505" s="164">
        <v>680</v>
      </c>
      <c r="G505"/>
    </row>
    <row r="506" spans="1:7" x14ac:dyDescent="0.25">
      <c r="B506" t="s">
        <v>10</v>
      </c>
      <c r="C506" t="s">
        <v>4</v>
      </c>
      <c r="E506" s="164">
        <v>2040.0000000000002</v>
      </c>
      <c r="F506" s="164">
        <v>680</v>
      </c>
      <c r="G506"/>
    </row>
    <row r="507" spans="1:7" x14ac:dyDescent="0.25">
      <c r="D507" t="s">
        <v>7</v>
      </c>
      <c r="E507" s="164">
        <v>2040.0000000000002</v>
      </c>
      <c r="F507" s="164">
        <v>680</v>
      </c>
      <c r="G507"/>
    </row>
    <row r="508" spans="1:7" x14ac:dyDescent="0.25">
      <c r="A508" t="s">
        <v>1453</v>
      </c>
      <c r="E508" s="164">
        <v>1809.89</v>
      </c>
      <c r="F508" s="164">
        <v>1809.89</v>
      </c>
      <c r="G508"/>
    </row>
    <row r="509" spans="1:7" x14ac:dyDescent="0.25">
      <c r="B509" t="s">
        <v>579</v>
      </c>
      <c r="C509" t="s">
        <v>281</v>
      </c>
      <c r="E509" s="164">
        <v>1809.89</v>
      </c>
      <c r="F509" s="164">
        <v>1809.89</v>
      </c>
      <c r="G509"/>
    </row>
    <row r="510" spans="1:7" x14ac:dyDescent="0.25">
      <c r="D510" t="s">
        <v>636</v>
      </c>
      <c r="E510" s="164">
        <v>1809.89</v>
      </c>
      <c r="F510" s="164">
        <v>1809.89</v>
      </c>
      <c r="G510"/>
    </row>
    <row r="511" spans="1:7" x14ac:dyDescent="0.25">
      <c r="A511" t="s">
        <v>1454</v>
      </c>
      <c r="E511" s="164">
        <v>1767</v>
      </c>
      <c r="F511" s="164">
        <v>1767</v>
      </c>
      <c r="G511"/>
    </row>
    <row r="512" spans="1:7" x14ac:dyDescent="0.25">
      <c r="B512" t="s">
        <v>303</v>
      </c>
      <c r="C512" t="s">
        <v>205</v>
      </c>
      <c r="E512" s="164">
        <v>1767</v>
      </c>
      <c r="F512" s="164">
        <v>1767</v>
      </c>
      <c r="G512"/>
    </row>
    <row r="513" spans="1:7" x14ac:dyDescent="0.25">
      <c r="D513" t="s">
        <v>316</v>
      </c>
      <c r="E513" s="164">
        <v>1767</v>
      </c>
      <c r="F513" s="164">
        <v>1767</v>
      </c>
      <c r="G513"/>
    </row>
    <row r="514" spans="1:7" x14ac:dyDescent="0.25">
      <c r="A514" t="s">
        <v>1455</v>
      </c>
      <c r="E514" s="164">
        <v>954</v>
      </c>
      <c r="F514" s="164">
        <v>954</v>
      </c>
      <c r="G514"/>
    </row>
    <row r="515" spans="1:7" x14ac:dyDescent="0.25">
      <c r="B515" t="s">
        <v>254</v>
      </c>
      <c r="C515" t="s">
        <v>190</v>
      </c>
      <c r="E515" s="164">
        <v>954</v>
      </c>
      <c r="F515" s="164">
        <v>954</v>
      </c>
      <c r="G515"/>
    </row>
    <row r="516" spans="1:7" x14ac:dyDescent="0.25">
      <c r="D516" t="s">
        <v>316</v>
      </c>
      <c r="E516" s="164">
        <v>954</v>
      </c>
      <c r="F516" s="164">
        <v>954</v>
      </c>
      <c r="G516"/>
    </row>
    <row r="517" spans="1:7" x14ac:dyDescent="0.25">
      <c r="A517" t="s">
        <v>1456</v>
      </c>
      <c r="E517" s="164">
        <v>925.65</v>
      </c>
      <c r="F517" s="164">
        <v>925.65</v>
      </c>
      <c r="G517"/>
    </row>
    <row r="518" spans="1:7" x14ac:dyDescent="0.25">
      <c r="B518" t="s">
        <v>588</v>
      </c>
      <c r="C518" t="s">
        <v>704</v>
      </c>
      <c r="E518" s="164">
        <v>925.65</v>
      </c>
      <c r="F518" s="164">
        <v>925.65</v>
      </c>
      <c r="G518"/>
    </row>
    <row r="519" spans="1:7" x14ac:dyDescent="0.25">
      <c r="D519" t="s">
        <v>636</v>
      </c>
      <c r="E519" s="164">
        <v>925.65</v>
      </c>
      <c r="F519" s="164">
        <v>925.65</v>
      </c>
      <c r="G519"/>
    </row>
    <row r="520" spans="1:7" x14ac:dyDescent="0.25">
      <c r="A520" t="s">
        <v>1457</v>
      </c>
      <c r="E520" s="164">
        <v>663</v>
      </c>
      <c r="F520" s="164">
        <v>663</v>
      </c>
      <c r="G520"/>
    </row>
    <row r="521" spans="1:7" x14ac:dyDescent="0.25">
      <c r="B521" t="s">
        <v>267</v>
      </c>
      <c r="C521" t="s">
        <v>190</v>
      </c>
      <c r="E521" s="164">
        <v>663</v>
      </c>
      <c r="F521" s="164">
        <v>663</v>
      </c>
      <c r="G521"/>
    </row>
    <row r="522" spans="1:7" x14ac:dyDescent="0.25">
      <c r="D522" t="s">
        <v>316</v>
      </c>
      <c r="E522" s="164">
        <v>663</v>
      </c>
      <c r="F522" s="164">
        <v>663</v>
      </c>
      <c r="G522"/>
    </row>
    <row r="523" spans="1:7" x14ac:dyDescent="0.25">
      <c r="A523" t="s">
        <v>1458</v>
      </c>
      <c r="E523" s="164">
        <v>635.25</v>
      </c>
      <c r="F523" s="164">
        <v>635.25</v>
      </c>
      <c r="G523"/>
    </row>
    <row r="524" spans="1:7" x14ac:dyDescent="0.25">
      <c r="B524" t="s">
        <v>583</v>
      </c>
      <c r="C524" t="s">
        <v>704</v>
      </c>
      <c r="E524" s="164">
        <v>635.25</v>
      </c>
      <c r="F524" s="164">
        <v>635.25</v>
      </c>
      <c r="G524"/>
    </row>
    <row r="525" spans="1:7" x14ac:dyDescent="0.25">
      <c r="D525" t="s">
        <v>636</v>
      </c>
      <c r="E525" s="164">
        <v>635.25</v>
      </c>
      <c r="F525" s="164">
        <v>635.25</v>
      </c>
      <c r="G525"/>
    </row>
    <row r="526" spans="1:7" x14ac:dyDescent="0.25">
      <c r="A526" t="s">
        <v>1459</v>
      </c>
      <c r="E526" s="164"/>
      <c r="F526" s="164">
        <v>0</v>
      </c>
      <c r="G526"/>
    </row>
    <row r="527" spans="1:7" x14ac:dyDescent="0.25">
      <c r="B527" t="s">
        <v>684</v>
      </c>
      <c r="C527" t="s">
        <v>704</v>
      </c>
      <c r="E527" s="164"/>
      <c r="F527" s="164">
        <v>0</v>
      </c>
      <c r="G527"/>
    </row>
    <row r="528" spans="1:7" x14ac:dyDescent="0.25">
      <c r="D528" t="s">
        <v>694</v>
      </c>
      <c r="E528" s="164"/>
      <c r="F528" s="164">
        <v>0</v>
      </c>
      <c r="G528"/>
    </row>
    <row r="529" spans="1:7" x14ac:dyDescent="0.25">
      <c r="A529" t="s">
        <v>1460</v>
      </c>
      <c r="E529" s="164"/>
      <c r="F529" s="164">
        <v>0</v>
      </c>
      <c r="G529"/>
    </row>
    <row r="530" spans="1:7" x14ac:dyDescent="0.25">
      <c r="B530" t="s">
        <v>633</v>
      </c>
      <c r="C530" t="s">
        <v>704</v>
      </c>
      <c r="E530" s="164"/>
      <c r="F530" s="164">
        <v>0</v>
      </c>
      <c r="G530"/>
    </row>
    <row r="531" spans="1:7" x14ac:dyDescent="0.25">
      <c r="D531" t="s">
        <v>636</v>
      </c>
      <c r="E531" s="164"/>
      <c r="F531" s="164">
        <v>0</v>
      </c>
      <c r="G531"/>
    </row>
    <row r="532" spans="1:7" x14ac:dyDescent="0.25">
      <c r="A532" t="s">
        <v>1461</v>
      </c>
      <c r="E532" s="164"/>
      <c r="F532" s="164">
        <v>0</v>
      </c>
      <c r="G532"/>
    </row>
    <row r="533" spans="1:7" x14ac:dyDescent="0.25">
      <c r="B533" t="s">
        <v>606</v>
      </c>
      <c r="C533" t="s">
        <v>704</v>
      </c>
      <c r="E533" s="164"/>
      <c r="F533" s="164">
        <v>0</v>
      </c>
      <c r="G533"/>
    </row>
    <row r="534" spans="1:7" x14ac:dyDescent="0.25">
      <c r="D534" t="s">
        <v>636</v>
      </c>
      <c r="E534" s="164"/>
      <c r="F534" s="164">
        <v>0</v>
      </c>
      <c r="G534"/>
    </row>
    <row r="535" spans="1:7" x14ac:dyDescent="0.25">
      <c r="B535" t="s">
        <v>654</v>
      </c>
      <c r="C535" t="s">
        <v>704</v>
      </c>
      <c r="E535" s="164"/>
      <c r="F535" s="164">
        <v>0</v>
      </c>
      <c r="G535"/>
    </row>
    <row r="536" spans="1:7" x14ac:dyDescent="0.25">
      <c r="D536" t="s">
        <v>694</v>
      </c>
      <c r="E536" s="164"/>
      <c r="F536" s="164">
        <v>0</v>
      </c>
      <c r="G536"/>
    </row>
    <row r="537" spans="1:7" x14ac:dyDescent="0.25">
      <c r="B537" t="s">
        <v>660</v>
      </c>
      <c r="C537" t="s">
        <v>704</v>
      </c>
      <c r="E537" s="164"/>
      <c r="F537" s="164">
        <v>0</v>
      </c>
      <c r="G537"/>
    </row>
    <row r="538" spans="1:7" x14ac:dyDescent="0.25">
      <c r="D538" t="s">
        <v>694</v>
      </c>
      <c r="E538" s="164"/>
      <c r="F538" s="164">
        <v>0</v>
      </c>
      <c r="G538"/>
    </row>
    <row r="539" spans="1:7" x14ac:dyDescent="0.25">
      <c r="B539" t="s">
        <v>657</v>
      </c>
      <c r="C539" t="s">
        <v>704</v>
      </c>
      <c r="E539" s="164"/>
      <c r="F539" s="164">
        <v>0</v>
      </c>
      <c r="G539"/>
    </row>
    <row r="540" spans="1:7" x14ac:dyDescent="0.25">
      <c r="D540" t="s">
        <v>694</v>
      </c>
      <c r="E540" s="164"/>
      <c r="F540" s="164">
        <v>0</v>
      </c>
      <c r="G540"/>
    </row>
    <row r="541" spans="1:7" x14ac:dyDescent="0.25">
      <c r="A541" t="s">
        <v>1462</v>
      </c>
      <c r="E541" s="164"/>
      <c r="F541" s="164">
        <v>0</v>
      </c>
      <c r="G541"/>
    </row>
    <row r="542" spans="1:7" x14ac:dyDescent="0.25">
      <c r="B542" t="s">
        <v>615</v>
      </c>
      <c r="C542" t="s">
        <v>704</v>
      </c>
      <c r="E542" s="164"/>
      <c r="F542" s="164">
        <v>0</v>
      </c>
      <c r="G542"/>
    </row>
    <row r="543" spans="1:7" x14ac:dyDescent="0.25">
      <c r="D543" t="s">
        <v>636</v>
      </c>
      <c r="E543" s="164"/>
      <c r="F543" s="164">
        <v>0</v>
      </c>
      <c r="G543"/>
    </row>
    <row r="544" spans="1:7" x14ac:dyDescent="0.25">
      <c r="B544" t="s">
        <v>612</v>
      </c>
      <c r="C544" t="s">
        <v>704</v>
      </c>
      <c r="E544" s="164"/>
      <c r="F544" s="164">
        <v>0</v>
      </c>
      <c r="G544"/>
    </row>
    <row r="545" spans="1:7" x14ac:dyDescent="0.25">
      <c r="D545" t="s">
        <v>636</v>
      </c>
      <c r="E545" s="164"/>
      <c r="F545" s="164">
        <v>0</v>
      </c>
      <c r="G545"/>
    </row>
    <row r="546" spans="1:7" x14ac:dyDescent="0.25">
      <c r="B546" t="s">
        <v>609</v>
      </c>
      <c r="C546" t="s">
        <v>704</v>
      </c>
      <c r="E546" s="164"/>
      <c r="F546" s="164">
        <v>0</v>
      </c>
      <c r="G546"/>
    </row>
    <row r="547" spans="1:7" x14ac:dyDescent="0.25">
      <c r="D547" t="s">
        <v>636</v>
      </c>
      <c r="E547" s="164"/>
      <c r="F547" s="164">
        <v>0</v>
      </c>
      <c r="G547"/>
    </row>
    <row r="548" spans="1:7" x14ac:dyDescent="0.25">
      <c r="D548" t="s">
        <v>694</v>
      </c>
      <c r="E548" s="164"/>
      <c r="F548" s="164">
        <v>0</v>
      </c>
      <c r="G548"/>
    </row>
    <row r="549" spans="1:7" x14ac:dyDescent="0.25">
      <c r="B549" t="s">
        <v>669</v>
      </c>
      <c r="C549" t="s">
        <v>704</v>
      </c>
      <c r="E549" s="164"/>
      <c r="F549" s="164">
        <v>0</v>
      </c>
      <c r="G549"/>
    </row>
    <row r="550" spans="1:7" x14ac:dyDescent="0.25">
      <c r="D550" t="s">
        <v>694</v>
      </c>
      <c r="E550" s="164"/>
      <c r="F550" s="164">
        <v>0</v>
      </c>
      <c r="G550"/>
    </row>
    <row r="551" spans="1:7" x14ac:dyDescent="0.25">
      <c r="B551" t="s">
        <v>667</v>
      </c>
      <c r="C551" t="s">
        <v>704</v>
      </c>
      <c r="E551" s="164"/>
      <c r="F551" s="164">
        <v>0</v>
      </c>
      <c r="G551"/>
    </row>
    <row r="552" spans="1:7" x14ac:dyDescent="0.25">
      <c r="D552" t="s">
        <v>694</v>
      </c>
      <c r="E552" s="164"/>
      <c r="F552" s="164">
        <v>0</v>
      </c>
      <c r="G552"/>
    </row>
    <row r="553" spans="1:7" x14ac:dyDescent="0.25">
      <c r="B553" t="s">
        <v>664</v>
      </c>
      <c r="C553" t="s">
        <v>704</v>
      </c>
      <c r="E553" s="164"/>
      <c r="F553" s="164">
        <v>0</v>
      </c>
      <c r="G553"/>
    </row>
    <row r="554" spans="1:7" x14ac:dyDescent="0.25">
      <c r="D554" t="s">
        <v>694</v>
      </c>
      <c r="E554" s="164"/>
      <c r="F554" s="164">
        <v>0</v>
      </c>
      <c r="G554"/>
    </row>
    <row r="555" spans="1:7" x14ac:dyDescent="0.25">
      <c r="A555" t="s">
        <v>1463</v>
      </c>
      <c r="E555" s="164"/>
      <c r="F555" s="164">
        <v>0</v>
      </c>
      <c r="G555"/>
    </row>
    <row r="556" spans="1:7" x14ac:dyDescent="0.25">
      <c r="B556" t="s">
        <v>675</v>
      </c>
      <c r="C556" t="s">
        <v>704</v>
      </c>
      <c r="E556" s="164"/>
      <c r="F556" s="164">
        <v>0</v>
      </c>
      <c r="G556"/>
    </row>
    <row r="557" spans="1:7" x14ac:dyDescent="0.25">
      <c r="D557" t="s">
        <v>694</v>
      </c>
      <c r="E557" s="164"/>
      <c r="F557" s="164">
        <v>0</v>
      </c>
      <c r="G557"/>
    </row>
    <row r="558" spans="1:7" x14ac:dyDescent="0.25">
      <c r="A558" t="s">
        <v>687</v>
      </c>
      <c r="E558" s="164"/>
      <c r="F558" s="164">
        <v>0</v>
      </c>
      <c r="G558"/>
    </row>
    <row r="559" spans="1:7" x14ac:dyDescent="0.25">
      <c r="B559" t="s">
        <v>687</v>
      </c>
      <c r="C559" t="s">
        <v>704</v>
      </c>
      <c r="E559" s="164"/>
      <c r="F559" s="164">
        <v>0</v>
      </c>
      <c r="G559"/>
    </row>
    <row r="560" spans="1:7" x14ac:dyDescent="0.25">
      <c r="D560" t="s">
        <v>694</v>
      </c>
      <c r="E560" s="164"/>
      <c r="F560" s="164">
        <v>0</v>
      </c>
      <c r="G560"/>
    </row>
    <row r="561" spans="1:7" x14ac:dyDescent="0.25">
      <c r="A561" t="s">
        <v>1464</v>
      </c>
      <c r="E561" s="164"/>
      <c r="F561" s="164">
        <v>0</v>
      </c>
      <c r="G561"/>
    </row>
    <row r="562" spans="1:7" x14ac:dyDescent="0.25">
      <c r="B562" t="s">
        <v>682</v>
      </c>
      <c r="C562" t="s">
        <v>704</v>
      </c>
      <c r="E562" s="164"/>
      <c r="F562" s="164">
        <v>0</v>
      </c>
      <c r="G562"/>
    </row>
    <row r="563" spans="1:7" x14ac:dyDescent="0.25">
      <c r="D563" t="s">
        <v>694</v>
      </c>
      <c r="E563" s="164"/>
      <c r="F563" s="164">
        <v>0</v>
      </c>
      <c r="G563"/>
    </row>
    <row r="564" spans="1:7" x14ac:dyDescent="0.25">
      <c r="B564" t="s">
        <v>627</v>
      </c>
      <c r="C564" t="s">
        <v>704</v>
      </c>
      <c r="E564" s="164"/>
      <c r="F564" s="164">
        <v>0</v>
      </c>
      <c r="G564"/>
    </row>
    <row r="565" spans="1:7" x14ac:dyDescent="0.25">
      <c r="D565" t="s">
        <v>636</v>
      </c>
      <c r="E565" s="164"/>
      <c r="F565" s="164">
        <v>0</v>
      </c>
      <c r="G565"/>
    </row>
    <row r="566" spans="1:7" x14ac:dyDescent="0.25">
      <c r="A566" t="s">
        <v>1465</v>
      </c>
      <c r="E566" s="164"/>
      <c r="F566" s="164">
        <v>0</v>
      </c>
      <c r="G566"/>
    </row>
    <row r="567" spans="1:7" x14ac:dyDescent="0.25">
      <c r="B567" t="s">
        <v>621</v>
      </c>
      <c r="C567" t="s">
        <v>704</v>
      </c>
      <c r="E567" s="164"/>
      <c r="F567" s="164">
        <v>0</v>
      </c>
      <c r="G567"/>
    </row>
    <row r="568" spans="1:7" x14ac:dyDescent="0.25">
      <c r="D568" t="s">
        <v>636</v>
      </c>
      <c r="E568" s="164"/>
      <c r="F568" s="164">
        <v>0</v>
      </c>
      <c r="G568"/>
    </row>
    <row r="569" spans="1:7" x14ac:dyDescent="0.25">
      <c r="B569" t="s">
        <v>678</v>
      </c>
      <c r="C569" t="s">
        <v>704</v>
      </c>
      <c r="E569" s="164"/>
      <c r="F569" s="164">
        <v>0</v>
      </c>
      <c r="G569"/>
    </row>
    <row r="570" spans="1:7" x14ac:dyDescent="0.25">
      <c r="D570" t="s">
        <v>694</v>
      </c>
      <c r="E570" s="164"/>
      <c r="F570" s="164">
        <v>0</v>
      </c>
      <c r="G570"/>
    </row>
    <row r="571" spans="1:7" x14ac:dyDescent="0.25">
      <c r="A571" t="s">
        <v>630</v>
      </c>
      <c r="E571" s="164"/>
      <c r="F571" s="164">
        <v>0</v>
      </c>
      <c r="G571"/>
    </row>
    <row r="572" spans="1:7" x14ac:dyDescent="0.25">
      <c r="B572" t="s">
        <v>630</v>
      </c>
      <c r="C572" t="s">
        <v>704</v>
      </c>
      <c r="E572" s="164"/>
      <c r="F572" s="164">
        <v>0</v>
      </c>
      <c r="G572"/>
    </row>
    <row r="573" spans="1:7" x14ac:dyDescent="0.25">
      <c r="D573" t="s">
        <v>636</v>
      </c>
      <c r="E573" s="164"/>
      <c r="F573" s="164">
        <v>0</v>
      </c>
      <c r="G573"/>
    </row>
    <row r="574" spans="1:7" x14ac:dyDescent="0.25">
      <c r="A574" t="s">
        <v>705</v>
      </c>
      <c r="E574" s="164">
        <v>2771287.0542148761</v>
      </c>
      <c r="F574" s="164">
        <v>3987099.9742148765</v>
      </c>
      <c r="G574"/>
    </row>
    <row r="575" spans="1:7" x14ac:dyDescent="0.25">
      <c r="E575"/>
      <c r="F575"/>
      <c r="G575"/>
    </row>
    <row r="576" spans="1: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sheetData>
  <pageMargins left="0.70866141732283472" right="0.70866141732283472" top="0.78740157480314965" bottom="0.78740157480314965" header="0.31496062992125984" footer="0.31496062992125984"/>
  <pageSetup paperSize="8"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0F57-2802-45AF-8F62-363E3363E002}">
  <sheetPr>
    <tabColor theme="0" tint="-0.499984740745262"/>
    <pageSetUpPr fitToPage="1"/>
  </sheetPr>
  <dimension ref="A3:G616"/>
  <sheetViews>
    <sheetView zoomScale="110" zoomScaleNormal="110" workbookViewId="0">
      <pane ySplit="3" topLeftCell="A4" activePane="bottomLeft" state="frozen"/>
      <selection pane="bottomLeft" activeCell="B6" sqref="B6"/>
    </sheetView>
  </sheetViews>
  <sheetFormatPr defaultRowHeight="15" x14ac:dyDescent="0.25"/>
  <cols>
    <col min="1" max="1" width="14.85546875" customWidth="1"/>
    <col min="2" max="2" width="43.140625" customWidth="1"/>
    <col min="3" max="3" width="22.140625" bestFit="1" customWidth="1"/>
    <col min="4" max="4" width="29.140625" bestFit="1" customWidth="1"/>
    <col min="5" max="6" width="23.28515625" style="162" bestFit="1" customWidth="1"/>
    <col min="7" max="7" width="16.140625" style="162" bestFit="1" customWidth="1"/>
    <col min="8" max="8" width="25" bestFit="1" customWidth="1"/>
  </cols>
  <sheetData>
    <row r="3" spans="1:7" s="163" customFormat="1" ht="60" x14ac:dyDescent="0.25">
      <c r="A3" s="167" t="s">
        <v>1300</v>
      </c>
      <c r="B3" s="167" t="s">
        <v>165</v>
      </c>
      <c r="C3" s="167" t="s">
        <v>161</v>
      </c>
      <c r="D3" s="167" t="s">
        <v>162</v>
      </c>
      <c r="E3" s="163" t="s">
        <v>706</v>
      </c>
      <c r="F3" s="163" t="s">
        <v>1298</v>
      </c>
    </row>
    <row r="4" spans="1:7" x14ac:dyDescent="0.25">
      <c r="A4" t="s">
        <v>411</v>
      </c>
      <c r="E4" s="164">
        <v>3705392.4442148758</v>
      </c>
      <c r="F4" s="164">
        <v>5943393.8842148762</v>
      </c>
      <c r="G4"/>
    </row>
    <row r="5" spans="1:7" x14ac:dyDescent="0.25">
      <c r="B5" t="s">
        <v>450</v>
      </c>
      <c r="E5" s="164">
        <v>1111518.664214876</v>
      </c>
      <c r="F5" s="164">
        <v>2456101.6942148758</v>
      </c>
      <c r="G5"/>
    </row>
    <row r="6" spans="1:7" x14ac:dyDescent="0.25">
      <c r="B6" t="s">
        <v>1296</v>
      </c>
      <c r="E6" s="164">
        <v>456605.44</v>
      </c>
      <c r="F6" s="164">
        <v>768418.15999999992</v>
      </c>
      <c r="G6"/>
    </row>
    <row r="7" spans="1:7" x14ac:dyDescent="0.25">
      <c r="B7" t="s">
        <v>388</v>
      </c>
      <c r="E7" s="164">
        <v>449000</v>
      </c>
      <c r="F7" s="164">
        <v>449000</v>
      </c>
      <c r="G7"/>
    </row>
    <row r="8" spans="1:7" x14ac:dyDescent="0.25">
      <c r="B8" t="s">
        <v>315</v>
      </c>
      <c r="E8" s="164">
        <v>303418.59000000003</v>
      </c>
      <c r="F8" s="164">
        <v>303418.59000000003</v>
      </c>
      <c r="G8"/>
    </row>
    <row r="9" spans="1:7" x14ac:dyDescent="0.25">
      <c r="B9" t="s">
        <v>933</v>
      </c>
      <c r="E9" s="164">
        <v>212110</v>
      </c>
      <c r="F9" s="164">
        <v>376220</v>
      </c>
      <c r="G9"/>
    </row>
    <row r="10" spans="1:7" x14ac:dyDescent="0.25">
      <c r="B10" t="s">
        <v>805</v>
      </c>
      <c r="E10" s="164">
        <v>197988.32</v>
      </c>
      <c r="F10" s="164">
        <v>272292.32</v>
      </c>
      <c r="G10"/>
    </row>
    <row r="11" spans="1:7" x14ac:dyDescent="0.25">
      <c r="B11" t="s">
        <v>387</v>
      </c>
      <c r="E11" s="164">
        <v>175478.94000000003</v>
      </c>
      <c r="F11" s="164">
        <v>175478.94000000003</v>
      </c>
      <c r="G11"/>
    </row>
    <row r="12" spans="1:7" x14ac:dyDescent="0.25">
      <c r="B12" t="s">
        <v>63</v>
      </c>
      <c r="E12" s="164">
        <v>167392</v>
      </c>
      <c r="F12" s="164">
        <v>167392</v>
      </c>
      <c r="G12"/>
    </row>
    <row r="13" spans="1:7" x14ac:dyDescent="0.25">
      <c r="B13" t="s">
        <v>695</v>
      </c>
      <c r="E13" s="164">
        <v>138208.81</v>
      </c>
      <c r="F13" s="164">
        <v>138208.81</v>
      </c>
      <c r="G13"/>
    </row>
    <row r="14" spans="1:7" x14ac:dyDescent="0.25">
      <c r="B14" t="s">
        <v>410</v>
      </c>
      <c r="E14" s="164">
        <v>129200</v>
      </c>
      <c r="F14" s="164">
        <v>387600</v>
      </c>
      <c r="G14"/>
    </row>
    <row r="15" spans="1:7" x14ac:dyDescent="0.25">
      <c r="B15" t="s">
        <v>8</v>
      </c>
      <c r="E15" s="164">
        <v>120954.68000000001</v>
      </c>
      <c r="F15" s="164">
        <v>41433.369999999995</v>
      </c>
      <c r="G15"/>
    </row>
    <row r="16" spans="1:7" x14ac:dyDescent="0.25">
      <c r="B16" t="s">
        <v>317</v>
      </c>
      <c r="E16" s="164">
        <v>100000</v>
      </c>
      <c r="F16" s="164">
        <v>200000</v>
      </c>
      <c r="G16"/>
    </row>
    <row r="17" spans="1:7" x14ac:dyDescent="0.25">
      <c r="B17" t="s">
        <v>124</v>
      </c>
      <c r="E17" s="164">
        <v>61887</v>
      </c>
      <c r="F17" s="164">
        <v>0</v>
      </c>
      <c r="G17"/>
    </row>
    <row r="18" spans="1:7" x14ac:dyDescent="0.25">
      <c r="B18" t="s">
        <v>968</v>
      </c>
      <c r="E18" s="164">
        <v>61700</v>
      </c>
      <c r="F18" s="164">
        <v>185100</v>
      </c>
      <c r="G18"/>
    </row>
    <row r="19" spans="1:7" x14ac:dyDescent="0.25">
      <c r="B19" t="s">
        <v>1326</v>
      </c>
      <c r="E19" s="164">
        <v>19930</v>
      </c>
      <c r="F19" s="164">
        <v>22730</v>
      </c>
      <c r="G19"/>
    </row>
    <row r="20" spans="1:7" x14ac:dyDescent="0.25">
      <c r="A20" t="s">
        <v>441</v>
      </c>
      <c r="E20" s="164">
        <v>119026.04999999999</v>
      </c>
      <c r="F20" s="164">
        <v>299354.29000000004</v>
      </c>
      <c r="G20"/>
    </row>
    <row r="21" spans="1:7" x14ac:dyDescent="0.25">
      <c r="B21" t="s">
        <v>933</v>
      </c>
      <c r="E21" s="164">
        <v>60446.74</v>
      </c>
      <c r="F21" s="164">
        <v>144706.35999999999</v>
      </c>
      <c r="G21"/>
    </row>
    <row r="22" spans="1:7" x14ac:dyDescent="0.25">
      <c r="B22" t="s">
        <v>1296</v>
      </c>
      <c r="E22" s="164">
        <v>22036.54</v>
      </c>
      <c r="F22" s="164">
        <v>84732.160000000003</v>
      </c>
      <c r="G22"/>
    </row>
    <row r="23" spans="1:7" x14ac:dyDescent="0.25">
      <c r="B23" t="s">
        <v>450</v>
      </c>
      <c r="E23" s="164">
        <v>14594.52</v>
      </c>
      <c r="F23" s="164">
        <v>35042.520000000004</v>
      </c>
      <c r="G23"/>
    </row>
    <row r="24" spans="1:7" x14ac:dyDescent="0.25">
      <c r="B24" t="s">
        <v>968</v>
      </c>
      <c r="E24" s="164">
        <v>11000</v>
      </c>
      <c r="F24" s="164">
        <v>23925</v>
      </c>
      <c r="G24"/>
    </row>
    <row r="25" spans="1:7" x14ac:dyDescent="0.25">
      <c r="B25" t="s">
        <v>695</v>
      </c>
      <c r="E25" s="164">
        <v>4351.75</v>
      </c>
      <c r="F25" s="164">
        <v>4351.75</v>
      </c>
      <c r="G25"/>
    </row>
    <row r="26" spans="1:7" x14ac:dyDescent="0.25">
      <c r="B26" t="s">
        <v>387</v>
      </c>
      <c r="E26" s="164">
        <v>3596.5</v>
      </c>
      <c r="F26" s="164">
        <v>3596.5</v>
      </c>
      <c r="G26"/>
    </row>
    <row r="27" spans="1:7" x14ac:dyDescent="0.25">
      <c r="B27" t="s">
        <v>388</v>
      </c>
      <c r="E27" s="164">
        <v>3000</v>
      </c>
      <c r="F27" s="164">
        <v>3000</v>
      </c>
      <c r="G27"/>
    </row>
    <row r="28" spans="1:7" x14ac:dyDescent="0.25">
      <c r="A28" t="s">
        <v>412</v>
      </c>
      <c r="E28" s="164">
        <v>637474.62</v>
      </c>
      <c r="F28" s="164">
        <v>853977.92</v>
      </c>
      <c r="G28"/>
    </row>
    <row r="29" spans="1:7" x14ac:dyDescent="0.25">
      <c r="B29" t="s">
        <v>315</v>
      </c>
      <c r="E29" s="164">
        <v>235451.22</v>
      </c>
      <c r="F29" s="164">
        <v>234135.22</v>
      </c>
      <c r="G29"/>
    </row>
    <row r="30" spans="1:7" x14ac:dyDescent="0.25">
      <c r="B30" t="s">
        <v>450</v>
      </c>
      <c r="E30" s="164">
        <v>168170.1</v>
      </c>
      <c r="F30" s="164">
        <v>317271.2</v>
      </c>
      <c r="G30"/>
    </row>
    <row r="31" spans="1:7" x14ac:dyDescent="0.25">
      <c r="B31" t="s">
        <v>805</v>
      </c>
      <c r="E31" s="164">
        <v>114689.40000000002</v>
      </c>
      <c r="F31" s="164">
        <v>179372.40000000002</v>
      </c>
      <c r="G31"/>
    </row>
    <row r="32" spans="1:7" x14ac:dyDescent="0.25">
      <c r="B32" t="s">
        <v>387</v>
      </c>
      <c r="E32" s="164">
        <v>44422.700000000004</v>
      </c>
      <c r="F32" s="164">
        <v>44422.700000000004</v>
      </c>
      <c r="G32"/>
    </row>
    <row r="33" spans="1:7" x14ac:dyDescent="0.25">
      <c r="B33" t="s">
        <v>695</v>
      </c>
      <c r="E33" s="164">
        <v>32842.199999999997</v>
      </c>
      <c r="F33" s="164">
        <v>32842.199999999997</v>
      </c>
      <c r="G33"/>
    </row>
    <row r="34" spans="1:7" x14ac:dyDescent="0.25">
      <c r="B34" t="s">
        <v>8</v>
      </c>
      <c r="E34" s="164">
        <v>21566</v>
      </c>
      <c r="F34" s="164">
        <v>5438.2</v>
      </c>
      <c r="G34"/>
    </row>
    <row r="35" spans="1:7" x14ac:dyDescent="0.25">
      <c r="B35" t="s">
        <v>933</v>
      </c>
      <c r="E35" s="164">
        <v>16143</v>
      </c>
      <c r="F35" s="164">
        <v>36306</v>
      </c>
      <c r="G35"/>
    </row>
    <row r="36" spans="1:7" x14ac:dyDescent="0.25">
      <c r="B36" t="s">
        <v>63</v>
      </c>
      <c r="E36" s="164">
        <v>4190</v>
      </c>
      <c r="F36" s="164">
        <v>4190</v>
      </c>
      <c r="G36"/>
    </row>
    <row r="37" spans="1:7" x14ac:dyDescent="0.25">
      <c r="A37" t="s">
        <v>413</v>
      </c>
      <c r="E37" s="164">
        <v>44392</v>
      </c>
      <c r="F37" s="164">
        <v>44392</v>
      </c>
      <c r="G37"/>
    </row>
    <row r="38" spans="1:7" x14ac:dyDescent="0.25">
      <c r="B38" t="s">
        <v>315</v>
      </c>
      <c r="E38" s="164">
        <v>44392</v>
      </c>
      <c r="F38" s="164">
        <v>44392</v>
      </c>
      <c r="G38"/>
    </row>
    <row r="39" spans="1:7" x14ac:dyDescent="0.25">
      <c r="A39" t="s">
        <v>1299</v>
      </c>
      <c r="E39" s="164">
        <v>2382</v>
      </c>
      <c r="F39" s="164">
        <v>6382</v>
      </c>
      <c r="G39"/>
    </row>
    <row r="40" spans="1:7" x14ac:dyDescent="0.25">
      <c r="B40" t="s">
        <v>450</v>
      </c>
      <c r="E40" s="164">
        <v>2382</v>
      </c>
      <c r="F40" s="164">
        <v>6382</v>
      </c>
      <c r="G40"/>
    </row>
    <row r="41" spans="1:7" x14ac:dyDescent="0.25">
      <c r="A41" t="s">
        <v>705</v>
      </c>
      <c r="E41" s="164">
        <v>4508667.1142148767</v>
      </c>
      <c r="F41" s="164">
        <v>7147500.0942148771</v>
      </c>
      <c r="G41"/>
    </row>
    <row r="42" spans="1:7" x14ac:dyDescent="0.25">
      <c r="E42"/>
      <c r="F42"/>
      <c r="G42"/>
    </row>
    <row r="43" spans="1:7" x14ac:dyDescent="0.25">
      <c r="E43"/>
      <c r="F43"/>
      <c r="G43"/>
    </row>
    <row r="44" spans="1:7" x14ac:dyDescent="0.25">
      <c r="E44"/>
      <c r="F44"/>
      <c r="G44"/>
    </row>
    <row r="45" spans="1:7" x14ac:dyDescent="0.25">
      <c r="E45"/>
      <c r="F45"/>
      <c r="G45"/>
    </row>
    <row r="46" spans="1:7" x14ac:dyDescent="0.25">
      <c r="E46"/>
      <c r="F46"/>
      <c r="G46"/>
    </row>
    <row r="47" spans="1:7" x14ac:dyDescent="0.25">
      <c r="E47"/>
      <c r="F47"/>
      <c r="G47"/>
    </row>
    <row r="48" spans="1:7" x14ac:dyDescent="0.25">
      <c r="E48"/>
      <c r="F48"/>
      <c r="G48"/>
    </row>
    <row r="49" spans="5:7" x14ac:dyDescent="0.25">
      <c r="E49"/>
      <c r="F49"/>
      <c r="G49"/>
    </row>
    <row r="50" spans="5:7" x14ac:dyDescent="0.25">
      <c r="E50"/>
      <c r="F50"/>
      <c r="G50"/>
    </row>
    <row r="51" spans="5:7" x14ac:dyDescent="0.25">
      <c r="E51"/>
      <c r="F51"/>
      <c r="G51"/>
    </row>
    <row r="52" spans="5:7" x14ac:dyDescent="0.25">
      <c r="E52"/>
      <c r="F52"/>
      <c r="G52"/>
    </row>
    <row r="53" spans="5:7" x14ac:dyDescent="0.25">
      <c r="E53"/>
      <c r="F53"/>
      <c r="G53"/>
    </row>
    <row r="54" spans="5:7" x14ac:dyDescent="0.25">
      <c r="E54"/>
      <c r="F54"/>
      <c r="G54"/>
    </row>
    <row r="55" spans="5:7" x14ac:dyDescent="0.25">
      <c r="E55"/>
      <c r="F55"/>
      <c r="G55"/>
    </row>
    <row r="56" spans="5:7" x14ac:dyDescent="0.25">
      <c r="E56"/>
      <c r="F56"/>
      <c r="G56"/>
    </row>
    <row r="57" spans="5:7" x14ac:dyDescent="0.25">
      <c r="E57"/>
      <c r="F57"/>
      <c r="G57"/>
    </row>
    <row r="58" spans="5:7" x14ac:dyDescent="0.25">
      <c r="E58"/>
      <c r="F58"/>
      <c r="G58"/>
    </row>
    <row r="59" spans="5:7" x14ac:dyDescent="0.25">
      <c r="E59"/>
      <c r="F59"/>
      <c r="G59"/>
    </row>
    <row r="60" spans="5:7" x14ac:dyDescent="0.25">
      <c r="E60"/>
      <c r="F60"/>
      <c r="G60"/>
    </row>
    <row r="61" spans="5:7" x14ac:dyDescent="0.25">
      <c r="E61"/>
      <c r="F61"/>
      <c r="G61"/>
    </row>
    <row r="62" spans="5:7" x14ac:dyDescent="0.25">
      <c r="E62"/>
      <c r="F62"/>
      <c r="G62"/>
    </row>
    <row r="63" spans="5:7" x14ac:dyDescent="0.25">
      <c r="E63"/>
      <c r="F63"/>
      <c r="G63"/>
    </row>
    <row r="64" spans="5:7" x14ac:dyDescent="0.25">
      <c r="E64"/>
      <c r="F64"/>
      <c r="G64"/>
    </row>
    <row r="65" spans="5:7" x14ac:dyDescent="0.25">
      <c r="E65"/>
      <c r="F65"/>
      <c r="G65"/>
    </row>
    <row r="66" spans="5:7" x14ac:dyDescent="0.25">
      <c r="E66"/>
      <c r="F66"/>
      <c r="G66"/>
    </row>
    <row r="67" spans="5:7" x14ac:dyDescent="0.25">
      <c r="E67"/>
      <c r="F67"/>
      <c r="G67"/>
    </row>
    <row r="68" spans="5:7" x14ac:dyDescent="0.25">
      <c r="E68"/>
      <c r="F68"/>
      <c r="G68"/>
    </row>
    <row r="69" spans="5:7" x14ac:dyDescent="0.25">
      <c r="E69"/>
      <c r="F69"/>
      <c r="G69"/>
    </row>
    <row r="70" spans="5:7" x14ac:dyDescent="0.25">
      <c r="E70"/>
      <c r="F70"/>
      <c r="G70"/>
    </row>
    <row r="71" spans="5:7" x14ac:dyDescent="0.25">
      <c r="E71"/>
      <c r="F71"/>
      <c r="G71"/>
    </row>
    <row r="72" spans="5:7" x14ac:dyDescent="0.25">
      <c r="E72"/>
      <c r="F72"/>
      <c r="G72"/>
    </row>
    <row r="73" spans="5:7" x14ac:dyDescent="0.25">
      <c r="E73"/>
      <c r="F73"/>
      <c r="G73"/>
    </row>
    <row r="74" spans="5:7" x14ac:dyDescent="0.25">
      <c r="E74"/>
      <c r="F74"/>
      <c r="G74"/>
    </row>
    <row r="75" spans="5:7" x14ac:dyDescent="0.25">
      <c r="E75"/>
      <c r="F75"/>
      <c r="G75"/>
    </row>
    <row r="76" spans="5:7" x14ac:dyDescent="0.25">
      <c r="E76"/>
      <c r="F76"/>
      <c r="G76"/>
    </row>
    <row r="77" spans="5:7" x14ac:dyDescent="0.25">
      <c r="E77"/>
      <c r="F77"/>
      <c r="G77"/>
    </row>
    <row r="78" spans="5:7" x14ac:dyDescent="0.25">
      <c r="E78"/>
      <c r="F78"/>
      <c r="G78"/>
    </row>
    <row r="79" spans="5:7" x14ac:dyDescent="0.25">
      <c r="E79"/>
      <c r="F79"/>
      <c r="G79"/>
    </row>
    <row r="80" spans="5:7" x14ac:dyDescent="0.25">
      <c r="E80"/>
      <c r="F80"/>
      <c r="G80"/>
    </row>
    <row r="81" spans="5:7" x14ac:dyDescent="0.25">
      <c r="E81"/>
      <c r="F81"/>
      <c r="G81"/>
    </row>
    <row r="82" spans="5:7" x14ac:dyDescent="0.25">
      <c r="E82"/>
      <c r="F82"/>
      <c r="G82"/>
    </row>
    <row r="83" spans="5:7" x14ac:dyDescent="0.25">
      <c r="E83"/>
      <c r="F83"/>
      <c r="G83"/>
    </row>
    <row r="84" spans="5:7" x14ac:dyDescent="0.25">
      <c r="E84"/>
      <c r="F84"/>
      <c r="G84"/>
    </row>
    <row r="85" spans="5:7" x14ac:dyDescent="0.25">
      <c r="E85"/>
      <c r="F85"/>
      <c r="G85"/>
    </row>
    <row r="86" spans="5:7" x14ac:dyDescent="0.25">
      <c r="E86"/>
      <c r="F86"/>
      <c r="G86"/>
    </row>
    <row r="87" spans="5:7" x14ac:dyDescent="0.25">
      <c r="E87"/>
      <c r="F87"/>
      <c r="G87"/>
    </row>
    <row r="88" spans="5:7" x14ac:dyDescent="0.25">
      <c r="E88"/>
      <c r="F88"/>
      <c r="G88"/>
    </row>
    <row r="89" spans="5:7" x14ac:dyDescent="0.25">
      <c r="E89"/>
      <c r="F89"/>
      <c r="G89"/>
    </row>
    <row r="90" spans="5:7" x14ac:dyDescent="0.25">
      <c r="E90"/>
      <c r="F90"/>
      <c r="G90"/>
    </row>
    <row r="91" spans="5:7" x14ac:dyDescent="0.25">
      <c r="E91"/>
      <c r="F91"/>
      <c r="G91"/>
    </row>
    <row r="92" spans="5:7" x14ac:dyDescent="0.25">
      <c r="E92"/>
      <c r="F92"/>
      <c r="G92"/>
    </row>
    <row r="93" spans="5:7" x14ac:dyDescent="0.25">
      <c r="E93"/>
      <c r="F93"/>
      <c r="G93"/>
    </row>
    <row r="94" spans="5:7" x14ac:dyDescent="0.25">
      <c r="E94"/>
      <c r="F94"/>
      <c r="G94"/>
    </row>
    <row r="95" spans="5:7" x14ac:dyDescent="0.25">
      <c r="E95"/>
      <c r="F95"/>
      <c r="G95"/>
    </row>
    <row r="96" spans="5:7" x14ac:dyDescent="0.25">
      <c r="E96"/>
      <c r="F96"/>
      <c r="G96"/>
    </row>
    <row r="97" spans="5:7" x14ac:dyDescent="0.25">
      <c r="E97"/>
      <c r="F97"/>
      <c r="G97"/>
    </row>
    <row r="98" spans="5:7" x14ac:dyDescent="0.25">
      <c r="E98"/>
      <c r="F98"/>
      <c r="G98"/>
    </row>
    <row r="99" spans="5:7" x14ac:dyDescent="0.25">
      <c r="E99"/>
      <c r="F99"/>
      <c r="G99"/>
    </row>
    <row r="100" spans="5:7" x14ac:dyDescent="0.25">
      <c r="E100"/>
      <c r="F100"/>
      <c r="G100"/>
    </row>
    <row r="101" spans="5:7" x14ac:dyDescent="0.25">
      <c r="E101"/>
      <c r="F101"/>
      <c r="G101"/>
    </row>
    <row r="102" spans="5:7" x14ac:dyDescent="0.25">
      <c r="E102"/>
      <c r="F102"/>
      <c r="G102"/>
    </row>
    <row r="103" spans="5:7" x14ac:dyDescent="0.25">
      <c r="E103"/>
      <c r="F103"/>
      <c r="G103"/>
    </row>
    <row r="104" spans="5:7" x14ac:dyDescent="0.25">
      <c r="E104"/>
      <c r="F104"/>
      <c r="G104"/>
    </row>
    <row r="105" spans="5:7" x14ac:dyDescent="0.25">
      <c r="E105"/>
      <c r="F105"/>
      <c r="G105"/>
    </row>
    <row r="106" spans="5:7" x14ac:dyDescent="0.25">
      <c r="E106"/>
      <c r="F106"/>
      <c r="G106"/>
    </row>
    <row r="107" spans="5:7" x14ac:dyDescent="0.25">
      <c r="E107"/>
      <c r="F107"/>
      <c r="G107"/>
    </row>
    <row r="108" spans="5:7" x14ac:dyDescent="0.25">
      <c r="E108"/>
      <c r="F108"/>
      <c r="G108"/>
    </row>
    <row r="109" spans="5:7" x14ac:dyDescent="0.25">
      <c r="E109"/>
      <c r="F109"/>
      <c r="G109"/>
    </row>
    <row r="110" spans="5:7" x14ac:dyDescent="0.25">
      <c r="E110"/>
      <c r="F110"/>
      <c r="G110"/>
    </row>
    <row r="111" spans="5:7" x14ac:dyDescent="0.25">
      <c r="E111"/>
      <c r="F111"/>
      <c r="G111"/>
    </row>
    <row r="112" spans="5:7" x14ac:dyDescent="0.25">
      <c r="E112"/>
      <c r="F112"/>
      <c r="G112"/>
    </row>
    <row r="113" spans="5:7" x14ac:dyDescent="0.25">
      <c r="E113"/>
      <c r="F113"/>
      <c r="G113"/>
    </row>
    <row r="114" spans="5:7" x14ac:dyDescent="0.25">
      <c r="E114"/>
      <c r="F114"/>
      <c r="G114"/>
    </row>
    <row r="115" spans="5:7" x14ac:dyDescent="0.25">
      <c r="E115"/>
      <c r="F115"/>
      <c r="G115"/>
    </row>
    <row r="116" spans="5:7" x14ac:dyDescent="0.25">
      <c r="E116"/>
      <c r="F116"/>
      <c r="G116"/>
    </row>
    <row r="117" spans="5:7" x14ac:dyDescent="0.25">
      <c r="E117"/>
      <c r="F117"/>
      <c r="G117"/>
    </row>
    <row r="118" spans="5:7" x14ac:dyDescent="0.25">
      <c r="E118"/>
      <c r="F118"/>
      <c r="G118"/>
    </row>
    <row r="119" spans="5:7" x14ac:dyDescent="0.25">
      <c r="E119"/>
      <c r="F119"/>
      <c r="G119"/>
    </row>
    <row r="120" spans="5:7" x14ac:dyDescent="0.25">
      <c r="E120"/>
      <c r="F120"/>
      <c r="G120"/>
    </row>
    <row r="121" spans="5:7" x14ac:dyDescent="0.25">
      <c r="E121"/>
      <c r="F121"/>
      <c r="G121"/>
    </row>
    <row r="122" spans="5:7" x14ac:dyDescent="0.25">
      <c r="E122"/>
      <c r="F122"/>
      <c r="G122"/>
    </row>
    <row r="123" spans="5:7" x14ac:dyDescent="0.25">
      <c r="E123"/>
      <c r="F123"/>
      <c r="G123"/>
    </row>
    <row r="124" spans="5:7" x14ac:dyDescent="0.25">
      <c r="E124"/>
      <c r="F124"/>
      <c r="G124"/>
    </row>
    <row r="125" spans="5:7" x14ac:dyDescent="0.25">
      <c r="E125"/>
      <c r="F125"/>
      <c r="G125"/>
    </row>
    <row r="126" spans="5:7" x14ac:dyDescent="0.25">
      <c r="E126"/>
      <c r="F126"/>
      <c r="G126"/>
    </row>
    <row r="127" spans="5:7" x14ac:dyDescent="0.25">
      <c r="E127"/>
      <c r="F127"/>
      <c r="G127"/>
    </row>
    <row r="128" spans="5:7" x14ac:dyDescent="0.25">
      <c r="E128"/>
      <c r="F128"/>
      <c r="G128"/>
    </row>
    <row r="129" spans="5:7" x14ac:dyDescent="0.25">
      <c r="E129"/>
      <c r="F129"/>
      <c r="G129"/>
    </row>
    <row r="130" spans="5:7" x14ac:dyDescent="0.25">
      <c r="E130"/>
      <c r="F130"/>
      <c r="G130"/>
    </row>
    <row r="131" spans="5:7" x14ac:dyDescent="0.25">
      <c r="E131"/>
      <c r="F131"/>
      <c r="G131"/>
    </row>
    <row r="132" spans="5:7" x14ac:dyDescent="0.25">
      <c r="E132"/>
      <c r="F132"/>
      <c r="G132"/>
    </row>
    <row r="133" spans="5:7" x14ac:dyDescent="0.25">
      <c r="E133"/>
      <c r="F133"/>
      <c r="G133"/>
    </row>
    <row r="134" spans="5:7" x14ac:dyDescent="0.25">
      <c r="E134"/>
      <c r="F134"/>
      <c r="G134"/>
    </row>
    <row r="135" spans="5:7" x14ac:dyDescent="0.25">
      <c r="E135"/>
      <c r="F135"/>
      <c r="G135"/>
    </row>
    <row r="136" spans="5:7" x14ac:dyDescent="0.25">
      <c r="E136"/>
      <c r="F136"/>
      <c r="G136"/>
    </row>
    <row r="137" spans="5:7" x14ac:dyDescent="0.25">
      <c r="E137"/>
      <c r="F137"/>
      <c r="G137"/>
    </row>
    <row r="138" spans="5:7" x14ac:dyDescent="0.25">
      <c r="E138"/>
      <c r="F138"/>
      <c r="G138"/>
    </row>
    <row r="139" spans="5:7" x14ac:dyDescent="0.25">
      <c r="E139"/>
      <c r="F139"/>
      <c r="G139"/>
    </row>
    <row r="140" spans="5:7" x14ac:dyDescent="0.25">
      <c r="E140"/>
      <c r="F140"/>
      <c r="G140"/>
    </row>
    <row r="141" spans="5:7" x14ac:dyDescent="0.25">
      <c r="E141"/>
      <c r="F141"/>
      <c r="G141"/>
    </row>
    <row r="142" spans="5:7" x14ac:dyDescent="0.25">
      <c r="E142"/>
      <c r="F142"/>
      <c r="G142"/>
    </row>
    <row r="143" spans="5:7" x14ac:dyDescent="0.25">
      <c r="E143"/>
      <c r="F143"/>
      <c r="G143"/>
    </row>
    <row r="144" spans="5:7" x14ac:dyDescent="0.25">
      <c r="E144"/>
      <c r="F144"/>
      <c r="G144"/>
    </row>
    <row r="145" spans="5:7" x14ac:dyDescent="0.25">
      <c r="E145"/>
      <c r="F145"/>
      <c r="G145"/>
    </row>
    <row r="146" spans="5:7" x14ac:dyDescent="0.25">
      <c r="E146"/>
      <c r="F146"/>
      <c r="G146"/>
    </row>
    <row r="147" spans="5:7" x14ac:dyDescent="0.25">
      <c r="E147"/>
      <c r="F147"/>
      <c r="G147"/>
    </row>
    <row r="148" spans="5:7" x14ac:dyDescent="0.25">
      <c r="E148"/>
      <c r="F148"/>
      <c r="G148"/>
    </row>
    <row r="149" spans="5:7" x14ac:dyDescent="0.25">
      <c r="E149"/>
      <c r="F149"/>
      <c r="G149"/>
    </row>
    <row r="150" spans="5:7" x14ac:dyDescent="0.25">
      <c r="E150"/>
      <c r="F150"/>
      <c r="G150"/>
    </row>
    <row r="151" spans="5:7" x14ac:dyDescent="0.25">
      <c r="E151"/>
      <c r="F151"/>
      <c r="G151"/>
    </row>
    <row r="152" spans="5:7" x14ac:dyDescent="0.25">
      <c r="E152"/>
      <c r="F152"/>
      <c r="G152"/>
    </row>
    <row r="153" spans="5:7" x14ac:dyDescent="0.25">
      <c r="E153"/>
      <c r="F153"/>
      <c r="G153"/>
    </row>
    <row r="154" spans="5:7" x14ac:dyDescent="0.25">
      <c r="E154"/>
      <c r="F154"/>
      <c r="G154"/>
    </row>
    <row r="155" spans="5:7" x14ac:dyDescent="0.25">
      <c r="E155"/>
      <c r="F155"/>
      <c r="G155"/>
    </row>
    <row r="156" spans="5:7" x14ac:dyDescent="0.25">
      <c r="E156"/>
      <c r="F156"/>
      <c r="G156"/>
    </row>
    <row r="157" spans="5:7" x14ac:dyDescent="0.25">
      <c r="E157"/>
      <c r="F157"/>
      <c r="G157"/>
    </row>
    <row r="158" spans="5:7" x14ac:dyDescent="0.25">
      <c r="E158"/>
      <c r="F158"/>
      <c r="G158"/>
    </row>
    <row r="159" spans="5:7" x14ac:dyDescent="0.25">
      <c r="E159"/>
      <c r="F159"/>
      <c r="G159"/>
    </row>
    <row r="160" spans="5:7" x14ac:dyDescent="0.25">
      <c r="E160"/>
      <c r="F160"/>
      <c r="G160"/>
    </row>
    <row r="161" spans="5:7" x14ac:dyDescent="0.25">
      <c r="E161"/>
      <c r="F161"/>
      <c r="G161"/>
    </row>
    <row r="162" spans="5:7" x14ac:dyDescent="0.25">
      <c r="E162"/>
      <c r="F162"/>
      <c r="G162"/>
    </row>
    <row r="163" spans="5:7" x14ac:dyDescent="0.25">
      <c r="E163"/>
      <c r="F163"/>
      <c r="G163"/>
    </row>
    <row r="164" spans="5:7" x14ac:dyDescent="0.25">
      <c r="E164"/>
      <c r="F164"/>
      <c r="G164"/>
    </row>
    <row r="165" spans="5:7" x14ac:dyDescent="0.25">
      <c r="E165"/>
      <c r="F165"/>
      <c r="G165"/>
    </row>
    <row r="166" spans="5:7" x14ac:dyDescent="0.25">
      <c r="E166"/>
      <c r="F166"/>
      <c r="G166"/>
    </row>
    <row r="167" spans="5:7" x14ac:dyDescent="0.25">
      <c r="E167"/>
      <c r="F167"/>
      <c r="G167"/>
    </row>
    <row r="168" spans="5:7" x14ac:dyDescent="0.25">
      <c r="E168"/>
      <c r="F168"/>
      <c r="G168"/>
    </row>
    <row r="169" spans="5:7" x14ac:dyDescent="0.25">
      <c r="E169"/>
      <c r="F169"/>
      <c r="G169"/>
    </row>
    <row r="170" spans="5:7" x14ac:dyDescent="0.25">
      <c r="E170"/>
      <c r="F170"/>
      <c r="G170"/>
    </row>
    <row r="171" spans="5:7" x14ac:dyDescent="0.25">
      <c r="E171"/>
      <c r="F171"/>
      <c r="G171"/>
    </row>
    <row r="172" spans="5:7" x14ac:dyDescent="0.25">
      <c r="E172"/>
      <c r="F172"/>
      <c r="G172"/>
    </row>
    <row r="173" spans="5:7" x14ac:dyDescent="0.25">
      <c r="E173"/>
      <c r="F173"/>
      <c r="G173"/>
    </row>
    <row r="174" spans="5:7" x14ac:dyDescent="0.25">
      <c r="E174"/>
      <c r="F174"/>
      <c r="G174"/>
    </row>
    <row r="175" spans="5:7" x14ac:dyDescent="0.25">
      <c r="E175"/>
      <c r="F175"/>
      <c r="G175"/>
    </row>
    <row r="176" spans="5:7" x14ac:dyDescent="0.25">
      <c r="E176"/>
      <c r="F176"/>
      <c r="G176"/>
    </row>
    <row r="177" spans="5:7" x14ac:dyDescent="0.25">
      <c r="E177"/>
      <c r="F177"/>
      <c r="G177"/>
    </row>
    <row r="178" spans="5:7" x14ac:dyDescent="0.25">
      <c r="E178"/>
      <c r="F178"/>
      <c r="G178"/>
    </row>
    <row r="179" spans="5:7" x14ac:dyDescent="0.25">
      <c r="E179"/>
      <c r="F179"/>
      <c r="G179"/>
    </row>
    <row r="180" spans="5:7" x14ac:dyDescent="0.25">
      <c r="E180"/>
      <c r="F180"/>
      <c r="G180"/>
    </row>
    <row r="181" spans="5:7" x14ac:dyDescent="0.25">
      <c r="E181"/>
      <c r="F181"/>
      <c r="G181"/>
    </row>
    <row r="182" spans="5:7" x14ac:dyDescent="0.25">
      <c r="E182"/>
      <c r="F182"/>
      <c r="G182"/>
    </row>
    <row r="183" spans="5:7" x14ac:dyDescent="0.25">
      <c r="E183"/>
      <c r="F183"/>
      <c r="G183"/>
    </row>
    <row r="184" spans="5:7" x14ac:dyDescent="0.25">
      <c r="E184"/>
      <c r="F184"/>
      <c r="G184"/>
    </row>
    <row r="185" spans="5:7" x14ac:dyDescent="0.25">
      <c r="E185"/>
      <c r="F185"/>
      <c r="G185"/>
    </row>
    <row r="186" spans="5:7" x14ac:dyDescent="0.25">
      <c r="E186"/>
      <c r="F186"/>
      <c r="G186"/>
    </row>
    <row r="187" spans="5:7" x14ac:dyDescent="0.25">
      <c r="E187"/>
      <c r="F187"/>
      <c r="G187"/>
    </row>
    <row r="188" spans="5:7" x14ac:dyDescent="0.25">
      <c r="E188"/>
      <c r="F188"/>
      <c r="G188"/>
    </row>
    <row r="189" spans="5:7" x14ac:dyDescent="0.25">
      <c r="E189"/>
      <c r="F189"/>
      <c r="G189"/>
    </row>
    <row r="190" spans="5:7" x14ac:dyDescent="0.25">
      <c r="E190"/>
      <c r="F190"/>
      <c r="G190"/>
    </row>
    <row r="191" spans="5:7" x14ac:dyDescent="0.25">
      <c r="E191"/>
      <c r="F191"/>
      <c r="G191"/>
    </row>
    <row r="192" spans="5:7" x14ac:dyDescent="0.25">
      <c r="E192"/>
      <c r="F192"/>
      <c r="G192"/>
    </row>
    <row r="193" spans="5:7" x14ac:dyDescent="0.25">
      <c r="E193"/>
      <c r="F193"/>
      <c r="G193"/>
    </row>
    <row r="194" spans="5:7" x14ac:dyDescent="0.25">
      <c r="E194"/>
      <c r="F194"/>
      <c r="G194"/>
    </row>
    <row r="195" spans="5:7" x14ac:dyDescent="0.25">
      <c r="E195"/>
      <c r="F195"/>
      <c r="G195"/>
    </row>
    <row r="196" spans="5:7" x14ac:dyDescent="0.25">
      <c r="E196"/>
      <c r="F196"/>
      <c r="G196"/>
    </row>
    <row r="197" spans="5:7" x14ac:dyDescent="0.25">
      <c r="E197"/>
      <c r="F197"/>
      <c r="G197"/>
    </row>
    <row r="198" spans="5:7" x14ac:dyDescent="0.25">
      <c r="E198"/>
      <c r="F198"/>
      <c r="G198"/>
    </row>
    <row r="199" spans="5:7" x14ac:dyDescent="0.25">
      <c r="E199"/>
      <c r="F199"/>
      <c r="G199"/>
    </row>
    <row r="200" spans="5:7" x14ac:dyDescent="0.25">
      <c r="E200"/>
      <c r="F200"/>
      <c r="G200"/>
    </row>
    <row r="201" spans="5:7" x14ac:dyDescent="0.25">
      <c r="E201"/>
      <c r="F201"/>
      <c r="G201"/>
    </row>
    <row r="202" spans="5:7" x14ac:dyDescent="0.25">
      <c r="E202"/>
      <c r="F202"/>
      <c r="G202"/>
    </row>
    <row r="203" spans="5:7" x14ac:dyDescent="0.25">
      <c r="E203"/>
      <c r="F203"/>
      <c r="G203"/>
    </row>
    <row r="204" spans="5:7" x14ac:dyDescent="0.25">
      <c r="E204"/>
      <c r="F204"/>
      <c r="G204"/>
    </row>
    <row r="205" spans="5:7" x14ac:dyDescent="0.25">
      <c r="E205"/>
      <c r="F205"/>
      <c r="G205"/>
    </row>
    <row r="206" spans="5:7" x14ac:dyDescent="0.25">
      <c r="E206"/>
      <c r="F206"/>
      <c r="G206"/>
    </row>
    <row r="207" spans="5:7" x14ac:dyDescent="0.25">
      <c r="E207"/>
      <c r="F207"/>
      <c r="G207"/>
    </row>
    <row r="208" spans="5:7" x14ac:dyDescent="0.25">
      <c r="E208"/>
      <c r="F208"/>
      <c r="G208"/>
    </row>
    <row r="209" spans="5:7" x14ac:dyDescent="0.25">
      <c r="E209"/>
      <c r="F209"/>
      <c r="G209"/>
    </row>
    <row r="210" spans="5:7" x14ac:dyDescent="0.25">
      <c r="E210"/>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c r="F218"/>
      <c r="G218"/>
    </row>
    <row r="219" spans="5:7" x14ac:dyDescent="0.25">
      <c r="E219"/>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c r="F237"/>
      <c r="G237"/>
    </row>
    <row r="238" spans="5:7" x14ac:dyDescent="0.25">
      <c r="E238"/>
      <c r="F238"/>
      <c r="G238"/>
    </row>
    <row r="239" spans="5:7" x14ac:dyDescent="0.25">
      <c r="E239"/>
      <c r="F239"/>
      <c r="G239"/>
    </row>
    <row r="240" spans="5:7" x14ac:dyDescent="0.25">
      <c r="E240"/>
      <c r="F240"/>
      <c r="G240"/>
    </row>
    <row r="241" spans="5:7" x14ac:dyDescent="0.25">
      <c r="E241"/>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row r="286" spans="5:7" x14ac:dyDescent="0.25">
      <c r="E286"/>
      <c r="F286"/>
      <c r="G286"/>
    </row>
    <row r="287" spans="5:7" x14ac:dyDescent="0.25">
      <c r="E287"/>
      <c r="F287"/>
      <c r="G287"/>
    </row>
    <row r="288" spans="5:7" x14ac:dyDescent="0.25">
      <c r="E288"/>
      <c r="F288"/>
      <c r="G288"/>
    </row>
    <row r="289" spans="5:7" x14ac:dyDescent="0.25">
      <c r="E289"/>
      <c r="F289"/>
      <c r="G289"/>
    </row>
    <row r="290" spans="5:7" x14ac:dyDescent="0.25">
      <c r="E290"/>
      <c r="F290"/>
      <c r="G290"/>
    </row>
    <row r="291" spans="5:7" x14ac:dyDescent="0.25">
      <c r="E291"/>
      <c r="F291"/>
      <c r="G291"/>
    </row>
    <row r="292" spans="5:7" x14ac:dyDescent="0.25">
      <c r="E292"/>
      <c r="F292"/>
      <c r="G292"/>
    </row>
    <row r="293" spans="5:7" x14ac:dyDescent="0.25">
      <c r="E293"/>
      <c r="F293"/>
      <c r="G293"/>
    </row>
    <row r="294" spans="5:7" x14ac:dyDescent="0.25">
      <c r="E294"/>
      <c r="F294"/>
      <c r="G294"/>
    </row>
    <row r="295" spans="5:7" x14ac:dyDescent="0.25">
      <c r="E295"/>
      <c r="F295"/>
      <c r="G295"/>
    </row>
    <row r="296" spans="5:7" x14ac:dyDescent="0.25">
      <c r="E296"/>
      <c r="F296"/>
      <c r="G296"/>
    </row>
    <row r="297" spans="5:7" x14ac:dyDescent="0.25">
      <c r="E297"/>
      <c r="F297"/>
      <c r="G297"/>
    </row>
    <row r="298" spans="5:7" x14ac:dyDescent="0.25">
      <c r="E298"/>
      <c r="F298"/>
      <c r="G298"/>
    </row>
    <row r="299" spans="5:7" x14ac:dyDescent="0.25">
      <c r="E299"/>
      <c r="F299"/>
      <c r="G299"/>
    </row>
    <row r="300" spans="5:7" x14ac:dyDescent="0.25">
      <c r="E300"/>
      <c r="F300"/>
      <c r="G300"/>
    </row>
    <row r="301" spans="5:7" x14ac:dyDescent="0.25">
      <c r="E301"/>
      <c r="F301"/>
      <c r="G301"/>
    </row>
    <row r="302" spans="5:7" x14ac:dyDescent="0.25">
      <c r="E302"/>
      <c r="F302"/>
      <c r="G302"/>
    </row>
    <row r="303" spans="5:7" x14ac:dyDescent="0.25">
      <c r="E303"/>
      <c r="F303"/>
      <c r="G303"/>
    </row>
    <row r="304" spans="5:7" x14ac:dyDescent="0.25">
      <c r="E304"/>
      <c r="F304"/>
      <c r="G304"/>
    </row>
    <row r="305" spans="5:7" x14ac:dyDescent="0.25">
      <c r="E305"/>
      <c r="F305"/>
      <c r="G305"/>
    </row>
    <row r="306" spans="5:7" x14ac:dyDescent="0.25">
      <c r="E306"/>
      <c r="F306"/>
      <c r="G306"/>
    </row>
    <row r="307" spans="5:7" x14ac:dyDescent="0.25">
      <c r="E307"/>
      <c r="F307"/>
      <c r="G307"/>
    </row>
    <row r="308" spans="5:7" x14ac:dyDescent="0.25">
      <c r="E308"/>
      <c r="F308"/>
      <c r="G308"/>
    </row>
    <row r="309" spans="5:7" x14ac:dyDescent="0.25">
      <c r="E309"/>
      <c r="F309"/>
      <c r="G309"/>
    </row>
    <row r="310" spans="5:7" x14ac:dyDescent="0.25">
      <c r="E310"/>
      <c r="F310"/>
      <c r="G310"/>
    </row>
    <row r="311" spans="5:7" x14ac:dyDescent="0.25">
      <c r="E311"/>
      <c r="F311"/>
      <c r="G311"/>
    </row>
    <row r="312" spans="5:7" x14ac:dyDescent="0.25">
      <c r="E312"/>
      <c r="F312"/>
      <c r="G312"/>
    </row>
    <row r="313" spans="5:7" x14ac:dyDescent="0.25">
      <c r="E313"/>
      <c r="F313"/>
      <c r="G313"/>
    </row>
    <row r="314" spans="5:7" x14ac:dyDescent="0.25">
      <c r="E314"/>
      <c r="F314"/>
      <c r="G314"/>
    </row>
    <row r="315" spans="5:7" x14ac:dyDescent="0.25">
      <c r="E315"/>
      <c r="F315"/>
      <c r="G315"/>
    </row>
    <row r="316" spans="5:7" x14ac:dyDescent="0.25">
      <c r="E316"/>
      <c r="F316"/>
      <c r="G316"/>
    </row>
    <row r="317" spans="5:7" x14ac:dyDescent="0.25">
      <c r="E317"/>
      <c r="F317"/>
      <c r="G317"/>
    </row>
    <row r="318" spans="5:7" x14ac:dyDescent="0.25">
      <c r="E318"/>
      <c r="F318"/>
      <c r="G318"/>
    </row>
    <row r="319" spans="5:7" x14ac:dyDescent="0.25">
      <c r="E319"/>
      <c r="F319"/>
      <c r="G319"/>
    </row>
    <row r="320" spans="5:7" x14ac:dyDescent="0.25">
      <c r="E320"/>
      <c r="F320"/>
      <c r="G320"/>
    </row>
    <row r="321" spans="5:7" x14ac:dyDescent="0.25">
      <c r="E321"/>
      <c r="F321"/>
      <c r="G321"/>
    </row>
    <row r="322" spans="5:7" x14ac:dyDescent="0.25">
      <c r="E322"/>
      <c r="F322"/>
      <c r="G322"/>
    </row>
    <row r="323" spans="5:7" x14ac:dyDescent="0.25">
      <c r="E323"/>
      <c r="F323"/>
      <c r="G323"/>
    </row>
    <row r="324" spans="5:7" x14ac:dyDescent="0.25">
      <c r="E324"/>
      <c r="F324"/>
      <c r="G324"/>
    </row>
    <row r="325" spans="5:7" x14ac:dyDescent="0.25">
      <c r="E325"/>
      <c r="F325"/>
      <c r="G325"/>
    </row>
    <row r="326" spans="5:7" x14ac:dyDescent="0.25">
      <c r="E326"/>
      <c r="F326"/>
      <c r="G326"/>
    </row>
    <row r="327" spans="5:7" x14ac:dyDescent="0.25">
      <c r="E327"/>
      <c r="F327"/>
      <c r="G327"/>
    </row>
    <row r="328" spans="5:7" x14ac:dyDescent="0.25">
      <c r="E328"/>
      <c r="F328"/>
      <c r="G328"/>
    </row>
    <row r="329" spans="5:7" x14ac:dyDescent="0.25">
      <c r="E329"/>
      <c r="F329"/>
      <c r="G329"/>
    </row>
    <row r="330" spans="5:7" x14ac:dyDescent="0.25">
      <c r="E330"/>
      <c r="F330"/>
      <c r="G330"/>
    </row>
    <row r="331" spans="5:7" x14ac:dyDescent="0.25">
      <c r="E331"/>
      <c r="F331"/>
      <c r="G331"/>
    </row>
    <row r="332" spans="5:7" x14ac:dyDescent="0.25">
      <c r="E332"/>
      <c r="F332"/>
      <c r="G332"/>
    </row>
    <row r="333" spans="5:7" x14ac:dyDescent="0.25">
      <c r="E333"/>
      <c r="F333"/>
      <c r="G333"/>
    </row>
    <row r="334" spans="5:7" x14ac:dyDescent="0.25">
      <c r="E334"/>
      <c r="F334"/>
      <c r="G334"/>
    </row>
    <row r="335" spans="5:7" x14ac:dyDescent="0.25">
      <c r="E335"/>
      <c r="F335"/>
      <c r="G335"/>
    </row>
    <row r="336" spans="5:7" x14ac:dyDescent="0.25">
      <c r="E336"/>
      <c r="F336"/>
      <c r="G336"/>
    </row>
    <row r="337" spans="5:7" x14ac:dyDescent="0.25">
      <c r="E337"/>
      <c r="F337"/>
      <c r="G337"/>
    </row>
    <row r="338" spans="5:7" x14ac:dyDescent="0.25">
      <c r="E338"/>
      <c r="F338"/>
      <c r="G338"/>
    </row>
    <row r="339" spans="5:7" x14ac:dyDescent="0.25">
      <c r="E339"/>
      <c r="F339"/>
      <c r="G339"/>
    </row>
    <row r="340" spans="5:7" x14ac:dyDescent="0.25">
      <c r="E340"/>
      <c r="F340"/>
      <c r="G340"/>
    </row>
    <row r="341" spans="5:7" x14ac:dyDescent="0.25">
      <c r="E341"/>
      <c r="F341"/>
      <c r="G341"/>
    </row>
    <row r="342" spans="5:7" x14ac:dyDescent="0.25">
      <c r="E342"/>
      <c r="F342"/>
      <c r="G342"/>
    </row>
    <row r="343" spans="5:7" x14ac:dyDescent="0.25">
      <c r="E343"/>
      <c r="F343"/>
      <c r="G343"/>
    </row>
    <row r="344" spans="5:7" x14ac:dyDescent="0.25">
      <c r="E344"/>
      <c r="F344"/>
      <c r="G344"/>
    </row>
    <row r="345" spans="5:7" x14ac:dyDescent="0.25">
      <c r="E345"/>
      <c r="F345"/>
      <c r="G345"/>
    </row>
    <row r="346" spans="5:7" x14ac:dyDescent="0.25">
      <c r="E346"/>
      <c r="F346"/>
      <c r="G346"/>
    </row>
    <row r="347" spans="5:7" x14ac:dyDescent="0.25">
      <c r="E347"/>
      <c r="F347"/>
      <c r="G347"/>
    </row>
    <row r="348" spans="5:7" x14ac:dyDescent="0.25">
      <c r="E348"/>
      <c r="F348"/>
      <c r="G348"/>
    </row>
    <row r="349" spans="5:7" x14ac:dyDescent="0.25">
      <c r="E349"/>
      <c r="F349"/>
      <c r="G349"/>
    </row>
    <row r="350" spans="5:7" x14ac:dyDescent="0.25">
      <c r="E350"/>
      <c r="F350"/>
      <c r="G350"/>
    </row>
    <row r="351" spans="5:7" x14ac:dyDescent="0.25">
      <c r="E351"/>
      <c r="F351"/>
      <c r="G351"/>
    </row>
    <row r="352" spans="5:7" x14ac:dyDescent="0.25">
      <c r="E352"/>
      <c r="F352"/>
      <c r="G352"/>
    </row>
    <row r="353" spans="5:7" x14ac:dyDescent="0.25">
      <c r="E353"/>
      <c r="F353"/>
      <c r="G353"/>
    </row>
    <row r="354" spans="5:7" x14ac:dyDescent="0.25">
      <c r="E354"/>
      <c r="F354"/>
      <c r="G354"/>
    </row>
    <row r="355" spans="5:7" x14ac:dyDescent="0.25">
      <c r="E355"/>
      <c r="F355"/>
      <c r="G355"/>
    </row>
    <row r="356" spans="5:7" x14ac:dyDescent="0.25">
      <c r="E356"/>
      <c r="F356"/>
      <c r="G356"/>
    </row>
    <row r="357" spans="5:7" x14ac:dyDescent="0.25">
      <c r="E357"/>
      <c r="F357"/>
      <c r="G357"/>
    </row>
    <row r="358" spans="5:7" x14ac:dyDescent="0.25">
      <c r="E358"/>
      <c r="F358"/>
      <c r="G358"/>
    </row>
    <row r="359" spans="5:7" x14ac:dyDescent="0.25">
      <c r="E359"/>
      <c r="F359"/>
      <c r="G359"/>
    </row>
    <row r="360" spans="5:7" x14ac:dyDescent="0.25">
      <c r="E360"/>
      <c r="F360"/>
      <c r="G360"/>
    </row>
    <row r="361" spans="5:7" x14ac:dyDescent="0.25">
      <c r="E361"/>
      <c r="F361"/>
      <c r="G361"/>
    </row>
    <row r="362" spans="5:7" x14ac:dyDescent="0.25">
      <c r="E362"/>
      <c r="F362"/>
      <c r="G362"/>
    </row>
    <row r="363" spans="5:7" x14ac:dyDescent="0.25">
      <c r="E363"/>
      <c r="F363"/>
      <c r="G363"/>
    </row>
    <row r="364" spans="5:7" x14ac:dyDescent="0.25">
      <c r="E364"/>
      <c r="F364"/>
      <c r="G364"/>
    </row>
    <row r="365" spans="5:7" x14ac:dyDescent="0.25">
      <c r="E365"/>
      <c r="F365"/>
      <c r="G365"/>
    </row>
    <row r="366" spans="5:7" x14ac:dyDescent="0.25">
      <c r="E366"/>
      <c r="F366"/>
      <c r="G366"/>
    </row>
    <row r="367" spans="5:7" x14ac:dyDescent="0.25">
      <c r="E367"/>
      <c r="F367"/>
      <c r="G367"/>
    </row>
    <row r="368" spans="5:7" x14ac:dyDescent="0.25">
      <c r="E368"/>
      <c r="F368"/>
      <c r="G368"/>
    </row>
    <row r="369" spans="5:7" x14ac:dyDescent="0.25">
      <c r="E369"/>
      <c r="F369"/>
      <c r="G369"/>
    </row>
    <row r="370" spans="5:7" x14ac:dyDescent="0.25">
      <c r="E370"/>
      <c r="F370"/>
      <c r="G370"/>
    </row>
    <row r="371" spans="5:7" x14ac:dyDescent="0.25">
      <c r="E371"/>
      <c r="F371"/>
      <c r="G371"/>
    </row>
    <row r="372" spans="5:7" x14ac:dyDescent="0.25">
      <c r="E372"/>
      <c r="F372"/>
      <c r="G372"/>
    </row>
    <row r="373" spans="5:7" x14ac:dyDescent="0.25">
      <c r="E373"/>
      <c r="F373"/>
      <c r="G373"/>
    </row>
    <row r="374" spans="5:7" x14ac:dyDescent="0.25">
      <c r="E374"/>
      <c r="F374"/>
      <c r="G374"/>
    </row>
    <row r="375" spans="5:7" x14ac:dyDescent="0.25">
      <c r="E375"/>
      <c r="F375"/>
      <c r="G375"/>
    </row>
    <row r="376" spans="5:7" x14ac:dyDescent="0.25">
      <c r="E376"/>
      <c r="F376"/>
      <c r="G376"/>
    </row>
    <row r="377" spans="5:7" x14ac:dyDescent="0.25">
      <c r="E377"/>
      <c r="F377"/>
      <c r="G377"/>
    </row>
    <row r="378" spans="5:7" x14ac:dyDescent="0.25">
      <c r="E378"/>
      <c r="F378"/>
      <c r="G378"/>
    </row>
    <row r="379" spans="5:7" x14ac:dyDescent="0.25">
      <c r="E379"/>
      <c r="F379"/>
      <c r="G379"/>
    </row>
    <row r="380" spans="5:7" x14ac:dyDescent="0.25">
      <c r="E380"/>
      <c r="F380"/>
      <c r="G380"/>
    </row>
    <row r="381" spans="5:7" x14ac:dyDescent="0.25">
      <c r="E381"/>
      <c r="F381"/>
      <c r="G381"/>
    </row>
    <row r="382" spans="5:7" x14ac:dyDescent="0.25">
      <c r="E382"/>
      <c r="F382"/>
      <c r="G382"/>
    </row>
    <row r="383" spans="5:7" x14ac:dyDescent="0.25">
      <c r="E383"/>
      <c r="F383"/>
      <c r="G383"/>
    </row>
    <row r="384" spans="5:7" x14ac:dyDescent="0.25">
      <c r="E384"/>
      <c r="F384"/>
      <c r="G384"/>
    </row>
    <row r="385" spans="5:7" x14ac:dyDescent="0.25">
      <c r="E385"/>
      <c r="F385"/>
      <c r="G385"/>
    </row>
    <row r="386" spans="5:7" x14ac:dyDescent="0.25">
      <c r="E386"/>
      <c r="F386"/>
      <c r="G386"/>
    </row>
    <row r="387" spans="5:7" x14ac:dyDescent="0.25">
      <c r="E387"/>
      <c r="F387"/>
      <c r="G387"/>
    </row>
    <row r="388" spans="5:7" x14ac:dyDescent="0.25">
      <c r="E388"/>
      <c r="F388"/>
      <c r="G388"/>
    </row>
    <row r="389" spans="5:7" x14ac:dyDescent="0.25">
      <c r="E389"/>
      <c r="F389"/>
      <c r="G389"/>
    </row>
    <row r="390" spans="5:7" x14ac:dyDescent="0.25">
      <c r="E390"/>
      <c r="F390"/>
      <c r="G390"/>
    </row>
    <row r="391" spans="5:7" x14ac:dyDescent="0.25">
      <c r="E391"/>
      <c r="F391"/>
      <c r="G391"/>
    </row>
    <row r="392" spans="5:7" x14ac:dyDescent="0.25">
      <c r="E392"/>
      <c r="F392"/>
      <c r="G392"/>
    </row>
    <row r="393" spans="5:7" x14ac:dyDescent="0.25">
      <c r="E393"/>
      <c r="F393"/>
      <c r="G393"/>
    </row>
    <row r="394" spans="5:7" x14ac:dyDescent="0.25">
      <c r="E394"/>
      <c r="F394"/>
      <c r="G394"/>
    </row>
    <row r="395" spans="5:7" x14ac:dyDescent="0.25">
      <c r="E395"/>
      <c r="F395"/>
      <c r="G395"/>
    </row>
    <row r="396" spans="5:7" x14ac:dyDescent="0.25">
      <c r="E396"/>
      <c r="F396"/>
      <c r="G396"/>
    </row>
    <row r="397" spans="5:7" x14ac:dyDescent="0.25">
      <c r="E397"/>
      <c r="F397"/>
      <c r="G397"/>
    </row>
    <row r="398" spans="5:7" x14ac:dyDescent="0.25">
      <c r="E398"/>
      <c r="F398"/>
      <c r="G398"/>
    </row>
    <row r="399" spans="5:7" x14ac:dyDescent="0.25">
      <c r="E399"/>
      <c r="F399"/>
      <c r="G399"/>
    </row>
    <row r="400" spans="5:7" x14ac:dyDescent="0.25">
      <c r="E400"/>
      <c r="F400"/>
      <c r="G400"/>
    </row>
    <row r="401" spans="5:7" x14ac:dyDescent="0.25">
      <c r="E401"/>
      <c r="F401"/>
      <c r="G401"/>
    </row>
    <row r="402" spans="5:7" x14ac:dyDescent="0.25">
      <c r="E402"/>
      <c r="F402"/>
      <c r="G402"/>
    </row>
    <row r="403" spans="5:7" x14ac:dyDescent="0.25">
      <c r="E403"/>
      <c r="F403"/>
      <c r="G403"/>
    </row>
    <row r="404" spans="5:7" x14ac:dyDescent="0.25">
      <c r="E404"/>
      <c r="F404"/>
      <c r="G404"/>
    </row>
    <row r="405" spans="5:7" x14ac:dyDescent="0.25">
      <c r="E405"/>
      <c r="F405"/>
      <c r="G405"/>
    </row>
    <row r="406" spans="5:7" x14ac:dyDescent="0.25">
      <c r="E406"/>
      <c r="F406"/>
      <c r="G406"/>
    </row>
    <row r="407" spans="5:7" x14ac:dyDescent="0.25">
      <c r="E407"/>
      <c r="F407"/>
      <c r="G407"/>
    </row>
    <row r="408" spans="5:7" x14ac:dyDescent="0.25">
      <c r="E408"/>
      <c r="F408"/>
      <c r="G408"/>
    </row>
    <row r="409" spans="5:7" x14ac:dyDescent="0.25">
      <c r="E409"/>
      <c r="F409"/>
      <c r="G409"/>
    </row>
    <row r="410" spans="5:7" x14ac:dyDescent="0.25">
      <c r="E410"/>
      <c r="F410"/>
      <c r="G410"/>
    </row>
    <row r="411" spans="5:7" x14ac:dyDescent="0.25">
      <c r="E411"/>
      <c r="F411"/>
      <c r="G411"/>
    </row>
    <row r="412" spans="5:7" x14ac:dyDescent="0.25">
      <c r="E412"/>
      <c r="F412"/>
      <c r="G412"/>
    </row>
    <row r="413" spans="5:7" x14ac:dyDescent="0.25">
      <c r="E413"/>
      <c r="F413"/>
      <c r="G413"/>
    </row>
    <row r="414" spans="5:7" x14ac:dyDescent="0.25">
      <c r="E414"/>
      <c r="F414"/>
      <c r="G414"/>
    </row>
    <row r="415" spans="5:7" x14ac:dyDescent="0.25">
      <c r="E415"/>
      <c r="F415"/>
      <c r="G415"/>
    </row>
    <row r="416" spans="5:7" x14ac:dyDescent="0.25">
      <c r="E416"/>
      <c r="F416"/>
      <c r="G416"/>
    </row>
    <row r="417" spans="5:7" x14ac:dyDescent="0.25">
      <c r="E417"/>
      <c r="F417"/>
      <c r="G417"/>
    </row>
    <row r="418" spans="5:7" x14ac:dyDescent="0.25">
      <c r="E418"/>
      <c r="F418"/>
      <c r="G418"/>
    </row>
    <row r="419" spans="5:7" x14ac:dyDescent="0.25">
      <c r="E419"/>
      <c r="F419"/>
      <c r="G419"/>
    </row>
    <row r="420" spans="5:7" x14ac:dyDescent="0.25">
      <c r="E420"/>
      <c r="F420"/>
      <c r="G420"/>
    </row>
    <row r="421" spans="5:7" x14ac:dyDescent="0.25">
      <c r="E421"/>
      <c r="F421"/>
      <c r="G421"/>
    </row>
    <row r="422" spans="5:7" x14ac:dyDescent="0.25">
      <c r="E422"/>
      <c r="F422"/>
      <c r="G422"/>
    </row>
    <row r="423" spans="5:7" x14ac:dyDescent="0.25">
      <c r="E423"/>
      <c r="F423"/>
      <c r="G423"/>
    </row>
    <row r="424" spans="5:7" x14ac:dyDescent="0.25">
      <c r="E424"/>
      <c r="F424"/>
      <c r="G424"/>
    </row>
    <row r="425" spans="5:7" x14ac:dyDescent="0.25">
      <c r="E425"/>
      <c r="F425"/>
      <c r="G425"/>
    </row>
    <row r="426" spans="5:7" x14ac:dyDescent="0.25">
      <c r="E426"/>
      <c r="F426"/>
      <c r="G426"/>
    </row>
    <row r="427" spans="5:7" x14ac:dyDescent="0.25">
      <c r="E427"/>
      <c r="F427"/>
      <c r="G427"/>
    </row>
    <row r="428" spans="5:7" x14ac:dyDescent="0.25">
      <c r="E428"/>
      <c r="F428"/>
      <c r="G428"/>
    </row>
    <row r="429" spans="5:7" x14ac:dyDescent="0.25">
      <c r="E429"/>
      <c r="F429"/>
      <c r="G429"/>
    </row>
    <row r="430" spans="5:7" x14ac:dyDescent="0.25">
      <c r="E430"/>
      <c r="F430"/>
      <c r="G430"/>
    </row>
    <row r="431" spans="5:7" x14ac:dyDescent="0.25">
      <c r="E431"/>
      <c r="F431"/>
      <c r="G431"/>
    </row>
    <row r="432" spans="5:7" x14ac:dyDescent="0.25">
      <c r="E432"/>
      <c r="F432"/>
      <c r="G432"/>
    </row>
    <row r="433" spans="5:7" x14ac:dyDescent="0.25">
      <c r="E433"/>
      <c r="F433"/>
      <c r="G433"/>
    </row>
    <row r="434" spans="5:7" x14ac:dyDescent="0.25">
      <c r="E434"/>
      <c r="F434"/>
      <c r="G434"/>
    </row>
    <row r="435" spans="5:7" x14ac:dyDescent="0.25">
      <c r="E435"/>
      <c r="F435"/>
      <c r="G435"/>
    </row>
    <row r="436" spans="5:7" x14ac:dyDescent="0.25">
      <c r="E436"/>
      <c r="F436"/>
      <c r="G436"/>
    </row>
    <row r="437" spans="5:7" x14ac:dyDescent="0.25">
      <c r="E437"/>
      <c r="F437"/>
      <c r="G437"/>
    </row>
    <row r="438" spans="5:7" x14ac:dyDescent="0.25">
      <c r="E438"/>
      <c r="F438"/>
      <c r="G438"/>
    </row>
    <row r="439" spans="5:7" x14ac:dyDescent="0.25">
      <c r="E439"/>
      <c r="F439"/>
      <c r="G439"/>
    </row>
    <row r="440" spans="5:7" x14ac:dyDescent="0.25">
      <c r="E440"/>
      <c r="F440"/>
      <c r="G440"/>
    </row>
    <row r="441" spans="5:7" x14ac:dyDescent="0.25">
      <c r="E441"/>
      <c r="F441"/>
      <c r="G441"/>
    </row>
    <row r="442" spans="5:7" x14ac:dyDescent="0.25">
      <c r="E442"/>
      <c r="F442"/>
      <c r="G442"/>
    </row>
    <row r="443" spans="5:7" x14ac:dyDescent="0.25">
      <c r="E443"/>
      <c r="F443"/>
      <c r="G443"/>
    </row>
    <row r="444" spans="5:7" x14ac:dyDescent="0.25">
      <c r="E444"/>
      <c r="F444"/>
      <c r="G444"/>
    </row>
    <row r="445" spans="5:7" x14ac:dyDescent="0.25">
      <c r="E445"/>
      <c r="F445"/>
      <c r="G445"/>
    </row>
    <row r="446" spans="5:7" x14ac:dyDescent="0.25">
      <c r="E446"/>
      <c r="F446"/>
      <c r="G446"/>
    </row>
    <row r="447" spans="5:7" x14ac:dyDescent="0.25">
      <c r="E447"/>
      <c r="F447"/>
      <c r="G447"/>
    </row>
    <row r="448" spans="5:7" x14ac:dyDescent="0.25">
      <c r="E448"/>
      <c r="F448"/>
      <c r="G448"/>
    </row>
    <row r="449" spans="5:7" x14ac:dyDescent="0.25">
      <c r="E449"/>
      <c r="F449"/>
      <c r="G449"/>
    </row>
    <row r="450" spans="5:7" x14ac:dyDescent="0.25">
      <c r="E450"/>
      <c r="F450"/>
      <c r="G450"/>
    </row>
    <row r="451" spans="5:7" x14ac:dyDescent="0.25">
      <c r="E451"/>
      <c r="F451"/>
      <c r="G451"/>
    </row>
    <row r="452" spans="5:7" x14ac:dyDescent="0.25">
      <c r="E452"/>
      <c r="F452"/>
      <c r="G452"/>
    </row>
    <row r="453" spans="5:7" x14ac:dyDescent="0.25">
      <c r="E453"/>
      <c r="F453"/>
      <c r="G453"/>
    </row>
    <row r="454" spans="5:7" x14ac:dyDescent="0.25">
      <c r="E454"/>
      <c r="F454"/>
      <c r="G454"/>
    </row>
    <row r="455" spans="5:7" x14ac:dyDescent="0.25">
      <c r="E455"/>
      <c r="F455"/>
      <c r="G455"/>
    </row>
    <row r="456" spans="5:7" x14ac:dyDescent="0.25">
      <c r="E456"/>
      <c r="F456"/>
      <c r="G456"/>
    </row>
    <row r="457" spans="5:7" x14ac:dyDescent="0.25">
      <c r="E457"/>
      <c r="F457"/>
      <c r="G457"/>
    </row>
    <row r="458" spans="5:7" x14ac:dyDescent="0.25">
      <c r="E458"/>
      <c r="F458"/>
      <c r="G458"/>
    </row>
    <row r="459" spans="5:7" x14ac:dyDescent="0.25">
      <c r="E459"/>
      <c r="F459"/>
      <c r="G459"/>
    </row>
    <row r="460" spans="5:7" x14ac:dyDescent="0.25">
      <c r="E460"/>
      <c r="F460"/>
      <c r="G460"/>
    </row>
    <row r="461" spans="5:7" x14ac:dyDescent="0.25">
      <c r="E461"/>
      <c r="F461"/>
      <c r="G461"/>
    </row>
    <row r="462" spans="5:7" x14ac:dyDescent="0.25">
      <c r="E462"/>
      <c r="F462"/>
      <c r="G462"/>
    </row>
    <row r="463" spans="5:7" x14ac:dyDescent="0.25">
      <c r="E463"/>
      <c r="F463"/>
      <c r="G463"/>
    </row>
    <row r="464" spans="5:7" x14ac:dyDescent="0.25">
      <c r="E464"/>
      <c r="F464"/>
      <c r="G464"/>
    </row>
    <row r="465" spans="5:7" x14ac:dyDescent="0.25">
      <c r="E465"/>
      <c r="F465"/>
      <c r="G465"/>
    </row>
    <row r="466" spans="5:7" x14ac:dyDescent="0.25">
      <c r="E466"/>
      <c r="F466"/>
      <c r="G466"/>
    </row>
    <row r="467" spans="5:7" x14ac:dyDescent="0.25">
      <c r="E467"/>
      <c r="F467"/>
      <c r="G467"/>
    </row>
    <row r="468" spans="5:7" x14ac:dyDescent="0.25">
      <c r="E468"/>
      <c r="F468"/>
      <c r="G468"/>
    </row>
    <row r="469" spans="5:7" x14ac:dyDescent="0.25">
      <c r="E469"/>
      <c r="F469"/>
      <c r="G469"/>
    </row>
    <row r="470" spans="5:7" x14ac:dyDescent="0.25">
      <c r="E470"/>
      <c r="F470"/>
      <c r="G470"/>
    </row>
    <row r="471" spans="5:7" x14ac:dyDescent="0.25">
      <c r="E471"/>
      <c r="F471"/>
      <c r="G471"/>
    </row>
    <row r="472" spans="5:7" x14ac:dyDescent="0.25">
      <c r="E472"/>
      <c r="F472"/>
      <c r="G472"/>
    </row>
    <row r="473" spans="5:7" x14ac:dyDescent="0.25">
      <c r="E473"/>
      <c r="F473"/>
      <c r="G473"/>
    </row>
    <row r="474" spans="5:7" x14ac:dyDescent="0.25">
      <c r="E474"/>
      <c r="F474"/>
      <c r="G474"/>
    </row>
    <row r="475" spans="5:7" x14ac:dyDescent="0.25">
      <c r="E475"/>
      <c r="F475"/>
      <c r="G475"/>
    </row>
    <row r="476" spans="5:7" x14ac:dyDescent="0.25">
      <c r="E476"/>
      <c r="F476"/>
      <c r="G476"/>
    </row>
    <row r="477" spans="5:7" x14ac:dyDescent="0.25">
      <c r="E477"/>
      <c r="F477"/>
      <c r="G477"/>
    </row>
    <row r="478" spans="5:7" x14ac:dyDescent="0.25">
      <c r="E478"/>
      <c r="F478"/>
      <c r="G478"/>
    </row>
    <row r="479" spans="5:7" x14ac:dyDescent="0.25">
      <c r="E479"/>
      <c r="F479"/>
      <c r="G479"/>
    </row>
    <row r="480" spans="5:7" x14ac:dyDescent="0.25">
      <c r="E480"/>
      <c r="F480"/>
      <c r="G480"/>
    </row>
    <row r="481" spans="5:7" x14ac:dyDescent="0.25">
      <c r="E481"/>
      <c r="F481"/>
      <c r="G481"/>
    </row>
    <row r="482" spans="5:7" x14ac:dyDescent="0.25">
      <c r="E482"/>
      <c r="F482"/>
      <c r="G482"/>
    </row>
    <row r="483" spans="5:7" x14ac:dyDescent="0.25">
      <c r="E483"/>
      <c r="F483"/>
      <c r="G483"/>
    </row>
    <row r="484" spans="5:7" x14ac:dyDescent="0.25">
      <c r="E484"/>
      <c r="F484"/>
      <c r="G484"/>
    </row>
    <row r="485" spans="5:7" x14ac:dyDescent="0.25">
      <c r="E485"/>
      <c r="F485"/>
      <c r="G485"/>
    </row>
    <row r="486" spans="5:7" x14ac:dyDescent="0.25">
      <c r="E486"/>
      <c r="F486"/>
      <c r="G486"/>
    </row>
    <row r="487" spans="5:7" x14ac:dyDescent="0.25">
      <c r="E487"/>
      <c r="F487"/>
      <c r="G487"/>
    </row>
    <row r="488" spans="5:7" x14ac:dyDescent="0.25">
      <c r="E488"/>
      <c r="F488"/>
      <c r="G488"/>
    </row>
    <row r="489" spans="5:7" x14ac:dyDescent="0.25">
      <c r="E489"/>
      <c r="F489"/>
      <c r="G489"/>
    </row>
    <row r="490" spans="5:7" x14ac:dyDescent="0.25">
      <c r="E490"/>
      <c r="F490"/>
      <c r="G490"/>
    </row>
    <row r="491" spans="5:7" x14ac:dyDescent="0.25">
      <c r="E491"/>
      <c r="F491"/>
      <c r="G491"/>
    </row>
    <row r="492" spans="5:7" x14ac:dyDescent="0.25">
      <c r="E492"/>
      <c r="F492"/>
      <c r="G492"/>
    </row>
    <row r="493" spans="5:7" x14ac:dyDescent="0.25">
      <c r="E493"/>
      <c r="F493"/>
      <c r="G493"/>
    </row>
    <row r="494" spans="5:7" x14ac:dyDescent="0.25">
      <c r="E494"/>
      <c r="F494"/>
      <c r="G494"/>
    </row>
    <row r="495" spans="5:7" x14ac:dyDescent="0.25">
      <c r="E495"/>
      <c r="F495"/>
      <c r="G495"/>
    </row>
    <row r="496" spans="5:7" x14ac:dyDescent="0.25">
      <c r="E496"/>
      <c r="F496"/>
      <c r="G496"/>
    </row>
    <row r="497" spans="5:7" x14ac:dyDescent="0.25">
      <c r="E497"/>
      <c r="F497"/>
      <c r="G497"/>
    </row>
    <row r="498" spans="5:7" x14ac:dyDescent="0.25">
      <c r="E498"/>
      <c r="F498"/>
      <c r="G498"/>
    </row>
    <row r="499" spans="5:7" x14ac:dyDescent="0.25">
      <c r="E499"/>
      <c r="F499"/>
      <c r="G499"/>
    </row>
    <row r="500" spans="5:7" x14ac:dyDescent="0.25">
      <c r="E500"/>
      <c r="F500"/>
      <c r="G500"/>
    </row>
    <row r="501" spans="5:7" x14ac:dyDescent="0.25">
      <c r="E501"/>
      <c r="F501"/>
      <c r="G501"/>
    </row>
    <row r="502" spans="5:7" x14ac:dyDescent="0.25">
      <c r="E502"/>
      <c r="F502"/>
      <c r="G502"/>
    </row>
    <row r="503" spans="5:7" x14ac:dyDescent="0.25">
      <c r="E503"/>
      <c r="F503"/>
      <c r="G503"/>
    </row>
    <row r="504" spans="5:7" x14ac:dyDescent="0.25">
      <c r="E504"/>
      <c r="F504"/>
      <c r="G504"/>
    </row>
    <row r="505" spans="5:7" x14ac:dyDescent="0.25">
      <c r="E505"/>
      <c r="F505"/>
      <c r="G505"/>
    </row>
    <row r="506" spans="5:7" x14ac:dyDescent="0.25">
      <c r="E506"/>
      <c r="F506"/>
      <c r="G506"/>
    </row>
    <row r="507" spans="5:7" x14ac:dyDescent="0.25">
      <c r="E507"/>
      <c r="F507"/>
      <c r="G507"/>
    </row>
    <row r="508" spans="5:7" x14ac:dyDescent="0.25">
      <c r="E508"/>
      <c r="F508"/>
      <c r="G508"/>
    </row>
    <row r="509" spans="5:7" x14ac:dyDescent="0.25">
      <c r="E509"/>
      <c r="F509"/>
      <c r="G509"/>
    </row>
    <row r="510" spans="5:7" x14ac:dyDescent="0.25">
      <c r="E510"/>
      <c r="F510"/>
      <c r="G510"/>
    </row>
    <row r="511" spans="5:7" x14ac:dyDescent="0.25">
      <c r="E511"/>
      <c r="F511"/>
      <c r="G511"/>
    </row>
    <row r="512" spans="5:7" x14ac:dyDescent="0.25">
      <c r="E512"/>
      <c r="F512"/>
      <c r="G512"/>
    </row>
    <row r="513" spans="5:7" x14ac:dyDescent="0.25">
      <c r="E513"/>
      <c r="F513"/>
      <c r="G513"/>
    </row>
    <row r="514" spans="5:7" x14ac:dyDescent="0.25">
      <c r="E514"/>
      <c r="F514"/>
      <c r="G514"/>
    </row>
    <row r="515" spans="5:7" x14ac:dyDescent="0.25">
      <c r="E515"/>
      <c r="F515"/>
      <c r="G515"/>
    </row>
    <row r="516" spans="5:7" x14ac:dyDescent="0.25">
      <c r="E516"/>
      <c r="F516"/>
      <c r="G516"/>
    </row>
    <row r="517" spans="5:7" x14ac:dyDescent="0.25">
      <c r="E517"/>
      <c r="F517"/>
      <c r="G517"/>
    </row>
    <row r="518" spans="5:7" x14ac:dyDescent="0.25">
      <c r="E518"/>
      <c r="F518"/>
      <c r="G518"/>
    </row>
    <row r="519" spans="5:7" x14ac:dyDescent="0.25">
      <c r="E519"/>
      <c r="F519"/>
      <c r="G519"/>
    </row>
    <row r="520" spans="5:7" x14ac:dyDescent="0.25">
      <c r="E520"/>
      <c r="F520"/>
      <c r="G520"/>
    </row>
    <row r="521" spans="5:7" x14ac:dyDescent="0.25">
      <c r="E521"/>
      <c r="F521"/>
      <c r="G521"/>
    </row>
    <row r="522" spans="5:7" x14ac:dyDescent="0.25">
      <c r="E522"/>
      <c r="F522"/>
      <c r="G522"/>
    </row>
    <row r="523" spans="5:7" x14ac:dyDescent="0.25">
      <c r="E523"/>
      <c r="F523"/>
      <c r="G523"/>
    </row>
    <row r="524" spans="5:7" x14ac:dyDescent="0.25">
      <c r="E524"/>
      <c r="F524"/>
      <c r="G524"/>
    </row>
    <row r="525" spans="5:7" x14ac:dyDescent="0.25">
      <c r="E525"/>
      <c r="F525"/>
      <c r="G525"/>
    </row>
    <row r="526" spans="5:7" x14ac:dyDescent="0.25">
      <c r="E526"/>
      <c r="F526"/>
      <c r="G526"/>
    </row>
    <row r="527" spans="5:7" x14ac:dyDescent="0.25">
      <c r="E527"/>
      <c r="F527"/>
      <c r="G527"/>
    </row>
    <row r="528" spans="5:7" x14ac:dyDescent="0.25">
      <c r="E528"/>
      <c r="F528"/>
      <c r="G528"/>
    </row>
    <row r="529" spans="5:7" x14ac:dyDescent="0.25">
      <c r="E529"/>
      <c r="F529"/>
      <c r="G529"/>
    </row>
    <row r="530" spans="5:7" x14ac:dyDescent="0.25">
      <c r="E530"/>
      <c r="F530"/>
      <c r="G530"/>
    </row>
    <row r="531" spans="5:7" x14ac:dyDescent="0.25">
      <c r="E531"/>
      <c r="F531"/>
      <c r="G531"/>
    </row>
    <row r="532" spans="5:7" x14ac:dyDescent="0.25">
      <c r="E532"/>
      <c r="F532"/>
      <c r="G532"/>
    </row>
    <row r="533" spans="5:7" x14ac:dyDescent="0.25">
      <c r="E533"/>
      <c r="F533"/>
      <c r="G533"/>
    </row>
    <row r="534" spans="5:7" x14ac:dyDescent="0.25">
      <c r="E534"/>
      <c r="F534"/>
      <c r="G534"/>
    </row>
    <row r="535" spans="5:7" x14ac:dyDescent="0.25">
      <c r="E535"/>
      <c r="F535"/>
      <c r="G535"/>
    </row>
    <row r="536" spans="5:7" x14ac:dyDescent="0.25">
      <c r="E536"/>
      <c r="F536"/>
      <c r="G536"/>
    </row>
    <row r="537" spans="5:7" x14ac:dyDescent="0.25">
      <c r="E537"/>
      <c r="F537"/>
      <c r="G537"/>
    </row>
    <row r="538" spans="5:7" x14ac:dyDescent="0.25">
      <c r="E538"/>
      <c r="F538"/>
      <c r="G538"/>
    </row>
    <row r="539" spans="5:7" x14ac:dyDescent="0.25">
      <c r="E539"/>
      <c r="F539"/>
      <c r="G539"/>
    </row>
    <row r="540" spans="5:7" x14ac:dyDescent="0.25">
      <c r="E540"/>
      <c r="F540"/>
      <c r="G540"/>
    </row>
    <row r="541" spans="5:7" x14ac:dyDescent="0.25">
      <c r="E541"/>
      <c r="F541"/>
      <c r="G541"/>
    </row>
    <row r="542" spans="5:7" x14ac:dyDescent="0.25">
      <c r="E542"/>
      <c r="F542"/>
      <c r="G542"/>
    </row>
    <row r="543" spans="5:7" x14ac:dyDescent="0.25">
      <c r="E543"/>
      <c r="F543"/>
      <c r="G543"/>
    </row>
    <row r="544" spans="5:7" x14ac:dyDescent="0.25">
      <c r="E544"/>
      <c r="F544"/>
      <c r="G544"/>
    </row>
    <row r="545" spans="5:7" x14ac:dyDescent="0.25">
      <c r="E545"/>
      <c r="F545"/>
      <c r="G545"/>
    </row>
    <row r="546" spans="5:7" x14ac:dyDescent="0.25">
      <c r="E546"/>
      <c r="F546"/>
      <c r="G546"/>
    </row>
    <row r="547" spans="5:7" x14ac:dyDescent="0.25">
      <c r="E547"/>
      <c r="F547"/>
      <c r="G547"/>
    </row>
    <row r="548" spans="5:7" x14ac:dyDescent="0.25">
      <c r="E548"/>
      <c r="F548"/>
      <c r="G548"/>
    </row>
    <row r="549" spans="5:7" x14ac:dyDescent="0.25">
      <c r="E549"/>
      <c r="F549"/>
      <c r="G549"/>
    </row>
    <row r="550" spans="5:7" x14ac:dyDescent="0.25">
      <c r="E550"/>
      <c r="F550"/>
      <c r="G550"/>
    </row>
    <row r="551" spans="5:7" x14ac:dyDescent="0.25">
      <c r="E551"/>
      <c r="F551"/>
      <c r="G551"/>
    </row>
    <row r="552" spans="5:7" x14ac:dyDescent="0.25">
      <c r="E552"/>
      <c r="F552"/>
      <c r="G552"/>
    </row>
    <row r="553" spans="5:7" x14ac:dyDescent="0.25">
      <c r="E553"/>
      <c r="F553"/>
      <c r="G553"/>
    </row>
    <row r="554" spans="5:7" x14ac:dyDescent="0.25">
      <c r="E554"/>
      <c r="F554"/>
      <c r="G554"/>
    </row>
    <row r="555" spans="5:7" x14ac:dyDescent="0.25">
      <c r="E555"/>
      <c r="F555"/>
      <c r="G555"/>
    </row>
    <row r="556" spans="5:7" x14ac:dyDescent="0.25">
      <c r="E556"/>
      <c r="F556"/>
      <c r="G556"/>
    </row>
    <row r="557" spans="5:7" x14ac:dyDescent="0.25">
      <c r="E557"/>
      <c r="F557"/>
      <c r="G557"/>
    </row>
    <row r="558" spans="5:7" x14ac:dyDescent="0.25">
      <c r="E558"/>
      <c r="F558"/>
      <c r="G558"/>
    </row>
    <row r="559" spans="5:7" x14ac:dyDescent="0.25">
      <c r="E559"/>
      <c r="F559"/>
      <c r="G559"/>
    </row>
    <row r="560" spans="5:7" x14ac:dyDescent="0.25">
      <c r="E560"/>
      <c r="F560"/>
      <c r="G560"/>
    </row>
    <row r="561" spans="5:7" x14ac:dyDescent="0.25">
      <c r="E561"/>
      <c r="F561"/>
      <c r="G561"/>
    </row>
    <row r="562" spans="5:7" x14ac:dyDescent="0.25">
      <c r="E562"/>
      <c r="F562"/>
      <c r="G562"/>
    </row>
    <row r="563" spans="5:7" x14ac:dyDescent="0.25">
      <c r="E563"/>
      <c r="F563"/>
      <c r="G563"/>
    </row>
    <row r="564" spans="5:7" x14ac:dyDescent="0.25">
      <c r="E564"/>
      <c r="F564"/>
      <c r="G564"/>
    </row>
    <row r="565" spans="5:7" x14ac:dyDescent="0.25">
      <c r="E565"/>
      <c r="F565"/>
      <c r="G565"/>
    </row>
    <row r="566" spans="5:7" x14ac:dyDescent="0.25">
      <c r="E566"/>
      <c r="F566"/>
      <c r="G566"/>
    </row>
    <row r="567" spans="5:7" x14ac:dyDescent="0.25">
      <c r="E567"/>
      <c r="F567"/>
      <c r="G567"/>
    </row>
    <row r="568" spans="5:7" x14ac:dyDescent="0.25">
      <c r="E568"/>
      <c r="F568"/>
      <c r="G568"/>
    </row>
    <row r="569" spans="5:7" x14ac:dyDescent="0.25">
      <c r="E569"/>
      <c r="F569"/>
      <c r="G569"/>
    </row>
    <row r="570" spans="5:7" x14ac:dyDescent="0.25">
      <c r="E570"/>
      <c r="F570"/>
      <c r="G570"/>
    </row>
    <row r="571" spans="5:7" x14ac:dyDescent="0.25">
      <c r="E571"/>
      <c r="F571"/>
      <c r="G571"/>
    </row>
    <row r="572" spans="5:7" x14ac:dyDescent="0.25">
      <c r="E572"/>
      <c r="F572"/>
      <c r="G572"/>
    </row>
    <row r="573" spans="5:7" x14ac:dyDescent="0.25">
      <c r="E573"/>
      <c r="F573"/>
      <c r="G573"/>
    </row>
    <row r="574" spans="5:7" x14ac:dyDescent="0.25">
      <c r="E574"/>
      <c r="F574"/>
      <c r="G574"/>
    </row>
    <row r="575" spans="5:7" x14ac:dyDescent="0.25">
      <c r="E575"/>
      <c r="F575"/>
      <c r="G575"/>
    </row>
    <row r="576" spans="5: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sheetData>
  <pageMargins left="0.70866141732283472" right="0.70866141732283472" top="0.78740157480314965" bottom="0.78740157480314965" header="0.31496062992125984" footer="0.31496062992125984"/>
  <pageSetup paperSize="8" fitToHeight="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704F-8428-41B0-82C9-FCD2D30192B8}">
  <sheetPr>
    <tabColor rgb="FFFF33CC"/>
    <pageSetUpPr fitToPage="1"/>
  </sheetPr>
  <dimension ref="A1:H1055"/>
  <sheetViews>
    <sheetView zoomScale="130" zoomScaleNormal="130" workbookViewId="0">
      <pane ySplit="3" topLeftCell="A102" activePane="bottomLeft" state="frozen"/>
      <selection pane="bottomLeft" activeCell="A119" sqref="A119"/>
    </sheetView>
  </sheetViews>
  <sheetFormatPr defaultRowHeight="15" x14ac:dyDescent="0.25"/>
  <cols>
    <col min="1" max="1" width="14.85546875" customWidth="1"/>
    <col min="2" max="2" width="16.85546875" customWidth="1"/>
    <col min="3" max="3" width="20.140625" customWidth="1"/>
    <col min="4" max="4" width="29.140625" bestFit="1" customWidth="1"/>
    <col min="5" max="5" width="29.140625" style="162" bestFit="1" customWidth="1"/>
    <col min="6" max="6" width="23.28515625" style="162" bestFit="1" customWidth="1"/>
    <col min="7" max="7" width="16.140625" style="162" bestFit="1" customWidth="1"/>
    <col min="8" max="8" width="25" bestFit="1" customWidth="1"/>
  </cols>
  <sheetData>
    <row r="1" spans="1:8" x14ac:dyDescent="0.25">
      <c r="A1" s="161" t="s">
        <v>164</v>
      </c>
      <c r="B1" t="s">
        <v>1259</v>
      </c>
    </row>
    <row r="3" spans="1:8" s="163" customFormat="1" ht="105" x14ac:dyDescent="0.25">
      <c r="A3" s="161" t="s">
        <v>1469</v>
      </c>
      <c r="B3" s="161" t="s">
        <v>1470</v>
      </c>
      <c r="C3" s="161" t="s">
        <v>1327</v>
      </c>
      <c r="D3" s="167" t="s">
        <v>161</v>
      </c>
      <c r="E3" s="167" t="s">
        <v>162</v>
      </c>
      <c r="F3" s="163" t="s">
        <v>706</v>
      </c>
      <c r="G3" s="163" t="s">
        <v>1298</v>
      </c>
      <c r="H3"/>
    </row>
    <row r="4" spans="1:8" x14ac:dyDescent="0.25">
      <c r="A4" t="s">
        <v>1475</v>
      </c>
      <c r="E4"/>
      <c r="F4" s="164">
        <v>341844.52</v>
      </c>
      <c r="G4" s="164">
        <v>741609.52</v>
      </c>
    </row>
    <row r="5" spans="1:8" x14ac:dyDescent="0.25">
      <c r="B5" t="s">
        <v>1476</v>
      </c>
      <c r="C5" t="s">
        <v>1497</v>
      </c>
      <c r="E5"/>
      <c r="F5" s="164">
        <v>104222</v>
      </c>
      <c r="G5" s="164">
        <v>208444</v>
      </c>
    </row>
    <row r="6" spans="1:8" x14ac:dyDescent="0.25">
      <c r="D6" t="s">
        <v>1074</v>
      </c>
      <c r="E6"/>
      <c r="F6" s="164">
        <v>104222</v>
      </c>
      <c r="G6" s="164">
        <v>208444</v>
      </c>
    </row>
    <row r="7" spans="1:8" x14ac:dyDescent="0.25">
      <c r="C7" t="s">
        <v>1412</v>
      </c>
      <c r="E7"/>
      <c r="F7" s="164">
        <v>25035</v>
      </c>
      <c r="G7" s="164">
        <v>75105</v>
      </c>
    </row>
    <row r="8" spans="1:8" x14ac:dyDescent="0.25">
      <c r="D8" t="s">
        <v>1126</v>
      </c>
      <c r="E8"/>
      <c r="F8" s="164">
        <v>25035</v>
      </c>
      <c r="G8" s="164">
        <v>75105</v>
      </c>
    </row>
    <row r="9" spans="1:8" x14ac:dyDescent="0.25">
      <c r="C9" t="s">
        <v>1502</v>
      </c>
      <c r="E9"/>
      <c r="F9" s="164">
        <v>18423</v>
      </c>
      <c r="G9" s="164">
        <v>110538</v>
      </c>
    </row>
    <row r="10" spans="1:8" x14ac:dyDescent="0.25">
      <c r="D10" t="s">
        <v>1084</v>
      </c>
      <c r="E10"/>
      <c r="F10" s="164">
        <v>18423</v>
      </c>
      <c r="G10" s="164">
        <v>110538</v>
      </c>
    </row>
    <row r="11" spans="1:8" x14ac:dyDescent="0.25">
      <c r="C11" t="s">
        <v>1520</v>
      </c>
      <c r="E11"/>
      <c r="F11" s="164">
        <v>18089</v>
      </c>
      <c r="G11" s="164">
        <v>18089</v>
      </c>
    </row>
    <row r="12" spans="1:8" x14ac:dyDescent="0.25">
      <c r="D12" t="s">
        <v>1091</v>
      </c>
      <c r="E12"/>
      <c r="F12" s="164">
        <v>18089</v>
      </c>
      <c r="G12" s="164">
        <v>18089</v>
      </c>
    </row>
    <row r="13" spans="1:8" x14ac:dyDescent="0.25">
      <c r="C13" t="s">
        <v>1353</v>
      </c>
      <c r="E13"/>
      <c r="F13" s="164">
        <v>17566</v>
      </c>
      <c r="G13" s="164">
        <v>52698</v>
      </c>
    </row>
    <row r="14" spans="1:8" x14ac:dyDescent="0.25">
      <c r="D14" t="s">
        <v>105</v>
      </c>
      <c r="E14"/>
      <c r="F14" s="164">
        <v>17566</v>
      </c>
      <c r="G14" s="164">
        <v>52698</v>
      </c>
    </row>
    <row r="15" spans="1:8" x14ac:dyDescent="0.25">
      <c r="C15" t="s">
        <v>1503</v>
      </c>
      <c r="E15"/>
      <c r="F15" s="164">
        <v>17550</v>
      </c>
      <c r="G15" s="164">
        <v>17550</v>
      </c>
    </row>
    <row r="16" spans="1:8" x14ac:dyDescent="0.25">
      <c r="D16" t="s">
        <v>1091</v>
      </c>
      <c r="E16"/>
      <c r="F16" s="164">
        <v>17550</v>
      </c>
      <c r="G16" s="164">
        <v>17550</v>
      </c>
    </row>
    <row r="17" spans="3:7" x14ac:dyDescent="0.25">
      <c r="C17" t="s">
        <v>1536</v>
      </c>
      <c r="E17"/>
      <c r="F17" s="164">
        <v>14800</v>
      </c>
      <c r="G17" s="164">
        <v>14800</v>
      </c>
    </row>
    <row r="18" spans="3:7" x14ac:dyDescent="0.25">
      <c r="D18" t="s">
        <v>308</v>
      </c>
      <c r="E18"/>
      <c r="F18" s="164">
        <v>14800</v>
      </c>
      <c r="G18" s="164">
        <v>14800</v>
      </c>
    </row>
    <row r="19" spans="3:7" x14ac:dyDescent="0.25">
      <c r="C19" t="s">
        <v>1496</v>
      </c>
      <c r="E19"/>
      <c r="F19" s="164">
        <v>13703</v>
      </c>
      <c r="G19" s="164">
        <v>13703</v>
      </c>
    </row>
    <row r="20" spans="3:7" x14ac:dyDescent="0.25">
      <c r="D20" t="s">
        <v>308</v>
      </c>
      <c r="E20"/>
      <c r="F20" s="164">
        <v>13703</v>
      </c>
      <c r="G20" s="164">
        <v>13703</v>
      </c>
    </row>
    <row r="21" spans="3:7" x14ac:dyDescent="0.25">
      <c r="C21" t="s">
        <v>1493</v>
      </c>
      <c r="E21"/>
      <c r="F21" s="164">
        <v>12155</v>
      </c>
      <c r="G21" s="164">
        <v>12155</v>
      </c>
    </row>
    <row r="22" spans="3:7" x14ac:dyDescent="0.25">
      <c r="D22" t="s">
        <v>308</v>
      </c>
      <c r="E22"/>
      <c r="F22" s="164">
        <v>12155</v>
      </c>
      <c r="G22" s="164">
        <v>12155</v>
      </c>
    </row>
    <row r="23" spans="3:7" x14ac:dyDescent="0.25">
      <c r="C23" t="s">
        <v>1422</v>
      </c>
      <c r="E23"/>
      <c r="F23" s="164">
        <v>9809</v>
      </c>
      <c r="G23" s="164">
        <v>21243</v>
      </c>
    </row>
    <row r="24" spans="3:7" x14ac:dyDescent="0.25">
      <c r="D24" t="s">
        <v>828</v>
      </c>
      <c r="E24"/>
      <c r="F24" s="164">
        <v>5400</v>
      </c>
      <c r="G24" s="164">
        <v>10800</v>
      </c>
    </row>
    <row r="25" spans="3:7" x14ac:dyDescent="0.25">
      <c r="D25" t="s">
        <v>1162</v>
      </c>
      <c r="E25"/>
      <c r="F25" s="164">
        <v>2289</v>
      </c>
      <c r="G25" s="164">
        <v>5073</v>
      </c>
    </row>
    <row r="26" spans="3:7" x14ac:dyDescent="0.25">
      <c r="D26" t="s">
        <v>1185</v>
      </c>
      <c r="E26"/>
      <c r="F26" s="164">
        <v>1130</v>
      </c>
      <c r="G26" s="164">
        <v>3390</v>
      </c>
    </row>
    <row r="27" spans="3:7" x14ac:dyDescent="0.25">
      <c r="D27" t="s">
        <v>721</v>
      </c>
      <c r="E27"/>
      <c r="F27" s="164">
        <v>990</v>
      </c>
      <c r="G27" s="164">
        <v>1980</v>
      </c>
    </row>
    <row r="28" spans="3:7" x14ac:dyDescent="0.25">
      <c r="C28" t="s">
        <v>1333</v>
      </c>
      <c r="E28"/>
      <c r="F28" s="164">
        <v>9380</v>
      </c>
      <c r="G28" s="164">
        <v>9380</v>
      </c>
    </row>
    <row r="29" spans="3:7" x14ac:dyDescent="0.25">
      <c r="D29" t="s">
        <v>1109</v>
      </c>
      <c r="E29"/>
      <c r="F29" s="164">
        <v>9380</v>
      </c>
      <c r="G29" s="164">
        <v>9380</v>
      </c>
    </row>
    <row r="30" spans="3:7" x14ac:dyDescent="0.25">
      <c r="C30" t="s">
        <v>1523</v>
      </c>
      <c r="E30"/>
      <c r="F30" s="164">
        <v>8400</v>
      </c>
      <c r="G30" s="164">
        <v>25200</v>
      </c>
    </row>
    <row r="31" spans="3:7" x14ac:dyDescent="0.25">
      <c r="D31" t="s">
        <v>1117</v>
      </c>
      <c r="E31"/>
      <c r="F31" s="164">
        <v>8400</v>
      </c>
      <c r="G31" s="164">
        <v>25200</v>
      </c>
    </row>
    <row r="32" spans="3:7" x14ac:dyDescent="0.25">
      <c r="C32" t="s">
        <v>1499</v>
      </c>
      <c r="E32"/>
      <c r="F32" s="164">
        <v>7700</v>
      </c>
      <c r="G32" s="164">
        <v>7700</v>
      </c>
    </row>
    <row r="33" spans="3:7" x14ac:dyDescent="0.25">
      <c r="D33" t="s">
        <v>828</v>
      </c>
      <c r="E33"/>
      <c r="F33" s="164">
        <v>7700</v>
      </c>
      <c r="G33" s="164">
        <v>7700</v>
      </c>
    </row>
    <row r="34" spans="3:7" x14ac:dyDescent="0.25">
      <c r="C34" t="s">
        <v>1495</v>
      </c>
      <c r="E34"/>
      <c r="F34" s="164">
        <v>7000</v>
      </c>
      <c r="G34" s="164">
        <v>21000</v>
      </c>
    </row>
    <row r="35" spans="3:7" x14ac:dyDescent="0.25">
      <c r="D35" t="s">
        <v>1104</v>
      </c>
      <c r="E35"/>
      <c r="F35" s="164">
        <v>7000</v>
      </c>
      <c r="G35" s="164">
        <v>21000</v>
      </c>
    </row>
    <row r="36" spans="3:7" x14ac:dyDescent="0.25">
      <c r="C36" t="s">
        <v>1516</v>
      </c>
      <c r="E36"/>
      <c r="F36" s="164">
        <v>5980</v>
      </c>
      <c r="G36" s="164">
        <v>17940</v>
      </c>
    </row>
    <row r="37" spans="3:7" x14ac:dyDescent="0.25">
      <c r="D37" t="s">
        <v>1109</v>
      </c>
      <c r="E37"/>
      <c r="F37" s="164">
        <v>5980</v>
      </c>
      <c r="G37" s="164">
        <v>17940</v>
      </c>
    </row>
    <row r="38" spans="3:7" x14ac:dyDescent="0.25">
      <c r="C38" t="s">
        <v>1462</v>
      </c>
      <c r="E38"/>
      <c r="F38" s="164">
        <v>4800</v>
      </c>
      <c r="G38" s="164">
        <v>14400</v>
      </c>
    </row>
    <row r="39" spans="3:7" x14ac:dyDescent="0.25">
      <c r="D39" t="s">
        <v>1136</v>
      </c>
      <c r="E39"/>
      <c r="F39" s="164">
        <v>4800</v>
      </c>
      <c r="G39" s="164">
        <v>14400</v>
      </c>
    </row>
    <row r="40" spans="3:7" x14ac:dyDescent="0.25">
      <c r="C40" t="s">
        <v>1532</v>
      </c>
      <c r="E40"/>
      <c r="F40" s="164">
        <v>4134</v>
      </c>
      <c r="G40" s="164">
        <v>12402</v>
      </c>
    </row>
    <row r="41" spans="3:7" x14ac:dyDescent="0.25">
      <c r="D41" t="s">
        <v>308</v>
      </c>
      <c r="E41"/>
      <c r="F41" s="164">
        <v>4134</v>
      </c>
      <c r="G41" s="164">
        <v>12402</v>
      </c>
    </row>
    <row r="42" spans="3:7" x14ac:dyDescent="0.25">
      <c r="C42" t="s">
        <v>1461</v>
      </c>
      <c r="E42"/>
      <c r="F42" s="164">
        <v>4060</v>
      </c>
      <c r="G42" s="164">
        <v>12180</v>
      </c>
    </row>
    <row r="43" spans="3:7" x14ac:dyDescent="0.25">
      <c r="D43" t="s">
        <v>1074</v>
      </c>
      <c r="E43"/>
      <c r="F43" s="164">
        <v>4060</v>
      </c>
      <c r="G43" s="164">
        <v>12180</v>
      </c>
    </row>
    <row r="44" spans="3:7" x14ac:dyDescent="0.25">
      <c r="C44" t="s">
        <v>1512</v>
      </c>
      <c r="E44"/>
      <c r="F44" s="164">
        <v>3952</v>
      </c>
      <c r="G44" s="164">
        <v>15328</v>
      </c>
    </row>
    <row r="45" spans="3:7" x14ac:dyDescent="0.25">
      <c r="D45" t="s">
        <v>308</v>
      </c>
      <c r="E45"/>
      <c r="F45" s="164">
        <v>3952</v>
      </c>
      <c r="G45" s="164">
        <v>15328</v>
      </c>
    </row>
    <row r="46" spans="3:7" x14ac:dyDescent="0.25">
      <c r="C46" t="s">
        <v>1508</v>
      </c>
      <c r="E46"/>
      <c r="F46" s="164">
        <v>3936</v>
      </c>
      <c r="G46" s="164">
        <v>3936</v>
      </c>
    </row>
    <row r="47" spans="3:7" x14ac:dyDescent="0.25">
      <c r="D47" t="s">
        <v>1109</v>
      </c>
      <c r="E47"/>
      <c r="F47" s="164">
        <v>3936</v>
      </c>
      <c r="G47" s="164">
        <v>3936</v>
      </c>
    </row>
    <row r="48" spans="3:7" x14ac:dyDescent="0.25">
      <c r="C48" t="s">
        <v>1530</v>
      </c>
      <c r="E48"/>
      <c r="F48" s="164">
        <v>2960</v>
      </c>
      <c r="G48" s="164">
        <v>2960</v>
      </c>
    </row>
    <row r="49" spans="3:7" x14ac:dyDescent="0.25">
      <c r="D49" t="s">
        <v>828</v>
      </c>
      <c r="E49"/>
      <c r="F49" s="164">
        <v>2960</v>
      </c>
      <c r="G49" s="164">
        <v>2960</v>
      </c>
    </row>
    <row r="50" spans="3:7" x14ac:dyDescent="0.25">
      <c r="C50" t="s">
        <v>1492</v>
      </c>
      <c r="E50"/>
      <c r="F50" s="164">
        <v>2400</v>
      </c>
      <c r="G50" s="164">
        <v>7200</v>
      </c>
    </row>
    <row r="51" spans="3:7" x14ac:dyDescent="0.25">
      <c r="D51" t="s">
        <v>1121</v>
      </c>
      <c r="E51"/>
      <c r="F51" s="164">
        <v>2400</v>
      </c>
      <c r="G51" s="164">
        <v>7200</v>
      </c>
    </row>
    <row r="52" spans="3:7" x14ac:dyDescent="0.25">
      <c r="C52" t="s">
        <v>1529</v>
      </c>
      <c r="E52"/>
      <c r="F52" s="164">
        <v>2172</v>
      </c>
      <c r="G52" s="164">
        <v>2172</v>
      </c>
    </row>
    <row r="53" spans="3:7" x14ac:dyDescent="0.25">
      <c r="D53" t="s">
        <v>1256</v>
      </c>
      <c r="E53"/>
      <c r="F53" s="164">
        <v>2172</v>
      </c>
      <c r="G53" s="164">
        <v>2172</v>
      </c>
    </row>
    <row r="54" spans="3:7" x14ac:dyDescent="0.25">
      <c r="C54" t="s">
        <v>1527</v>
      </c>
      <c r="E54"/>
      <c r="F54" s="164">
        <v>2160</v>
      </c>
      <c r="G54" s="164">
        <v>6480</v>
      </c>
    </row>
    <row r="55" spans="3:7" x14ac:dyDescent="0.25">
      <c r="D55" t="s">
        <v>1167</v>
      </c>
      <c r="E55"/>
      <c r="F55" s="164">
        <v>2160</v>
      </c>
      <c r="G55" s="164">
        <v>6480</v>
      </c>
    </row>
    <row r="56" spans="3:7" x14ac:dyDescent="0.25">
      <c r="C56" t="s">
        <v>1500</v>
      </c>
      <c r="E56"/>
      <c r="F56" s="164">
        <v>2000</v>
      </c>
      <c r="G56" s="164">
        <v>6000</v>
      </c>
    </row>
    <row r="57" spans="3:7" x14ac:dyDescent="0.25">
      <c r="D57" t="s">
        <v>1149</v>
      </c>
      <c r="E57"/>
      <c r="F57" s="164">
        <v>2000</v>
      </c>
      <c r="G57" s="164">
        <v>6000</v>
      </c>
    </row>
    <row r="58" spans="3:7" x14ac:dyDescent="0.25">
      <c r="C58" t="s">
        <v>1498</v>
      </c>
      <c r="E58"/>
      <c r="F58" s="164">
        <v>1950</v>
      </c>
      <c r="G58" s="164">
        <v>1950</v>
      </c>
    </row>
    <row r="59" spans="3:7" x14ac:dyDescent="0.25">
      <c r="D59" t="s">
        <v>721</v>
      </c>
      <c r="E59"/>
      <c r="F59" s="164">
        <v>1950</v>
      </c>
      <c r="G59" s="164">
        <v>1950</v>
      </c>
    </row>
    <row r="60" spans="3:7" x14ac:dyDescent="0.25">
      <c r="C60" t="s">
        <v>1525</v>
      </c>
      <c r="E60"/>
      <c r="F60" s="164">
        <v>1928</v>
      </c>
      <c r="G60" s="164">
        <v>1928</v>
      </c>
    </row>
    <row r="61" spans="3:7" x14ac:dyDescent="0.25">
      <c r="D61" t="s">
        <v>1173</v>
      </c>
      <c r="E61"/>
      <c r="F61" s="164">
        <v>1928</v>
      </c>
      <c r="G61" s="164">
        <v>1928</v>
      </c>
    </row>
    <row r="62" spans="3:7" x14ac:dyDescent="0.25">
      <c r="C62" t="s">
        <v>1519</v>
      </c>
      <c r="E62"/>
      <c r="F62" s="164">
        <v>1910</v>
      </c>
      <c r="G62" s="164">
        <v>1910</v>
      </c>
    </row>
    <row r="63" spans="3:7" x14ac:dyDescent="0.25">
      <c r="D63" t="s">
        <v>1109</v>
      </c>
      <c r="E63"/>
      <c r="F63" s="164">
        <v>1910</v>
      </c>
      <c r="G63" s="164">
        <v>1910</v>
      </c>
    </row>
    <row r="64" spans="3:7" x14ac:dyDescent="0.25">
      <c r="C64" t="s">
        <v>1531</v>
      </c>
      <c r="E64"/>
      <c r="F64" s="164">
        <v>1700</v>
      </c>
      <c r="G64" s="164">
        <v>1700</v>
      </c>
    </row>
    <row r="65" spans="3:7" x14ac:dyDescent="0.25">
      <c r="D65" t="s">
        <v>1109</v>
      </c>
      <c r="E65"/>
      <c r="F65" s="164">
        <v>1700</v>
      </c>
      <c r="G65" s="164">
        <v>1700</v>
      </c>
    </row>
    <row r="66" spans="3:7" x14ac:dyDescent="0.25">
      <c r="C66" t="s">
        <v>1505</v>
      </c>
      <c r="E66"/>
      <c r="F66" s="164">
        <v>1694</v>
      </c>
      <c r="G66" s="164">
        <v>1694</v>
      </c>
    </row>
    <row r="67" spans="3:7" x14ac:dyDescent="0.25">
      <c r="D67" t="s">
        <v>704</v>
      </c>
      <c r="E67"/>
      <c r="F67" s="164">
        <v>1694</v>
      </c>
      <c r="G67" s="164">
        <v>1694</v>
      </c>
    </row>
    <row r="68" spans="3:7" x14ac:dyDescent="0.25">
      <c r="C68" t="s">
        <v>1533</v>
      </c>
      <c r="E68"/>
      <c r="F68" s="164">
        <v>1410</v>
      </c>
      <c r="G68" s="164">
        <v>1410</v>
      </c>
    </row>
    <row r="69" spans="3:7" x14ac:dyDescent="0.25">
      <c r="D69" t="s">
        <v>823</v>
      </c>
      <c r="E69"/>
      <c r="F69" s="164">
        <v>1410</v>
      </c>
      <c r="G69" s="164">
        <v>1410</v>
      </c>
    </row>
    <row r="70" spans="3:7" x14ac:dyDescent="0.25">
      <c r="C70" t="s">
        <v>1524</v>
      </c>
      <c r="E70"/>
      <c r="F70" s="164">
        <v>1000</v>
      </c>
      <c r="G70" s="164">
        <v>3000</v>
      </c>
    </row>
    <row r="71" spans="3:7" x14ac:dyDescent="0.25">
      <c r="D71" t="s">
        <v>1154</v>
      </c>
      <c r="E71"/>
      <c r="F71" s="164">
        <v>1000</v>
      </c>
      <c r="G71" s="164">
        <v>3000</v>
      </c>
    </row>
    <row r="72" spans="3:7" x14ac:dyDescent="0.25">
      <c r="C72" t="s">
        <v>1522</v>
      </c>
      <c r="E72"/>
      <c r="F72" s="164">
        <v>994</v>
      </c>
      <c r="G72" s="164">
        <v>2982</v>
      </c>
    </row>
    <row r="73" spans="3:7" x14ac:dyDescent="0.25">
      <c r="D73" t="s">
        <v>1230</v>
      </c>
      <c r="E73"/>
      <c r="F73" s="164">
        <v>994</v>
      </c>
      <c r="G73" s="164">
        <v>2982</v>
      </c>
    </row>
    <row r="74" spans="3:7" x14ac:dyDescent="0.25">
      <c r="C74" t="s">
        <v>1494</v>
      </c>
      <c r="E74"/>
      <c r="F74" s="164">
        <v>954</v>
      </c>
      <c r="G74" s="164">
        <v>2862</v>
      </c>
    </row>
    <row r="75" spans="3:7" x14ac:dyDescent="0.25">
      <c r="D75" t="s">
        <v>1121</v>
      </c>
      <c r="E75"/>
      <c r="F75" s="164">
        <v>954</v>
      </c>
      <c r="G75" s="164">
        <v>2862</v>
      </c>
    </row>
    <row r="76" spans="3:7" x14ac:dyDescent="0.25">
      <c r="C76" t="s">
        <v>1517</v>
      </c>
      <c r="E76"/>
      <c r="F76" s="164">
        <v>900</v>
      </c>
      <c r="G76" s="164">
        <v>2700</v>
      </c>
    </row>
    <row r="77" spans="3:7" x14ac:dyDescent="0.25">
      <c r="D77" t="s">
        <v>1241</v>
      </c>
      <c r="E77"/>
      <c r="F77" s="164">
        <v>900</v>
      </c>
      <c r="G77" s="164">
        <v>2700</v>
      </c>
    </row>
    <row r="78" spans="3:7" x14ac:dyDescent="0.25">
      <c r="C78" t="s">
        <v>1526</v>
      </c>
      <c r="E78"/>
      <c r="F78" s="164">
        <v>612</v>
      </c>
      <c r="G78" s="164">
        <v>612</v>
      </c>
    </row>
    <row r="79" spans="3:7" x14ac:dyDescent="0.25">
      <c r="D79" t="s">
        <v>1194</v>
      </c>
      <c r="E79"/>
      <c r="F79" s="164">
        <v>612</v>
      </c>
      <c r="G79" s="164">
        <v>612</v>
      </c>
    </row>
    <row r="80" spans="3:7" x14ac:dyDescent="0.25">
      <c r="C80" t="s">
        <v>1510</v>
      </c>
      <c r="E80"/>
      <c r="F80" s="164">
        <v>594</v>
      </c>
      <c r="G80" s="164">
        <v>594</v>
      </c>
    </row>
    <row r="81" spans="3:7" x14ac:dyDescent="0.25">
      <c r="D81" t="s">
        <v>823</v>
      </c>
      <c r="E81"/>
      <c r="F81" s="164">
        <v>594</v>
      </c>
      <c r="G81" s="164">
        <v>594</v>
      </c>
    </row>
    <row r="82" spans="3:7" x14ac:dyDescent="0.25">
      <c r="C82" t="s">
        <v>1534</v>
      </c>
      <c r="E82"/>
      <c r="F82" s="164">
        <v>546</v>
      </c>
      <c r="G82" s="164">
        <v>1638</v>
      </c>
    </row>
    <row r="83" spans="3:7" x14ac:dyDescent="0.25">
      <c r="D83" t="s">
        <v>1140</v>
      </c>
      <c r="E83"/>
      <c r="F83" s="164">
        <v>546</v>
      </c>
      <c r="G83" s="164">
        <v>1638</v>
      </c>
    </row>
    <row r="84" spans="3:7" x14ac:dyDescent="0.25">
      <c r="C84" t="s">
        <v>1501</v>
      </c>
      <c r="E84"/>
      <c r="F84" s="164">
        <v>527.5</v>
      </c>
      <c r="G84" s="164">
        <v>1582.5</v>
      </c>
    </row>
    <row r="85" spans="3:7" x14ac:dyDescent="0.25">
      <c r="D85" t="s">
        <v>1162</v>
      </c>
      <c r="E85"/>
      <c r="F85" s="164">
        <v>527.5</v>
      </c>
      <c r="G85" s="164">
        <v>1582.5</v>
      </c>
    </row>
    <row r="86" spans="3:7" x14ac:dyDescent="0.25">
      <c r="C86" t="s">
        <v>1518</v>
      </c>
      <c r="E86"/>
      <c r="F86" s="164">
        <v>510</v>
      </c>
      <c r="G86" s="164">
        <v>1020</v>
      </c>
    </row>
    <row r="87" spans="3:7" x14ac:dyDescent="0.25">
      <c r="D87" t="s">
        <v>1234</v>
      </c>
      <c r="E87"/>
      <c r="F87" s="164">
        <v>510</v>
      </c>
      <c r="G87" s="164">
        <v>1020</v>
      </c>
    </row>
    <row r="88" spans="3:7" x14ac:dyDescent="0.25">
      <c r="C88" t="s">
        <v>1521</v>
      </c>
      <c r="E88"/>
      <c r="F88" s="164">
        <v>445</v>
      </c>
      <c r="G88" s="164">
        <v>1335</v>
      </c>
    </row>
    <row r="89" spans="3:7" x14ac:dyDescent="0.25">
      <c r="D89" t="s">
        <v>1158</v>
      </c>
      <c r="E89"/>
      <c r="F89" s="164">
        <v>445</v>
      </c>
      <c r="G89" s="164">
        <v>1335</v>
      </c>
    </row>
    <row r="90" spans="3:7" x14ac:dyDescent="0.25">
      <c r="C90" t="s">
        <v>1509</v>
      </c>
      <c r="E90"/>
      <c r="F90" s="164">
        <v>397.5</v>
      </c>
      <c r="G90" s="164">
        <v>1192.5</v>
      </c>
    </row>
    <row r="91" spans="3:7" x14ac:dyDescent="0.25">
      <c r="D91" t="s">
        <v>1162</v>
      </c>
      <c r="E91"/>
      <c r="F91" s="164">
        <v>397.5</v>
      </c>
      <c r="G91" s="164">
        <v>1192.5</v>
      </c>
    </row>
    <row r="92" spans="3:7" x14ac:dyDescent="0.25">
      <c r="C92" t="s">
        <v>1506</v>
      </c>
      <c r="E92"/>
      <c r="F92" s="164">
        <v>390</v>
      </c>
      <c r="G92" s="164">
        <v>1170</v>
      </c>
    </row>
    <row r="93" spans="3:7" x14ac:dyDescent="0.25">
      <c r="D93" t="s">
        <v>1507</v>
      </c>
      <c r="E93"/>
      <c r="F93" s="164">
        <v>390</v>
      </c>
      <c r="G93" s="164">
        <v>1170</v>
      </c>
    </row>
    <row r="94" spans="3:7" x14ac:dyDescent="0.25">
      <c r="C94" t="s">
        <v>1511</v>
      </c>
      <c r="E94"/>
      <c r="F94" s="164">
        <v>382</v>
      </c>
      <c r="G94" s="164">
        <v>382</v>
      </c>
    </row>
    <row r="95" spans="3:7" x14ac:dyDescent="0.25">
      <c r="D95" t="s">
        <v>1149</v>
      </c>
      <c r="E95"/>
      <c r="F95" s="164">
        <v>382</v>
      </c>
      <c r="G95" s="164">
        <v>382</v>
      </c>
    </row>
    <row r="96" spans="3:7" x14ac:dyDescent="0.25">
      <c r="C96" t="s">
        <v>1513</v>
      </c>
      <c r="E96"/>
      <c r="F96" s="164">
        <v>212</v>
      </c>
      <c r="G96" s="164">
        <v>212</v>
      </c>
    </row>
    <row r="97" spans="1:7" x14ac:dyDescent="0.25">
      <c r="D97" t="s">
        <v>1253</v>
      </c>
      <c r="E97"/>
      <c r="F97" s="164">
        <v>212</v>
      </c>
      <c r="G97" s="164">
        <v>212</v>
      </c>
    </row>
    <row r="98" spans="1:7" x14ac:dyDescent="0.25">
      <c r="C98" t="s">
        <v>1504</v>
      </c>
      <c r="E98"/>
      <c r="F98" s="164">
        <v>104</v>
      </c>
      <c r="G98" s="164">
        <v>312</v>
      </c>
    </row>
    <row r="99" spans="1:7" x14ac:dyDescent="0.25">
      <c r="D99" t="s">
        <v>1234</v>
      </c>
      <c r="E99"/>
      <c r="F99" s="164">
        <v>104</v>
      </c>
      <c r="G99" s="164">
        <v>312</v>
      </c>
    </row>
    <row r="100" spans="1:7" x14ac:dyDescent="0.25">
      <c r="C100" t="s">
        <v>1515</v>
      </c>
      <c r="E100"/>
      <c r="F100" s="164">
        <v>102</v>
      </c>
      <c r="G100" s="164">
        <v>306</v>
      </c>
    </row>
    <row r="101" spans="1:7" x14ac:dyDescent="0.25">
      <c r="D101" t="s">
        <v>1245</v>
      </c>
      <c r="E101"/>
      <c r="F101" s="164">
        <v>102</v>
      </c>
      <c r="G101" s="164">
        <v>306</v>
      </c>
    </row>
    <row r="102" spans="1:7" x14ac:dyDescent="0.25">
      <c r="C102" t="s">
        <v>1514</v>
      </c>
      <c r="E102"/>
      <c r="F102" s="164">
        <v>97</v>
      </c>
      <c r="G102" s="164">
        <v>291</v>
      </c>
    </row>
    <row r="103" spans="1:7" x14ac:dyDescent="0.25">
      <c r="D103" t="s">
        <v>1208</v>
      </c>
      <c r="E103"/>
      <c r="F103" s="164">
        <v>97</v>
      </c>
      <c r="G103" s="164">
        <v>291</v>
      </c>
    </row>
    <row r="104" spans="1:7" x14ac:dyDescent="0.25">
      <c r="C104" t="s">
        <v>1528</v>
      </c>
      <c r="E104"/>
      <c r="F104" s="164">
        <v>62</v>
      </c>
      <c r="G104" s="164">
        <v>186</v>
      </c>
    </row>
    <row r="105" spans="1:7" x14ac:dyDescent="0.25">
      <c r="D105" t="s">
        <v>1170</v>
      </c>
      <c r="E105"/>
      <c r="F105" s="164">
        <v>62</v>
      </c>
      <c r="G105" s="164">
        <v>186</v>
      </c>
    </row>
    <row r="106" spans="1:7" x14ac:dyDescent="0.25">
      <c r="C106" t="s">
        <v>1535</v>
      </c>
      <c r="E106"/>
      <c r="F106" s="164">
        <v>37.520000000000003</v>
      </c>
      <c r="G106" s="164">
        <v>37.520000000000003</v>
      </c>
    </row>
    <row r="107" spans="1:7" x14ac:dyDescent="0.25">
      <c r="D107" t="s">
        <v>1230</v>
      </c>
      <c r="E107"/>
      <c r="F107" s="164">
        <v>37.520000000000003</v>
      </c>
      <c r="G107" s="164">
        <v>37.520000000000003</v>
      </c>
    </row>
    <row r="108" spans="1:7" x14ac:dyDescent="0.25">
      <c r="A108" t="s">
        <v>1538</v>
      </c>
      <c r="E108"/>
      <c r="F108" s="164">
        <v>24786</v>
      </c>
      <c r="G108" s="164">
        <v>74358</v>
      </c>
    </row>
    <row r="109" spans="1:7" x14ac:dyDescent="0.25">
      <c r="B109" t="s">
        <v>1476</v>
      </c>
      <c r="C109" t="s">
        <v>1348</v>
      </c>
      <c r="E109"/>
      <c r="F109" s="164">
        <v>24786</v>
      </c>
      <c r="G109" s="164">
        <v>74358</v>
      </c>
    </row>
    <row r="110" spans="1:7" x14ac:dyDescent="0.25">
      <c r="D110" t="s">
        <v>105</v>
      </c>
      <c r="E110"/>
      <c r="F110" s="164">
        <v>24786</v>
      </c>
      <c r="G110" s="164">
        <v>74358</v>
      </c>
    </row>
    <row r="111" spans="1:7" x14ac:dyDescent="0.25">
      <c r="A111" t="s">
        <v>1539</v>
      </c>
      <c r="E111"/>
      <c r="F111" s="164">
        <v>22546.799999999999</v>
      </c>
      <c r="G111" s="164">
        <v>67641</v>
      </c>
    </row>
    <row r="112" spans="1:7" x14ac:dyDescent="0.25">
      <c r="B112" t="s">
        <v>1476</v>
      </c>
      <c r="C112" t="s">
        <v>1348</v>
      </c>
      <c r="E112"/>
      <c r="F112" s="164">
        <v>22546.799999999999</v>
      </c>
      <c r="G112" s="164">
        <v>67641</v>
      </c>
    </row>
    <row r="113" spans="1:7" x14ac:dyDescent="0.25">
      <c r="D113" t="s">
        <v>105</v>
      </c>
      <c r="E113"/>
      <c r="F113" s="164">
        <v>22546.799999999999</v>
      </c>
      <c r="G113" s="164">
        <v>67641</v>
      </c>
    </row>
    <row r="114" spans="1:7" x14ac:dyDescent="0.25">
      <c r="A114" t="s">
        <v>1537</v>
      </c>
      <c r="E114"/>
      <c r="F114" s="164">
        <v>17566</v>
      </c>
      <c r="G114" s="164">
        <v>52698</v>
      </c>
    </row>
    <row r="115" spans="1:7" x14ac:dyDescent="0.25">
      <c r="B115" t="s">
        <v>1476</v>
      </c>
      <c r="C115" t="s">
        <v>1353</v>
      </c>
      <c r="E115"/>
      <c r="F115" s="164">
        <v>17566</v>
      </c>
      <c r="G115" s="164">
        <v>52698</v>
      </c>
    </row>
    <row r="116" spans="1:7" x14ac:dyDescent="0.25">
      <c r="D116" t="s">
        <v>105</v>
      </c>
      <c r="E116"/>
      <c r="F116" s="164">
        <v>17566</v>
      </c>
      <c r="G116" s="164">
        <v>52698</v>
      </c>
    </row>
    <row r="117" spans="1:7" x14ac:dyDescent="0.25">
      <c r="A117" t="s">
        <v>705</v>
      </c>
      <c r="E117"/>
      <c r="F117" s="164">
        <v>406743.32</v>
      </c>
      <c r="G117" s="164">
        <v>936306.52</v>
      </c>
    </row>
    <row r="118" spans="1:7" x14ac:dyDescent="0.25">
      <c r="E118"/>
      <c r="F118"/>
      <c r="G118"/>
    </row>
    <row r="119" spans="1:7" x14ac:dyDescent="0.25">
      <c r="E119"/>
      <c r="F119"/>
      <c r="G119"/>
    </row>
    <row r="120" spans="1:7" x14ac:dyDescent="0.25">
      <c r="E120"/>
      <c r="F120"/>
      <c r="G120"/>
    </row>
    <row r="121" spans="1:7" x14ac:dyDescent="0.25">
      <c r="E121"/>
      <c r="F121"/>
      <c r="G121"/>
    </row>
    <row r="122" spans="1:7" x14ac:dyDescent="0.25">
      <c r="E122"/>
      <c r="F122"/>
      <c r="G122"/>
    </row>
    <row r="123" spans="1:7" x14ac:dyDescent="0.25">
      <c r="E123"/>
      <c r="F123"/>
      <c r="G123"/>
    </row>
    <row r="124" spans="1:7" x14ac:dyDescent="0.25">
      <c r="E124"/>
      <c r="F124"/>
      <c r="G124"/>
    </row>
    <row r="125" spans="1:7" x14ac:dyDescent="0.25">
      <c r="E125"/>
      <c r="F125"/>
      <c r="G125"/>
    </row>
    <row r="126" spans="1:7" x14ac:dyDescent="0.25">
      <c r="E126"/>
      <c r="F126"/>
      <c r="G126"/>
    </row>
    <row r="127" spans="1:7" x14ac:dyDescent="0.25">
      <c r="E127"/>
      <c r="F127"/>
      <c r="G127"/>
    </row>
    <row r="128" spans="1:7" x14ac:dyDescent="0.25">
      <c r="E128"/>
      <c r="F128"/>
      <c r="G128"/>
    </row>
    <row r="129" spans="5:7" x14ac:dyDescent="0.25">
      <c r="E129"/>
      <c r="F129"/>
      <c r="G129"/>
    </row>
    <row r="130" spans="5:7" x14ac:dyDescent="0.25">
      <c r="E130"/>
      <c r="F130"/>
      <c r="G130"/>
    </row>
    <row r="131" spans="5:7" x14ac:dyDescent="0.25">
      <c r="E131"/>
      <c r="F131"/>
      <c r="G131"/>
    </row>
    <row r="132" spans="5:7" x14ac:dyDescent="0.25">
      <c r="E132"/>
      <c r="F132"/>
      <c r="G132"/>
    </row>
    <row r="133" spans="5:7" x14ac:dyDescent="0.25">
      <c r="E133"/>
      <c r="F133"/>
      <c r="G133"/>
    </row>
    <row r="134" spans="5:7" x14ac:dyDescent="0.25">
      <c r="E134"/>
      <c r="F134"/>
      <c r="G134"/>
    </row>
    <row r="135" spans="5:7" x14ac:dyDescent="0.25">
      <c r="E135"/>
      <c r="F135"/>
      <c r="G135"/>
    </row>
    <row r="136" spans="5:7" x14ac:dyDescent="0.25">
      <c r="E136"/>
      <c r="F136"/>
      <c r="G136"/>
    </row>
    <row r="137" spans="5:7" x14ac:dyDescent="0.25">
      <c r="E137"/>
      <c r="F137"/>
      <c r="G137"/>
    </row>
    <row r="138" spans="5:7" x14ac:dyDescent="0.25">
      <c r="E138"/>
      <c r="F138"/>
      <c r="G138"/>
    </row>
    <row r="139" spans="5:7" x14ac:dyDescent="0.25">
      <c r="E139"/>
      <c r="F139"/>
      <c r="G139"/>
    </row>
    <row r="140" spans="5:7" x14ac:dyDescent="0.25">
      <c r="E140"/>
      <c r="F140"/>
      <c r="G140"/>
    </row>
    <row r="141" spans="5:7" x14ac:dyDescent="0.25">
      <c r="E141"/>
      <c r="F141"/>
      <c r="G141"/>
    </row>
    <row r="142" spans="5:7" x14ac:dyDescent="0.25">
      <c r="E142"/>
      <c r="F142"/>
      <c r="G142"/>
    </row>
    <row r="143" spans="5:7" x14ac:dyDescent="0.25">
      <c r="E143"/>
      <c r="F143"/>
      <c r="G143"/>
    </row>
    <row r="144" spans="5:7" x14ac:dyDescent="0.25">
      <c r="E144"/>
      <c r="F144"/>
      <c r="G144"/>
    </row>
    <row r="145" spans="5:7" x14ac:dyDescent="0.25">
      <c r="E145"/>
      <c r="F145"/>
      <c r="G145"/>
    </row>
    <row r="146" spans="5:7" x14ac:dyDescent="0.25">
      <c r="E146"/>
      <c r="F146"/>
      <c r="G146"/>
    </row>
    <row r="147" spans="5:7" x14ac:dyDescent="0.25">
      <c r="E147"/>
      <c r="F147"/>
      <c r="G147"/>
    </row>
    <row r="148" spans="5:7" x14ac:dyDescent="0.25">
      <c r="E148"/>
      <c r="F148"/>
      <c r="G148"/>
    </row>
    <row r="149" spans="5:7" x14ac:dyDescent="0.25">
      <c r="E149"/>
      <c r="F149"/>
      <c r="G149"/>
    </row>
    <row r="150" spans="5:7" x14ac:dyDescent="0.25">
      <c r="E150"/>
      <c r="F150"/>
      <c r="G150"/>
    </row>
    <row r="151" spans="5:7" x14ac:dyDescent="0.25">
      <c r="E151"/>
      <c r="F151"/>
      <c r="G151"/>
    </row>
    <row r="152" spans="5:7" x14ac:dyDescent="0.25">
      <c r="E152"/>
      <c r="F152"/>
      <c r="G152"/>
    </row>
    <row r="153" spans="5:7" x14ac:dyDescent="0.25">
      <c r="E153"/>
      <c r="F153"/>
      <c r="G153"/>
    </row>
    <row r="154" spans="5:7" x14ac:dyDescent="0.25">
      <c r="E154"/>
      <c r="F154"/>
      <c r="G154"/>
    </row>
    <row r="155" spans="5:7" x14ac:dyDescent="0.25">
      <c r="E155"/>
      <c r="F155"/>
      <c r="G155"/>
    </row>
    <row r="156" spans="5:7" x14ac:dyDescent="0.25">
      <c r="E156"/>
      <c r="F156"/>
      <c r="G156"/>
    </row>
    <row r="157" spans="5:7" x14ac:dyDescent="0.25">
      <c r="E157"/>
      <c r="F157"/>
      <c r="G157"/>
    </row>
    <row r="158" spans="5:7" x14ac:dyDescent="0.25">
      <c r="E158"/>
      <c r="F158"/>
      <c r="G158"/>
    </row>
    <row r="159" spans="5:7" x14ac:dyDescent="0.25">
      <c r="E159"/>
      <c r="F159"/>
      <c r="G159"/>
    </row>
    <row r="160" spans="5:7" x14ac:dyDescent="0.25">
      <c r="E160"/>
      <c r="F160"/>
      <c r="G160"/>
    </row>
    <row r="161" spans="5:7" x14ac:dyDescent="0.25">
      <c r="E161"/>
      <c r="F161"/>
      <c r="G161"/>
    </row>
    <row r="162" spans="5:7" x14ac:dyDescent="0.25">
      <c r="E162"/>
      <c r="F162"/>
      <c r="G162"/>
    </row>
    <row r="163" spans="5:7" x14ac:dyDescent="0.25">
      <c r="E163"/>
      <c r="F163"/>
      <c r="G163"/>
    </row>
    <row r="164" spans="5:7" x14ac:dyDescent="0.25">
      <c r="E164"/>
      <c r="F164"/>
      <c r="G164"/>
    </row>
    <row r="165" spans="5:7" x14ac:dyDescent="0.25">
      <c r="E165"/>
      <c r="F165"/>
      <c r="G165"/>
    </row>
    <row r="166" spans="5:7" x14ac:dyDescent="0.25">
      <c r="E166"/>
      <c r="F166"/>
      <c r="G166"/>
    </row>
    <row r="167" spans="5:7" x14ac:dyDescent="0.25">
      <c r="E167"/>
      <c r="F167"/>
      <c r="G167"/>
    </row>
    <row r="168" spans="5:7" x14ac:dyDescent="0.25">
      <c r="E168"/>
      <c r="F168"/>
      <c r="G168"/>
    </row>
    <row r="169" spans="5:7" x14ac:dyDescent="0.25">
      <c r="E169"/>
      <c r="F169"/>
      <c r="G169"/>
    </row>
    <row r="170" spans="5:7" x14ac:dyDescent="0.25">
      <c r="E170"/>
      <c r="F170"/>
      <c r="G170"/>
    </row>
    <row r="171" spans="5:7" x14ac:dyDescent="0.25">
      <c r="E171"/>
      <c r="F171"/>
      <c r="G171"/>
    </row>
    <row r="172" spans="5:7" x14ac:dyDescent="0.25">
      <c r="E172"/>
      <c r="F172"/>
      <c r="G172"/>
    </row>
    <row r="173" spans="5:7" x14ac:dyDescent="0.25">
      <c r="E173"/>
      <c r="F173"/>
      <c r="G173"/>
    </row>
    <row r="174" spans="5:7" x14ac:dyDescent="0.25">
      <c r="E174"/>
      <c r="F174"/>
      <c r="G174"/>
    </row>
    <row r="175" spans="5:7" x14ac:dyDescent="0.25">
      <c r="E175"/>
      <c r="F175"/>
      <c r="G175"/>
    </row>
    <row r="176" spans="5:7" x14ac:dyDescent="0.25">
      <c r="E176"/>
      <c r="F176"/>
      <c r="G176"/>
    </row>
    <row r="177" spans="5:7" x14ac:dyDescent="0.25">
      <c r="E177"/>
      <c r="F177"/>
      <c r="G177"/>
    </row>
    <row r="178" spans="5:7" x14ac:dyDescent="0.25">
      <c r="E178"/>
      <c r="F178"/>
      <c r="G178"/>
    </row>
    <row r="179" spans="5:7" x14ac:dyDescent="0.25">
      <c r="E179"/>
      <c r="F179"/>
      <c r="G179"/>
    </row>
    <row r="180" spans="5:7" x14ac:dyDescent="0.25">
      <c r="E180"/>
      <c r="F180"/>
      <c r="G180"/>
    </row>
    <row r="181" spans="5:7" x14ac:dyDescent="0.25">
      <c r="E181"/>
      <c r="F181"/>
      <c r="G181"/>
    </row>
    <row r="182" spans="5:7" x14ac:dyDescent="0.25">
      <c r="E182"/>
      <c r="F182"/>
      <c r="G182"/>
    </row>
    <row r="183" spans="5:7" x14ac:dyDescent="0.25">
      <c r="E183"/>
      <c r="F183"/>
      <c r="G183"/>
    </row>
    <row r="184" spans="5:7" x14ac:dyDescent="0.25">
      <c r="E184"/>
      <c r="F184"/>
      <c r="G184"/>
    </row>
    <row r="185" spans="5:7" x14ac:dyDescent="0.25">
      <c r="E185"/>
      <c r="F185"/>
      <c r="G185"/>
    </row>
    <row r="186" spans="5:7" x14ac:dyDescent="0.25">
      <c r="E186"/>
      <c r="F186"/>
      <c r="G186"/>
    </row>
    <row r="187" spans="5:7" x14ac:dyDescent="0.25">
      <c r="E187"/>
      <c r="F187"/>
      <c r="G187"/>
    </row>
    <row r="188" spans="5:7" x14ac:dyDescent="0.25">
      <c r="E188"/>
      <c r="F188"/>
      <c r="G188"/>
    </row>
    <row r="189" spans="5:7" x14ac:dyDescent="0.25">
      <c r="E189"/>
      <c r="F189"/>
      <c r="G189"/>
    </row>
    <row r="190" spans="5:7" x14ac:dyDescent="0.25">
      <c r="E190"/>
      <c r="F190"/>
      <c r="G190"/>
    </row>
    <row r="191" spans="5:7" x14ac:dyDescent="0.25">
      <c r="E191"/>
      <c r="F191"/>
      <c r="G191"/>
    </row>
    <row r="192" spans="5:7" x14ac:dyDescent="0.25">
      <c r="E192"/>
      <c r="F192"/>
      <c r="G192"/>
    </row>
    <row r="193" spans="5:7" x14ac:dyDescent="0.25">
      <c r="E193"/>
      <c r="F193"/>
      <c r="G193"/>
    </row>
    <row r="194" spans="5:7" x14ac:dyDescent="0.25">
      <c r="E194"/>
      <c r="F194"/>
      <c r="G194"/>
    </row>
    <row r="195" spans="5:7" x14ac:dyDescent="0.25">
      <c r="E195"/>
      <c r="F195"/>
      <c r="G195"/>
    </row>
    <row r="196" spans="5:7" x14ac:dyDescent="0.25">
      <c r="E196"/>
      <c r="F196"/>
      <c r="G196"/>
    </row>
    <row r="197" spans="5:7" x14ac:dyDescent="0.25">
      <c r="E197"/>
      <c r="F197"/>
      <c r="G197"/>
    </row>
    <row r="198" spans="5:7" x14ac:dyDescent="0.25">
      <c r="E198"/>
      <c r="F198"/>
      <c r="G198"/>
    </row>
    <row r="199" spans="5:7" x14ac:dyDescent="0.25">
      <c r="E199"/>
      <c r="F199"/>
      <c r="G199"/>
    </row>
    <row r="200" spans="5:7" x14ac:dyDescent="0.25">
      <c r="E200"/>
      <c r="F200"/>
      <c r="G200"/>
    </row>
    <row r="201" spans="5:7" x14ac:dyDescent="0.25">
      <c r="E201"/>
      <c r="F201"/>
      <c r="G201"/>
    </row>
    <row r="202" spans="5:7" x14ac:dyDescent="0.25">
      <c r="E202"/>
      <c r="F202"/>
      <c r="G202"/>
    </row>
    <row r="203" spans="5:7" x14ac:dyDescent="0.25">
      <c r="E203"/>
      <c r="F203"/>
      <c r="G203"/>
    </row>
    <row r="204" spans="5:7" x14ac:dyDescent="0.25">
      <c r="E204"/>
      <c r="F204"/>
      <c r="G204"/>
    </row>
    <row r="205" spans="5:7" x14ac:dyDescent="0.25">
      <c r="E205"/>
      <c r="F205"/>
      <c r="G205"/>
    </row>
    <row r="206" spans="5:7" x14ac:dyDescent="0.25">
      <c r="E206"/>
      <c r="F206"/>
      <c r="G206"/>
    </row>
    <row r="207" spans="5:7" x14ac:dyDescent="0.25">
      <c r="E207"/>
      <c r="F207"/>
      <c r="G207"/>
    </row>
    <row r="208" spans="5:7" x14ac:dyDescent="0.25">
      <c r="E208"/>
      <c r="F208"/>
      <c r="G208"/>
    </row>
    <row r="209" spans="5:7" x14ac:dyDescent="0.25">
      <c r="E209"/>
      <c r="F209"/>
      <c r="G209"/>
    </row>
    <row r="210" spans="5:7" x14ac:dyDescent="0.25">
      <c r="E210"/>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c r="F218"/>
      <c r="G218"/>
    </row>
    <row r="219" spans="5:7" x14ac:dyDescent="0.25">
      <c r="E219"/>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c r="F237"/>
      <c r="G237"/>
    </row>
    <row r="238" spans="5:7" x14ac:dyDescent="0.25">
      <c r="E238"/>
      <c r="F238"/>
      <c r="G238"/>
    </row>
    <row r="239" spans="5:7" x14ac:dyDescent="0.25">
      <c r="E239"/>
      <c r="F239"/>
      <c r="G239"/>
    </row>
    <row r="240" spans="5:7" x14ac:dyDescent="0.25">
      <c r="E240"/>
      <c r="F240"/>
      <c r="G240"/>
    </row>
    <row r="241" spans="5:7" x14ac:dyDescent="0.25">
      <c r="E241"/>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row r="286" spans="5:7" x14ac:dyDescent="0.25">
      <c r="E286"/>
      <c r="F286"/>
      <c r="G286"/>
    </row>
    <row r="287" spans="5:7" x14ac:dyDescent="0.25">
      <c r="E287"/>
      <c r="F287"/>
      <c r="G287"/>
    </row>
    <row r="288" spans="5:7" x14ac:dyDescent="0.25">
      <c r="E288"/>
      <c r="F288"/>
      <c r="G288"/>
    </row>
    <row r="289" spans="5:7" x14ac:dyDescent="0.25">
      <c r="E289"/>
      <c r="F289"/>
      <c r="G289"/>
    </row>
    <row r="290" spans="5:7" x14ac:dyDescent="0.25">
      <c r="E290"/>
      <c r="F290"/>
      <c r="G290"/>
    </row>
    <row r="291" spans="5:7" x14ac:dyDescent="0.25">
      <c r="E291"/>
      <c r="F291"/>
      <c r="G291"/>
    </row>
    <row r="292" spans="5:7" x14ac:dyDescent="0.25">
      <c r="E292"/>
      <c r="F292"/>
      <c r="G292"/>
    </row>
    <row r="293" spans="5:7" x14ac:dyDescent="0.25">
      <c r="E293"/>
      <c r="F293"/>
      <c r="G293"/>
    </row>
    <row r="294" spans="5:7" x14ac:dyDescent="0.25">
      <c r="E294"/>
      <c r="F294"/>
      <c r="G294"/>
    </row>
    <row r="295" spans="5:7" x14ac:dyDescent="0.25">
      <c r="E295"/>
      <c r="F295"/>
      <c r="G295"/>
    </row>
    <row r="296" spans="5:7" x14ac:dyDescent="0.25">
      <c r="E296"/>
      <c r="F296"/>
      <c r="G296"/>
    </row>
    <row r="297" spans="5:7" x14ac:dyDescent="0.25">
      <c r="E297"/>
      <c r="F297"/>
      <c r="G297"/>
    </row>
    <row r="298" spans="5:7" x14ac:dyDescent="0.25">
      <c r="E298"/>
      <c r="F298"/>
      <c r="G298"/>
    </row>
    <row r="299" spans="5:7" x14ac:dyDescent="0.25">
      <c r="E299"/>
      <c r="F299"/>
      <c r="G299"/>
    </row>
    <row r="300" spans="5:7" x14ac:dyDescent="0.25">
      <c r="E300"/>
      <c r="F300"/>
      <c r="G300"/>
    </row>
    <row r="301" spans="5:7" x14ac:dyDescent="0.25">
      <c r="E301"/>
      <c r="F301"/>
      <c r="G301"/>
    </row>
    <row r="302" spans="5:7" x14ac:dyDescent="0.25">
      <c r="E302"/>
      <c r="F302"/>
      <c r="G302"/>
    </row>
    <row r="303" spans="5:7" x14ac:dyDescent="0.25">
      <c r="E303"/>
      <c r="F303"/>
      <c r="G303"/>
    </row>
    <row r="304" spans="5:7" x14ac:dyDescent="0.25">
      <c r="E304"/>
      <c r="F304"/>
      <c r="G304"/>
    </row>
    <row r="305" spans="5:7" x14ac:dyDescent="0.25">
      <c r="E305"/>
      <c r="F305"/>
      <c r="G305"/>
    </row>
    <row r="306" spans="5:7" x14ac:dyDescent="0.25">
      <c r="E306"/>
      <c r="F306"/>
      <c r="G306"/>
    </row>
    <row r="307" spans="5:7" x14ac:dyDescent="0.25">
      <c r="E307"/>
      <c r="F307"/>
      <c r="G307"/>
    </row>
    <row r="308" spans="5:7" x14ac:dyDescent="0.25">
      <c r="E308"/>
      <c r="F308"/>
      <c r="G308"/>
    </row>
    <row r="309" spans="5:7" x14ac:dyDescent="0.25">
      <c r="E309"/>
      <c r="F309"/>
      <c r="G309"/>
    </row>
    <row r="310" spans="5:7" x14ac:dyDescent="0.25">
      <c r="E310"/>
      <c r="F310"/>
      <c r="G310"/>
    </row>
    <row r="311" spans="5:7" x14ac:dyDescent="0.25">
      <c r="E311"/>
      <c r="F311"/>
      <c r="G311"/>
    </row>
    <row r="312" spans="5:7" x14ac:dyDescent="0.25">
      <c r="E312"/>
      <c r="F312"/>
      <c r="G312"/>
    </row>
    <row r="313" spans="5:7" x14ac:dyDescent="0.25">
      <c r="E313"/>
      <c r="F313"/>
      <c r="G313"/>
    </row>
    <row r="314" spans="5:7" x14ac:dyDescent="0.25">
      <c r="E314"/>
      <c r="F314"/>
      <c r="G314"/>
    </row>
    <row r="315" spans="5:7" x14ac:dyDescent="0.25">
      <c r="E315"/>
      <c r="F315"/>
      <c r="G315"/>
    </row>
    <row r="316" spans="5:7" x14ac:dyDescent="0.25">
      <c r="E316"/>
      <c r="F316"/>
      <c r="G316"/>
    </row>
    <row r="317" spans="5:7" x14ac:dyDescent="0.25">
      <c r="E317"/>
      <c r="F317"/>
      <c r="G317"/>
    </row>
    <row r="318" spans="5:7" x14ac:dyDescent="0.25">
      <c r="E318"/>
      <c r="F318"/>
      <c r="G318"/>
    </row>
    <row r="319" spans="5:7" x14ac:dyDescent="0.25">
      <c r="E319"/>
      <c r="F319"/>
      <c r="G319"/>
    </row>
    <row r="320" spans="5:7" x14ac:dyDescent="0.25">
      <c r="E320"/>
      <c r="F320"/>
      <c r="G320"/>
    </row>
    <row r="321" spans="5:7" x14ac:dyDescent="0.25">
      <c r="E321"/>
      <c r="F321"/>
      <c r="G321"/>
    </row>
    <row r="322" spans="5:7" x14ac:dyDescent="0.25">
      <c r="E322"/>
      <c r="F322"/>
      <c r="G322"/>
    </row>
    <row r="323" spans="5:7" x14ac:dyDescent="0.25">
      <c r="E323"/>
      <c r="F323"/>
      <c r="G323"/>
    </row>
    <row r="324" spans="5:7" x14ac:dyDescent="0.25">
      <c r="E324"/>
      <c r="F324"/>
      <c r="G324"/>
    </row>
    <row r="325" spans="5:7" x14ac:dyDescent="0.25">
      <c r="E325"/>
      <c r="F325"/>
      <c r="G325"/>
    </row>
    <row r="326" spans="5:7" x14ac:dyDescent="0.25">
      <c r="E326"/>
      <c r="F326"/>
      <c r="G326"/>
    </row>
    <row r="327" spans="5:7" x14ac:dyDescent="0.25">
      <c r="E327"/>
      <c r="F327"/>
      <c r="G327"/>
    </row>
    <row r="328" spans="5:7" x14ac:dyDescent="0.25">
      <c r="E328"/>
      <c r="F328"/>
      <c r="G328"/>
    </row>
    <row r="329" spans="5:7" x14ac:dyDescent="0.25">
      <c r="E329"/>
      <c r="F329"/>
      <c r="G329"/>
    </row>
    <row r="330" spans="5:7" x14ac:dyDescent="0.25">
      <c r="E330"/>
      <c r="F330"/>
      <c r="G330"/>
    </row>
    <row r="331" spans="5:7" x14ac:dyDescent="0.25">
      <c r="E331"/>
      <c r="F331"/>
      <c r="G331"/>
    </row>
    <row r="332" spans="5:7" x14ac:dyDescent="0.25">
      <c r="E332"/>
      <c r="F332"/>
      <c r="G332"/>
    </row>
    <row r="333" spans="5:7" x14ac:dyDescent="0.25">
      <c r="E333"/>
      <c r="F333"/>
      <c r="G333"/>
    </row>
    <row r="334" spans="5:7" x14ac:dyDescent="0.25">
      <c r="E334"/>
      <c r="F334"/>
      <c r="G334"/>
    </row>
    <row r="335" spans="5:7" x14ac:dyDescent="0.25">
      <c r="E335"/>
      <c r="F335"/>
      <c r="G335"/>
    </row>
    <row r="336" spans="5:7" x14ac:dyDescent="0.25">
      <c r="E336"/>
      <c r="F336"/>
      <c r="G336"/>
    </row>
    <row r="337" spans="5:7" x14ac:dyDescent="0.25">
      <c r="E337"/>
      <c r="F337"/>
      <c r="G337"/>
    </row>
    <row r="338" spans="5:7" x14ac:dyDescent="0.25">
      <c r="E338"/>
      <c r="F338"/>
      <c r="G338"/>
    </row>
    <row r="339" spans="5:7" x14ac:dyDescent="0.25">
      <c r="E339"/>
      <c r="F339"/>
      <c r="G339"/>
    </row>
    <row r="340" spans="5:7" x14ac:dyDescent="0.25">
      <c r="E340"/>
      <c r="F340"/>
      <c r="G340"/>
    </row>
    <row r="341" spans="5:7" x14ac:dyDescent="0.25">
      <c r="E341"/>
      <c r="F341"/>
      <c r="G341"/>
    </row>
    <row r="342" spans="5:7" x14ac:dyDescent="0.25">
      <c r="E342"/>
      <c r="F342"/>
      <c r="G342"/>
    </row>
    <row r="343" spans="5:7" x14ac:dyDescent="0.25">
      <c r="E343"/>
      <c r="F343"/>
      <c r="G343"/>
    </row>
    <row r="344" spans="5:7" x14ac:dyDescent="0.25">
      <c r="E344"/>
      <c r="F344"/>
      <c r="G344"/>
    </row>
    <row r="345" spans="5:7" x14ac:dyDescent="0.25">
      <c r="E345"/>
      <c r="F345"/>
      <c r="G345"/>
    </row>
    <row r="346" spans="5:7" x14ac:dyDescent="0.25">
      <c r="E346"/>
      <c r="F346"/>
      <c r="G346"/>
    </row>
    <row r="347" spans="5:7" x14ac:dyDescent="0.25">
      <c r="E347"/>
      <c r="F347"/>
      <c r="G347"/>
    </row>
    <row r="348" spans="5:7" x14ac:dyDescent="0.25">
      <c r="E348"/>
      <c r="F348"/>
      <c r="G348"/>
    </row>
    <row r="349" spans="5:7" x14ac:dyDescent="0.25">
      <c r="E349"/>
      <c r="F349"/>
      <c r="G349"/>
    </row>
    <row r="350" spans="5:7" x14ac:dyDescent="0.25">
      <c r="E350"/>
      <c r="F350"/>
      <c r="G350"/>
    </row>
    <row r="351" spans="5:7" x14ac:dyDescent="0.25">
      <c r="E351"/>
      <c r="F351"/>
      <c r="G351"/>
    </row>
    <row r="352" spans="5:7" x14ac:dyDescent="0.25">
      <c r="E352"/>
      <c r="F352"/>
      <c r="G352"/>
    </row>
    <row r="353" spans="5:7" x14ac:dyDescent="0.25">
      <c r="E353"/>
      <c r="F353"/>
      <c r="G353"/>
    </row>
    <row r="354" spans="5:7" x14ac:dyDescent="0.25">
      <c r="E354"/>
      <c r="F354"/>
      <c r="G354"/>
    </row>
    <row r="355" spans="5:7" x14ac:dyDescent="0.25">
      <c r="E355"/>
      <c r="F355"/>
      <c r="G355"/>
    </row>
    <row r="356" spans="5:7" x14ac:dyDescent="0.25">
      <c r="E356"/>
      <c r="F356"/>
      <c r="G356"/>
    </row>
    <row r="357" spans="5:7" x14ac:dyDescent="0.25">
      <c r="E357"/>
      <c r="F357"/>
      <c r="G357"/>
    </row>
    <row r="358" spans="5:7" x14ac:dyDescent="0.25">
      <c r="E358"/>
      <c r="F358"/>
      <c r="G358"/>
    </row>
    <row r="359" spans="5:7" x14ac:dyDescent="0.25">
      <c r="E359"/>
      <c r="F359"/>
      <c r="G359"/>
    </row>
    <row r="360" spans="5:7" x14ac:dyDescent="0.25">
      <c r="E360"/>
      <c r="F360"/>
      <c r="G360"/>
    </row>
    <row r="361" spans="5:7" x14ac:dyDescent="0.25">
      <c r="E361"/>
      <c r="F361"/>
      <c r="G361"/>
    </row>
    <row r="362" spans="5:7" x14ac:dyDescent="0.25">
      <c r="E362"/>
      <c r="F362"/>
      <c r="G362"/>
    </row>
    <row r="363" spans="5:7" x14ac:dyDescent="0.25">
      <c r="E363"/>
      <c r="F363"/>
      <c r="G363"/>
    </row>
    <row r="364" spans="5:7" x14ac:dyDescent="0.25">
      <c r="E364"/>
      <c r="F364"/>
      <c r="G364"/>
    </row>
    <row r="365" spans="5:7" x14ac:dyDescent="0.25">
      <c r="E365"/>
      <c r="F365"/>
      <c r="G365"/>
    </row>
    <row r="366" spans="5:7" x14ac:dyDescent="0.25">
      <c r="E366"/>
      <c r="F366"/>
      <c r="G366"/>
    </row>
    <row r="367" spans="5:7" x14ac:dyDescent="0.25">
      <c r="E367"/>
      <c r="F367"/>
      <c r="G367"/>
    </row>
    <row r="368" spans="5:7" x14ac:dyDescent="0.25">
      <c r="E368"/>
      <c r="F368"/>
      <c r="G368"/>
    </row>
    <row r="369" spans="5:7" x14ac:dyDescent="0.25">
      <c r="E369"/>
      <c r="F369"/>
      <c r="G369"/>
    </row>
    <row r="370" spans="5:7" x14ac:dyDescent="0.25">
      <c r="E370"/>
      <c r="F370"/>
      <c r="G370"/>
    </row>
    <row r="371" spans="5:7" x14ac:dyDescent="0.25">
      <c r="E371"/>
      <c r="F371"/>
      <c r="G371"/>
    </row>
    <row r="372" spans="5:7" x14ac:dyDescent="0.25">
      <c r="E372"/>
      <c r="F372"/>
      <c r="G372"/>
    </row>
    <row r="373" spans="5:7" x14ac:dyDescent="0.25">
      <c r="E373"/>
      <c r="F373"/>
      <c r="G373"/>
    </row>
    <row r="374" spans="5:7" x14ac:dyDescent="0.25">
      <c r="E374"/>
      <c r="F374"/>
      <c r="G374"/>
    </row>
    <row r="375" spans="5:7" x14ac:dyDescent="0.25">
      <c r="E375"/>
      <c r="F375"/>
      <c r="G375"/>
    </row>
    <row r="376" spans="5:7" x14ac:dyDescent="0.25">
      <c r="E376"/>
      <c r="F376"/>
      <c r="G376"/>
    </row>
    <row r="377" spans="5:7" x14ac:dyDescent="0.25">
      <c r="E377"/>
      <c r="F377"/>
      <c r="G377"/>
    </row>
    <row r="378" spans="5:7" x14ac:dyDescent="0.25">
      <c r="E378"/>
      <c r="F378"/>
      <c r="G378"/>
    </row>
    <row r="379" spans="5:7" x14ac:dyDescent="0.25">
      <c r="E379"/>
      <c r="F379"/>
      <c r="G379"/>
    </row>
    <row r="380" spans="5:7" x14ac:dyDescent="0.25">
      <c r="E380"/>
      <c r="F380"/>
      <c r="G380"/>
    </row>
    <row r="381" spans="5:7" x14ac:dyDescent="0.25">
      <c r="E381"/>
      <c r="F381"/>
      <c r="G381"/>
    </row>
    <row r="382" spans="5:7" x14ac:dyDescent="0.25">
      <c r="E382"/>
      <c r="F382"/>
      <c r="G382"/>
    </row>
    <row r="383" spans="5:7" x14ac:dyDescent="0.25">
      <c r="E383"/>
      <c r="F383"/>
      <c r="G383"/>
    </row>
    <row r="384" spans="5:7" x14ac:dyDescent="0.25">
      <c r="E384"/>
      <c r="F384"/>
      <c r="G384"/>
    </row>
    <row r="385" spans="5:7" x14ac:dyDescent="0.25">
      <c r="E385"/>
      <c r="F385"/>
      <c r="G385"/>
    </row>
    <row r="386" spans="5:7" x14ac:dyDescent="0.25">
      <c r="E386"/>
      <c r="F386"/>
      <c r="G386"/>
    </row>
    <row r="387" spans="5:7" x14ac:dyDescent="0.25">
      <c r="E387"/>
      <c r="F387"/>
      <c r="G387"/>
    </row>
    <row r="388" spans="5:7" x14ac:dyDescent="0.25">
      <c r="E388"/>
      <c r="F388"/>
      <c r="G388"/>
    </row>
    <row r="389" spans="5:7" x14ac:dyDescent="0.25">
      <c r="E389"/>
      <c r="F389"/>
      <c r="G389"/>
    </row>
    <row r="390" spans="5:7" x14ac:dyDescent="0.25">
      <c r="E390"/>
      <c r="F390"/>
      <c r="G390"/>
    </row>
    <row r="391" spans="5:7" x14ac:dyDescent="0.25">
      <c r="E391"/>
      <c r="F391"/>
      <c r="G391"/>
    </row>
    <row r="392" spans="5:7" x14ac:dyDescent="0.25">
      <c r="E392"/>
      <c r="F392"/>
      <c r="G392"/>
    </row>
    <row r="393" spans="5:7" x14ac:dyDescent="0.25">
      <c r="E393"/>
      <c r="F393"/>
      <c r="G393"/>
    </row>
    <row r="394" spans="5:7" x14ac:dyDescent="0.25">
      <c r="E394"/>
      <c r="F394"/>
      <c r="G394"/>
    </row>
    <row r="395" spans="5:7" x14ac:dyDescent="0.25">
      <c r="E395"/>
      <c r="F395"/>
      <c r="G395"/>
    </row>
    <row r="396" spans="5:7" x14ac:dyDescent="0.25">
      <c r="E396"/>
      <c r="F396"/>
      <c r="G396"/>
    </row>
    <row r="397" spans="5:7" x14ac:dyDescent="0.25">
      <c r="E397"/>
      <c r="F397"/>
      <c r="G397"/>
    </row>
    <row r="398" spans="5:7" x14ac:dyDescent="0.25">
      <c r="E398"/>
      <c r="F398"/>
      <c r="G398"/>
    </row>
    <row r="399" spans="5:7" x14ac:dyDescent="0.25">
      <c r="E399"/>
      <c r="F399"/>
      <c r="G399"/>
    </row>
    <row r="400" spans="5:7" x14ac:dyDescent="0.25">
      <c r="E400"/>
      <c r="F400"/>
      <c r="G400"/>
    </row>
    <row r="401" spans="5:7" x14ac:dyDescent="0.25">
      <c r="E401"/>
      <c r="F401"/>
      <c r="G401"/>
    </row>
    <row r="402" spans="5:7" x14ac:dyDescent="0.25">
      <c r="E402"/>
      <c r="F402"/>
      <c r="G402"/>
    </row>
    <row r="403" spans="5:7" x14ac:dyDescent="0.25">
      <c r="E403"/>
      <c r="F403"/>
      <c r="G403"/>
    </row>
    <row r="404" spans="5:7" x14ac:dyDescent="0.25">
      <c r="E404"/>
      <c r="F404"/>
      <c r="G404"/>
    </row>
    <row r="405" spans="5:7" x14ac:dyDescent="0.25">
      <c r="E405"/>
      <c r="F405"/>
      <c r="G405"/>
    </row>
    <row r="406" spans="5:7" x14ac:dyDescent="0.25">
      <c r="E406"/>
      <c r="F406"/>
      <c r="G406"/>
    </row>
    <row r="407" spans="5:7" x14ac:dyDescent="0.25">
      <c r="E407"/>
      <c r="F407"/>
      <c r="G407"/>
    </row>
    <row r="408" spans="5:7" x14ac:dyDescent="0.25">
      <c r="E408"/>
      <c r="F408"/>
      <c r="G408"/>
    </row>
    <row r="409" spans="5:7" x14ac:dyDescent="0.25">
      <c r="E409"/>
      <c r="F409"/>
      <c r="G409"/>
    </row>
    <row r="410" spans="5:7" x14ac:dyDescent="0.25">
      <c r="E410"/>
      <c r="F410"/>
      <c r="G410"/>
    </row>
    <row r="411" spans="5:7" x14ac:dyDescent="0.25">
      <c r="E411"/>
      <c r="F411"/>
      <c r="G411"/>
    </row>
    <row r="412" spans="5:7" x14ac:dyDescent="0.25">
      <c r="E412"/>
      <c r="F412"/>
      <c r="G412"/>
    </row>
    <row r="413" spans="5:7" x14ac:dyDescent="0.25">
      <c r="E413"/>
      <c r="F413"/>
      <c r="G413"/>
    </row>
    <row r="414" spans="5:7" x14ac:dyDescent="0.25">
      <c r="E414"/>
      <c r="F414"/>
      <c r="G414"/>
    </row>
    <row r="415" spans="5:7" x14ac:dyDescent="0.25">
      <c r="E415"/>
      <c r="F415"/>
      <c r="G415"/>
    </row>
    <row r="416" spans="5:7" x14ac:dyDescent="0.25">
      <c r="E416"/>
      <c r="F416"/>
      <c r="G416"/>
    </row>
    <row r="417" spans="5:7" x14ac:dyDescent="0.25">
      <c r="E417"/>
      <c r="F417"/>
      <c r="G417"/>
    </row>
    <row r="418" spans="5:7" x14ac:dyDescent="0.25">
      <c r="E418"/>
      <c r="F418"/>
      <c r="G418"/>
    </row>
    <row r="419" spans="5:7" x14ac:dyDescent="0.25">
      <c r="E419"/>
      <c r="F419"/>
      <c r="G419"/>
    </row>
    <row r="420" spans="5:7" x14ac:dyDescent="0.25">
      <c r="E420"/>
      <c r="F420"/>
      <c r="G420"/>
    </row>
    <row r="421" spans="5:7" x14ac:dyDescent="0.25">
      <c r="E421"/>
      <c r="F421"/>
      <c r="G421"/>
    </row>
    <row r="422" spans="5:7" x14ac:dyDescent="0.25">
      <c r="E422"/>
      <c r="F422"/>
      <c r="G422"/>
    </row>
    <row r="423" spans="5:7" x14ac:dyDescent="0.25">
      <c r="E423"/>
      <c r="F423"/>
      <c r="G423"/>
    </row>
    <row r="424" spans="5:7" x14ac:dyDescent="0.25">
      <c r="E424"/>
      <c r="F424"/>
      <c r="G424"/>
    </row>
    <row r="425" spans="5:7" x14ac:dyDescent="0.25">
      <c r="E425"/>
      <c r="F425"/>
      <c r="G425"/>
    </row>
    <row r="426" spans="5:7" x14ac:dyDescent="0.25">
      <c r="E426"/>
      <c r="F426"/>
      <c r="G426"/>
    </row>
    <row r="427" spans="5:7" x14ac:dyDescent="0.25">
      <c r="E427"/>
      <c r="F427"/>
      <c r="G427"/>
    </row>
    <row r="428" spans="5:7" x14ac:dyDescent="0.25">
      <c r="E428"/>
      <c r="F428"/>
      <c r="G428"/>
    </row>
    <row r="429" spans="5:7" x14ac:dyDescent="0.25">
      <c r="E429"/>
      <c r="F429"/>
      <c r="G429"/>
    </row>
    <row r="430" spans="5:7" x14ac:dyDescent="0.25">
      <c r="E430"/>
      <c r="F430"/>
      <c r="G430"/>
    </row>
    <row r="431" spans="5:7" x14ac:dyDescent="0.25">
      <c r="E431"/>
      <c r="F431"/>
      <c r="G431"/>
    </row>
    <row r="432" spans="5:7" x14ac:dyDescent="0.25">
      <c r="E432"/>
      <c r="F432"/>
      <c r="G432"/>
    </row>
    <row r="433" spans="5:7" x14ac:dyDescent="0.25">
      <c r="E433"/>
      <c r="F433"/>
      <c r="G433"/>
    </row>
    <row r="434" spans="5:7" x14ac:dyDescent="0.25">
      <c r="E434"/>
      <c r="F434"/>
      <c r="G434"/>
    </row>
    <row r="435" spans="5:7" x14ac:dyDescent="0.25">
      <c r="E435"/>
      <c r="F435"/>
      <c r="G435"/>
    </row>
    <row r="436" spans="5:7" x14ac:dyDescent="0.25">
      <c r="E436"/>
      <c r="F436"/>
      <c r="G436"/>
    </row>
    <row r="437" spans="5:7" x14ac:dyDescent="0.25">
      <c r="E437"/>
      <c r="F437"/>
      <c r="G437"/>
    </row>
    <row r="438" spans="5:7" x14ac:dyDescent="0.25">
      <c r="E438"/>
      <c r="F438"/>
      <c r="G438"/>
    </row>
    <row r="439" spans="5:7" x14ac:dyDescent="0.25">
      <c r="E439"/>
      <c r="F439"/>
      <c r="G439"/>
    </row>
    <row r="440" spans="5:7" x14ac:dyDescent="0.25">
      <c r="E440"/>
      <c r="F440"/>
      <c r="G440"/>
    </row>
    <row r="441" spans="5:7" x14ac:dyDescent="0.25">
      <c r="E441"/>
      <c r="F441"/>
      <c r="G441"/>
    </row>
    <row r="442" spans="5:7" x14ac:dyDescent="0.25">
      <c r="E442"/>
      <c r="F442"/>
      <c r="G442"/>
    </row>
    <row r="443" spans="5:7" x14ac:dyDescent="0.25">
      <c r="E443"/>
      <c r="F443"/>
      <c r="G443"/>
    </row>
    <row r="444" spans="5:7" x14ac:dyDescent="0.25">
      <c r="E444"/>
      <c r="F444"/>
      <c r="G444"/>
    </row>
    <row r="445" spans="5:7" x14ac:dyDescent="0.25">
      <c r="E445"/>
      <c r="F445"/>
      <c r="G445"/>
    </row>
    <row r="446" spans="5:7" x14ac:dyDescent="0.25">
      <c r="E446"/>
      <c r="F446"/>
      <c r="G446"/>
    </row>
    <row r="447" spans="5:7" x14ac:dyDescent="0.25">
      <c r="E447"/>
      <c r="F447"/>
      <c r="G447"/>
    </row>
    <row r="448" spans="5:7" x14ac:dyDescent="0.25">
      <c r="E448"/>
      <c r="F448"/>
      <c r="G448"/>
    </row>
    <row r="449" spans="5:7" x14ac:dyDescent="0.25">
      <c r="E449"/>
      <c r="F449"/>
      <c r="G449"/>
    </row>
    <row r="450" spans="5:7" x14ac:dyDescent="0.25">
      <c r="E450"/>
      <c r="F450"/>
      <c r="G450"/>
    </row>
    <row r="451" spans="5:7" x14ac:dyDescent="0.25">
      <c r="E451"/>
      <c r="F451"/>
      <c r="G451"/>
    </row>
    <row r="452" spans="5:7" x14ac:dyDescent="0.25">
      <c r="E452"/>
      <c r="F452"/>
      <c r="G452"/>
    </row>
    <row r="453" spans="5:7" x14ac:dyDescent="0.25">
      <c r="E453"/>
      <c r="F453"/>
      <c r="G453"/>
    </row>
    <row r="454" spans="5:7" x14ac:dyDescent="0.25">
      <c r="E454"/>
      <c r="F454"/>
      <c r="G454"/>
    </row>
    <row r="455" spans="5:7" x14ac:dyDescent="0.25">
      <c r="E455"/>
      <c r="F455"/>
      <c r="G455"/>
    </row>
    <row r="456" spans="5:7" x14ac:dyDescent="0.25">
      <c r="E456"/>
      <c r="F456"/>
      <c r="G456"/>
    </row>
    <row r="457" spans="5:7" x14ac:dyDescent="0.25">
      <c r="E457"/>
      <c r="F457"/>
      <c r="G457"/>
    </row>
    <row r="458" spans="5:7" x14ac:dyDescent="0.25">
      <c r="E458"/>
      <c r="F458"/>
      <c r="G458"/>
    </row>
    <row r="459" spans="5:7" x14ac:dyDescent="0.25">
      <c r="E459"/>
      <c r="F459"/>
      <c r="G459"/>
    </row>
    <row r="460" spans="5:7" x14ac:dyDescent="0.25">
      <c r="E460"/>
      <c r="F460"/>
      <c r="G460"/>
    </row>
    <row r="461" spans="5:7" x14ac:dyDescent="0.25">
      <c r="E461"/>
      <c r="F461"/>
      <c r="G461"/>
    </row>
    <row r="462" spans="5:7" x14ac:dyDescent="0.25">
      <c r="E462"/>
      <c r="F462"/>
      <c r="G462"/>
    </row>
    <row r="463" spans="5:7" x14ac:dyDescent="0.25">
      <c r="E463"/>
      <c r="F463"/>
      <c r="G463"/>
    </row>
    <row r="464" spans="5:7" x14ac:dyDescent="0.25">
      <c r="E464"/>
      <c r="F464"/>
      <c r="G464"/>
    </row>
    <row r="465" spans="5:7" x14ac:dyDescent="0.25">
      <c r="E465"/>
      <c r="F465"/>
      <c r="G465"/>
    </row>
    <row r="466" spans="5:7" x14ac:dyDescent="0.25">
      <c r="E466"/>
      <c r="F466"/>
      <c r="G466"/>
    </row>
    <row r="467" spans="5:7" x14ac:dyDescent="0.25">
      <c r="E467"/>
      <c r="F467"/>
      <c r="G467"/>
    </row>
    <row r="468" spans="5:7" x14ac:dyDescent="0.25">
      <c r="E468"/>
      <c r="F468"/>
      <c r="G468"/>
    </row>
    <row r="469" spans="5:7" x14ac:dyDescent="0.25">
      <c r="E469"/>
      <c r="F469"/>
      <c r="G469"/>
    </row>
    <row r="470" spans="5:7" x14ac:dyDescent="0.25">
      <c r="E470"/>
      <c r="F470"/>
      <c r="G470"/>
    </row>
    <row r="471" spans="5:7" x14ac:dyDescent="0.25">
      <c r="E471"/>
      <c r="F471"/>
      <c r="G471"/>
    </row>
    <row r="472" spans="5:7" x14ac:dyDescent="0.25">
      <c r="E472"/>
      <c r="F472"/>
      <c r="G472"/>
    </row>
    <row r="473" spans="5:7" x14ac:dyDescent="0.25">
      <c r="E473"/>
      <c r="F473"/>
      <c r="G473"/>
    </row>
    <row r="474" spans="5:7" x14ac:dyDescent="0.25">
      <c r="E474"/>
      <c r="F474"/>
      <c r="G474"/>
    </row>
    <row r="475" spans="5:7" x14ac:dyDescent="0.25">
      <c r="E475"/>
      <c r="F475"/>
      <c r="G475"/>
    </row>
    <row r="476" spans="5:7" x14ac:dyDescent="0.25">
      <c r="E476"/>
      <c r="F476"/>
      <c r="G476"/>
    </row>
    <row r="477" spans="5:7" x14ac:dyDescent="0.25">
      <c r="E477"/>
      <c r="F477"/>
      <c r="G477"/>
    </row>
    <row r="478" spans="5:7" x14ac:dyDescent="0.25">
      <c r="E478"/>
      <c r="F478"/>
      <c r="G478"/>
    </row>
    <row r="479" spans="5:7" x14ac:dyDescent="0.25">
      <c r="E479"/>
      <c r="F479"/>
      <c r="G479"/>
    </row>
    <row r="480" spans="5:7" x14ac:dyDescent="0.25">
      <c r="E480"/>
      <c r="F480"/>
      <c r="G480"/>
    </row>
    <row r="481" spans="5:7" x14ac:dyDescent="0.25">
      <c r="E481"/>
      <c r="F481"/>
      <c r="G481"/>
    </row>
    <row r="482" spans="5:7" x14ac:dyDescent="0.25">
      <c r="E482"/>
      <c r="F482"/>
      <c r="G482"/>
    </row>
    <row r="483" spans="5:7" x14ac:dyDescent="0.25">
      <c r="E483"/>
      <c r="F483"/>
      <c r="G483"/>
    </row>
    <row r="484" spans="5:7" x14ac:dyDescent="0.25">
      <c r="E484"/>
      <c r="F484"/>
      <c r="G484"/>
    </row>
    <row r="485" spans="5:7" x14ac:dyDescent="0.25">
      <c r="E485"/>
      <c r="F485"/>
      <c r="G485"/>
    </row>
    <row r="486" spans="5:7" x14ac:dyDescent="0.25">
      <c r="E486"/>
      <c r="F486"/>
      <c r="G486"/>
    </row>
    <row r="487" spans="5:7" x14ac:dyDescent="0.25">
      <c r="E487"/>
      <c r="F487"/>
      <c r="G487"/>
    </row>
    <row r="488" spans="5:7" x14ac:dyDescent="0.25">
      <c r="E488"/>
      <c r="F488"/>
      <c r="G488"/>
    </row>
    <row r="489" spans="5:7" x14ac:dyDescent="0.25">
      <c r="E489"/>
      <c r="F489"/>
      <c r="G489"/>
    </row>
    <row r="490" spans="5:7" x14ac:dyDescent="0.25">
      <c r="E490"/>
      <c r="F490"/>
      <c r="G490"/>
    </row>
    <row r="491" spans="5:7" x14ac:dyDescent="0.25">
      <c r="E491"/>
      <c r="F491"/>
      <c r="G491"/>
    </row>
    <row r="492" spans="5:7" x14ac:dyDescent="0.25">
      <c r="E492"/>
      <c r="F492"/>
      <c r="G492"/>
    </row>
    <row r="493" spans="5:7" x14ac:dyDescent="0.25">
      <c r="E493"/>
      <c r="F493"/>
      <c r="G493"/>
    </row>
    <row r="494" spans="5:7" x14ac:dyDescent="0.25">
      <c r="E494"/>
      <c r="F494"/>
      <c r="G494"/>
    </row>
    <row r="495" spans="5:7" x14ac:dyDescent="0.25">
      <c r="E495"/>
      <c r="F495"/>
      <c r="G495"/>
    </row>
    <row r="496" spans="5:7" x14ac:dyDescent="0.25">
      <c r="E496"/>
      <c r="F496"/>
      <c r="G496"/>
    </row>
    <row r="497" spans="5:7" x14ac:dyDescent="0.25">
      <c r="E497"/>
      <c r="F497"/>
      <c r="G497"/>
    </row>
    <row r="498" spans="5:7" x14ac:dyDescent="0.25">
      <c r="E498"/>
      <c r="F498"/>
      <c r="G498"/>
    </row>
    <row r="499" spans="5:7" x14ac:dyDescent="0.25">
      <c r="E499"/>
      <c r="F499"/>
      <c r="G499"/>
    </row>
    <row r="500" spans="5:7" x14ac:dyDescent="0.25">
      <c r="E500"/>
      <c r="F500"/>
      <c r="G500"/>
    </row>
    <row r="501" spans="5:7" x14ac:dyDescent="0.25">
      <c r="E501"/>
      <c r="F501"/>
      <c r="G501"/>
    </row>
    <row r="502" spans="5:7" x14ac:dyDescent="0.25">
      <c r="E502"/>
      <c r="F502"/>
      <c r="G502"/>
    </row>
    <row r="503" spans="5:7" x14ac:dyDescent="0.25">
      <c r="E503"/>
      <c r="F503"/>
      <c r="G503"/>
    </row>
    <row r="504" spans="5:7" x14ac:dyDescent="0.25">
      <c r="E504"/>
      <c r="F504"/>
      <c r="G504"/>
    </row>
    <row r="505" spans="5:7" x14ac:dyDescent="0.25">
      <c r="E505"/>
      <c r="F505"/>
      <c r="G505"/>
    </row>
    <row r="506" spans="5:7" x14ac:dyDescent="0.25">
      <c r="E506"/>
      <c r="F506"/>
      <c r="G506"/>
    </row>
    <row r="507" spans="5:7" x14ac:dyDescent="0.25">
      <c r="E507"/>
      <c r="F507"/>
      <c r="G507"/>
    </row>
    <row r="508" spans="5:7" x14ac:dyDescent="0.25">
      <c r="E508"/>
      <c r="F508"/>
      <c r="G508"/>
    </row>
    <row r="509" spans="5:7" x14ac:dyDescent="0.25">
      <c r="E509"/>
      <c r="F509"/>
      <c r="G509"/>
    </row>
    <row r="510" spans="5:7" x14ac:dyDescent="0.25">
      <c r="E510"/>
      <c r="F510"/>
      <c r="G510"/>
    </row>
    <row r="511" spans="5:7" x14ac:dyDescent="0.25">
      <c r="E511"/>
      <c r="F511"/>
      <c r="G511"/>
    </row>
    <row r="512" spans="5:7" x14ac:dyDescent="0.25">
      <c r="E512"/>
      <c r="F512"/>
      <c r="G512"/>
    </row>
    <row r="513" spans="5:7" x14ac:dyDescent="0.25">
      <c r="E513"/>
      <c r="F513"/>
      <c r="G513"/>
    </row>
    <row r="514" spans="5:7" x14ac:dyDescent="0.25">
      <c r="E514"/>
      <c r="F514"/>
      <c r="G514"/>
    </row>
    <row r="515" spans="5:7" x14ac:dyDescent="0.25">
      <c r="E515"/>
      <c r="F515"/>
      <c r="G515"/>
    </row>
    <row r="516" spans="5:7" x14ac:dyDescent="0.25">
      <c r="E516"/>
      <c r="F516"/>
      <c r="G516"/>
    </row>
    <row r="517" spans="5:7" x14ac:dyDescent="0.25">
      <c r="E517"/>
      <c r="F517"/>
      <c r="G517"/>
    </row>
    <row r="518" spans="5:7" x14ac:dyDescent="0.25">
      <c r="E518"/>
      <c r="F518"/>
      <c r="G518"/>
    </row>
    <row r="519" spans="5:7" x14ac:dyDescent="0.25">
      <c r="E519"/>
      <c r="F519"/>
      <c r="G519"/>
    </row>
    <row r="520" spans="5:7" x14ac:dyDescent="0.25">
      <c r="E520"/>
      <c r="F520"/>
      <c r="G520"/>
    </row>
    <row r="521" spans="5:7" x14ac:dyDescent="0.25">
      <c r="E521"/>
      <c r="F521"/>
      <c r="G521"/>
    </row>
    <row r="522" spans="5:7" x14ac:dyDescent="0.25">
      <c r="E522"/>
      <c r="F522"/>
      <c r="G522"/>
    </row>
    <row r="523" spans="5:7" x14ac:dyDescent="0.25">
      <c r="E523"/>
      <c r="F523"/>
      <c r="G523"/>
    </row>
    <row r="524" spans="5:7" x14ac:dyDescent="0.25">
      <c r="E524"/>
      <c r="F524"/>
      <c r="G524"/>
    </row>
    <row r="525" spans="5:7" x14ac:dyDescent="0.25">
      <c r="E525"/>
      <c r="F525"/>
      <c r="G525"/>
    </row>
    <row r="526" spans="5:7" x14ac:dyDescent="0.25">
      <c r="E526"/>
      <c r="F526"/>
      <c r="G526"/>
    </row>
    <row r="527" spans="5:7" x14ac:dyDescent="0.25">
      <c r="E527"/>
      <c r="F527"/>
      <c r="G527"/>
    </row>
    <row r="528" spans="5:7" x14ac:dyDescent="0.25">
      <c r="E528"/>
      <c r="F528"/>
      <c r="G528"/>
    </row>
    <row r="529" spans="5:7" x14ac:dyDescent="0.25">
      <c r="E529"/>
      <c r="F529"/>
      <c r="G529"/>
    </row>
    <row r="530" spans="5:7" x14ac:dyDescent="0.25">
      <c r="E530"/>
      <c r="F530"/>
      <c r="G530"/>
    </row>
    <row r="531" spans="5:7" x14ac:dyDescent="0.25">
      <c r="E531"/>
      <c r="F531"/>
      <c r="G531"/>
    </row>
    <row r="532" spans="5:7" x14ac:dyDescent="0.25">
      <c r="E532"/>
      <c r="F532"/>
      <c r="G532"/>
    </row>
    <row r="533" spans="5:7" x14ac:dyDescent="0.25">
      <c r="E533"/>
      <c r="F533"/>
      <c r="G533"/>
    </row>
    <row r="534" spans="5:7" x14ac:dyDescent="0.25">
      <c r="E534"/>
      <c r="F534"/>
      <c r="G534"/>
    </row>
    <row r="535" spans="5:7" x14ac:dyDescent="0.25">
      <c r="E535"/>
      <c r="F535"/>
      <c r="G535"/>
    </row>
    <row r="536" spans="5:7" x14ac:dyDescent="0.25">
      <c r="E536"/>
      <c r="F536"/>
      <c r="G536"/>
    </row>
    <row r="537" spans="5:7" x14ac:dyDescent="0.25">
      <c r="E537"/>
      <c r="F537"/>
      <c r="G537"/>
    </row>
    <row r="538" spans="5:7" x14ac:dyDescent="0.25">
      <c r="E538"/>
      <c r="F538"/>
      <c r="G538"/>
    </row>
    <row r="539" spans="5:7" x14ac:dyDescent="0.25">
      <c r="E539"/>
      <c r="F539"/>
      <c r="G539"/>
    </row>
    <row r="540" spans="5:7" x14ac:dyDescent="0.25">
      <c r="E540"/>
      <c r="F540"/>
      <c r="G540"/>
    </row>
    <row r="541" spans="5:7" x14ac:dyDescent="0.25">
      <c r="E541"/>
      <c r="F541"/>
      <c r="G541"/>
    </row>
    <row r="542" spans="5:7" x14ac:dyDescent="0.25">
      <c r="E542"/>
      <c r="F542"/>
      <c r="G542"/>
    </row>
    <row r="543" spans="5:7" x14ac:dyDescent="0.25">
      <c r="E543"/>
      <c r="F543"/>
      <c r="G543"/>
    </row>
    <row r="544" spans="5:7" x14ac:dyDescent="0.25">
      <c r="E544"/>
      <c r="F544"/>
      <c r="G544"/>
    </row>
    <row r="545" spans="5:7" x14ac:dyDescent="0.25">
      <c r="E545"/>
      <c r="F545"/>
      <c r="G545"/>
    </row>
    <row r="546" spans="5:7" x14ac:dyDescent="0.25">
      <c r="E546"/>
      <c r="F546"/>
      <c r="G546"/>
    </row>
    <row r="547" spans="5:7" x14ac:dyDescent="0.25">
      <c r="E547"/>
      <c r="F547"/>
      <c r="G547"/>
    </row>
    <row r="548" spans="5:7" x14ac:dyDescent="0.25">
      <c r="E548"/>
      <c r="F548"/>
      <c r="G548"/>
    </row>
    <row r="549" spans="5:7" x14ac:dyDescent="0.25">
      <c r="E549"/>
      <c r="F549"/>
      <c r="G549"/>
    </row>
    <row r="550" spans="5:7" x14ac:dyDescent="0.25">
      <c r="E550"/>
      <c r="F550"/>
      <c r="G550"/>
    </row>
    <row r="551" spans="5:7" x14ac:dyDescent="0.25">
      <c r="E551"/>
      <c r="F551"/>
      <c r="G551"/>
    </row>
    <row r="552" spans="5:7" x14ac:dyDescent="0.25">
      <c r="E552"/>
      <c r="F552"/>
      <c r="G552"/>
    </row>
    <row r="553" spans="5:7" x14ac:dyDescent="0.25">
      <c r="E553"/>
      <c r="F553"/>
      <c r="G553"/>
    </row>
    <row r="554" spans="5:7" x14ac:dyDescent="0.25">
      <c r="E554"/>
      <c r="F554"/>
      <c r="G554"/>
    </row>
    <row r="555" spans="5:7" x14ac:dyDescent="0.25">
      <c r="E555"/>
      <c r="F555"/>
      <c r="G555"/>
    </row>
    <row r="556" spans="5:7" x14ac:dyDescent="0.25">
      <c r="E556"/>
      <c r="F556"/>
      <c r="G556"/>
    </row>
    <row r="557" spans="5:7" x14ac:dyDescent="0.25">
      <c r="E557"/>
      <c r="F557"/>
      <c r="G557"/>
    </row>
    <row r="558" spans="5:7" x14ac:dyDescent="0.25">
      <c r="E558"/>
      <c r="F558"/>
      <c r="G558"/>
    </row>
    <row r="559" spans="5:7" x14ac:dyDescent="0.25">
      <c r="E559"/>
      <c r="F559"/>
      <c r="G559"/>
    </row>
    <row r="560" spans="5:7" x14ac:dyDescent="0.25">
      <c r="E560"/>
      <c r="F560"/>
      <c r="G560"/>
    </row>
    <row r="561" spans="5:7" x14ac:dyDescent="0.25">
      <c r="E561"/>
      <c r="F561"/>
      <c r="G561"/>
    </row>
    <row r="562" spans="5:7" x14ac:dyDescent="0.25">
      <c r="E562"/>
      <c r="F562"/>
      <c r="G562"/>
    </row>
    <row r="563" spans="5:7" x14ac:dyDescent="0.25">
      <c r="E563"/>
      <c r="F563"/>
      <c r="G563"/>
    </row>
    <row r="564" spans="5:7" x14ac:dyDescent="0.25">
      <c r="E564"/>
      <c r="F564"/>
      <c r="G564"/>
    </row>
    <row r="565" spans="5:7" x14ac:dyDescent="0.25">
      <c r="E565"/>
      <c r="F565"/>
      <c r="G565"/>
    </row>
    <row r="566" spans="5:7" x14ac:dyDescent="0.25">
      <c r="E566"/>
      <c r="F566"/>
      <c r="G566"/>
    </row>
    <row r="567" spans="5:7" x14ac:dyDescent="0.25">
      <c r="E567"/>
      <c r="F567"/>
      <c r="G567"/>
    </row>
    <row r="568" spans="5:7" x14ac:dyDescent="0.25">
      <c r="E568"/>
      <c r="F568"/>
      <c r="G568"/>
    </row>
    <row r="569" spans="5:7" x14ac:dyDescent="0.25">
      <c r="E569"/>
      <c r="F569"/>
      <c r="G569"/>
    </row>
    <row r="570" spans="5:7" x14ac:dyDescent="0.25">
      <c r="E570"/>
      <c r="F570"/>
      <c r="G570"/>
    </row>
    <row r="571" spans="5:7" x14ac:dyDescent="0.25">
      <c r="E571"/>
      <c r="F571"/>
      <c r="G571"/>
    </row>
    <row r="572" spans="5:7" x14ac:dyDescent="0.25">
      <c r="E572"/>
      <c r="F572"/>
      <c r="G572"/>
    </row>
    <row r="573" spans="5:7" x14ac:dyDescent="0.25">
      <c r="E573"/>
      <c r="F573"/>
      <c r="G573"/>
    </row>
    <row r="574" spans="5:7" x14ac:dyDescent="0.25">
      <c r="E574"/>
      <c r="F574"/>
      <c r="G574"/>
    </row>
    <row r="575" spans="5:7" x14ac:dyDescent="0.25">
      <c r="E575"/>
      <c r="F575"/>
      <c r="G575"/>
    </row>
    <row r="576" spans="5: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row r="617" spans="5:7" x14ac:dyDescent="0.25">
      <c r="E617"/>
      <c r="F617"/>
      <c r="G617"/>
    </row>
    <row r="618" spans="5:7" x14ac:dyDescent="0.25">
      <c r="E618"/>
      <c r="F618"/>
      <c r="G618"/>
    </row>
    <row r="619" spans="5:7" x14ac:dyDescent="0.25">
      <c r="E619"/>
      <c r="F619"/>
      <c r="G619"/>
    </row>
    <row r="620" spans="5:7" x14ac:dyDescent="0.25">
      <c r="E620"/>
      <c r="F620"/>
      <c r="G620"/>
    </row>
    <row r="621" spans="5:7" x14ac:dyDescent="0.25">
      <c r="E621"/>
      <c r="F621"/>
      <c r="G621"/>
    </row>
    <row r="622" spans="5:7" x14ac:dyDescent="0.25">
      <c r="E622"/>
      <c r="F622"/>
      <c r="G622"/>
    </row>
    <row r="623" spans="5:7" x14ac:dyDescent="0.25">
      <c r="E623"/>
      <c r="F623"/>
      <c r="G623"/>
    </row>
    <row r="624" spans="5:7" x14ac:dyDescent="0.25">
      <c r="E624"/>
      <c r="F624"/>
      <c r="G624"/>
    </row>
    <row r="625" spans="5:7" x14ac:dyDescent="0.25">
      <c r="E625"/>
      <c r="F625"/>
      <c r="G625"/>
    </row>
    <row r="626" spans="5:7" x14ac:dyDescent="0.25">
      <c r="E626"/>
      <c r="F626"/>
      <c r="G626"/>
    </row>
    <row r="627" spans="5:7" x14ac:dyDescent="0.25">
      <c r="E627"/>
      <c r="F627"/>
      <c r="G627"/>
    </row>
    <row r="628" spans="5:7" x14ac:dyDescent="0.25">
      <c r="E628"/>
      <c r="F628"/>
      <c r="G628"/>
    </row>
    <row r="629" spans="5:7" x14ac:dyDescent="0.25">
      <c r="E629"/>
      <c r="F629"/>
      <c r="G629"/>
    </row>
    <row r="630" spans="5:7" x14ac:dyDescent="0.25">
      <c r="E630"/>
      <c r="F630"/>
      <c r="G630"/>
    </row>
    <row r="631" spans="5:7" x14ac:dyDescent="0.25">
      <c r="E631"/>
      <c r="F631"/>
      <c r="G631"/>
    </row>
    <row r="632" spans="5:7" x14ac:dyDescent="0.25">
      <c r="E632"/>
      <c r="F632"/>
      <c r="G632"/>
    </row>
    <row r="633" spans="5:7" x14ac:dyDescent="0.25">
      <c r="E633"/>
      <c r="F633"/>
      <c r="G633"/>
    </row>
    <row r="634" spans="5:7" x14ac:dyDescent="0.25">
      <c r="E634"/>
      <c r="F634"/>
      <c r="G634"/>
    </row>
    <row r="635" spans="5:7" x14ac:dyDescent="0.25">
      <c r="E635"/>
      <c r="F635"/>
      <c r="G635"/>
    </row>
    <row r="636" spans="5:7" x14ac:dyDescent="0.25">
      <c r="E636"/>
      <c r="F636"/>
      <c r="G636"/>
    </row>
    <row r="637" spans="5:7" x14ac:dyDescent="0.25">
      <c r="E637"/>
      <c r="F637"/>
      <c r="G637"/>
    </row>
    <row r="638" spans="5:7" x14ac:dyDescent="0.25">
      <c r="E638"/>
      <c r="F638"/>
      <c r="G638"/>
    </row>
    <row r="639" spans="5:7" x14ac:dyDescent="0.25">
      <c r="E639"/>
      <c r="F639"/>
      <c r="G639"/>
    </row>
    <row r="640" spans="5:7" x14ac:dyDescent="0.25">
      <c r="E640"/>
      <c r="F640"/>
      <c r="G640"/>
    </row>
    <row r="641" spans="5:7" x14ac:dyDescent="0.25">
      <c r="E641"/>
      <c r="F641"/>
      <c r="G641"/>
    </row>
    <row r="642" spans="5:7" x14ac:dyDescent="0.25">
      <c r="E642"/>
      <c r="F642"/>
      <c r="G642"/>
    </row>
    <row r="643" spans="5:7" x14ac:dyDescent="0.25">
      <c r="E643"/>
      <c r="F643"/>
      <c r="G643"/>
    </row>
    <row r="644" spans="5:7" x14ac:dyDescent="0.25">
      <c r="E644"/>
      <c r="F644"/>
      <c r="G644"/>
    </row>
    <row r="645" spans="5:7" x14ac:dyDescent="0.25">
      <c r="E645"/>
      <c r="F645"/>
      <c r="G645"/>
    </row>
    <row r="646" spans="5:7" x14ac:dyDescent="0.25">
      <c r="E646"/>
      <c r="F646"/>
      <c r="G646"/>
    </row>
    <row r="647" spans="5:7" x14ac:dyDescent="0.25">
      <c r="E647"/>
      <c r="F647"/>
      <c r="G647"/>
    </row>
    <row r="648" spans="5:7" x14ac:dyDescent="0.25">
      <c r="E648"/>
      <c r="F648"/>
      <c r="G648"/>
    </row>
    <row r="649" spans="5:7" x14ac:dyDescent="0.25">
      <c r="E649"/>
      <c r="F649"/>
      <c r="G649"/>
    </row>
    <row r="650" spans="5:7" x14ac:dyDescent="0.25">
      <c r="E650"/>
      <c r="F650"/>
      <c r="G650"/>
    </row>
    <row r="651" spans="5:7" x14ac:dyDescent="0.25">
      <c r="E651"/>
      <c r="F651"/>
      <c r="G651"/>
    </row>
    <row r="652" spans="5:7" x14ac:dyDescent="0.25">
      <c r="E652"/>
      <c r="F652"/>
      <c r="G652"/>
    </row>
    <row r="653" spans="5:7" x14ac:dyDescent="0.25">
      <c r="E653"/>
      <c r="F653"/>
      <c r="G653"/>
    </row>
    <row r="654" spans="5:7" x14ac:dyDescent="0.25">
      <c r="E654"/>
      <c r="F654"/>
      <c r="G654"/>
    </row>
    <row r="655" spans="5:7" x14ac:dyDescent="0.25">
      <c r="E655"/>
      <c r="F655"/>
      <c r="G655"/>
    </row>
    <row r="656" spans="5:7" x14ac:dyDescent="0.25">
      <c r="E656"/>
      <c r="F656"/>
      <c r="G656"/>
    </row>
    <row r="657" spans="5:7" x14ac:dyDescent="0.25">
      <c r="E657"/>
      <c r="F657"/>
      <c r="G657"/>
    </row>
    <row r="658" spans="5:7" x14ac:dyDescent="0.25">
      <c r="E658"/>
      <c r="F658"/>
      <c r="G658"/>
    </row>
    <row r="659" spans="5:7" x14ac:dyDescent="0.25">
      <c r="E659"/>
      <c r="F659"/>
      <c r="G659"/>
    </row>
    <row r="660" spans="5:7" x14ac:dyDescent="0.25">
      <c r="E660"/>
      <c r="F660"/>
      <c r="G660"/>
    </row>
    <row r="661" spans="5:7" x14ac:dyDescent="0.25">
      <c r="E661"/>
      <c r="F661"/>
      <c r="G661"/>
    </row>
    <row r="662" spans="5:7" x14ac:dyDescent="0.25">
      <c r="E662"/>
      <c r="F662"/>
      <c r="G662"/>
    </row>
    <row r="663" spans="5:7" x14ac:dyDescent="0.25">
      <c r="E663"/>
      <c r="F663"/>
      <c r="G663"/>
    </row>
    <row r="664" spans="5:7" x14ac:dyDescent="0.25">
      <c r="E664"/>
      <c r="F664"/>
      <c r="G664"/>
    </row>
    <row r="665" spans="5:7" x14ac:dyDescent="0.25">
      <c r="E665"/>
      <c r="F665"/>
      <c r="G665"/>
    </row>
    <row r="666" spans="5:7" x14ac:dyDescent="0.25">
      <c r="E666"/>
      <c r="F666"/>
      <c r="G666"/>
    </row>
    <row r="667" spans="5:7" x14ac:dyDescent="0.25">
      <c r="E667"/>
      <c r="F667"/>
      <c r="G667"/>
    </row>
    <row r="668" spans="5:7" x14ac:dyDescent="0.25">
      <c r="E668"/>
      <c r="F668"/>
      <c r="G668"/>
    </row>
    <row r="669" spans="5:7" x14ac:dyDescent="0.25">
      <c r="E669"/>
      <c r="F669"/>
      <c r="G669"/>
    </row>
    <row r="670" spans="5:7" x14ac:dyDescent="0.25">
      <c r="E670"/>
      <c r="F670"/>
      <c r="G670"/>
    </row>
    <row r="671" spans="5:7" x14ac:dyDescent="0.25">
      <c r="E671"/>
      <c r="F671"/>
      <c r="G671"/>
    </row>
    <row r="672" spans="5:7" x14ac:dyDescent="0.25">
      <c r="E672"/>
      <c r="F672"/>
      <c r="G672"/>
    </row>
    <row r="673" spans="5:7" x14ac:dyDescent="0.25">
      <c r="E673"/>
      <c r="F673"/>
      <c r="G673"/>
    </row>
    <row r="674" spans="5:7" x14ac:dyDescent="0.25">
      <c r="E674"/>
      <c r="F674"/>
      <c r="G674"/>
    </row>
    <row r="675" spans="5:7" x14ac:dyDescent="0.25">
      <c r="E675"/>
      <c r="F675"/>
      <c r="G675"/>
    </row>
    <row r="676" spans="5:7" x14ac:dyDescent="0.25">
      <c r="E676"/>
      <c r="F676"/>
      <c r="G676"/>
    </row>
    <row r="677" spans="5:7" x14ac:dyDescent="0.25">
      <c r="E677"/>
      <c r="F677"/>
      <c r="G677"/>
    </row>
    <row r="678" spans="5:7" x14ac:dyDescent="0.25">
      <c r="E678"/>
      <c r="F678"/>
      <c r="G678"/>
    </row>
    <row r="679" spans="5:7" x14ac:dyDescent="0.25">
      <c r="E679"/>
      <c r="F679"/>
      <c r="G679"/>
    </row>
    <row r="680" spans="5:7" x14ac:dyDescent="0.25">
      <c r="E680"/>
      <c r="F680"/>
      <c r="G680"/>
    </row>
    <row r="681" spans="5:7" x14ac:dyDescent="0.25">
      <c r="E681"/>
      <c r="F681"/>
      <c r="G681"/>
    </row>
    <row r="682" spans="5:7" x14ac:dyDescent="0.25">
      <c r="E682"/>
      <c r="F682"/>
      <c r="G682"/>
    </row>
    <row r="683" spans="5:7" x14ac:dyDescent="0.25">
      <c r="E683"/>
      <c r="F683"/>
      <c r="G683"/>
    </row>
    <row r="684" spans="5:7" x14ac:dyDescent="0.25">
      <c r="E684"/>
      <c r="F684"/>
      <c r="G684"/>
    </row>
    <row r="685" spans="5:7" x14ac:dyDescent="0.25">
      <c r="E685"/>
      <c r="F685"/>
      <c r="G685"/>
    </row>
    <row r="686" spans="5:7" x14ac:dyDescent="0.25">
      <c r="E686"/>
      <c r="F686"/>
      <c r="G686"/>
    </row>
    <row r="687" spans="5:7" x14ac:dyDescent="0.25">
      <c r="E687"/>
      <c r="F687"/>
      <c r="G687"/>
    </row>
    <row r="688" spans="5:7" x14ac:dyDescent="0.25">
      <c r="E688"/>
      <c r="F688"/>
      <c r="G688"/>
    </row>
    <row r="689" spans="5:7" x14ac:dyDescent="0.25">
      <c r="E689"/>
      <c r="F689"/>
      <c r="G689"/>
    </row>
    <row r="690" spans="5:7" x14ac:dyDescent="0.25">
      <c r="E690"/>
      <c r="F690"/>
      <c r="G690"/>
    </row>
    <row r="691" spans="5:7" x14ac:dyDescent="0.25">
      <c r="E691"/>
      <c r="F691"/>
    </row>
    <row r="692" spans="5:7" x14ac:dyDescent="0.25">
      <c r="E692"/>
      <c r="F692"/>
    </row>
    <row r="693" spans="5:7" x14ac:dyDescent="0.25">
      <c r="E693"/>
      <c r="F693"/>
    </row>
    <row r="694" spans="5:7" x14ac:dyDescent="0.25">
      <c r="E694"/>
      <c r="F694"/>
    </row>
    <row r="695" spans="5:7" x14ac:dyDescent="0.25">
      <c r="E695"/>
      <c r="F695"/>
    </row>
    <row r="696" spans="5:7" x14ac:dyDescent="0.25">
      <c r="E696"/>
      <c r="F696"/>
    </row>
    <row r="697" spans="5:7" x14ac:dyDescent="0.25">
      <c r="E697"/>
      <c r="F697"/>
    </row>
    <row r="698" spans="5:7" x14ac:dyDescent="0.25">
      <c r="E698"/>
      <c r="F698"/>
    </row>
    <row r="699" spans="5:7" x14ac:dyDescent="0.25">
      <c r="E699"/>
      <c r="F699"/>
    </row>
    <row r="700" spans="5:7" x14ac:dyDescent="0.25">
      <c r="E700"/>
      <c r="F700"/>
    </row>
    <row r="701" spans="5:7" x14ac:dyDescent="0.25">
      <c r="E701"/>
      <c r="F701"/>
    </row>
    <row r="702" spans="5:7" x14ac:dyDescent="0.25">
      <c r="E702"/>
      <c r="F702"/>
    </row>
    <row r="703" spans="5:7" x14ac:dyDescent="0.25">
      <c r="E703"/>
      <c r="F703"/>
    </row>
    <row r="704" spans="5:7" x14ac:dyDescent="0.25">
      <c r="E704"/>
      <c r="F704"/>
    </row>
    <row r="705" spans="5:6" x14ac:dyDescent="0.25">
      <c r="E705"/>
      <c r="F705"/>
    </row>
    <row r="706" spans="5:6" x14ac:dyDescent="0.25">
      <c r="E706"/>
      <c r="F706"/>
    </row>
    <row r="707" spans="5:6" x14ac:dyDescent="0.25">
      <c r="E707"/>
      <c r="F707"/>
    </row>
    <row r="708" spans="5:6" x14ac:dyDescent="0.25">
      <c r="E708"/>
      <c r="F708"/>
    </row>
    <row r="709" spans="5:6" x14ac:dyDescent="0.25">
      <c r="E709"/>
      <c r="F709"/>
    </row>
    <row r="710" spans="5:6" x14ac:dyDescent="0.25">
      <c r="E710"/>
      <c r="F710"/>
    </row>
    <row r="711" spans="5:6" x14ac:dyDescent="0.25">
      <c r="E711"/>
      <c r="F711"/>
    </row>
    <row r="712" spans="5:6" x14ac:dyDescent="0.25">
      <c r="E712"/>
      <c r="F712"/>
    </row>
    <row r="713" spans="5:6" x14ac:dyDescent="0.25">
      <c r="E713"/>
      <c r="F713"/>
    </row>
    <row r="714" spans="5:6" x14ac:dyDescent="0.25">
      <c r="E714"/>
      <c r="F714"/>
    </row>
    <row r="715" spans="5:6" x14ac:dyDescent="0.25">
      <c r="E715"/>
      <c r="F715"/>
    </row>
    <row r="716" spans="5:6" x14ac:dyDescent="0.25">
      <c r="E716"/>
      <c r="F716"/>
    </row>
    <row r="717" spans="5:6" x14ac:dyDescent="0.25">
      <c r="E717"/>
      <c r="F717"/>
    </row>
    <row r="718" spans="5:6" x14ac:dyDescent="0.25">
      <c r="E718"/>
      <c r="F718"/>
    </row>
    <row r="719" spans="5:6" x14ac:dyDescent="0.25">
      <c r="E719"/>
      <c r="F719"/>
    </row>
    <row r="720" spans="5:6" x14ac:dyDescent="0.25">
      <c r="E720"/>
      <c r="F720"/>
    </row>
    <row r="721" spans="5:6" x14ac:dyDescent="0.25">
      <c r="E721"/>
      <c r="F721"/>
    </row>
    <row r="722" spans="5:6" x14ac:dyDescent="0.25">
      <c r="E722"/>
      <c r="F722"/>
    </row>
    <row r="723" spans="5:6" x14ac:dyDescent="0.25">
      <c r="E723"/>
      <c r="F723"/>
    </row>
    <row r="724" spans="5:6" x14ac:dyDescent="0.25">
      <c r="E724"/>
      <c r="F724"/>
    </row>
    <row r="725" spans="5:6" x14ac:dyDescent="0.25">
      <c r="E725"/>
      <c r="F725"/>
    </row>
    <row r="726" spans="5:6" x14ac:dyDescent="0.25">
      <c r="E726"/>
      <c r="F726"/>
    </row>
    <row r="727" spans="5:6" x14ac:dyDescent="0.25">
      <c r="E727"/>
      <c r="F727"/>
    </row>
    <row r="728" spans="5:6" x14ac:dyDescent="0.25">
      <c r="E728"/>
      <c r="F728"/>
    </row>
    <row r="729" spans="5:6" x14ac:dyDescent="0.25">
      <c r="E729"/>
      <c r="F729"/>
    </row>
    <row r="730" spans="5:6" x14ac:dyDescent="0.25">
      <c r="E730"/>
      <c r="F730"/>
    </row>
    <row r="731" spans="5:6" x14ac:dyDescent="0.25">
      <c r="E731"/>
      <c r="F731"/>
    </row>
    <row r="732" spans="5:6" x14ac:dyDescent="0.25">
      <c r="E732"/>
      <c r="F732"/>
    </row>
    <row r="733" spans="5:6" x14ac:dyDescent="0.25">
      <c r="E733"/>
      <c r="F733"/>
    </row>
    <row r="734" spans="5:6" x14ac:dyDescent="0.25">
      <c r="E734"/>
      <c r="F734"/>
    </row>
    <row r="735" spans="5:6" x14ac:dyDescent="0.25">
      <c r="E735"/>
      <c r="F735"/>
    </row>
    <row r="736" spans="5:6" x14ac:dyDescent="0.25">
      <c r="E736"/>
      <c r="F736"/>
    </row>
    <row r="737" spans="5:6" x14ac:dyDescent="0.25">
      <c r="E737"/>
      <c r="F737"/>
    </row>
    <row r="738" spans="5:6" x14ac:dyDescent="0.25">
      <c r="E738"/>
      <c r="F738"/>
    </row>
    <row r="739" spans="5:6" x14ac:dyDescent="0.25">
      <c r="E739"/>
      <c r="F739"/>
    </row>
    <row r="740" spans="5:6" x14ac:dyDescent="0.25">
      <c r="E740"/>
      <c r="F740"/>
    </row>
    <row r="741" spans="5:6" x14ac:dyDescent="0.25">
      <c r="E741"/>
      <c r="F741"/>
    </row>
    <row r="742" spans="5:6" x14ac:dyDescent="0.25">
      <c r="E742"/>
      <c r="F742"/>
    </row>
    <row r="743" spans="5:6" x14ac:dyDescent="0.25">
      <c r="E743"/>
      <c r="F743"/>
    </row>
    <row r="744" spans="5:6" x14ac:dyDescent="0.25">
      <c r="E744"/>
      <c r="F744"/>
    </row>
    <row r="745" spans="5:6" x14ac:dyDescent="0.25">
      <c r="E745"/>
      <c r="F745"/>
    </row>
    <row r="746" spans="5:6" x14ac:dyDescent="0.25">
      <c r="E746"/>
      <c r="F746"/>
    </row>
    <row r="747" spans="5:6" x14ac:dyDescent="0.25">
      <c r="E747"/>
      <c r="F747"/>
    </row>
    <row r="748" spans="5:6" x14ac:dyDescent="0.25">
      <c r="E748"/>
      <c r="F748"/>
    </row>
    <row r="749" spans="5:6" x14ac:dyDescent="0.25">
      <c r="E749"/>
      <c r="F749"/>
    </row>
    <row r="750" spans="5:6" x14ac:dyDescent="0.25">
      <c r="E750"/>
      <c r="F750"/>
    </row>
    <row r="751" spans="5:6" x14ac:dyDescent="0.25">
      <c r="E751"/>
      <c r="F751"/>
    </row>
    <row r="752" spans="5:6" x14ac:dyDescent="0.25">
      <c r="E752"/>
      <c r="F752"/>
    </row>
    <row r="753" spans="5:6" x14ac:dyDescent="0.25">
      <c r="E753"/>
      <c r="F753"/>
    </row>
    <row r="754" spans="5:6" x14ac:dyDescent="0.25">
      <c r="E754"/>
      <c r="F754"/>
    </row>
    <row r="755" spans="5:6" x14ac:dyDescent="0.25">
      <c r="E755"/>
      <c r="F755"/>
    </row>
    <row r="756" spans="5:6" x14ac:dyDescent="0.25">
      <c r="E756"/>
      <c r="F756"/>
    </row>
    <row r="757" spans="5:6" x14ac:dyDescent="0.25">
      <c r="E757"/>
      <c r="F757"/>
    </row>
    <row r="758" spans="5:6" x14ac:dyDescent="0.25">
      <c r="E758"/>
      <c r="F758"/>
    </row>
    <row r="759" spans="5:6" x14ac:dyDescent="0.25">
      <c r="E759"/>
      <c r="F759"/>
    </row>
    <row r="760" spans="5:6" x14ac:dyDescent="0.25">
      <c r="E760"/>
      <c r="F760"/>
    </row>
    <row r="761" spans="5:6" x14ac:dyDescent="0.25">
      <c r="E761"/>
      <c r="F761"/>
    </row>
    <row r="762" spans="5:6" x14ac:dyDescent="0.25">
      <c r="E762"/>
      <c r="F762"/>
    </row>
    <row r="763" spans="5:6" x14ac:dyDescent="0.25">
      <c r="E763"/>
      <c r="F763"/>
    </row>
    <row r="764" spans="5:6" x14ac:dyDescent="0.25">
      <c r="E764"/>
      <c r="F764"/>
    </row>
    <row r="765" spans="5:6" x14ac:dyDescent="0.25">
      <c r="E765"/>
      <c r="F765"/>
    </row>
    <row r="766" spans="5:6" x14ac:dyDescent="0.25">
      <c r="E766"/>
      <c r="F766"/>
    </row>
    <row r="767" spans="5:6" x14ac:dyDescent="0.25">
      <c r="E767"/>
      <c r="F767"/>
    </row>
    <row r="768" spans="5:6" x14ac:dyDescent="0.25">
      <c r="E768"/>
      <c r="F768"/>
    </row>
    <row r="769" spans="5:6" x14ac:dyDescent="0.25">
      <c r="E769"/>
      <c r="F769"/>
    </row>
    <row r="770" spans="5:6" x14ac:dyDescent="0.25">
      <c r="E770"/>
      <c r="F770"/>
    </row>
    <row r="771" spans="5:6" x14ac:dyDescent="0.25">
      <c r="E771"/>
      <c r="F771"/>
    </row>
    <row r="772" spans="5:6" x14ac:dyDescent="0.25">
      <c r="E772"/>
      <c r="F772"/>
    </row>
    <row r="773" spans="5:6" x14ac:dyDescent="0.25">
      <c r="E773"/>
      <c r="F773"/>
    </row>
    <row r="774" spans="5:6" x14ac:dyDescent="0.25">
      <c r="E774"/>
      <c r="F774"/>
    </row>
    <row r="775" spans="5:6" x14ac:dyDescent="0.25">
      <c r="E775"/>
      <c r="F775"/>
    </row>
    <row r="776" spans="5:6" x14ac:dyDescent="0.25">
      <c r="E776"/>
      <c r="F776"/>
    </row>
    <row r="777" spans="5:6" x14ac:dyDescent="0.25">
      <c r="E777"/>
      <c r="F777"/>
    </row>
    <row r="778" spans="5:6" x14ac:dyDescent="0.25">
      <c r="E778"/>
      <c r="F778"/>
    </row>
    <row r="779" spans="5:6" x14ac:dyDescent="0.25">
      <c r="E779"/>
      <c r="F779"/>
    </row>
    <row r="780" spans="5:6" x14ac:dyDescent="0.25">
      <c r="E780"/>
      <c r="F780"/>
    </row>
    <row r="781" spans="5:6" x14ac:dyDescent="0.25">
      <c r="E781"/>
      <c r="F781"/>
    </row>
    <row r="782" spans="5:6" x14ac:dyDescent="0.25">
      <c r="E782"/>
      <c r="F782"/>
    </row>
    <row r="783" spans="5:6" x14ac:dyDescent="0.25">
      <c r="E783"/>
      <c r="F783"/>
    </row>
    <row r="784" spans="5:6" x14ac:dyDescent="0.25">
      <c r="E784"/>
      <c r="F784"/>
    </row>
    <row r="785" spans="5:6" x14ac:dyDescent="0.25">
      <c r="E785"/>
      <c r="F785"/>
    </row>
    <row r="786" spans="5:6" x14ac:dyDescent="0.25">
      <c r="E786"/>
      <c r="F786"/>
    </row>
    <row r="787" spans="5:6" x14ac:dyDescent="0.25">
      <c r="E787"/>
      <c r="F787"/>
    </row>
    <row r="788" spans="5:6" x14ac:dyDescent="0.25">
      <c r="E788"/>
      <c r="F788"/>
    </row>
    <row r="789" spans="5:6" x14ac:dyDescent="0.25">
      <c r="E789"/>
      <c r="F789"/>
    </row>
    <row r="790" spans="5:6" x14ac:dyDescent="0.25">
      <c r="E790"/>
      <c r="F790"/>
    </row>
    <row r="791" spans="5:6" x14ac:dyDescent="0.25">
      <c r="E791"/>
      <c r="F791"/>
    </row>
    <row r="792" spans="5:6" x14ac:dyDescent="0.25">
      <c r="E792"/>
      <c r="F792"/>
    </row>
    <row r="793" spans="5:6" x14ac:dyDescent="0.25">
      <c r="E793"/>
      <c r="F793"/>
    </row>
    <row r="794" spans="5:6" x14ac:dyDescent="0.25">
      <c r="E794"/>
      <c r="F794"/>
    </row>
    <row r="795" spans="5:6" x14ac:dyDescent="0.25">
      <c r="E795"/>
      <c r="F795"/>
    </row>
    <row r="796" spans="5:6" x14ac:dyDescent="0.25">
      <c r="E796"/>
      <c r="F796"/>
    </row>
    <row r="797" spans="5:6" x14ac:dyDescent="0.25">
      <c r="E797"/>
      <c r="F797"/>
    </row>
    <row r="798" spans="5:6" x14ac:dyDescent="0.25">
      <c r="E798"/>
      <c r="F798"/>
    </row>
    <row r="799" spans="5:6" x14ac:dyDescent="0.25">
      <c r="E799"/>
      <c r="F799"/>
    </row>
    <row r="800" spans="5:6" x14ac:dyDescent="0.25">
      <c r="E800"/>
      <c r="F800"/>
    </row>
    <row r="801" spans="5:6" x14ac:dyDescent="0.25">
      <c r="E801"/>
      <c r="F801"/>
    </row>
    <row r="802" spans="5:6" x14ac:dyDescent="0.25">
      <c r="E802"/>
      <c r="F802"/>
    </row>
    <row r="803" spans="5:6" x14ac:dyDescent="0.25">
      <c r="E803"/>
      <c r="F803"/>
    </row>
    <row r="804" spans="5:6" x14ac:dyDescent="0.25">
      <c r="E804"/>
      <c r="F804"/>
    </row>
    <row r="805" spans="5:6" x14ac:dyDescent="0.25">
      <c r="E805"/>
      <c r="F805"/>
    </row>
    <row r="806" spans="5:6" x14ac:dyDescent="0.25">
      <c r="E806"/>
      <c r="F806"/>
    </row>
    <row r="807" spans="5:6" x14ac:dyDescent="0.25">
      <c r="E807"/>
      <c r="F807"/>
    </row>
    <row r="808" spans="5:6" x14ac:dyDescent="0.25">
      <c r="E808"/>
      <c r="F808"/>
    </row>
    <row r="809" spans="5:6" x14ac:dyDescent="0.25">
      <c r="E809"/>
      <c r="F809"/>
    </row>
    <row r="810" spans="5:6" x14ac:dyDescent="0.25">
      <c r="E810"/>
      <c r="F810"/>
    </row>
    <row r="811" spans="5:6" x14ac:dyDescent="0.25">
      <c r="E811"/>
      <c r="F811"/>
    </row>
    <row r="812" spans="5:6" x14ac:dyDescent="0.25">
      <c r="E812"/>
      <c r="F812"/>
    </row>
    <row r="813" spans="5:6" x14ac:dyDescent="0.25">
      <c r="E813"/>
      <c r="F813"/>
    </row>
    <row r="814" spans="5:6" x14ac:dyDescent="0.25">
      <c r="E814"/>
      <c r="F814"/>
    </row>
    <row r="815" spans="5:6" x14ac:dyDescent="0.25">
      <c r="E815"/>
      <c r="F815"/>
    </row>
    <row r="816" spans="5:6" x14ac:dyDescent="0.25">
      <c r="E816"/>
      <c r="F816"/>
    </row>
    <row r="817" spans="5:6" x14ac:dyDescent="0.25">
      <c r="E817"/>
      <c r="F817"/>
    </row>
    <row r="818" spans="5:6" x14ac:dyDescent="0.25">
      <c r="E818"/>
      <c r="F818"/>
    </row>
    <row r="819" spans="5:6" x14ac:dyDescent="0.25">
      <c r="E819"/>
      <c r="F819"/>
    </row>
    <row r="820" spans="5:6" x14ac:dyDescent="0.25">
      <c r="E820"/>
      <c r="F820"/>
    </row>
    <row r="821" spans="5:6" x14ac:dyDescent="0.25">
      <c r="E821"/>
      <c r="F821"/>
    </row>
    <row r="822" spans="5:6" x14ac:dyDescent="0.25">
      <c r="E822"/>
      <c r="F822"/>
    </row>
    <row r="823" spans="5:6" x14ac:dyDescent="0.25">
      <c r="E823"/>
      <c r="F823"/>
    </row>
    <row r="824" spans="5:6" x14ac:dyDescent="0.25">
      <c r="E824"/>
      <c r="F824"/>
    </row>
    <row r="825" spans="5:6" x14ac:dyDescent="0.25">
      <c r="E825"/>
      <c r="F825"/>
    </row>
    <row r="826" spans="5:6" x14ac:dyDescent="0.25">
      <c r="E826"/>
      <c r="F826"/>
    </row>
    <row r="827" spans="5:6" x14ac:dyDescent="0.25">
      <c r="E827"/>
      <c r="F827"/>
    </row>
    <row r="828" spans="5:6" x14ac:dyDescent="0.25">
      <c r="E828"/>
      <c r="F828"/>
    </row>
    <row r="829" spans="5:6" x14ac:dyDescent="0.25">
      <c r="E829"/>
      <c r="F829"/>
    </row>
    <row r="830" spans="5:6" x14ac:dyDescent="0.25">
      <c r="E830"/>
      <c r="F830"/>
    </row>
    <row r="831" spans="5:6" x14ac:dyDescent="0.25">
      <c r="E831"/>
      <c r="F831"/>
    </row>
    <row r="832" spans="5:6" x14ac:dyDescent="0.25">
      <c r="E832"/>
      <c r="F832"/>
    </row>
    <row r="833" spans="5:6" x14ac:dyDescent="0.25">
      <c r="E833"/>
      <c r="F833"/>
    </row>
    <row r="834" spans="5:6" x14ac:dyDescent="0.25">
      <c r="E834"/>
      <c r="F834"/>
    </row>
    <row r="835" spans="5:6" x14ac:dyDescent="0.25">
      <c r="E835"/>
      <c r="F835"/>
    </row>
    <row r="836" spans="5:6" x14ac:dyDescent="0.25">
      <c r="E836"/>
      <c r="F836"/>
    </row>
    <row r="837" spans="5:6" x14ac:dyDescent="0.25">
      <c r="E837"/>
      <c r="F837"/>
    </row>
    <row r="838" spans="5:6" x14ac:dyDescent="0.25">
      <c r="E838"/>
      <c r="F838"/>
    </row>
    <row r="839" spans="5:6" x14ac:dyDescent="0.25">
      <c r="E839"/>
      <c r="F839"/>
    </row>
    <row r="840" spans="5:6" x14ac:dyDescent="0.25">
      <c r="E840"/>
      <c r="F840"/>
    </row>
    <row r="841" spans="5:6" x14ac:dyDescent="0.25">
      <c r="E841"/>
      <c r="F841"/>
    </row>
    <row r="842" spans="5:6" x14ac:dyDescent="0.25">
      <c r="E842"/>
      <c r="F842"/>
    </row>
    <row r="843" spans="5:6" x14ac:dyDescent="0.25">
      <c r="E843"/>
      <c r="F843"/>
    </row>
    <row r="844" spans="5:6" x14ac:dyDescent="0.25">
      <c r="E844"/>
      <c r="F844"/>
    </row>
    <row r="845" spans="5:6" x14ac:dyDescent="0.25">
      <c r="E845"/>
      <c r="F845"/>
    </row>
    <row r="846" spans="5:6" x14ac:dyDescent="0.25">
      <c r="E846"/>
      <c r="F846"/>
    </row>
    <row r="847" spans="5:6" x14ac:dyDescent="0.25">
      <c r="E847"/>
      <c r="F847"/>
    </row>
    <row r="848" spans="5:6" x14ac:dyDescent="0.25">
      <c r="E848"/>
      <c r="F848"/>
    </row>
    <row r="849" spans="5:6" x14ac:dyDescent="0.25">
      <c r="E849"/>
      <c r="F849"/>
    </row>
    <row r="850" spans="5:6" x14ac:dyDescent="0.25">
      <c r="E850"/>
      <c r="F850"/>
    </row>
    <row r="851" spans="5:6" x14ac:dyDescent="0.25">
      <c r="E851"/>
      <c r="F851"/>
    </row>
    <row r="852" spans="5:6" x14ac:dyDescent="0.25">
      <c r="E852"/>
      <c r="F852"/>
    </row>
    <row r="853" spans="5:6" x14ac:dyDescent="0.25">
      <c r="E853"/>
      <c r="F853"/>
    </row>
    <row r="854" spans="5:6" x14ac:dyDescent="0.25">
      <c r="E854"/>
      <c r="F854"/>
    </row>
    <row r="855" spans="5:6" x14ac:dyDescent="0.25">
      <c r="E855"/>
      <c r="F855"/>
    </row>
    <row r="856" spans="5:6" x14ac:dyDescent="0.25">
      <c r="E856"/>
      <c r="F856"/>
    </row>
    <row r="857" spans="5:6" x14ac:dyDescent="0.25">
      <c r="E857"/>
      <c r="F857"/>
    </row>
    <row r="858" spans="5:6" x14ac:dyDescent="0.25">
      <c r="E858"/>
      <c r="F858"/>
    </row>
    <row r="859" spans="5:6" x14ac:dyDescent="0.25">
      <c r="E859"/>
      <c r="F859"/>
    </row>
    <row r="860" spans="5:6" x14ac:dyDescent="0.25">
      <c r="E860"/>
      <c r="F860"/>
    </row>
    <row r="861" spans="5:6" x14ac:dyDescent="0.25">
      <c r="E861"/>
      <c r="F861"/>
    </row>
    <row r="862" spans="5:6" x14ac:dyDescent="0.25">
      <c r="E862"/>
      <c r="F862"/>
    </row>
    <row r="863" spans="5:6" x14ac:dyDescent="0.25">
      <c r="E863"/>
      <c r="F863"/>
    </row>
    <row r="864" spans="5:6" x14ac:dyDescent="0.25">
      <c r="E864"/>
      <c r="F864"/>
    </row>
    <row r="865" spans="5:6" x14ac:dyDescent="0.25">
      <c r="E865"/>
      <c r="F865"/>
    </row>
    <row r="866" spans="5:6" x14ac:dyDescent="0.25">
      <c r="E866"/>
      <c r="F866"/>
    </row>
    <row r="867" spans="5:6" x14ac:dyDescent="0.25">
      <c r="E867"/>
      <c r="F867"/>
    </row>
    <row r="868" spans="5:6" x14ac:dyDescent="0.25">
      <c r="E868"/>
      <c r="F868"/>
    </row>
    <row r="869" spans="5:6" x14ac:dyDescent="0.25">
      <c r="E869"/>
      <c r="F869"/>
    </row>
    <row r="870" spans="5:6" x14ac:dyDescent="0.25">
      <c r="E870"/>
      <c r="F870"/>
    </row>
    <row r="871" spans="5:6" x14ac:dyDescent="0.25">
      <c r="E871"/>
      <c r="F871"/>
    </row>
    <row r="872" spans="5:6" x14ac:dyDescent="0.25">
      <c r="E872"/>
      <c r="F872"/>
    </row>
    <row r="873" spans="5:6" x14ac:dyDescent="0.25">
      <c r="E873"/>
      <c r="F873"/>
    </row>
    <row r="874" spans="5:6" x14ac:dyDescent="0.25">
      <c r="E874"/>
      <c r="F874"/>
    </row>
    <row r="875" spans="5:6" x14ac:dyDescent="0.25">
      <c r="E875"/>
      <c r="F875"/>
    </row>
    <row r="876" spans="5:6" x14ac:dyDescent="0.25">
      <c r="E876"/>
      <c r="F876"/>
    </row>
    <row r="877" spans="5:6" x14ac:dyDescent="0.25">
      <c r="E877"/>
      <c r="F877"/>
    </row>
    <row r="878" spans="5:6" x14ac:dyDescent="0.25">
      <c r="E878"/>
      <c r="F878"/>
    </row>
    <row r="879" spans="5:6" x14ac:dyDescent="0.25">
      <c r="E879"/>
      <c r="F879"/>
    </row>
    <row r="880" spans="5:6" x14ac:dyDescent="0.25">
      <c r="E880"/>
      <c r="F880"/>
    </row>
    <row r="881" spans="5:6" x14ac:dyDescent="0.25">
      <c r="E881"/>
      <c r="F881"/>
    </row>
    <row r="882" spans="5:6" x14ac:dyDescent="0.25">
      <c r="E882"/>
      <c r="F882"/>
    </row>
    <row r="883" spans="5:6" x14ac:dyDescent="0.25">
      <c r="E883"/>
      <c r="F883"/>
    </row>
    <row r="884" spans="5:6" x14ac:dyDescent="0.25">
      <c r="E884"/>
      <c r="F884"/>
    </row>
    <row r="885" spans="5:6" x14ac:dyDescent="0.25">
      <c r="E885"/>
      <c r="F885"/>
    </row>
    <row r="886" spans="5:6" x14ac:dyDescent="0.25">
      <c r="E886"/>
      <c r="F886"/>
    </row>
    <row r="887" spans="5:6" x14ac:dyDescent="0.25">
      <c r="E887"/>
      <c r="F887"/>
    </row>
    <row r="888" spans="5:6" x14ac:dyDescent="0.25">
      <c r="E888"/>
      <c r="F888"/>
    </row>
    <row r="889" spans="5:6" x14ac:dyDescent="0.25">
      <c r="E889"/>
      <c r="F889"/>
    </row>
    <row r="890" spans="5:6" x14ac:dyDescent="0.25">
      <c r="E890"/>
      <c r="F890"/>
    </row>
    <row r="891" spans="5:6" x14ac:dyDescent="0.25">
      <c r="E891"/>
      <c r="F891"/>
    </row>
    <row r="892" spans="5:6" x14ac:dyDescent="0.25">
      <c r="E892"/>
      <c r="F892"/>
    </row>
    <row r="893" spans="5:6" x14ac:dyDescent="0.25">
      <c r="E893"/>
      <c r="F893"/>
    </row>
    <row r="894" spans="5:6" x14ac:dyDescent="0.25">
      <c r="E894"/>
      <c r="F894"/>
    </row>
    <row r="895" spans="5:6" x14ac:dyDescent="0.25">
      <c r="E895"/>
      <c r="F895"/>
    </row>
    <row r="896" spans="5:6" x14ac:dyDescent="0.25">
      <c r="E896"/>
      <c r="F896"/>
    </row>
    <row r="897" spans="5:6" x14ac:dyDescent="0.25">
      <c r="E897"/>
      <c r="F897"/>
    </row>
    <row r="898" spans="5:6" x14ac:dyDescent="0.25">
      <c r="E898"/>
      <c r="F898"/>
    </row>
    <row r="899" spans="5:6" x14ac:dyDescent="0.25">
      <c r="E899"/>
      <c r="F899"/>
    </row>
    <row r="900" spans="5:6" x14ac:dyDescent="0.25">
      <c r="E900"/>
      <c r="F900"/>
    </row>
    <row r="901" spans="5:6" x14ac:dyDescent="0.25">
      <c r="E901"/>
      <c r="F901"/>
    </row>
    <row r="902" spans="5:6" x14ac:dyDescent="0.25">
      <c r="E902"/>
      <c r="F902"/>
    </row>
    <row r="903" spans="5:6" x14ac:dyDescent="0.25">
      <c r="E903"/>
      <c r="F903"/>
    </row>
    <row r="904" spans="5:6" x14ac:dyDescent="0.25">
      <c r="E904"/>
      <c r="F904"/>
    </row>
    <row r="905" spans="5:6" x14ac:dyDescent="0.25">
      <c r="E905"/>
      <c r="F905"/>
    </row>
    <row r="906" spans="5:6" x14ac:dyDescent="0.25">
      <c r="E906"/>
      <c r="F906"/>
    </row>
    <row r="907" spans="5:6" x14ac:dyDescent="0.25">
      <c r="E907"/>
      <c r="F907"/>
    </row>
    <row r="908" spans="5:6" x14ac:dyDescent="0.25">
      <c r="E908"/>
      <c r="F908"/>
    </row>
    <row r="909" spans="5:6" x14ac:dyDescent="0.25">
      <c r="E909"/>
      <c r="F909"/>
    </row>
    <row r="910" spans="5:6" x14ac:dyDescent="0.25">
      <c r="E910"/>
      <c r="F910"/>
    </row>
    <row r="911" spans="5:6" x14ac:dyDescent="0.25">
      <c r="E911"/>
      <c r="F911"/>
    </row>
    <row r="912" spans="5:6" x14ac:dyDescent="0.25">
      <c r="E912"/>
      <c r="F912"/>
    </row>
    <row r="913" spans="5:6" x14ac:dyDescent="0.25">
      <c r="E913"/>
      <c r="F913"/>
    </row>
    <row r="914" spans="5:6" x14ac:dyDescent="0.25">
      <c r="E914"/>
      <c r="F914"/>
    </row>
    <row r="915" spans="5:6" x14ac:dyDescent="0.25">
      <c r="E915"/>
      <c r="F915"/>
    </row>
    <row r="916" spans="5:6" x14ac:dyDescent="0.25">
      <c r="E916"/>
      <c r="F916"/>
    </row>
    <row r="917" spans="5:6" x14ac:dyDescent="0.25">
      <c r="E917"/>
      <c r="F917"/>
    </row>
    <row r="918" spans="5:6" x14ac:dyDescent="0.25">
      <c r="E918"/>
      <c r="F918"/>
    </row>
    <row r="919" spans="5:6" x14ac:dyDescent="0.25">
      <c r="E919"/>
      <c r="F919"/>
    </row>
    <row r="920" spans="5:6" x14ac:dyDescent="0.25">
      <c r="E920"/>
      <c r="F920"/>
    </row>
    <row r="921" spans="5:6" x14ac:dyDescent="0.25">
      <c r="E921"/>
      <c r="F921"/>
    </row>
    <row r="922" spans="5:6" x14ac:dyDescent="0.25">
      <c r="E922"/>
      <c r="F922"/>
    </row>
    <row r="923" spans="5:6" x14ac:dyDescent="0.25">
      <c r="E923"/>
      <c r="F923"/>
    </row>
    <row r="924" spans="5:6" x14ac:dyDescent="0.25">
      <c r="E924"/>
      <c r="F924"/>
    </row>
    <row r="925" spans="5:6" x14ac:dyDescent="0.25">
      <c r="E925"/>
      <c r="F925"/>
    </row>
    <row r="926" spans="5:6" x14ac:dyDescent="0.25">
      <c r="E926"/>
      <c r="F926"/>
    </row>
    <row r="927" spans="5:6" x14ac:dyDescent="0.25">
      <c r="E927"/>
      <c r="F927"/>
    </row>
    <row r="928" spans="5:6" x14ac:dyDescent="0.25">
      <c r="E928"/>
      <c r="F928"/>
    </row>
    <row r="929" spans="5:6" x14ac:dyDescent="0.25">
      <c r="E929"/>
      <c r="F929"/>
    </row>
    <row r="930" spans="5:6" x14ac:dyDescent="0.25">
      <c r="E930"/>
      <c r="F930"/>
    </row>
    <row r="931" spans="5:6" x14ac:dyDescent="0.25">
      <c r="E931"/>
      <c r="F931"/>
    </row>
    <row r="932" spans="5:6" x14ac:dyDescent="0.25">
      <c r="E932"/>
      <c r="F932"/>
    </row>
    <row r="933" spans="5:6" x14ac:dyDescent="0.25">
      <c r="E933"/>
      <c r="F933"/>
    </row>
    <row r="934" spans="5:6" x14ac:dyDescent="0.25">
      <c r="E934"/>
      <c r="F934"/>
    </row>
    <row r="935" spans="5:6" x14ac:dyDescent="0.25">
      <c r="E935"/>
      <c r="F935"/>
    </row>
    <row r="936" spans="5:6" x14ac:dyDescent="0.25">
      <c r="E936"/>
      <c r="F936"/>
    </row>
    <row r="937" spans="5:6" x14ac:dyDescent="0.25">
      <c r="E937"/>
      <c r="F937"/>
    </row>
    <row r="938" spans="5:6" x14ac:dyDescent="0.25">
      <c r="E938"/>
      <c r="F938"/>
    </row>
    <row r="939" spans="5:6" x14ac:dyDescent="0.25">
      <c r="E939"/>
      <c r="F939"/>
    </row>
    <row r="940" spans="5:6" x14ac:dyDescent="0.25">
      <c r="E940"/>
      <c r="F940"/>
    </row>
    <row r="941" spans="5:6" x14ac:dyDescent="0.25">
      <c r="E941"/>
      <c r="F941"/>
    </row>
    <row r="942" spans="5:6" x14ac:dyDescent="0.25">
      <c r="E942"/>
      <c r="F942"/>
    </row>
    <row r="943" spans="5:6" x14ac:dyDescent="0.25">
      <c r="E943"/>
      <c r="F943"/>
    </row>
    <row r="944" spans="5:6" x14ac:dyDescent="0.25">
      <c r="E944"/>
      <c r="F944"/>
    </row>
    <row r="945" spans="5:6" x14ac:dyDescent="0.25">
      <c r="E945"/>
      <c r="F945"/>
    </row>
    <row r="946" spans="5:6" x14ac:dyDescent="0.25">
      <c r="E946"/>
      <c r="F946"/>
    </row>
    <row r="947" spans="5:6" x14ac:dyDescent="0.25">
      <c r="E947"/>
      <c r="F947"/>
    </row>
    <row r="948" spans="5:6" x14ac:dyDescent="0.25">
      <c r="E948"/>
      <c r="F948"/>
    </row>
    <row r="949" spans="5:6" x14ac:dyDescent="0.25">
      <c r="E949"/>
      <c r="F949"/>
    </row>
    <row r="950" spans="5:6" x14ac:dyDescent="0.25">
      <c r="E950"/>
      <c r="F950"/>
    </row>
    <row r="951" spans="5:6" x14ac:dyDescent="0.25">
      <c r="E951"/>
      <c r="F951"/>
    </row>
    <row r="952" spans="5:6" x14ac:dyDescent="0.25">
      <c r="E952"/>
      <c r="F952"/>
    </row>
    <row r="953" spans="5:6" x14ac:dyDescent="0.25">
      <c r="E953"/>
      <c r="F953"/>
    </row>
    <row r="954" spans="5:6" x14ac:dyDescent="0.25">
      <c r="E954"/>
      <c r="F954"/>
    </row>
    <row r="955" spans="5:6" x14ac:dyDescent="0.25">
      <c r="E955"/>
      <c r="F955"/>
    </row>
    <row r="956" spans="5:6" x14ac:dyDescent="0.25">
      <c r="E956"/>
      <c r="F956"/>
    </row>
    <row r="957" spans="5:6" x14ac:dyDescent="0.25">
      <c r="E957"/>
      <c r="F957"/>
    </row>
    <row r="958" spans="5:6" x14ac:dyDescent="0.25">
      <c r="E958"/>
      <c r="F958"/>
    </row>
    <row r="959" spans="5:6" x14ac:dyDescent="0.25">
      <c r="E959"/>
      <c r="F959"/>
    </row>
    <row r="960" spans="5:6" x14ac:dyDescent="0.25">
      <c r="E960"/>
      <c r="F960"/>
    </row>
    <row r="961" spans="5:6" x14ac:dyDescent="0.25">
      <c r="E961"/>
      <c r="F961"/>
    </row>
    <row r="962" spans="5:6" x14ac:dyDescent="0.25">
      <c r="E962"/>
      <c r="F962"/>
    </row>
    <row r="963" spans="5:6" x14ac:dyDescent="0.25">
      <c r="E963"/>
      <c r="F963"/>
    </row>
    <row r="964" spans="5:6" x14ac:dyDescent="0.25">
      <c r="E964"/>
      <c r="F964"/>
    </row>
    <row r="965" spans="5:6" x14ac:dyDescent="0.25">
      <c r="E965"/>
      <c r="F965"/>
    </row>
    <row r="966" spans="5:6" x14ac:dyDescent="0.25">
      <c r="E966"/>
      <c r="F966"/>
    </row>
    <row r="967" spans="5:6" x14ac:dyDescent="0.25">
      <c r="E967"/>
      <c r="F967"/>
    </row>
    <row r="968" spans="5:6" x14ac:dyDescent="0.25">
      <c r="E968"/>
      <c r="F968"/>
    </row>
    <row r="969" spans="5:6" x14ac:dyDescent="0.25">
      <c r="E969"/>
      <c r="F969"/>
    </row>
    <row r="970" spans="5:6" x14ac:dyDescent="0.25">
      <c r="E970"/>
      <c r="F970"/>
    </row>
    <row r="971" spans="5:6" x14ac:dyDescent="0.25">
      <c r="E971"/>
      <c r="F971"/>
    </row>
    <row r="972" spans="5:6" x14ac:dyDescent="0.25">
      <c r="E972"/>
      <c r="F972"/>
    </row>
    <row r="973" spans="5:6" x14ac:dyDescent="0.25">
      <c r="E973"/>
      <c r="F973"/>
    </row>
    <row r="974" spans="5:6" x14ac:dyDescent="0.25">
      <c r="E974"/>
      <c r="F974"/>
    </row>
    <row r="975" spans="5:6" x14ac:dyDescent="0.25">
      <c r="E975"/>
      <c r="F975"/>
    </row>
    <row r="976" spans="5:6" x14ac:dyDescent="0.25">
      <c r="E976"/>
      <c r="F976"/>
    </row>
    <row r="977" spans="5:6" x14ac:dyDescent="0.25">
      <c r="E977"/>
      <c r="F977"/>
    </row>
    <row r="978" spans="5:6" x14ac:dyDescent="0.25">
      <c r="E978"/>
      <c r="F978"/>
    </row>
    <row r="979" spans="5:6" x14ac:dyDescent="0.25">
      <c r="E979"/>
      <c r="F979"/>
    </row>
    <row r="980" spans="5:6" x14ac:dyDescent="0.25">
      <c r="E980"/>
      <c r="F980"/>
    </row>
    <row r="981" spans="5:6" x14ac:dyDescent="0.25">
      <c r="E981"/>
      <c r="F981"/>
    </row>
    <row r="982" spans="5:6" x14ac:dyDescent="0.25">
      <c r="E982"/>
      <c r="F982"/>
    </row>
    <row r="983" spans="5:6" x14ac:dyDescent="0.25">
      <c r="E983"/>
      <c r="F983"/>
    </row>
    <row r="984" spans="5:6" x14ac:dyDescent="0.25">
      <c r="E984"/>
      <c r="F984"/>
    </row>
    <row r="985" spans="5:6" x14ac:dyDescent="0.25">
      <c r="E985"/>
      <c r="F985"/>
    </row>
    <row r="986" spans="5:6" x14ac:dyDescent="0.25">
      <c r="E986"/>
      <c r="F986"/>
    </row>
    <row r="987" spans="5:6" x14ac:dyDescent="0.25">
      <c r="E987"/>
      <c r="F987"/>
    </row>
    <row r="988" spans="5:6" x14ac:dyDescent="0.25">
      <c r="E988"/>
      <c r="F988"/>
    </row>
    <row r="989" spans="5:6" x14ac:dyDescent="0.25">
      <c r="E989"/>
      <c r="F989"/>
    </row>
    <row r="990" spans="5:6" x14ac:dyDescent="0.25">
      <c r="E990"/>
      <c r="F990"/>
    </row>
    <row r="991" spans="5:6" x14ac:dyDescent="0.25">
      <c r="E991"/>
      <c r="F991"/>
    </row>
    <row r="992" spans="5:6" x14ac:dyDescent="0.25">
      <c r="E992"/>
      <c r="F992"/>
    </row>
    <row r="993" spans="5:6" x14ac:dyDescent="0.25">
      <c r="E993"/>
      <c r="F993"/>
    </row>
    <row r="994" spans="5:6" x14ac:dyDescent="0.25">
      <c r="E994"/>
      <c r="F994"/>
    </row>
    <row r="995" spans="5:6" x14ac:dyDescent="0.25">
      <c r="E995"/>
      <c r="F995"/>
    </row>
    <row r="996" spans="5:6" x14ac:dyDescent="0.25">
      <c r="E996"/>
      <c r="F996"/>
    </row>
    <row r="997" spans="5:6" x14ac:dyDescent="0.25">
      <c r="E997"/>
      <c r="F997"/>
    </row>
    <row r="998" spans="5:6" x14ac:dyDescent="0.25">
      <c r="E998"/>
      <c r="F998"/>
    </row>
    <row r="999" spans="5:6" x14ac:dyDescent="0.25">
      <c r="E999"/>
      <c r="F999"/>
    </row>
    <row r="1000" spans="5:6" x14ac:dyDescent="0.25">
      <c r="E1000"/>
      <c r="F1000"/>
    </row>
    <row r="1001" spans="5:6" x14ac:dyDescent="0.25">
      <c r="E1001"/>
      <c r="F1001"/>
    </row>
    <row r="1002" spans="5:6" x14ac:dyDescent="0.25">
      <c r="E1002"/>
      <c r="F1002"/>
    </row>
    <row r="1003" spans="5:6" x14ac:dyDescent="0.25">
      <c r="E1003"/>
      <c r="F1003"/>
    </row>
    <row r="1004" spans="5:6" x14ac:dyDescent="0.25">
      <c r="E1004"/>
      <c r="F1004"/>
    </row>
    <row r="1005" spans="5:6" x14ac:dyDescent="0.25">
      <c r="E1005"/>
      <c r="F1005"/>
    </row>
    <row r="1006" spans="5:6" x14ac:dyDescent="0.25">
      <c r="E1006"/>
      <c r="F1006"/>
    </row>
    <row r="1007" spans="5:6" x14ac:dyDescent="0.25">
      <c r="E1007"/>
      <c r="F1007"/>
    </row>
    <row r="1008" spans="5:6" x14ac:dyDescent="0.25">
      <c r="E1008"/>
      <c r="F1008"/>
    </row>
    <row r="1009" spans="5:6" x14ac:dyDescent="0.25">
      <c r="E1009"/>
      <c r="F1009"/>
    </row>
    <row r="1010" spans="5:6" x14ac:dyDescent="0.25">
      <c r="E1010"/>
      <c r="F1010"/>
    </row>
    <row r="1011" spans="5:6" x14ac:dyDescent="0.25">
      <c r="E1011"/>
      <c r="F1011"/>
    </row>
    <row r="1012" spans="5:6" x14ac:dyDescent="0.25">
      <c r="E1012"/>
      <c r="F1012"/>
    </row>
    <row r="1013" spans="5:6" x14ac:dyDescent="0.25">
      <c r="E1013"/>
      <c r="F1013"/>
    </row>
    <row r="1014" spans="5:6" x14ac:dyDescent="0.25">
      <c r="E1014"/>
      <c r="F1014"/>
    </row>
    <row r="1015" spans="5:6" x14ac:dyDescent="0.25">
      <c r="E1015"/>
      <c r="F1015"/>
    </row>
    <row r="1016" spans="5:6" x14ac:dyDescent="0.25">
      <c r="E1016"/>
      <c r="F1016"/>
    </row>
    <row r="1017" spans="5:6" x14ac:dyDescent="0.25">
      <c r="E1017"/>
      <c r="F1017"/>
    </row>
    <row r="1018" spans="5:6" x14ac:dyDescent="0.25">
      <c r="E1018"/>
      <c r="F1018"/>
    </row>
    <row r="1019" spans="5:6" x14ac:dyDescent="0.25">
      <c r="E1019"/>
      <c r="F1019"/>
    </row>
    <row r="1020" spans="5:6" x14ac:dyDescent="0.25">
      <c r="E1020"/>
      <c r="F1020"/>
    </row>
    <row r="1021" spans="5:6" x14ac:dyDescent="0.25">
      <c r="E1021"/>
      <c r="F1021"/>
    </row>
    <row r="1022" spans="5:6" x14ac:dyDescent="0.25">
      <c r="E1022"/>
      <c r="F1022"/>
    </row>
    <row r="1023" spans="5:6" x14ac:dyDescent="0.25">
      <c r="E1023"/>
      <c r="F1023"/>
    </row>
    <row r="1024" spans="5:6" x14ac:dyDescent="0.25">
      <c r="E1024"/>
      <c r="F1024"/>
    </row>
    <row r="1025" spans="5:6" x14ac:dyDescent="0.25">
      <c r="E1025"/>
      <c r="F1025"/>
    </row>
    <row r="1026" spans="5:6" x14ac:dyDescent="0.25">
      <c r="E1026"/>
      <c r="F1026"/>
    </row>
    <row r="1027" spans="5:6" x14ac:dyDescent="0.25">
      <c r="E1027"/>
      <c r="F1027"/>
    </row>
    <row r="1028" spans="5:6" x14ac:dyDescent="0.25">
      <c r="E1028"/>
      <c r="F1028"/>
    </row>
    <row r="1029" spans="5:6" x14ac:dyDescent="0.25">
      <c r="E1029"/>
      <c r="F1029"/>
    </row>
    <row r="1030" spans="5:6" x14ac:dyDescent="0.25">
      <c r="E1030"/>
      <c r="F1030"/>
    </row>
    <row r="1031" spans="5:6" x14ac:dyDescent="0.25">
      <c r="E1031"/>
      <c r="F1031"/>
    </row>
    <row r="1032" spans="5:6" x14ac:dyDescent="0.25">
      <c r="E1032"/>
      <c r="F1032"/>
    </row>
    <row r="1033" spans="5:6" x14ac:dyDescent="0.25">
      <c r="E1033"/>
      <c r="F1033"/>
    </row>
    <row r="1034" spans="5:6" x14ac:dyDescent="0.25">
      <c r="E1034"/>
      <c r="F1034"/>
    </row>
    <row r="1035" spans="5:6" x14ac:dyDescent="0.25">
      <c r="E1035"/>
      <c r="F1035"/>
    </row>
    <row r="1036" spans="5:6" x14ac:dyDescent="0.25">
      <c r="E1036"/>
      <c r="F1036"/>
    </row>
    <row r="1037" spans="5:6" x14ac:dyDescent="0.25">
      <c r="E1037"/>
      <c r="F1037"/>
    </row>
    <row r="1038" spans="5:6" x14ac:dyDescent="0.25">
      <c r="E1038"/>
      <c r="F1038"/>
    </row>
    <row r="1039" spans="5:6" x14ac:dyDescent="0.25">
      <c r="E1039"/>
      <c r="F1039"/>
    </row>
    <row r="1040" spans="5:6" x14ac:dyDescent="0.25">
      <c r="E1040"/>
      <c r="F1040"/>
    </row>
    <row r="1041" spans="5:6" x14ac:dyDescent="0.25">
      <c r="E1041"/>
      <c r="F1041"/>
    </row>
    <row r="1042" spans="5:6" x14ac:dyDescent="0.25">
      <c r="E1042"/>
      <c r="F1042"/>
    </row>
    <row r="1043" spans="5:6" x14ac:dyDescent="0.25">
      <c r="E1043"/>
      <c r="F1043"/>
    </row>
    <row r="1044" spans="5:6" x14ac:dyDescent="0.25">
      <c r="E1044"/>
      <c r="F1044"/>
    </row>
    <row r="1045" spans="5:6" x14ac:dyDescent="0.25">
      <c r="E1045"/>
      <c r="F1045"/>
    </row>
    <row r="1046" spans="5:6" x14ac:dyDescent="0.25">
      <c r="E1046"/>
      <c r="F1046"/>
    </row>
    <row r="1047" spans="5:6" x14ac:dyDescent="0.25">
      <c r="E1047"/>
      <c r="F1047"/>
    </row>
    <row r="1048" spans="5:6" x14ac:dyDescent="0.25">
      <c r="E1048"/>
      <c r="F1048"/>
    </row>
    <row r="1049" spans="5:6" x14ac:dyDescent="0.25">
      <c r="E1049"/>
      <c r="F1049"/>
    </row>
    <row r="1050" spans="5:6" x14ac:dyDescent="0.25">
      <c r="E1050"/>
      <c r="F1050"/>
    </row>
    <row r="1051" spans="5:6" x14ac:dyDescent="0.25">
      <c r="E1051"/>
      <c r="F1051"/>
    </row>
    <row r="1052" spans="5:6" x14ac:dyDescent="0.25">
      <c r="E1052"/>
      <c r="F1052"/>
    </row>
    <row r="1053" spans="5:6" x14ac:dyDescent="0.25">
      <c r="E1053"/>
      <c r="F1053"/>
    </row>
    <row r="1054" spans="5:6" x14ac:dyDescent="0.25">
      <c r="E1054"/>
      <c r="F1054"/>
    </row>
    <row r="1055" spans="5:6" x14ac:dyDescent="0.25">
      <c r="E1055"/>
      <c r="F1055"/>
    </row>
  </sheetData>
  <pageMargins left="0.70866141732283472" right="0.70866141732283472" top="0.78740157480314965" bottom="0.78740157480314965" header="0.31496062992125984" footer="0.31496062992125984"/>
  <pageSetup paperSize="8" fitToHeight="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B9A2-0DD7-463B-86B8-578A17A80DA3}">
  <sheetPr>
    <tabColor rgb="FFFF33CC"/>
    <pageSetUpPr fitToPage="1"/>
  </sheetPr>
  <dimension ref="A3:H1055"/>
  <sheetViews>
    <sheetView zoomScale="130" zoomScaleNormal="130" workbookViewId="0">
      <pane ySplit="3" topLeftCell="A4" activePane="bottomLeft" state="frozen"/>
      <selection pane="bottomLeft" activeCell="A10" sqref="A10"/>
    </sheetView>
  </sheetViews>
  <sheetFormatPr defaultRowHeight="15" x14ac:dyDescent="0.25"/>
  <cols>
    <col min="1" max="1" width="14.85546875" customWidth="1"/>
    <col min="2" max="2" width="16.85546875" customWidth="1"/>
    <col min="3" max="3" width="20.140625" customWidth="1"/>
    <col min="4" max="4" width="29.140625" bestFit="1" customWidth="1"/>
    <col min="5" max="5" width="29.140625" style="162" bestFit="1" customWidth="1"/>
    <col min="6" max="6" width="23.28515625" style="162" bestFit="1" customWidth="1"/>
    <col min="7" max="7" width="16.140625" style="162" bestFit="1" customWidth="1"/>
    <col min="8" max="8" width="25" bestFit="1" customWidth="1"/>
  </cols>
  <sheetData>
    <row r="3" spans="1:8" s="163" customFormat="1" ht="60" x14ac:dyDescent="0.25">
      <c r="A3" s="161" t="s">
        <v>1469</v>
      </c>
      <c r="B3" s="161" t="s">
        <v>1470</v>
      </c>
      <c r="C3" s="161" t="s">
        <v>164</v>
      </c>
      <c r="D3" s="161" t="s">
        <v>1327</v>
      </c>
      <c r="E3" s="167" t="s">
        <v>161</v>
      </c>
      <c r="F3" s="167" t="s">
        <v>162</v>
      </c>
      <c r="G3" s="163" t="s">
        <v>706</v>
      </c>
      <c r="H3" s="163" t="s">
        <v>1298</v>
      </c>
    </row>
    <row r="4" spans="1:8" x14ac:dyDescent="0.25">
      <c r="A4" t="s">
        <v>123</v>
      </c>
      <c r="E4"/>
      <c r="F4"/>
      <c r="G4" s="164">
        <v>712110.9800000001</v>
      </c>
      <c r="H4" s="164">
        <v>1024732.32</v>
      </c>
    </row>
    <row r="5" spans="1:8" x14ac:dyDescent="0.25">
      <c r="B5" t="s">
        <v>1472</v>
      </c>
      <c r="C5" t="s">
        <v>62</v>
      </c>
      <c r="E5"/>
      <c r="F5"/>
      <c r="G5" s="164">
        <v>712110.9800000001</v>
      </c>
      <c r="H5" s="164">
        <v>1024732.32</v>
      </c>
    </row>
    <row r="6" spans="1:8" x14ac:dyDescent="0.25">
      <c r="A6" t="s">
        <v>1479</v>
      </c>
      <c r="E6"/>
      <c r="F6"/>
      <c r="G6" s="164">
        <v>583261.81000000006</v>
      </c>
      <c r="H6" s="164">
        <v>581945.81000000006</v>
      </c>
    </row>
    <row r="7" spans="1:8" x14ac:dyDescent="0.25">
      <c r="B7" t="s">
        <v>1480</v>
      </c>
      <c r="C7" t="s">
        <v>316</v>
      </c>
      <c r="E7"/>
      <c r="F7"/>
      <c r="G7" s="164">
        <v>583261.81000000006</v>
      </c>
      <c r="H7" s="164">
        <v>581945.81000000006</v>
      </c>
    </row>
    <row r="8" spans="1:8" x14ac:dyDescent="0.25">
      <c r="A8" t="s">
        <v>1484</v>
      </c>
      <c r="E8"/>
      <c r="F8"/>
      <c r="G8" s="164">
        <v>475144.69421487604</v>
      </c>
      <c r="H8" s="164">
        <v>1080711.694214876</v>
      </c>
    </row>
    <row r="9" spans="1:8" x14ac:dyDescent="0.25">
      <c r="B9" t="s">
        <v>1480</v>
      </c>
      <c r="C9" t="s">
        <v>451</v>
      </c>
      <c r="E9"/>
      <c r="F9"/>
      <c r="G9" s="164">
        <v>475144.69421487604</v>
      </c>
      <c r="H9" s="164">
        <v>1080711.694214876</v>
      </c>
    </row>
    <row r="10" spans="1:8" x14ac:dyDescent="0.25">
      <c r="A10" t="s">
        <v>1482</v>
      </c>
      <c r="E10"/>
      <c r="F10"/>
      <c r="G10" s="164">
        <v>452000</v>
      </c>
      <c r="H10" s="164">
        <v>452000</v>
      </c>
    </row>
    <row r="11" spans="1:8" x14ac:dyDescent="0.25">
      <c r="B11" t="s">
        <v>1478</v>
      </c>
      <c r="C11" t="s">
        <v>339</v>
      </c>
      <c r="E11"/>
      <c r="F11"/>
      <c r="G11" s="164">
        <v>452000</v>
      </c>
      <c r="H11" s="164">
        <v>452000</v>
      </c>
    </row>
    <row r="12" spans="1:8" x14ac:dyDescent="0.25">
      <c r="A12" t="s">
        <v>1475</v>
      </c>
      <c r="E12"/>
      <c r="F12"/>
      <c r="G12" s="164">
        <v>341844.52</v>
      </c>
      <c r="H12" s="164">
        <v>741609.52</v>
      </c>
    </row>
    <row r="13" spans="1:8" x14ac:dyDescent="0.25">
      <c r="B13" t="s">
        <v>1476</v>
      </c>
      <c r="C13" t="s">
        <v>1259</v>
      </c>
      <c r="E13"/>
      <c r="F13"/>
      <c r="G13" s="164">
        <v>341844.52</v>
      </c>
      <c r="H13" s="164">
        <v>741609.52</v>
      </c>
    </row>
    <row r="14" spans="1:8" x14ac:dyDescent="0.25">
      <c r="D14" t="s">
        <v>1497</v>
      </c>
      <c r="E14"/>
      <c r="F14"/>
      <c r="G14" s="164">
        <v>104222</v>
      </c>
      <c r="H14" s="164">
        <v>208444</v>
      </c>
    </row>
    <row r="15" spans="1:8" x14ac:dyDescent="0.25">
      <c r="E15" t="s">
        <v>1074</v>
      </c>
      <c r="F15"/>
      <c r="G15" s="164">
        <v>104222</v>
      </c>
      <c r="H15" s="164">
        <v>208444</v>
      </c>
    </row>
    <row r="16" spans="1:8" x14ac:dyDescent="0.25">
      <c r="D16" t="s">
        <v>1412</v>
      </c>
      <c r="E16"/>
      <c r="F16"/>
      <c r="G16" s="164">
        <v>25035</v>
      </c>
      <c r="H16" s="164">
        <v>75105</v>
      </c>
    </row>
    <row r="17" spans="4:8" x14ac:dyDescent="0.25">
      <c r="E17" t="s">
        <v>1126</v>
      </c>
      <c r="F17"/>
      <c r="G17" s="164">
        <v>25035</v>
      </c>
      <c r="H17" s="164">
        <v>75105</v>
      </c>
    </row>
    <row r="18" spans="4:8" x14ac:dyDescent="0.25">
      <c r="D18" t="s">
        <v>1502</v>
      </c>
      <c r="E18"/>
      <c r="F18"/>
      <c r="G18" s="164">
        <v>18423</v>
      </c>
      <c r="H18" s="164">
        <v>110538</v>
      </c>
    </row>
    <row r="19" spans="4:8" x14ac:dyDescent="0.25">
      <c r="E19" t="s">
        <v>1084</v>
      </c>
      <c r="F19"/>
      <c r="G19" s="164">
        <v>18423</v>
      </c>
      <c r="H19" s="164">
        <v>110538</v>
      </c>
    </row>
    <row r="20" spans="4:8" x14ac:dyDescent="0.25">
      <c r="D20" t="s">
        <v>1520</v>
      </c>
      <c r="E20"/>
      <c r="F20"/>
      <c r="G20" s="164">
        <v>18089</v>
      </c>
      <c r="H20" s="164">
        <v>18089</v>
      </c>
    </row>
    <row r="21" spans="4:8" x14ac:dyDescent="0.25">
      <c r="E21" t="s">
        <v>1091</v>
      </c>
      <c r="F21"/>
      <c r="G21" s="164">
        <v>18089</v>
      </c>
      <c r="H21" s="164">
        <v>18089</v>
      </c>
    </row>
    <row r="22" spans="4:8" x14ac:dyDescent="0.25">
      <c r="D22" t="s">
        <v>1353</v>
      </c>
      <c r="E22"/>
      <c r="F22"/>
      <c r="G22" s="164">
        <v>17566</v>
      </c>
      <c r="H22" s="164">
        <v>52698</v>
      </c>
    </row>
    <row r="23" spans="4:8" x14ac:dyDescent="0.25">
      <c r="E23" t="s">
        <v>105</v>
      </c>
      <c r="F23"/>
      <c r="G23" s="164">
        <v>17566</v>
      </c>
      <c r="H23" s="164">
        <v>52698</v>
      </c>
    </row>
    <row r="24" spans="4:8" x14ac:dyDescent="0.25">
      <c r="D24" t="s">
        <v>1503</v>
      </c>
      <c r="E24"/>
      <c r="F24"/>
      <c r="G24" s="164">
        <v>17550</v>
      </c>
      <c r="H24" s="164">
        <v>17550</v>
      </c>
    </row>
    <row r="25" spans="4:8" x14ac:dyDescent="0.25">
      <c r="E25" t="s">
        <v>1091</v>
      </c>
      <c r="F25"/>
      <c r="G25" s="164">
        <v>17550</v>
      </c>
      <c r="H25" s="164">
        <v>17550</v>
      </c>
    </row>
    <row r="26" spans="4:8" x14ac:dyDescent="0.25">
      <c r="D26" t="s">
        <v>1536</v>
      </c>
      <c r="E26"/>
      <c r="F26"/>
      <c r="G26" s="164">
        <v>14800</v>
      </c>
      <c r="H26" s="164">
        <v>14800</v>
      </c>
    </row>
    <row r="27" spans="4:8" x14ac:dyDescent="0.25">
      <c r="E27" t="s">
        <v>308</v>
      </c>
      <c r="F27"/>
      <c r="G27" s="164">
        <v>14800</v>
      </c>
      <c r="H27" s="164">
        <v>14800</v>
      </c>
    </row>
    <row r="28" spans="4:8" x14ac:dyDescent="0.25">
      <c r="D28" t="s">
        <v>1496</v>
      </c>
      <c r="E28"/>
      <c r="F28"/>
      <c r="G28" s="164">
        <v>13703</v>
      </c>
      <c r="H28" s="164">
        <v>13703</v>
      </c>
    </row>
    <row r="29" spans="4:8" x14ac:dyDescent="0.25">
      <c r="E29" t="s">
        <v>308</v>
      </c>
      <c r="F29"/>
      <c r="G29" s="164">
        <v>13703</v>
      </c>
      <c r="H29" s="164">
        <v>13703</v>
      </c>
    </row>
    <row r="30" spans="4:8" x14ac:dyDescent="0.25">
      <c r="D30" t="s">
        <v>1493</v>
      </c>
      <c r="E30"/>
      <c r="F30"/>
      <c r="G30" s="164">
        <v>12155</v>
      </c>
      <c r="H30" s="164">
        <v>12155</v>
      </c>
    </row>
    <row r="31" spans="4:8" x14ac:dyDescent="0.25">
      <c r="E31" t="s">
        <v>308</v>
      </c>
      <c r="F31"/>
      <c r="G31" s="164">
        <v>12155</v>
      </c>
      <c r="H31" s="164">
        <v>12155</v>
      </c>
    </row>
    <row r="32" spans="4:8" x14ac:dyDescent="0.25">
      <c r="D32" t="s">
        <v>1422</v>
      </c>
      <c r="E32"/>
      <c r="F32"/>
      <c r="G32" s="164">
        <v>9809</v>
      </c>
      <c r="H32" s="164">
        <v>21243</v>
      </c>
    </row>
    <row r="33" spans="4:8" x14ac:dyDescent="0.25">
      <c r="E33" t="s">
        <v>828</v>
      </c>
      <c r="F33"/>
      <c r="G33" s="164">
        <v>5400</v>
      </c>
      <c r="H33" s="164">
        <v>10800</v>
      </c>
    </row>
    <row r="34" spans="4:8" x14ac:dyDescent="0.25">
      <c r="E34" t="s">
        <v>1162</v>
      </c>
      <c r="F34"/>
      <c r="G34" s="164">
        <v>2289</v>
      </c>
      <c r="H34" s="164">
        <v>5073</v>
      </c>
    </row>
    <row r="35" spans="4:8" x14ac:dyDescent="0.25">
      <c r="E35" t="s">
        <v>1185</v>
      </c>
      <c r="F35"/>
      <c r="G35" s="164">
        <v>1130</v>
      </c>
      <c r="H35" s="164">
        <v>3390</v>
      </c>
    </row>
    <row r="36" spans="4:8" x14ac:dyDescent="0.25">
      <c r="E36" t="s">
        <v>721</v>
      </c>
      <c r="F36"/>
      <c r="G36" s="164">
        <v>990</v>
      </c>
      <c r="H36" s="164">
        <v>1980</v>
      </c>
    </row>
    <row r="37" spans="4:8" x14ac:dyDescent="0.25">
      <c r="D37" t="s">
        <v>1333</v>
      </c>
      <c r="E37"/>
      <c r="F37"/>
      <c r="G37" s="164">
        <v>9380</v>
      </c>
      <c r="H37" s="164">
        <v>9380</v>
      </c>
    </row>
    <row r="38" spans="4:8" x14ac:dyDescent="0.25">
      <c r="E38" t="s">
        <v>1109</v>
      </c>
      <c r="F38"/>
      <c r="G38" s="164">
        <v>9380</v>
      </c>
      <c r="H38" s="164">
        <v>9380</v>
      </c>
    </row>
    <row r="39" spans="4:8" x14ac:dyDescent="0.25">
      <c r="D39" t="s">
        <v>1523</v>
      </c>
      <c r="E39"/>
      <c r="F39"/>
      <c r="G39" s="164">
        <v>8400</v>
      </c>
      <c r="H39" s="164">
        <v>25200</v>
      </c>
    </row>
    <row r="40" spans="4:8" x14ac:dyDescent="0.25">
      <c r="E40" t="s">
        <v>1117</v>
      </c>
      <c r="F40"/>
      <c r="G40" s="164">
        <v>8400</v>
      </c>
      <c r="H40" s="164">
        <v>25200</v>
      </c>
    </row>
    <row r="41" spans="4:8" x14ac:dyDescent="0.25">
      <c r="D41" t="s">
        <v>1499</v>
      </c>
      <c r="E41"/>
      <c r="F41"/>
      <c r="G41" s="164">
        <v>7700</v>
      </c>
      <c r="H41" s="164">
        <v>7700</v>
      </c>
    </row>
    <row r="42" spans="4:8" x14ac:dyDescent="0.25">
      <c r="E42" t="s">
        <v>828</v>
      </c>
      <c r="F42"/>
      <c r="G42" s="164">
        <v>7700</v>
      </c>
      <c r="H42" s="164">
        <v>7700</v>
      </c>
    </row>
    <row r="43" spans="4:8" x14ac:dyDescent="0.25">
      <c r="D43" t="s">
        <v>1495</v>
      </c>
      <c r="E43"/>
      <c r="F43"/>
      <c r="G43" s="164">
        <v>7000</v>
      </c>
      <c r="H43" s="164">
        <v>21000</v>
      </c>
    </row>
    <row r="44" spans="4:8" x14ac:dyDescent="0.25">
      <c r="E44" t="s">
        <v>1104</v>
      </c>
      <c r="F44"/>
      <c r="G44" s="164">
        <v>7000</v>
      </c>
      <c r="H44" s="164">
        <v>21000</v>
      </c>
    </row>
    <row r="45" spans="4:8" x14ac:dyDescent="0.25">
      <c r="D45" t="s">
        <v>1516</v>
      </c>
      <c r="E45"/>
      <c r="F45"/>
      <c r="G45" s="164">
        <v>5980</v>
      </c>
      <c r="H45" s="164">
        <v>17940</v>
      </c>
    </row>
    <row r="46" spans="4:8" x14ac:dyDescent="0.25">
      <c r="E46" t="s">
        <v>1109</v>
      </c>
      <c r="F46"/>
      <c r="G46" s="164">
        <v>5980</v>
      </c>
      <c r="H46" s="164">
        <v>17940</v>
      </c>
    </row>
    <row r="47" spans="4:8" x14ac:dyDescent="0.25">
      <c r="D47" t="s">
        <v>1462</v>
      </c>
      <c r="E47"/>
      <c r="F47"/>
      <c r="G47" s="164">
        <v>4800</v>
      </c>
      <c r="H47" s="164">
        <v>14400</v>
      </c>
    </row>
    <row r="48" spans="4:8" x14ac:dyDescent="0.25">
      <c r="E48" t="s">
        <v>1136</v>
      </c>
      <c r="F48"/>
      <c r="G48" s="164">
        <v>4800</v>
      </c>
      <c r="H48" s="164">
        <v>14400</v>
      </c>
    </row>
    <row r="49" spans="4:8" x14ac:dyDescent="0.25">
      <c r="D49" t="s">
        <v>1532</v>
      </c>
      <c r="E49"/>
      <c r="F49"/>
      <c r="G49" s="164">
        <v>4134</v>
      </c>
      <c r="H49" s="164">
        <v>12402</v>
      </c>
    </row>
    <row r="50" spans="4:8" x14ac:dyDescent="0.25">
      <c r="E50" t="s">
        <v>308</v>
      </c>
      <c r="F50"/>
      <c r="G50" s="164">
        <v>4134</v>
      </c>
      <c r="H50" s="164">
        <v>12402</v>
      </c>
    </row>
    <row r="51" spans="4:8" x14ac:dyDescent="0.25">
      <c r="D51" t="s">
        <v>1461</v>
      </c>
      <c r="E51"/>
      <c r="F51"/>
      <c r="G51" s="164">
        <v>4060</v>
      </c>
      <c r="H51" s="164">
        <v>12180</v>
      </c>
    </row>
    <row r="52" spans="4:8" x14ac:dyDescent="0.25">
      <c r="E52" t="s">
        <v>1074</v>
      </c>
      <c r="F52"/>
      <c r="G52" s="164">
        <v>4060</v>
      </c>
      <c r="H52" s="164">
        <v>12180</v>
      </c>
    </row>
    <row r="53" spans="4:8" x14ac:dyDescent="0.25">
      <c r="D53" t="s">
        <v>1512</v>
      </c>
      <c r="E53"/>
      <c r="F53"/>
      <c r="G53" s="164">
        <v>3952</v>
      </c>
      <c r="H53" s="164">
        <v>15328</v>
      </c>
    </row>
    <row r="54" spans="4:8" x14ac:dyDescent="0.25">
      <c r="E54" t="s">
        <v>308</v>
      </c>
      <c r="F54"/>
      <c r="G54" s="164">
        <v>3952</v>
      </c>
      <c r="H54" s="164">
        <v>15328</v>
      </c>
    </row>
    <row r="55" spans="4:8" x14ac:dyDescent="0.25">
      <c r="D55" t="s">
        <v>1508</v>
      </c>
      <c r="E55"/>
      <c r="F55"/>
      <c r="G55" s="164">
        <v>3936</v>
      </c>
      <c r="H55" s="164">
        <v>3936</v>
      </c>
    </row>
    <row r="56" spans="4:8" x14ac:dyDescent="0.25">
      <c r="E56" t="s">
        <v>1109</v>
      </c>
      <c r="F56"/>
      <c r="G56" s="164">
        <v>3936</v>
      </c>
      <c r="H56" s="164">
        <v>3936</v>
      </c>
    </row>
    <row r="57" spans="4:8" x14ac:dyDescent="0.25">
      <c r="D57" t="s">
        <v>1530</v>
      </c>
      <c r="E57"/>
      <c r="F57"/>
      <c r="G57" s="164">
        <v>2960</v>
      </c>
      <c r="H57" s="164">
        <v>2960</v>
      </c>
    </row>
    <row r="58" spans="4:8" x14ac:dyDescent="0.25">
      <c r="E58" t="s">
        <v>828</v>
      </c>
      <c r="F58"/>
      <c r="G58" s="164">
        <v>2960</v>
      </c>
      <c r="H58" s="164">
        <v>2960</v>
      </c>
    </row>
    <row r="59" spans="4:8" x14ac:dyDescent="0.25">
      <c r="D59" t="s">
        <v>1492</v>
      </c>
      <c r="E59"/>
      <c r="F59"/>
      <c r="G59" s="164">
        <v>2400</v>
      </c>
      <c r="H59" s="164">
        <v>7200</v>
      </c>
    </row>
    <row r="60" spans="4:8" x14ac:dyDescent="0.25">
      <c r="E60" t="s">
        <v>1121</v>
      </c>
      <c r="F60"/>
      <c r="G60" s="164">
        <v>2400</v>
      </c>
      <c r="H60" s="164">
        <v>7200</v>
      </c>
    </row>
    <row r="61" spans="4:8" x14ac:dyDescent="0.25">
      <c r="D61" t="s">
        <v>1529</v>
      </c>
      <c r="E61"/>
      <c r="F61"/>
      <c r="G61" s="164">
        <v>2172</v>
      </c>
      <c r="H61" s="164">
        <v>2172</v>
      </c>
    </row>
    <row r="62" spans="4:8" x14ac:dyDescent="0.25">
      <c r="E62" t="s">
        <v>1256</v>
      </c>
      <c r="F62"/>
      <c r="G62" s="164">
        <v>2172</v>
      </c>
      <c r="H62" s="164">
        <v>2172</v>
      </c>
    </row>
    <row r="63" spans="4:8" x14ac:dyDescent="0.25">
      <c r="D63" t="s">
        <v>1527</v>
      </c>
      <c r="E63"/>
      <c r="F63"/>
      <c r="G63" s="164">
        <v>2160</v>
      </c>
      <c r="H63" s="164">
        <v>6480</v>
      </c>
    </row>
    <row r="64" spans="4:8" x14ac:dyDescent="0.25">
      <c r="E64" t="s">
        <v>1167</v>
      </c>
      <c r="F64"/>
      <c r="G64" s="164">
        <v>2160</v>
      </c>
      <c r="H64" s="164">
        <v>6480</v>
      </c>
    </row>
    <row r="65" spans="4:8" x14ac:dyDescent="0.25">
      <c r="D65" t="s">
        <v>1500</v>
      </c>
      <c r="E65"/>
      <c r="F65"/>
      <c r="G65" s="164">
        <v>2000</v>
      </c>
      <c r="H65" s="164">
        <v>6000</v>
      </c>
    </row>
    <row r="66" spans="4:8" x14ac:dyDescent="0.25">
      <c r="E66" t="s">
        <v>1149</v>
      </c>
      <c r="F66"/>
      <c r="G66" s="164">
        <v>2000</v>
      </c>
      <c r="H66" s="164">
        <v>6000</v>
      </c>
    </row>
    <row r="67" spans="4:8" x14ac:dyDescent="0.25">
      <c r="D67" t="s">
        <v>1498</v>
      </c>
      <c r="E67"/>
      <c r="F67"/>
      <c r="G67" s="164">
        <v>1950</v>
      </c>
      <c r="H67" s="164">
        <v>1950</v>
      </c>
    </row>
    <row r="68" spans="4:8" x14ac:dyDescent="0.25">
      <c r="E68" t="s">
        <v>721</v>
      </c>
      <c r="F68"/>
      <c r="G68" s="164">
        <v>1950</v>
      </c>
      <c r="H68" s="164">
        <v>1950</v>
      </c>
    </row>
    <row r="69" spans="4:8" x14ac:dyDescent="0.25">
      <c r="D69" t="s">
        <v>1525</v>
      </c>
      <c r="E69"/>
      <c r="F69"/>
      <c r="G69" s="164">
        <v>1928</v>
      </c>
      <c r="H69" s="164">
        <v>1928</v>
      </c>
    </row>
    <row r="70" spans="4:8" x14ac:dyDescent="0.25">
      <c r="E70" t="s">
        <v>1173</v>
      </c>
      <c r="F70"/>
      <c r="G70" s="164">
        <v>1928</v>
      </c>
      <c r="H70" s="164">
        <v>1928</v>
      </c>
    </row>
    <row r="71" spans="4:8" x14ac:dyDescent="0.25">
      <c r="D71" t="s">
        <v>1519</v>
      </c>
      <c r="E71"/>
      <c r="F71"/>
      <c r="G71" s="164">
        <v>1910</v>
      </c>
      <c r="H71" s="164">
        <v>1910</v>
      </c>
    </row>
    <row r="72" spans="4:8" x14ac:dyDescent="0.25">
      <c r="E72" t="s">
        <v>1109</v>
      </c>
      <c r="F72"/>
      <c r="G72" s="164">
        <v>1910</v>
      </c>
      <c r="H72" s="164">
        <v>1910</v>
      </c>
    </row>
    <row r="73" spans="4:8" x14ac:dyDescent="0.25">
      <c r="D73" t="s">
        <v>1531</v>
      </c>
      <c r="E73"/>
      <c r="F73"/>
      <c r="G73" s="164">
        <v>1700</v>
      </c>
      <c r="H73" s="164">
        <v>1700</v>
      </c>
    </row>
    <row r="74" spans="4:8" x14ac:dyDescent="0.25">
      <c r="E74" t="s">
        <v>1109</v>
      </c>
      <c r="F74"/>
      <c r="G74" s="164">
        <v>1700</v>
      </c>
      <c r="H74" s="164">
        <v>1700</v>
      </c>
    </row>
    <row r="75" spans="4:8" x14ac:dyDescent="0.25">
      <c r="D75" t="s">
        <v>1505</v>
      </c>
      <c r="E75"/>
      <c r="F75"/>
      <c r="G75" s="164">
        <v>1694</v>
      </c>
      <c r="H75" s="164">
        <v>1694</v>
      </c>
    </row>
    <row r="76" spans="4:8" x14ac:dyDescent="0.25">
      <c r="E76" t="s">
        <v>704</v>
      </c>
      <c r="F76"/>
      <c r="G76" s="164">
        <v>1694</v>
      </c>
      <c r="H76" s="164">
        <v>1694</v>
      </c>
    </row>
    <row r="77" spans="4:8" x14ac:dyDescent="0.25">
      <c r="D77" t="s">
        <v>1533</v>
      </c>
      <c r="E77"/>
      <c r="F77"/>
      <c r="G77" s="164">
        <v>1410</v>
      </c>
      <c r="H77" s="164">
        <v>1410</v>
      </c>
    </row>
    <row r="78" spans="4:8" x14ac:dyDescent="0.25">
      <c r="E78" t="s">
        <v>823</v>
      </c>
      <c r="F78"/>
      <c r="G78" s="164">
        <v>1410</v>
      </c>
      <c r="H78" s="164">
        <v>1410</v>
      </c>
    </row>
    <row r="79" spans="4:8" x14ac:dyDescent="0.25">
      <c r="D79" t="s">
        <v>1524</v>
      </c>
      <c r="E79"/>
      <c r="F79"/>
      <c r="G79" s="164">
        <v>1000</v>
      </c>
      <c r="H79" s="164">
        <v>3000</v>
      </c>
    </row>
    <row r="80" spans="4:8" x14ac:dyDescent="0.25">
      <c r="E80" t="s">
        <v>1154</v>
      </c>
      <c r="F80"/>
      <c r="G80" s="164">
        <v>1000</v>
      </c>
      <c r="H80" s="164">
        <v>3000</v>
      </c>
    </row>
    <row r="81" spans="4:8" x14ac:dyDescent="0.25">
      <c r="D81" t="s">
        <v>1522</v>
      </c>
      <c r="E81"/>
      <c r="F81"/>
      <c r="G81" s="164">
        <v>994</v>
      </c>
      <c r="H81" s="164">
        <v>2982</v>
      </c>
    </row>
    <row r="82" spans="4:8" x14ac:dyDescent="0.25">
      <c r="E82" t="s">
        <v>1230</v>
      </c>
      <c r="F82"/>
      <c r="G82" s="164">
        <v>994</v>
      </c>
      <c r="H82" s="164">
        <v>2982</v>
      </c>
    </row>
    <row r="83" spans="4:8" x14ac:dyDescent="0.25">
      <c r="D83" t="s">
        <v>1494</v>
      </c>
      <c r="E83"/>
      <c r="F83"/>
      <c r="G83" s="164">
        <v>954</v>
      </c>
      <c r="H83" s="164">
        <v>2862</v>
      </c>
    </row>
    <row r="84" spans="4:8" x14ac:dyDescent="0.25">
      <c r="E84" t="s">
        <v>1121</v>
      </c>
      <c r="F84"/>
      <c r="G84" s="164">
        <v>954</v>
      </c>
      <c r="H84" s="164">
        <v>2862</v>
      </c>
    </row>
    <row r="85" spans="4:8" x14ac:dyDescent="0.25">
      <c r="D85" t="s">
        <v>1517</v>
      </c>
      <c r="E85"/>
      <c r="F85"/>
      <c r="G85" s="164">
        <v>900</v>
      </c>
      <c r="H85" s="164">
        <v>2700</v>
      </c>
    </row>
    <row r="86" spans="4:8" x14ac:dyDescent="0.25">
      <c r="E86" t="s">
        <v>1241</v>
      </c>
      <c r="F86"/>
      <c r="G86" s="164">
        <v>900</v>
      </c>
      <c r="H86" s="164">
        <v>2700</v>
      </c>
    </row>
    <row r="87" spans="4:8" x14ac:dyDescent="0.25">
      <c r="D87" t="s">
        <v>1526</v>
      </c>
      <c r="E87"/>
      <c r="F87"/>
      <c r="G87" s="164">
        <v>612</v>
      </c>
      <c r="H87" s="164">
        <v>612</v>
      </c>
    </row>
    <row r="88" spans="4:8" x14ac:dyDescent="0.25">
      <c r="E88" t="s">
        <v>1194</v>
      </c>
      <c r="F88"/>
      <c r="G88" s="164">
        <v>612</v>
      </c>
      <c r="H88" s="164">
        <v>612</v>
      </c>
    </row>
    <row r="89" spans="4:8" x14ac:dyDescent="0.25">
      <c r="D89" t="s">
        <v>1510</v>
      </c>
      <c r="E89"/>
      <c r="F89"/>
      <c r="G89" s="164">
        <v>594</v>
      </c>
      <c r="H89" s="164">
        <v>594</v>
      </c>
    </row>
    <row r="90" spans="4:8" x14ac:dyDescent="0.25">
      <c r="E90" t="s">
        <v>823</v>
      </c>
      <c r="F90"/>
      <c r="G90" s="164">
        <v>594</v>
      </c>
      <c r="H90" s="164">
        <v>594</v>
      </c>
    </row>
    <row r="91" spans="4:8" x14ac:dyDescent="0.25">
      <c r="D91" t="s">
        <v>1534</v>
      </c>
      <c r="E91"/>
      <c r="F91"/>
      <c r="G91" s="164">
        <v>546</v>
      </c>
      <c r="H91" s="164">
        <v>1638</v>
      </c>
    </row>
    <row r="92" spans="4:8" x14ac:dyDescent="0.25">
      <c r="E92" t="s">
        <v>1140</v>
      </c>
      <c r="F92"/>
      <c r="G92" s="164">
        <v>546</v>
      </c>
      <c r="H92" s="164">
        <v>1638</v>
      </c>
    </row>
    <row r="93" spans="4:8" x14ac:dyDescent="0.25">
      <c r="D93" t="s">
        <v>1501</v>
      </c>
      <c r="E93"/>
      <c r="F93"/>
      <c r="G93" s="164">
        <v>527.5</v>
      </c>
      <c r="H93" s="164">
        <v>1582.5</v>
      </c>
    </row>
    <row r="94" spans="4:8" x14ac:dyDescent="0.25">
      <c r="E94" t="s">
        <v>1162</v>
      </c>
      <c r="F94"/>
      <c r="G94" s="164">
        <v>527.5</v>
      </c>
      <c r="H94" s="164">
        <v>1582.5</v>
      </c>
    </row>
    <row r="95" spans="4:8" x14ac:dyDescent="0.25">
      <c r="D95" t="s">
        <v>1518</v>
      </c>
      <c r="E95"/>
      <c r="F95"/>
      <c r="G95" s="164">
        <v>510</v>
      </c>
      <c r="H95" s="164">
        <v>1020</v>
      </c>
    </row>
    <row r="96" spans="4:8" x14ac:dyDescent="0.25">
      <c r="E96" t="s">
        <v>1234</v>
      </c>
      <c r="F96"/>
      <c r="G96" s="164">
        <v>510</v>
      </c>
      <c r="H96" s="164">
        <v>1020</v>
      </c>
    </row>
    <row r="97" spans="4:8" x14ac:dyDescent="0.25">
      <c r="D97" t="s">
        <v>1521</v>
      </c>
      <c r="E97"/>
      <c r="F97"/>
      <c r="G97" s="164">
        <v>445</v>
      </c>
      <c r="H97" s="164">
        <v>1335</v>
      </c>
    </row>
    <row r="98" spans="4:8" x14ac:dyDescent="0.25">
      <c r="E98" t="s">
        <v>1158</v>
      </c>
      <c r="F98"/>
      <c r="G98" s="164">
        <v>445</v>
      </c>
      <c r="H98" s="164">
        <v>1335</v>
      </c>
    </row>
    <row r="99" spans="4:8" x14ac:dyDescent="0.25">
      <c r="D99" t="s">
        <v>1509</v>
      </c>
      <c r="E99"/>
      <c r="F99"/>
      <c r="G99" s="164">
        <v>397.5</v>
      </c>
      <c r="H99" s="164">
        <v>1192.5</v>
      </c>
    </row>
    <row r="100" spans="4:8" x14ac:dyDescent="0.25">
      <c r="E100" t="s">
        <v>1162</v>
      </c>
      <c r="F100"/>
      <c r="G100" s="164">
        <v>397.5</v>
      </c>
      <c r="H100" s="164">
        <v>1192.5</v>
      </c>
    </row>
    <row r="101" spans="4:8" x14ac:dyDescent="0.25">
      <c r="D101" t="s">
        <v>1506</v>
      </c>
      <c r="E101"/>
      <c r="F101"/>
      <c r="G101" s="164">
        <v>390</v>
      </c>
      <c r="H101" s="164">
        <v>1170</v>
      </c>
    </row>
    <row r="102" spans="4:8" x14ac:dyDescent="0.25">
      <c r="E102" t="s">
        <v>1507</v>
      </c>
      <c r="F102"/>
      <c r="G102" s="164">
        <v>390</v>
      </c>
      <c r="H102" s="164">
        <v>1170</v>
      </c>
    </row>
    <row r="103" spans="4:8" x14ac:dyDescent="0.25">
      <c r="D103" t="s">
        <v>1511</v>
      </c>
      <c r="E103"/>
      <c r="F103"/>
      <c r="G103" s="164">
        <v>382</v>
      </c>
      <c r="H103" s="164">
        <v>382</v>
      </c>
    </row>
    <row r="104" spans="4:8" x14ac:dyDescent="0.25">
      <c r="E104" t="s">
        <v>1149</v>
      </c>
      <c r="F104"/>
      <c r="G104" s="164">
        <v>382</v>
      </c>
      <c r="H104" s="164">
        <v>382</v>
      </c>
    </row>
    <row r="105" spans="4:8" x14ac:dyDescent="0.25">
      <c r="D105" t="s">
        <v>1513</v>
      </c>
      <c r="E105"/>
      <c r="F105"/>
      <c r="G105" s="164">
        <v>212</v>
      </c>
      <c r="H105" s="164">
        <v>212</v>
      </c>
    </row>
    <row r="106" spans="4:8" x14ac:dyDescent="0.25">
      <c r="E106" t="s">
        <v>1253</v>
      </c>
      <c r="F106"/>
      <c r="G106" s="164">
        <v>212</v>
      </c>
      <c r="H106" s="164">
        <v>212</v>
      </c>
    </row>
    <row r="107" spans="4:8" x14ac:dyDescent="0.25">
      <c r="D107" t="s">
        <v>1504</v>
      </c>
      <c r="E107"/>
      <c r="F107"/>
      <c r="G107" s="164">
        <v>104</v>
      </c>
      <c r="H107" s="164">
        <v>312</v>
      </c>
    </row>
    <row r="108" spans="4:8" x14ac:dyDescent="0.25">
      <c r="E108" t="s">
        <v>1234</v>
      </c>
      <c r="F108"/>
      <c r="G108" s="164">
        <v>104</v>
      </c>
      <c r="H108" s="164">
        <v>312</v>
      </c>
    </row>
    <row r="109" spans="4:8" x14ac:dyDescent="0.25">
      <c r="D109" t="s">
        <v>1515</v>
      </c>
      <c r="E109"/>
      <c r="F109"/>
      <c r="G109" s="164">
        <v>102</v>
      </c>
      <c r="H109" s="164">
        <v>306</v>
      </c>
    </row>
    <row r="110" spans="4:8" x14ac:dyDescent="0.25">
      <c r="E110" t="s">
        <v>1245</v>
      </c>
      <c r="F110"/>
      <c r="G110" s="164">
        <v>102</v>
      </c>
      <c r="H110" s="164">
        <v>306</v>
      </c>
    </row>
    <row r="111" spans="4:8" x14ac:dyDescent="0.25">
      <c r="D111" t="s">
        <v>1514</v>
      </c>
      <c r="E111"/>
      <c r="F111"/>
      <c r="G111" s="164">
        <v>97</v>
      </c>
      <c r="H111" s="164">
        <v>291</v>
      </c>
    </row>
    <row r="112" spans="4:8" x14ac:dyDescent="0.25">
      <c r="E112" t="s">
        <v>1208</v>
      </c>
      <c r="F112"/>
      <c r="G112" s="164">
        <v>97</v>
      </c>
      <c r="H112" s="164">
        <v>291</v>
      </c>
    </row>
    <row r="113" spans="1:8" x14ac:dyDescent="0.25">
      <c r="D113" t="s">
        <v>1528</v>
      </c>
      <c r="E113"/>
      <c r="F113"/>
      <c r="G113" s="164">
        <v>62</v>
      </c>
      <c r="H113" s="164">
        <v>186</v>
      </c>
    </row>
    <row r="114" spans="1:8" x14ac:dyDescent="0.25">
      <c r="E114" t="s">
        <v>1170</v>
      </c>
      <c r="F114"/>
      <c r="G114" s="164">
        <v>62</v>
      </c>
      <c r="H114" s="164">
        <v>186</v>
      </c>
    </row>
    <row r="115" spans="1:8" x14ac:dyDescent="0.25">
      <c r="D115" t="s">
        <v>1535</v>
      </c>
      <c r="E115"/>
      <c r="F115"/>
      <c r="G115" s="164">
        <v>37.520000000000003</v>
      </c>
      <c r="H115" s="164">
        <v>37.520000000000003</v>
      </c>
    </row>
    <row r="116" spans="1:8" x14ac:dyDescent="0.25">
      <c r="E116" t="s">
        <v>1230</v>
      </c>
      <c r="F116"/>
      <c r="G116" s="164">
        <v>37.520000000000003</v>
      </c>
      <c r="H116" s="164">
        <v>37.520000000000003</v>
      </c>
    </row>
    <row r="117" spans="1:8" x14ac:dyDescent="0.25">
      <c r="A117" t="s">
        <v>1487</v>
      </c>
      <c r="E117"/>
      <c r="F117"/>
      <c r="G117" s="164">
        <v>312677.72000000003</v>
      </c>
      <c r="H117" s="164">
        <v>451664.72000000003</v>
      </c>
    </row>
    <row r="118" spans="1:8" x14ac:dyDescent="0.25">
      <c r="B118" t="s">
        <v>1472</v>
      </c>
      <c r="C118" t="s">
        <v>806</v>
      </c>
      <c r="E118"/>
      <c r="F118"/>
      <c r="G118" s="164">
        <v>312677.72000000003</v>
      </c>
      <c r="H118" s="164">
        <v>451664.72000000003</v>
      </c>
    </row>
    <row r="119" spans="1:8" x14ac:dyDescent="0.25">
      <c r="A119" t="s">
        <v>1486</v>
      </c>
      <c r="E119"/>
      <c r="F119"/>
      <c r="G119" s="164">
        <v>175402.76</v>
      </c>
      <c r="H119" s="164">
        <v>175402.76</v>
      </c>
    </row>
    <row r="120" spans="1:8" x14ac:dyDescent="0.25">
      <c r="B120" t="s">
        <v>1478</v>
      </c>
      <c r="C120" t="s">
        <v>694</v>
      </c>
      <c r="E120"/>
      <c r="F120"/>
      <c r="G120" s="164">
        <v>175402.76</v>
      </c>
      <c r="H120" s="164">
        <v>175402.76</v>
      </c>
    </row>
    <row r="121" spans="1:8" x14ac:dyDescent="0.25">
      <c r="A121" t="s">
        <v>1474</v>
      </c>
      <c r="E121"/>
      <c r="F121"/>
      <c r="G121" s="164">
        <v>174325.16999999998</v>
      </c>
      <c r="H121" s="164">
        <v>420093</v>
      </c>
    </row>
    <row r="122" spans="1:8" x14ac:dyDescent="0.25">
      <c r="B122" t="s">
        <v>1472</v>
      </c>
      <c r="C122" t="s">
        <v>562</v>
      </c>
      <c r="E122"/>
      <c r="F122"/>
      <c r="G122" s="164">
        <v>144031</v>
      </c>
      <c r="H122" s="164">
        <v>420093</v>
      </c>
    </row>
    <row r="123" spans="1:8" x14ac:dyDescent="0.25">
      <c r="C123" t="s">
        <v>136</v>
      </c>
      <c r="E123"/>
      <c r="F123"/>
      <c r="G123" s="164">
        <v>30294.17</v>
      </c>
      <c r="H123" s="164">
        <v>0</v>
      </c>
    </row>
    <row r="124" spans="1:8" x14ac:dyDescent="0.25">
      <c r="A124" t="s">
        <v>959</v>
      </c>
      <c r="E124"/>
      <c r="F124"/>
      <c r="G124" s="164">
        <v>157260</v>
      </c>
      <c r="H124" s="164">
        <v>338720</v>
      </c>
    </row>
    <row r="125" spans="1:8" x14ac:dyDescent="0.25">
      <c r="B125" t="s">
        <v>1472</v>
      </c>
      <c r="C125" t="s">
        <v>959</v>
      </c>
      <c r="E125"/>
      <c r="F125"/>
      <c r="G125" s="164">
        <v>157260</v>
      </c>
      <c r="H125" s="164">
        <v>338720</v>
      </c>
    </row>
    <row r="126" spans="1:8" x14ac:dyDescent="0.25">
      <c r="A126" t="s">
        <v>1477</v>
      </c>
      <c r="E126"/>
      <c r="F126"/>
      <c r="G126" s="164">
        <v>143952.68</v>
      </c>
      <c r="H126" s="164">
        <v>49735.569999999992</v>
      </c>
    </row>
    <row r="127" spans="1:8" x14ac:dyDescent="0.25">
      <c r="B127" t="s">
        <v>1478</v>
      </c>
      <c r="C127" t="s">
        <v>7</v>
      </c>
      <c r="E127"/>
      <c r="F127"/>
      <c r="G127" s="164">
        <v>142520.68</v>
      </c>
      <c r="H127" s="164">
        <v>46871.569999999992</v>
      </c>
    </row>
    <row r="128" spans="1:8" x14ac:dyDescent="0.25">
      <c r="C128" t="s">
        <v>885</v>
      </c>
      <c r="E128"/>
      <c r="F128"/>
      <c r="G128" s="164">
        <v>1432</v>
      </c>
      <c r="H128" s="164">
        <v>2864</v>
      </c>
    </row>
    <row r="129" spans="1:8" x14ac:dyDescent="0.25">
      <c r="A129" t="s">
        <v>1471</v>
      </c>
      <c r="E129"/>
      <c r="F129"/>
      <c r="G129" s="164">
        <v>129200</v>
      </c>
      <c r="H129" s="164">
        <v>387600</v>
      </c>
    </row>
    <row r="130" spans="1:8" x14ac:dyDescent="0.25">
      <c r="B130" t="s">
        <v>1472</v>
      </c>
      <c r="C130" t="s">
        <v>151</v>
      </c>
      <c r="E130"/>
      <c r="F130"/>
      <c r="G130" s="164">
        <v>129200</v>
      </c>
      <c r="H130" s="164">
        <v>387600</v>
      </c>
    </row>
    <row r="131" spans="1:8" x14ac:dyDescent="0.25">
      <c r="A131" t="s">
        <v>1483</v>
      </c>
      <c r="E131"/>
      <c r="F131"/>
      <c r="G131" s="164">
        <v>125197.92</v>
      </c>
      <c r="H131" s="164">
        <v>126347.92</v>
      </c>
    </row>
    <row r="132" spans="1:8" x14ac:dyDescent="0.25">
      <c r="B132" t="s">
        <v>1478</v>
      </c>
      <c r="C132" t="s">
        <v>438</v>
      </c>
      <c r="E132"/>
      <c r="F132"/>
      <c r="G132" s="164">
        <v>124047.92</v>
      </c>
      <c r="H132" s="164">
        <v>124047.92</v>
      </c>
    </row>
    <row r="133" spans="1:8" x14ac:dyDescent="0.25">
      <c r="C133" t="s">
        <v>885</v>
      </c>
      <c r="E133"/>
      <c r="F133"/>
      <c r="G133" s="164">
        <v>1150</v>
      </c>
      <c r="H133" s="164">
        <v>2300</v>
      </c>
    </row>
    <row r="134" spans="1:8" x14ac:dyDescent="0.25">
      <c r="A134" t="s">
        <v>1481</v>
      </c>
      <c r="E134"/>
      <c r="F134"/>
      <c r="G134" s="164">
        <v>100000</v>
      </c>
      <c r="H134" s="164">
        <v>200000</v>
      </c>
    </row>
    <row r="135" spans="1:8" x14ac:dyDescent="0.25">
      <c r="B135" t="s">
        <v>1480</v>
      </c>
      <c r="C135" t="s">
        <v>318</v>
      </c>
      <c r="E135"/>
      <c r="F135"/>
      <c r="G135" s="164">
        <v>100000</v>
      </c>
      <c r="H135" s="164">
        <v>200000</v>
      </c>
    </row>
    <row r="136" spans="1:8" x14ac:dyDescent="0.25">
      <c r="A136" t="s">
        <v>1485</v>
      </c>
      <c r="E136"/>
      <c r="F136"/>
      <c r="G136" s="164">
        <v>99450.22</v>
      </c>
      <c r="H136" s="164">
        <v>99450.22</v>
      </c>
    </row>
    <row r="137" spans="1:8" x14ac:dyDescent="0.25">
      <c r="B137" t="s">
        <v>1478</v>
      </c>
      <c r="C137" t="s">
        <v>636</v>
      </c>
      <c r="E137"/>
      <c r="F137"/>
      <c r="G137" s="164">
        <v>99450.22</v>
      </c>
      <c r="H137" s="164">
        <v>99450.22</v>
      </c>
    </row>
    <row r="138" spans="1:8" x14ac:dyDescent="0.25">
      <c r="A138" t="s">
        <v>969</v>
      </c>
      <c r="E138"/>
      <c r="F138"/>
      <c r="G138" s="164">
        <v>72700</v>
      </c>
      <c r="H138" s="164">
        <v>209025</v>
      </c>
    </row>
    <row r="139" spans="1:8" x14ac:dyDescent="0.25">
      <c r="B139" t="s">
        <v>1472</v>
      </c>
      <c r="C139" t="s">
        <v>969</v>
      </c>
      <c r="E139"/>
      <c r="F139"/>
      <c r="G139" s="164">
        <v>72700</v>
      </c>
      <c r="H139" s="164">
        <v>209025</v>
      </c>
    </row>
    <row r="140" spans="1:8" x14ac:dyDescent="0.25">
      <c r="A140" t="s">
        <v>1489</v>
      </c>
      <c r="E140"/>
      <c r="F140"/>
      <c r="G140" s="164">
        <v>67460.2</v>
      </c>
      <c r="H140" s="164">
        <v>67460.2</v>
      </c>
    </row>
    <row r="141" spans="1:8" x14ac:dyDescent="0.25">
      <c r="B141" t="s">
        <v>1478</v>
      </c>
      <c r="C141" t="s">
        <v>932</v>
      </c>
      <c r="E141"/>
      <c r="F141"/>
      <c r="G141" s="164">
        <v>67460.2</v>
      </c>
      <c r="H141" s="164">
        <v>67460.2</v>
      </c>
    </row>
    <row r="142" spans="1:8" x14ac:dyDescent="0.25">
      <c r="A142" t="s">
        <v>1490</v>
      </c>
      <c r="E142"/>
      <c r="F142"/>
      <c r="G142" s="164">
        <v>65584.540000000008</v>
      </c>
      <c r="H142" s="164">
        <v>152658.16</v>
      </c>
    </row>
    <row r="143" spans="1:8" x14ac:dyDescent="0.25">
      <c r="B143" t="s">
        <v>1478</v>
      </c>
      <c r="C143" t="s">
        <v>987</v>
      </c>
      <c r="E143"/>
      <c r="F143"/>
      <c r="G143" s="164">
        <v>63979.54</v>
      </c>
      <c r="H143" s="164">
        <v>151052.16</v>
      </c>
    </row>
    <row r="144" spans="1:8" x14ac:dyDescent="0.25">
      <c r="C144" t="s">
        <v>885</v>
      </c>
      <c r="E144"/>
      <c r="F144"/>
      <c r="G144" s="164">
        <v>1605</v>
      </c>
      <c r="H144" s="164">
        <v>1606</v>
      </c>
    </row>
    <row r="145" spans="1:8" x14ac:dyDescent="0.25">
      <c r="A145" t="s">
        <v>1559</v>
      </c>
      <c r="E145"/>
      <c r="F145"/>
      <c r="G145" s="164">
        <v>34840</v>
      </c>
      <c r="H145" s="164">
        <v>34841</v>
      </c>
    </row>
    <row r="146" spans="1:8" x14ac:dyDescent="0.25">
      <c r="B146" t="s">
        <v>1478</v>
      </c>
      <c r="C146" t="s">
        <v>885</v>
      </c>
      <c r="E146"/>
      <c r="F146"/>
      <c r="G146" s="164">
        <v>34840</v>
      </c>
      <c r="H146" s="164">
        <v>34841</v>
      </c>
    </row>
    <row r="147" spans="1:8" x14ac:dyDescent="0.25">
      <c r="A147" t="s">
        <v>1561</v>
      </c>
      <c r="E147"/>
      <c r="F147"/>
      <c r="G147" s="164">
        <v>32660</v>
      </c>
      <c r="H147" s="164">
        <v>32660</v>
      </c>
    </row>
    <row r="148" spans="1:8" x14ac:dyDescent="0.25">
      <c r="B148" t="s">
        <v>1478</v>
      </c>
      <c r="C148" t="s">
        <v>885</v>
      </c>
      <c r="E148"/>
      <c r="F148"/>
      <c r="G148" s="164">
        <v>32660</v>
      </c>
      <c r="H148" s="164">
        <v>32660</v>
      </c>
    </row>
    <row r="149" spans="1:8" x14ac:dyDescent="0.25">
      <c r="A149" t="s">
        <v>1553</v>
      </c>
      <c r="E149"/>
      <c r="F149"/>
      <c r="G149" s="164">
        <v>29600</v>
      </c>
      <c r="H149" s="164">
        <v>59200</v>
      </c>
    </row>
    <row r="150" spans="1:8" x14ac:dyDescent="0.25">
      <c r="B150" t="s">
        <v>1478</v>
      </c>
      <c r="C150" t="s">
        <v>885</v>
      </c>
      <c r="E150"/>
      <c r="F150"/>
      <c r="G150" s="164">
        <v>29600</v>
      </c>
      <c r="H150" s="164">
        <v>59200</v>
      </c>
    </row>
    <row r="151" spans="1:8" x14ac:dyDescent="0.25">
      <c r="A151" t="s">
        <v>1538</v>
      </c>
      <c r="E151"/>
      <c r="F151"/>
      <c r="G151" s="164">
        <v>24786</v>
      </c>
      <c r="H151" s="164">
        <v>74358</v>
      </c>
    </row>
    <row r="152" spans="1:8" x14ac:dyDescent="0.25">
      <c r="B152" t="s">
        <v>1476</v>
      </c>
      <c r="C152" t="s">
        <v>1259</v>
      </c>
      <c r="E152"/>
      <c r="F152"/>
      <c r="G152" s="164">
        <v>24786</v>
      </c>
      <c r="H152" s="164">
        <v>74358</v>
      </c>
    </row>
    <row r="153" spans="1:8" x14ac:dyDescent="0.25">
      <c r="D153" t="s">
        <v>1348</v>
      </c>
      <c r="E153"/>
      <c r="F153"/>
      <c r="G153" s="164">
        <v>24786</v>
      </c>
      <c r="H153" s="164">
        <v>74358</v>
      </c>
    </row>
    <row r="154" spans="1:8" x14ac:dyDescent="0.25">
      <c r="E154" t="s">
        <v>105</v>
      </c>
      <c r="F154"/>
      <c r="G154" s="164">
        <v>24786</v>
      </c>
      <c r="H154" s="164">
        <v>74358</v>
      </c>
    </row>
    <row r="155" spans="1:8" x14ac:dyDescent="0.25">
      <c r="A155" t="s">
        <v>1539</v>
      </c>
      <c r="E155"/>
      <c r="F155"/>
      <c r="G155" s="164">
        <v>22546.799999999999</v>
      </c>
      <c r="H155" s="164">
        <v>67641</v>
      </c>
    </row>
    <row r="156" spans="1:8" x14ac:dyDescent="0.25">
      <c r="B156" t="s">
        <v>1476</v>
      </c>
      <c r="C156" t="s">
        <v>1259</v>
      </c>
      <c r="E156"/>
      <c r="F156"/>
      <c r="G156" s="164">
        <v>22546.799999999999</v>
      </c>
      <c r="H156" s="164">
        <v>67641</v>
      </c>
    </row>
    <row r="157" spans="1:8" x14ac:dyDescent="0.25">
      <c r="D157" t="s">
        <v>1348</v>
      </c>
      <c r="E157"/>
      <c r="F157"/>
      <c r="G157" s="164">
        <v>22546.799999999999</v>
      </c>
      <c r="H157" s="164">
        <v>67641</v>
      </c>
    </row>
    <row r="158" spans="1:8" x14ac:dyDescent="0.25">
      <c r="E158" t="s">
        <v>105</v>
      </c>
      <c r="F158"/>
      <c r="G158" s="164">
        <v>22546.799999999999</v>
      </c>
      <c r="H158" s="164">
        <v>67641</v>
      </c>
    </row>
    <row r="159" spans="1:8" x14ac:dyDescent="0.25">
      <c r="A159" t="s">
        <v>1556</v>
      </c>
      <c r="E159"/>
      <c r="F159"/>
      <c r="G159" s="164">
        <v>21770</v>
      </c>
      <c r="H159" s="164">
        <v>21770</v>
      </c>
    </row>
    <row r="160" spans="1:8" x14ac:dyDescent="0.25">
      <c r="B160" t="s">
        <v>1478</v>
      </c>
      <c r="C160" t="s">
        <v>885</v>
      </c>
      <c r="E160"/>
      <c r="F160"/>
      <c r="G160" s="164">
        <v>21770</v>
      </c>
      <c r="H160" s="164">
        <v>21770</v>
      </c>
    </row>
    <row r="161" spans="1:8" x14ac:dyDescent="0.25">
      <c r="A161" t="s">
        <v>1491</v>
      </c>
      <c r="E161"/>
      <c r="F161"/>
      <c r="G161" s="164">
        <v>19930</v>
      </c>
      <c r="H161" s="164">
        <v>22730</v>
      </c>
    </row>
    <row r="162" spans="1:8" x14ac:dyDescent="0.25">
      <c r="B162" t="s">
        <v>1472</v>
      </c>
      <c r="C162" t="s">
        <v>1325</v>
      </c>
      <c r="E162"/>
      <c r="F162"/>
      <c r="G162" s="164">
        <v>19930</v>
      </c>
      <c r="H162" s="164">
        <v>22730</v>
      </c>
    </row>
    <row r="163" spans="1:8" x14ac:dyDescent="0.25">
      <c r="A163" t="s">
        <v>1555</v>
      </c>
      <c r="E163"/>
      <c r="F163"/>
      <c r="G163" s="164">
        <v>18070</v>
      </c>
      <c r="H163" s="164">
        <v>18070</v>
      </c>
    </row>
    <row r="164" spans="1:8" x14ac:dyDescent="0.25">
      <c r="B164" t="s">
        <v>1478</v>
      </c>
      <c r="C164" t="s">
        <v>885</v>
      </c>
      <c r="E164"/>
      <c r="F164"/>
      <c r="G164" s="164">
        <v>18070</v>
      </c>
      <c r="H164" s="164">
        <v>18070</v>
      </c>
    </row>
    <row r="165" spans="1:8" x14ac:dyDescent="0.25">
      <c r="A165" t="s">
        <v>1537</v>
      </c>
      <c r="E165"/>
      <c r="F165"/>
      <c r="G165" s="164">
        <v>17566</v>
      </c>
      <c r="H165" s="164">
        <v>52698</v>
      </c>
    </row>
    <row r="166" spans="1:8" x14ac:dyDescent="0.25">
      <c r="B166" t="s">
        <v>1476</v>
      </c>
      <c r="C166" t="s">
        <v>1259</v>
      </c>
      <c r="E166"/>
      <c r="F166"/>
      <c r="G166" s="164">
        <v>17566</v>
      </c>
      <c r="H166" s="164">
        <v>52698</v>
      </c>
    </row>
    <row r="167" spans="1:8" x14ac:dyDescent="0.25">
      <c r="D167" t="s">
        <v>1353</v>
      </c>
      <c r="E167"/>
      <c r="F167"/>
      <c r="G167" s="164">
        <v>17566</v>
      </c>
      <c r="H167" s="164">
        <v>52698</v>
      </c>
    </row>
    <row r="168" spans="1:8" x14ac:dyDescent="0.25">
      <c r="E168" t="s">
        <v>105</v>
      </c>
      <c r="F168"/>
      <c r="G168" s="164">
        <v>17566</v>
      </c>
      <c r="H168" s="164">
        <v>52698</v>
      </c>
    </row>
    <row r="169" spans="1:8" x14ac:dyDescent="0.25">
      <c r="A169" t="s">
        <v>1560</v>
      </c>
      <c r="E169"/>
      <c r="F169"/>
      <c r="G169" s="164">
        <v>16460</v>
      </c>
      <c r="H169" s="164">
        <v>16460</v>
      </c>
    </row>
    <row r="170" spans="1:8" x14ac:dyDescent="0.25">
      <c r="B170" t="s">
        <v>1478</v>
      </c>
      <c r="C170" t="s">
        <v>885</v>
      </c>
      <c r="E170"/>
      <c r="F170"/>
      <c r="G170" s="164">
        <v>16460</v>
      </c>
      <c r="H170" s="164">
        <v>16460</v>
      </c>
    </row>
    <row r="171" spans="1:8" x14ac:dyDescent="0.25">
      <c r="A171" t="s">
        <v>1558</v>
      </c>
      <c r="E171"/>
      <c r="F171"/>
      <c r="G171" s="164">
        <v>15960</v>
      </c>
      <c r="H171" s="164">
        <v>63840</v>
      </c>
    </row>
    <row r="172" spans="1:8" x14ac:dyDescent="0.25">
      <c r="B172" t="s">
        <v>1478</v>
      </c>
      <c r="C172" t="s">
        <v>885</v>
      </c>
      <c r="E172"/>
      <c r="F172"/>
      <c r="G172" s="164">
        <v>15960</v>
      </c>
      <c r="H172" s="164">
        <v>63840</v>
      </c>
    </row>
    <row r="173" spans="1:8" x14ac:dyDescent="0.25">
      <c r="A173" t="s">
        <v>1554</v>
      </c>
      <c r="E173"/>
      <c r="F173"/>
      <c r="G173" s="164">
        <v>14540</v>
      </c>
      <c r="H173" s="164">
        <v>29080</v>
      </c>
    </row>
    <row r="174" spans="1:8" x14ac:dyDescent="0.25">
      <c r="B174" t="s">
        <v>1478</v>
      </c>
      <c r="C174" t="s">
        <v>885</v>
      </c>
      <c r="E174"/>
      <c r="F174"/>
      <c r="G174" s="164">
        <v>14540</v>
      </c>
      <c r="H174" s="164">
        <v>29080</v>
      </c>
    </row>
    <row r="175" spans="1:8" x14ac:dyDescent="0.25">
      <c r="A175" t="s">
        <v>1552</v>
      </c>
      <c r="E175"/>
      <c r="F175"/>
      <c r="G175" s="164">
        <v>14000</v>
      </c>
      <c r="H175" s="164">
        <v>28000</v>
      </c>
    </row>
    <row r="176" spans="1:8" x14ac:dyDescent="0.25">
      <c r="B176" t="s">
        <v>1478</v>
      </c>
      <c r="C176" t="s">
        <v>885</v>
      </c>
      <c r="E176"/>
      <c r="F176"/>
      <c r="G176" s="164">
        <v>14000</v>
      </c>
      <c r="H176" s="164">
        <v>28000</v>
      </c>
    </row>
    <row r="177" spans="1:8" x14ac:dyDescent="0.25">
      <c r="A177" t="s">
        <v>1557</v>
      </c>
      <c r="E177"/>
      <c r="F177"/>
      <c r="G177" s="164">
        <v>12470</v>
      </c>
      <c r="H177" s="164">
        <v>12470</v>
      </c>
    </row>
    <row r="178" spans="1:8" x14ac:dyDescent="0.25">
      <c r="B178" t="s">
        <v>1478</v>
      </c>
      <c r="C178" t="s">
        <v>885</v>
      </c>
      <c r="E178"/>
      <c r="F178"/>
      <c r="G178" s="164">
        <v>12470</v>
      </c>
      <c r="H178" s="164">
        <v>12470</v>
      </c>
    </row>
    <row r="179" spans="1:8" x14ac:dyDescent="0.25">
      <c r="A179" t="s">
        <v>1488</v>
      </c>
      <c r="E179"/>
      <c r="F179"/>
      <c r="G179" s="164">
        <v>6566</v>
      </c>
      <c r="H179" s="164">
        <v>13132</v>
      </c>
    </row>
    <row r="180" spans="1:8" x14ac:dyDescent="0.25">
      <c r="B180" t="s">
        <v>1478</v>
      </c>
      <c r="C180" t="s">
        <v>886</v>
      </c>
      <c r="E180"/>
      <c r="F180"/>
      <c r="G180" s="164">
        <v>5346</v>
      </c>
      <c r="H180" s="164">
        <v>10692</v>
      </c>
    </row>
    <row r="181" spans="1:8" x14ac:dyDescent="0.25">
      <c r="C181" t="s">
        <v>885</v>
      </c>
      <c r="E181"/>
      <c r="F181"/>
      <c r="G181" s="164">
        <v>1220</v>
      </c>
      <c r="H181" s="164">
        <v>2440</v>
      </c>
    </row>
    <row r="182" spans="1:8" x14ac:dyDescent="0.25">
      <c r="A182" t="s">
        <v>1545</v>
      </c>
      <c r="E182"/>
      <c r="F182"/>
      <c r="G182" s="164">
        <v>3964</v>
      </c>
      <c r="H182" s="164">
        <v>7928</v>
      </c>
    </row>
    <row r="183" spans="1:8" x14ac:dyDescent="0.25">
      <c r="B183" t="s">
        <v>1478</v>
      </c>
      <c r="C183" t="s">
        <v>885</v>
      </c>
      <c r="E183"/>
      <c r="F183"/>
      <c r="G183" s="164">
        <v>3964</v>
      </c>
      <c r="H183" s="164">
        <v>7928</v>
      </c>
    </row>
    <row r="184" spans="1:8" x14ac:dyDescent="0.25">
      <c r="A184" t="s">
        <v>1544</v>
      </c>
      <c r="E184"/>
      <c r="F184"/>
      <c r="G184" s="164">
        <v>3907</v>
      </c>
      <c r="H184" s="164">
        <v>7814</v>
      </c>
    </row>
    <row r="185" spans="1:8" x14ac:dyDescent="0.25">
      <c r="B185" t="s">
        <v>1478</v>
      </c>
      <c r="C185" t="s">
        <v>885</v>
      </c>
      <c r="E185"/>
      <c r="F185"/>
      <c r="G185" s="164">
        <v>3907</v>
      </c>
      <c r="H185" s="164">
        <v>7814</v>
      </c>
    </row>
    <row r="186" spans="1:8" x14ac:dyDescent="0.25">
      <c r="A186" t="s">
        <v>1550</v>
      </c>
      <c r="E186"/>
      <c r="F186"/>
      <c r="G186" s="164">
        <v>2700</v>
      </c>
      <c r="H186" s="164">
        <v>8100</v>
      </c>
    </row>
    <row r="187" spans="1:8" x14ac:dyDescent="0.25">
      <c r="B187" t="s">
        <v>1478</v>
      </c>
      <c r="C187" t="s">
        <v>885</v>
      </c>
      <c r="E187"/>
      <c r="F187"/>
      <c r="G187" s="164">
        <v>2700</v>
      </c>
      <c r="H187" s="164">
        <v>8100</v>
      </c>
    </row>
    <row r="188" spans="1:8" x14ac:dyDescent="0.25">
      <c r="A188" t="s">
        <v>1543</v>
      </c>
      <c r="E188"/>
      <c r="F188"/>
      <c r="G188" s="164">
        <v>2600</v>
      </c>
      <c r="H188" s="164">
        <v>5200</v>
      </c>
    </row>
    <row r="189" spans="1:8" x14ac:dyDescent="0.25">
      <c r="B189" t="s">
        <v>1478</v>
      </c>
      <c r="C189" t="s">
        <v>885</v>
      </c>
      <c r="E189"/>
      <c r="F189"/>
      <c r="G189" s="164">
        <v>2600</v>
      </c>
      <c r="H189" s="164">
        <v>5200</v>
      </c>
    </row>
    <row r="190" spans="1:8" x14ac:dyDescent="0.25">
      <c r="A190" t="s">
        <v>1549</v>
      </c>
      <c r="E190"/>
      <c r="F190"/>
      <c r="G190" s="164">
        <v>1225</v>
      </c>
      <c r="H190" s="164">
        <v>2450</v>
      </c>
    </row>
    <row r="191" spans="1:8" x14ac:dyDescent="0.25">
      <c r="B191" t="s">
        <v>1478</v>
      </c>
      <c r="C191" t="s">
        <v>885</v>
      </c>
      <c r="E191"/>
      <c r="F191"/>
      <c r="G191" s="164">
        <v>1225</v>
      </c>
      <c r="H191" s="164">
        <v>2450</v>
      </c>
    </row>
    <row r="192" spans="1:8" x14ac:dyDescent="0.25">
      <c r="A192" t="s">
        <v>1547</v>
      </c>
      <c r="E192"/>
      <c r="F192"/>
      <c r="G192" s="164">
        <v>1200</v>
      </c>
      <c r="H192" s="164">
        <v>2400</v>
      </c>
    </row>
    <row r="193" spans="1:8" x14ac:dyDescent="0.25">
      <c r="B193" t="s">
        <v>1478</v>
      </c>
      <c r="C193" t="s">
        <v>885</v>
      </c>
      <c r="E193"/>
      <c r="F193"/>
      <c r="G193" s="164">
        <v>1200</v>
      </c>
      <c r="H193" s="164">
        <v>2400</v>
      </c>
    </row>
    <row r="194" spans="1:8" x14ac:dyDescent="0.25">
      <c r="A194" t="s">
        <v>1546</v>
      </c>
      <c r="E194"/>
      <c r="F194"/>
      <c r="G194" s="164">
        <v>1200</v>
      </c>
      <c r="H194" s="164">
        <v>2400</v>
      </c>
    </row>
    <row r="195" spans="1:8" x14ac:dyDescent="0.25">
      <c r="B195" t="s">
        <v>1478</v>
      </c>
      <c r="C195" t="s">
        <v>885</v>
      </c>
      <c r="E195"/>
      <c r="F195"/>
      <c r="G195" s="164">
        <v>1200</v>
      </c>
      <c r="H195" s="164">
        <v>2400</v>
      </c>
    </row>
    <row r="196" spans="1:8" x14ac:dyDescent="0.25">
      <c r="A196" t="s">
        <v>1548</v>
      </c>
      <c r="E196"/>
      <c r="F196"/>
      <c r="G196" s="164">
        <v>1200</v>
      </c>
      <c r="H196" s="164">
        <v>2400</v>
      </c>
    </row>
    <row r="197" spans="1:8" x14ac:dyDescent="0.25">
      <c r="B197" t="s">
        <v>1478</v>
      </c>
      <c r="C197" t="s">
        <v>885</v>
      </c>
      <c r="E197"/>
      <c r="F197"/>
      <c r="G197" s="164">
        <v>1200</v>
      </c>
      <c r="H197" s="164">
        <v>2400</v>
      </c>
    </row>
    <row r="198" spans="1:8" x14ac:dyDescent="0.25">
      <c r="A198" t="s">
        <v>1542</v>
      </c>
      <c r="E198"/>
      <c r="F198"/>
      <c r="G198" s="164">
        <v>1161.5999999999999</v>
      </c>
      <c r="H198" s="164">
        <v>2323.1999999999998</v>
      </c>
    </row>
    <row r="199" spans="1:8" x14ac:dyDescent="0.25">
      <c r="B199" t="s">
        <v>1478</v>
      </c>
      <c r="C199" t="s">
        <v>885</v>
      </c>
      <c r="E199"/>
      <c r="F199"/>
      <c r="G199" s="164">
        <v>1161.5999999999999</v>
      </c>
      <c r="H199" s="164">
        <v>2323.1999999999998</v>
      </c>
    </row>
    <row r="200" spans="1:8" x14ac:dyDescent="0.25">
      <c r="A200" t="s">
        <v>1541</v>
      </c>
      <c r="E200"/>
      <c r="F200"/>
      <c r="G200" s="164">
        <v>119.5</v>
      </c>
      <c r="H200" s="164">
        <v>239</v>
      </c>
    </row>
    <row r="201" spans="1:8" x14ac:dyDescent="0.25">
      <c r="B201" t="s">
        <v>1478</v>
      </c>
      <c r="C201" t="s">
        <v>885</v>
      </c>
      <c r="E201"/>
      <c r="F201"/>
      <c r="G201" s="164">
        <v>119.5</v>
      </c>
      <c r="H201" s="164">
        <v>239</v>
      </c>
    </row>
    <row r="202" spans="1:8" x14ac:dyDescent="0.25">
      <c r="A202" t="s">
        <v>1551</v>
      </c>
      <c r="E202"/>
      <c r="F202"/>
      <c r="G202" s="164">
        <v>35</v>
      </c>
      <c r="H202" s="164">
        <v>105</v>
      </c>
    </row>
    <row r="203" spans="1:8" x14ac:dyDescent="0.25">
      <c r="B203" t="s">
        <v>1478</v>
      </c>
      <c r="C203" t="s">
        <v>885</v>
      </c>
      <c r="E203"/>
      <c r="F203"/>
      <c r="G203" s="164">
        <v>35</v>
      </c>
      <c r="H203" s="164">
        <v>105</v>
      </c>
    </row>
    <row r="204" spans="1:8" x14ac:dyDescent="0.25">
      <c r="A204" t="s">
        <v>1540</v>
      </c>
      <c r="E204"/>
      <c r="F204"/>
      <c r="G204" s="164">
        <v>17</v>
      </c>
      <c r="H204" s="164">
        <v>34</v>
      </c>
    </row>
    <row r="205" spans="1:8" x14ac:dyDescent="0.25">
      <c r="B205" t="s">
        <v>1478</v>
      </c>
      <c r="C205" t="s">
        <v>885</v>
      </c>
      <c r="E205"/>
      <c r="F205"/>
      <c r="G205" s="164">
        <v>17</v>
      </c>
      <c r="H205" s="164">
        <v>34</v>
      </c>
    </row>
    <row r="206" spans="1:8" x14ac:dyDescent="0.25">
      <c r="A206" t="s">
        <v>705</v>
      </c>
      <c r="E206"/>
      <c r="F206"/>
      <c r="G206" s="164">
        <v>4508667.1142148757</v>
      </c>
      <c r="H206" s="164">
        <v>7147500.0942148771</v>
      </c>
    </row>
    <row r="207" spans="1:8" x14ac:dyDescent="0.25">
      <c r="E207"/>
      <c r="F207"/>
      <c r="G207"/>
    </row>
    <row r="208" spans="1:8" x14ac:dyDescent="0.25">
      <c r="E208"/>
      <c r="F208"/>
      <c r="G208"/>
    </row>
    <row r="209" spans="5:7" x14ac:dyDescent="0.25">
      <c r="E209"/>
      <c r="F209"/>
      <c r="G209"/>
    </row>
    <row r="210" spans="5:7" x14ac:dyDescent="0.25">
      <c r="E210"/>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c r="F218"/>
      <c r="G218"/>
    </row>
    <row r="219" spans="5:7" x14ac:dyDescent="0.25">
      <c r="E219"/>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c r="F237"/>
      <c r="G237"/>
    </row>
    <row r="238" spans="5:7" x14ac:dyDescent="0.25">
      <c r="E238"/>
      <c r="F238"/>
      <c r="G238"/>
    </row>
    <row r="239" spans="5:7" x14ac:dyDescent="0.25">
      <c r="E239"/>
      <c r="F239"/>
      <c r="G239"/>
    </row>
    <row r="240" spans="5:7" x14ac:dyDescent="0.25">
      <c r="E240"/>
      <c r="F240"/>
      <c r="G240"/>
    </row>
    <row r="241" spans="5:7" x14ac:dyDescent="0.25">
      <c r="E241"/>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row r="286" spans="5:7" x14ac:dyDescent="0.25">
      <c r="E286"/>
      <c r="F286"/>
      <c r="G286"/>
    </row>
    <row r="287" spans="5:7" x14ac:dyDescent="0.25">
      <c r="E287"/>
      <c r="F287"/>
      <c r="G287"/>
    </row>
    <row r="288" spans="5:7" x14ac:dyDescent="0.25">
      <c r="E288"/>
      <c r="F288"/>
      <c r="G288"/>
    </row>
    <row r="289" spans="5:7" x14ac:dyDescent="0.25">
      <c r="E289"/>
      <c r="F289"/>
      <c r="G289"/>
    </row>
    <row r="290" spans="5:7" x14ac:dyDescent="0.25">
      <c r="E290"/>
      <c r="F290"/>
      <c r="G290"/>
    </row>
    <row r="291" spans="5:7" x14ac:dyDescent="0.25">
      <c r="E291"/>
      <c r="F291"/>
      <c r="G291"/>
    </row>
    <row r="292" spans="5:7" x14ac:dyDescent="0.25">
      <c r="E292"/>
      <c r="F292"/>
      <c r="G292"/>
    </row>
    <row r="293" spans="5:7" x14ac:dyDescent="0.25">
      <c r="E293"/>
      <c r="F293"/>
      <c r="G293"/>
    </row>
    <row r="294" spans="5:7" x14ac:dyDescent="0.25">
      <c r="E294"/>
      <c r="F294"/>
      <c r="G294"/>
    </row>
    <row r="295" spans="5:7" x14ac:dyDescent="0.25">
      <c r="E295"/>
      <c r="F295"/>
      <c r="G295"/>
    </row>
    <row r="296" spans="5:7" x14ac:dyDescent="0.25">
      <c r="E296"/>
      <c r="F296"/>
      <c r="G296"/>
    </row>
    <row r="297" spans="5:7" x14ac:dyDescent="0.25">
      <c r="E297"/>
      <c r="F297"/>
      <c r="G297"/>
    </row>
    <row r="298" spans="5:7" x14ac:dyDescent="0.25">
      <c r="E298"/>
      <c r="F298"/>
      <c r="G298"/>
    </row>
    <row r="299" spans="5:7" x14ac:dyDescent="0.25">
      <c r="E299"/>
      <c r="F299"/>
      <c r="G299"/>
    </row>
    <row r="300" spans="5:7" x14ac:dyDescent="0.25">
      <c r="E300"/>
      <c r="F300"/>
      <c r="G300"/>
    </row>
    <row r="301" spans="5:7" x14ac:dyDescent="0.25">
      <c r="E301"/>
      <c r="F301"/>
      <c r="G301"/>
    </row>
    <row r="302" spans="5:7" x14ac:dyDescent="0.25">
      <c r="E302"/>
      <c r="F302"/>
      <c r="G302"/>
    </row>
    <row r="303" spans="5:7" x14ac:dyDescent="0.25">
      <c r="E303"/>
      <c r="F303"/>
      <c r="G303"/>
    </row>
    <row r="304" spans="5:7" x14ac:dyDescent="0.25">
      <c r="E304"/>
      <c r="F304"/>
      <c r="G304"/>
    </row>
    <row r="305" spans="5:7" x14ac:dyDescent="0.25">
      <c r="E305"/>
      <c r="F305"/>
      <c r="G305"/>
    </row>
    <row r="306" spans="5:7" x14ac:dyDescent="0.25">
      <c r="E306"/>
      <c r="F306"/>
      <c r="G306"/>
    </row>
    <row r="307" spans="5:7" x14ac:dyDescent="0.25">
      <c r="E307"/>
      <c r="F307"/>
      <c r="G307"/>
    </row>
    <row r="308" spans="5:7" x14ac:dyDescent="0.25">
      <c r="E308"/>
      <c r="F308"/>
      <c r="G308"/>
    </row>
    <row r="309" spans="5:7" x14ac:dyDescent="0.25">
      <c r="E309"/>
      <c r="F309"/>
      <c r="G309"/>
    </row>
    <row r="310" spans="5:7" x14ac:dyDescent="0.25">
      <c r="E310"/>
      <c r="F310"/>
      <c r="G310"/>
    </row>
    <row r="311" spans="5:7" x14ac:dyDescent="0.25">
      <c r="E311"/>
      <c r="F311"/>
      <c r="G311"/>
    </row>
    <row r="312" spans="5:7" x14ac:dyDescent="0.25">
      <c r="E312"/>
      <c r="F312"/>
      <c r="G312"/>
    </row>
    <row r="313" spans="5:7" x14ac:dyDescent="0.25">
      <c r="E313"/>
      <c r="F313"/>
      <c r="G313"/>
    </row>
    <row r="314" spans="5:7" x14ac:dyDescent="0.25">
      <c r="E314"/>
      <c r="F314"/>
      <c r="G314"/>
    </row>
    <row r="315" spans="5:7" x14ac:dyDescent="0.25">
      <c r="E315"/>
      <c r="F315"/>
      <c r="G315"/>
    </row>
    <row r="316" spans="5:7" x14ac:dyDescent="0.25">
      <c r="E316"/>
      <c r="F316"/>
      <c r="G316"/>
    </row>
    <row r="317" spans="5:7" x14ac:dyDescent="0.25">
      <c r="E317"/>
      <c r="F317"/>
      <c r="G317"/>
    </row>
    <row r="318" spans="5:7" x14ac:dyDescent="0.25">
      <c r="E318"/>
      <c r="F318"/>
      <c r="G318"/>
    </row>
    <row r="319" spans="5:7" x14ac:dyDescent="0.25">
      <c r="E319"/>
      <c r="F319"/>
      <c r="G319"/>
    </row>
    <row r="320" spans="5:7" x14ac:dyDescent="0.25">
      <c r="E320"/>
      <c r="F320"/>
      <c r="G320"/>
    </row>
    <row r="321" spans="5:7" x14ac:dyDescent="0.25">
      <c r="E321"/>
      <c r="F321"/>
      <c r="G321"/>
    </row>
    <row r="322" spans="5:7" x14ac:dyDescent="0.25">
      <c r="E322"/>
      <c r="F322"/>
      <c r="G322"/>
    </row>
    <row r="323" spans="5:7" x14ac:dyDescent="0.25">
      <c r="E323"/>
      <c r="F323"/>
      <c r="G323"/>
    </row>
    <row r="324" spans="5:7" x14ac:dyDescent="0.25">
      <c r="E324"/>
      <c r="F324"/>
      <c r="G324"/>
    </row>
    <row r="325" spans="5:7" x14ac:dyDescent="0.25">
      <c r="E325"/>
      <c r="F325"/>
      <c r="G325"/>
    </row>
    <row r="326" spans="5:7" x14ac:dyDescent="0.25">
      <c r="E326"/>
      <c r="F326"/>
      <c r="G326"/>
    </row>
    <row r="327" spans="5:7" x14ac:dyDescent="0.25">
      <c r="E327"/>
      <c r="F327"/>
      <c r="G327"/>
    </row>
    <row r="328" spans="5:7" x14ac:dyDescent="0.25">
      <c r="E328"/>
      <c r="F328"/>
      <c r="G328"/>
    </row>
    <row r="329" spans="5:7" x14ac:dyDescent="0.25">
      <c r="E329"/>
      <c r="F329"/>
      <c r="G329"/>
    </row>
    <row r="330" spans="5:7" x14ac:dyDescent="0.25">
      <c r="E330"/>
      <c r="F330"/>
      <c r="G330"/>
    </row>
    <row r="331" spans="5:7" x14ac:dyDescent="0.25">
      <c r="E331"/>
      <c r="F331"/>
      <c r="G331"/>
    </row>
    <row r="332" spans="5:7" x14ac:dyDescent="0.25">
      <c r="E332"/>
      <c r="F332"/>
      <c r="G332"/>
    </row>
    <row r="333" spans="5:7" x14ac:dyDescent="0.25">
      <c r="E333"/>
      <c r="F333"/>
      <c r="G333"/>
    </row>
    <row r="334" spans="5:7" x14ac:dyDescent="0.25">
      <c r="E334"/>
      <c r="F334"/>
      <c r="G334"/>
    </row>
    <row r="335" spans="5:7" x14ac:dyDescent="0.25">
      <c r="E335"/>
      <c r="F335"/>
      <c r="G335"/>
    </row>
    <row r="336" spans="5:7" x14ac:dyDescent="0.25">
      <c r="E336"/>
      <c r="F336"/>
      <c r="G336"/>
    </row>
    <row r="337" spans="5:7" x14ac:dyDescent="0.25">
      <c r="E337"/>
      <c r="F337"/>
      <c r="G337"/>
    </row>
    <row r="338" spans="5:7" x14ac:dyDescent="0.25">
      <c r="E338"/>
      <c r="F338"/>
      <c r="G338"/>
    </row>
    <row r="339" spans="5:7" x14ac:dyDescent="0.25">
      <c r="E339"/>
      <c r="F339"/>
      <c r="G339"/>
    </row>
    <row r="340" spans="5:7" x14ac:dyDescent="0.25">
      <c r="E340"/>
      <c r="F340"/>
      <c r="G340"/>
    </row>
    <row r="341" spans="5:7" x14ac:dyDescent="0.25">
      <c r="E341"/>
      <c r="F341"/>
      <c r="G341"/>
    </row>
    <row r="342" spans="5:7" x14ac:dyDescent="0.25">
      <c r="E342"/>
      <c r="F342"/>
      <c r="G342"/>
    </row>
    <row r="343" spans="5:7" x14ac:dyDescent="0.25">
      <c r="E343"/>
      <c r="F343"/>
      <c r="G343"/>
    </row>
    <row r="344" spans="5:7" x14ac:dyDescent="0.25">
      <c r="E344"/>
      <c r="F344"/>
      <c r="G344"/>
    </row>
    <row r="345" spans="5:7" x14ac:dyDescent="0.25">
      <c r="E345"/>
      <c r="F345"/>
      <c r="G345"/>
    </row>
    <row r="346" spans="5:7" x14ac:dyDescent="0.25">
      <c r="E346"/>
      <c r="F346"/>
      <c r="G346"/>
    </row>
    <row r="347" spans="5:7" x14ac:dyDescent="0.25">
      <c r="E347"/>
      <c r="F347"/>
      <c r="G347"/>
    </row>
    <row r="348" spans="5:7" x14ac:dyDescent="0.25">
      <c r="E348"/>
      <c r="F348"/>
      <c r="G348"/>
    </row>
    <row r="349" spans="5:7" x14ac:dyDescent="0.25">
      <c r="E349"/>
      <c r="F349"/>
      <c r="G349"/>
    </row>
    <row r="350" spans="5:7" x14ac:dyDescent="0.25">
      <c r="E350"/>
      <c r="F350"/>
      <c r="G350"/>
    </row>
    <row r="351" spans="5:7" x14ac:dyDescent="0.25">
      <c r="E351"/>
      <c r="F351"/>
      <c r="G351"/>
    </row>
    <row r="352" spans="5:7" x14ac:dyDescent="0.25">
      <c r="E352"/>
      <c r="F352"/>
      <c r="G352"/>
    </row>
    <row r="353" spans="5:7" x14ac:dyDescent="0.25">
      <c r="E353"/>
      <c r="F353"/>
      <c r="G353"/>
    </row>
    <row r="354" spans="5:7" x14ac:dyDescent="0.25">
      <c r="E354"/>
      <c r="F354"/>
      <c r="G354"/>
    </row>
    <row r="355" spans="5:7" x14ac:dyDescent="0.25">
      <c r="E355"/>
      <c r="F355"/>
      <c r="G355"/>
    </row>
    <row r="356" spans="5:7" x14ac:dyDescent="0.25">
      <c r="E356"/>
      <c r="F356"/>
      <c r="G356"/>
    </row>
    <row r="357" spans="5:7" x14ac:dyDescent="0.25">
      <c r="E357"/>
      <c r="F357"/>
      <c r="G357"/>
    </row>
    <row r="358" spans="5:7" x14ac:dyDescent="0.25">
      <c r="E358"/>
      <c r="F358"/>
      <c r="G358"/>
    </row>
    <row r="359" spans="5:7" x14ac:dyDescent="0.25">
      <c r="E359"/>
      <c r="F359"/>
      <c r="G359"/>
    </row>
    <row r="360" spans="5:7" x14ac:dyDescent="0.25">
      <c r="E360"/>
      <c r="F360"/>
      <c r="G360"/>
    </row>
    <row r="361" spans="5:7" x14ac:dyDescent="0.25">
      <c r="E361"/>
      <c r="F361"/>
      <c r="G361"/>
    </row>
    <row r="362" spans="5:7" x14ac:dyDescent="0.25">
      <c r="E362"/>
      <c r="F362"/>
      <c r="G362"/>
    </row>
    <row r="363" spans="5:7" x14ac:dyDescent="0.25">
      <c r="E363"/>
      <c r="F363"/>
      <c r="G363"/>
    </row>
    <row r="364" spans="5:7" x14ac:dyDescent="0.25">
      <c r="E364"/>
      <c r="F364"/>
      <c r="G364"/>
    </row>
    <row r="365" spans="5:7" x14ac:dyDescent="0.25">
      <c r="E365"/>
      <c r="F365"/>
      <c r="G365"/>
    </row>
    <row r="366" spans="5:7" x14ac:dyDescent="0.25">
      <c r="E366"/>
      <c r="F366"/>
      <c r="G366"/>
    </row>
    <row r="367" spans="5:7" x14ac:dyDescent="0.25">
      <c r="E367"/>
      <c r="F367"/>
      <c r="G367"/>
    </row>
    <row r="368" spans="5:7" x14ac:dyDescent="0.25">
      <c r="E368"/>
      <c r="F368"/>
      <c r="G368"/>
    </row>
    <row r="369" spans="5:7" x14ac:dyDescent="0.25">
      <c r="E369"/>
      <c r="F369"/>
      <c r="G369"/>
    </row>
    <row r="370" spans="5:7" x14ac:dyDescent="0.25">
      <c r="E370"/>
      <c r="F370"/>
      <c r="G370"/>
    </row>
    <row r="371" spans="5:7" x14ac:dyDescent="0.25">
      <c r="E371"/>
      <c r="F371"/>
      <c r="G371"/>
    </row>
    <row r="372" spans="5:7" x14ac:dyDescent="0.25">
      <c r="E372"/>
      <c r="F372"/>
      <c r="G372"/>
    </row>
    <row r="373" spans="5:7" x14ac:dyDescent="0.25">
      <c r="E373"/>
      <c r="F373"/>
      <c r="G373"/>
    </row>
    <row r="374" spans="5:7" x14ac:dyDescent="0.25">
      <c r="E374"/>
      <c r="F374"/>
      <c r="G374"/>
    </row>
    <row r="375" spans="5:7" x14ac:dyDescent="0.25">
      <c r="E375"/>
      <c r="F375"/>
      <c r="G375"/>
    </row>
    <row r="376" spans="5:7" x14ac:dyDescent="0.25">
      <c r="E376"/>
      <c r="F376"/>
      <c r="G376"/>
    </row>
    <row r="377" spans="5:7" x14ac:dyDescent="0.25">
      <c r="E377"/>
      <c r="F377"/>
      <c r="G377"/>
    </row>
    <row r="378" spans="5:7" x14ac:dyDescent="0.25">
      <c r="E378"/>
      <c r="F378"/>
      <c r="G378"/>
    </row>
    <row r="379" spans="5:7" x14ac:dyDescent="0.25">
      <c r="E379"/>
      <c r="F379"/>
      <c r="G379"/>
    </row>
    <row r="380" spans="5:7" x14ac:dyDescent="0.25">
      <c r="E380"/>
      <c r="F380"/>
      <c r="G380"/>
    </row>
    <row r="381" spans="5:7" x14ac:dyDescent="0.25">
      <c r="E381"/>
      <c r="F381"/>
      <c r="G381"/>
    </row>
    <row r="382" spans="5:7" x14ac:dyDescent="0.25">
      <c r="E382"/>
      <c r="F382"/>
      <c r="G382"/>
    </row>
    <row r="383" spans="5:7" x14ac:dyDescent="0.25">
      <c r="E383"/>
      <c r="F383"/>
      <c r="G383"/>
    </row>
    <row r="384" spans="5:7" x14ac:dyDescent="0.25">
      <c r="E384"/>
      <c r="F384"/>
      <c r="G384"/>
    </row>
    <row r="385" spans="5:7" x14ac:dyDescent="0.25">
      <c r="E385"/>
      <c r="F385"/>
      <c r="G385"/>
    </row>
    <row r="386" spans="5:7" x14ac:dyDescent="0.25">
      <c r="E386"/>
      <c r="F386"/>
      <c r="G386"/>
    </row>
    <row r="387" spans="5:7" x14ac:dyDescent="0.25">
      <c r="E387"/>
      <c r="F387"/>
      <c r="G387"/>
    </row>
    <row r="388" spans="5:7" x14ac:dyDescent="0.25">
      <c r="E388"/>
      <c r="F388"/>
      <c r="G388"/>
    </row>
    <row r="389" spans="5:7" x14ac:dyDescent="0.25">
      <c r="E389"/>
      <c r="F389"/>
      <c r="G389"/>
    </row>
    <row r="390" spans="5:7" x14ac:dyDescent="0.25">
      <c r="E390"/>
      <c r="F390"/>
      <c r="G390"/>
    </row>
    <row r="391" spans="5:7" x14ac:dyDescent="0.25">
      <c r="E391"/>
      <c r="F391"/>
      <c r="G391"/>
    </row>
    <row r="392" spans="5:7" x14ac:dyDescent="0.25">
      <c r="E392"/>
      <c r="F392"/>
      <c r="G392"/>
    </row>
    <row r="393" spans="5:7" x14ac:dyDescent="0.25">
      <c r="E393"/>
      <c r="F393"/>
      <c r="G393"/>
    </row>
    <row r="394" spans="5:7" x14ac:dyDescent="0.25">
      <c r="E394"/>
      <c r="F394"/>
      <c r="G394"/>
    </row>
    <row r="395" spans="5:7" x14ac:dyDescent="0.25">
      <c r="E395"/>
      <c r="F395"/>
      <c r="G395"/>
    </row>
    <row r="396" spans="5:7" x14ac:dyDescent="0.25">
      <c r="E396"/>
      <c r="F396"/>
      <c r="G396"/>
    </row>
    <row r="397" spans="5:7" x14ac:dyDescent="0.25">
      <c r="E397"/>
      <c r="F397"/>
      <c r="G397"/>
    </row>
    <row r="398" spans="5:7" x14ac:dyDescent="0.25">
      <c r="E398"/>
      <c r="F398"/>
      <c r="G398"/>
    </row>
    <row r="399" spans="5:7" x14ac:dyDescent="0.25">
      <c r="E399"/>
      <c r="F399"/>
      <c r="G399"/>
    </row>
    <row r="400" spans="5:7" x14ac:dyDescent="0.25">
      <c r="E400"/>
      <c r="F400"/>
      <c r="G400"/>
    </row>
    <row r="401" spans="5:7" x14ac:dyDescent="0.25">
      <c r="E401"/>
      <c r="F401"/>
      <c r="G401"/>
    </row>
    <row r="402" spans="5:7" x14ac:dyDescent="0.25">
      <c r="E402"/>
      <c r="F402"/>
      <c r="G402"/>
    </row>
    <row r="403" spans="5:7" x14ac:dyDescent="0.25">
      <c r="E403"/>
      <c r="F403"/>
      <c r="G403"/>
    </row>
    <row r="404" spans="5:7" x14ac:dyDescent="0.25">
      <c r="E404"/>
      <c r="F404"/>
      <c r="G404"/>
    </row>
    <row r="405" spans="5:7" x14ac:dyDescent="0.25">
      <c r="E405"/>
      <c r="F405"/>
      <c r="G405"/>
    </row>
    <row r="406" spans="5:7" x14ac:dyDescent="0.25">
      <c r="E406"/>
      <c r="F406"/>
      <c r="G406"/>
    </row>
    <row r="407" spans="5:7" x14ac:dyDescent="0.25">
      <c r="E407"/>
      <c r="F407"/>
      <c r="G407"/>
    </row>
    <row r="408" spans="5:7" x14ac:dyDescent="0.25">
      <c r="E408"/>
      <c r="F408"/>
      <c r="G408"/>
    </row>
    <row r="409" spans="5:7" x14ac:dyDescent="0.25">
      <c r="E409"/>
      <c r="F409"/>
      <c r="G409"/>
    </row>
    <row r="410" spans="5:7" x14ac:dyDescent="0.25">
      <c r="E410"/>
      <c r="F410"/>
      <c r="G410"/>
    </row>
    <row r="411" spans="5:7" x14ac:dyDescent="0.25">
      <c r="E411"/>
      <c r="F411"/>
      <c r="G411"/>
    </row>
    <row r="412" spans="5:7" x14ac:dyDescent="0.25">
      <c r="E412"/>
      <c r="F412"/>
      <c r="G412"/>
    </row>
    <row r="413" spans="5:7" x14ac:dyDescent="0.25">
      <c r="E413"/>
      <c r="F413"/>
      <c r="G413"/>
    </row>
    <row r="414" spans="5:7" x14ac:dyDescent="0.25">
      <c r="E414"/>
      <c r="F414"/>
      <c r="G414"/>
    </row>
    <row r="415" spans="5:7" x14ac:dyDescent="0.25">
      <c r="E415"/>
      <c r="F415"/>
      <c r="G415"/>
    </row>
    <row r="416" spans="5:7" x14ac:dyDescent="0.25">
      <c r="E416"/>
      <c r="F416"/>
      <c r="G416"/>
    </row>
    <row r="417" spans="5:7" x14ac:dyDescent="0.25">
      <c r="E417"/>
      <c r="F417"/>
      <c r="G417"/>
    </row>
    <row r="418" spans="5:7" x14ac:dyDescent="0.25">
      <c r="E418"/>
      <c r="F418"/>
      <c r="G418"/>
    </row>
    <row r="419" spans="5:7" x14ac:dyDescent="0.25">
      <c r="E419"/>
      <c r="F419"/>
      <c r="G419"/>
    </row>
    <row r="420" spans="5:7" x14ac:dyDescent="0.25">
      <c r="E420"/>
      <c r="F420"/>
      <c r="G420"/>
    </row>
    <row r="421" spans="5:7" x14ac:dyDescent="0.25">
      <c r="E421"/>
      <c r="F421"/>
      <c r="G421"/>
    </row>
    <row r="422" spans="5:7" x14ac:dyDescent="0.25">
      <c r="E422"/>
      <c r="F422"/>
      <c r="G422"/>
    </row>
    <row r="423" spans="5:7" x14ac:dyDescent="0.25">
      <c r="E423"/>
      <c r="F423"/>
      <c r="G423"/>
    </row>
    <row r="424" spans="5:7" x14ac:dyDescent="0.25">
      <c r="E424"/>
      <c r="F424"/>
      <c r="G424"/>
    </row>
    <row r="425" spans="5:7" x14ac:dyDescent="0.25">
      <c r="E425"/>
      <c r="F425"/>
      <c r="G425"/>
    </row>
    <row r="426" spans="5:7" x14ac:dyDescent="0.25">
      <c r="E426"/>
      <c r="F426"/>
      <c r="G426"/>
    </row>
    <row r="427" spans="5:7" x14ac:dyDescent="0.25">
      <c r="E427"/>
      <c r="F427"/>
      <c r="G427"/>
    </row>
    <row r="428" spans="5:7" x14ac:dyDescent="0.25">
      <c r="E428"/>
      <c r="F428"/>
      <c r="G428"/>
    </row>
    <row r="429" spans="5:7" x14ac:dyDescent="0.25">
      <c r="E429"/>
      <c r="F429"/>
      <c r="G429"/>
    </row>
    <row r="430" spans="5:7" x14ac:dyDescent="0.25">
      <c r="E430"/>
      <c r="F430"/>
      <c r="G430"/>
    </row>
    <row r="431" spans="5:7" x14ac:dyDescent="0.25">
      <c r="E431"/>
      <c r="F431"/>
      <c r="G431"/>
    </row>
    <row r="432" spans="5:7" x14ac:dyDescent="0.25">
      <c r="E432"/>
      <c r="F432"/>
      <c r="G432"/>
    </row>
    <row r="433" spans="5:7" x14ac:dyDescent="0.25">
      <c r="E433"/>
      <c r="F433"/>
      <c r="G433"/>
    </row>
    <row r="434" spans="5:7" x14ac:dyDescent="0.25">
      <c r="E434"/>
      <c r="F434"/>
      <c r="G434"/>
    </row>
    <row r="435" spans="5:7" x14ac:dyDescent="0.25">
      <c r="E435"/>
      <c r="F435"/>
      <c r="G435"/>
    </row>
    <row r="436" spans="5:7" x14ac:dyDescent="0.25">
      <c r="E436"/>
      <c r="F436"/>
      <c r="G436"/>
    </row>
    <row r="437" spans="5:7" x14ac:dyDescent="0.25">
      <c r="E437"/>
      <c r="F437"/>
      <c r="G437"/>
    </row>
    <row r="438" spans="5:7" x14ac:dyDescent="0.25">
      <c r="E438"/>
      <c r="F438"/>
      <c r="G438"/>
    </row>
    <row r="439" spans="5:7" x14ac:dyDescent="0.25">
      <c r="E439"/>
      <c r="F439"/>
      <c r="G439"/>
    </row>
    <row r="440" spans="5:7" x14ac:dyDescent="0.25">
      <c r="E440"/>
      <c r="F440"/>
      <c r="G440"/>
    </row>
    <row r="441" spans="5:7" x14ac:dyDescent="0.25">
      <c r="E441"/>
      <c r="F441"/>
      <c r="G441"/>
    </row>
    <row r="442" spans="5:7" x14ac:dyDescent="0.25">
      <c r="E442"/>
      <c r="F442"/>
      <c r="G442"/>
    </row>
    <row r="443" spans="5:7" x14ac:dyDescent="0.25">
      <c r="E443"/>
      <c r="F443"/>
      <c r="G443"/>
    </row>
    <row r="444" spans="5:7" x14ac:dyDescent="0.25">
      <c r="E444"/>
      <c r="F444"/>
      <c r="G444"/>
    </row>
    <row r="445" spans="5:7" x14ac:dyDescent="0.25">
      <c r="E445"/>
      <c r="F445"/>
      <c r="G445"/>
    </row>
    <row r="446" spans="5:7" x14ac:dyDescent="0.25">
      <c r="E446"/>
      <c r="F446"/>
      <c r="G446"/>
    </row>
    <row r="447" spans="5:7" x14ac:dyDescent="0.25">
      <c r="E447"/>
      <c r="F447"/>
      <c r="G447"/>
    </row>
    <row r="448" spans="5:7" x14ac:dyDescent="0.25">
      <c r="E448"/>
      <c r="F448"/>
      <c r="G448"/>
    </row>
    <row r="449" spans="5:7" x14ac:dyDescent="0.25">
      <c r="E449"/>
      <c r="F449"/>
      <c r="G449"/>
    </row>
    <row r="450" spans="5:7" x14ac:dyDescent="0.25">
      <c r="E450"/>
      <c r="F450"/>
      <c r="G450"/>
    </row>
    <row r="451" spans="5:7" x14ac:dyDescent="0.25">
      <c r="E451"/>
      <c r="F451"/>
      <c r="G451"/>
    </row>
    <row r="452" spans="5:7" x14ac:dyDescent="0.25">
      <c r="E452"/>
      <c r="F452"/>
      <c r="G452"/>
    </row>
    <row r="453" spans="5:7" x14ac:dyDescent="0.25">
      <c r="E453"/>
      <c r="F453"/>
      <c r="G453"/>
    </row>
    <row r="454" spans="5:7" x14ac:dyDescent="0.25">
      <c r="E454"/>
      <c r="F454"/>
      <c r="G454"/>
    </row>
    <row r="455" spans="5:7" x14ac:dyDescent="0.25">
      <c r="E455"/>
      <c r="F455"/>
      <c r="G455"/>
    </row>
    <row r="456" spans="5:7" x14ac:dyDescent="0.25">
      <c r="E456"/>
      <c r="F456"/>
      <c r="G456"/>
    </row>
    <row r="457" spans="5:7" x14ac:dyDescent="0.25">
      <c r="E457"/>
      <c r="F457"/>
      <c r="G457"/>
    </row>
    <row r="458" spans="5:7" x14ac:dyDescent="0.25">
      <c r="E458"/>
      <c r="F458"/>
      <c r="G458"/>
    </row>
    <row r="459" spans="5:7" x14ac:dyDescent="0.25">
      <c r="E459"/>
      <c r="F459"/>
      <c r="G459"/>
    </row>
    <row r="460" spans="5:7" x14ac:dyDescent="0.25">
      <c r="E460"/>
      <c r="F460"/>
      <c r="G460"/>
    </row>
    <row r="461" spans="5:7" x14ac:dyDescent="0.25">
      <c r="E461"/>
      <c r="F461"/>
      <c r="G461"/>
    </row>
    <row r="462" spans="5:7" x14ac:dyDescent="0.25">
      <c r="E462"/>
      <c r="F462"/>
      <c r="G462"/>
    </row>
    <row r="463" spans="5:7" x14ac:dyDescent="0.25">
      <c r="E463"/>
      <c r="F463"/>
      <c r="G463"/>
    </row>
    <row r="464" spans="5:7" x14ac:dyDescent="0.25">
      <c r="E464"/>
      <c r="F464"/>
      <c r="G464"/>
    </row>
    <row r="465" spans="5:7" x14ac:dyDescent="0.25">
      <c r="E465"/>
      <c r="F465"/>
      <c r="G465"/>
    </row>
    <row r="466" spans="5:7" x14ac:dyDescent="0.25">
      <c r="E466"/>
      <c r="F466"/>
      <c r="G466"/>
    </row>
    <row r="467" spans="5:7" x14ac:dyDescent="0.25">
      <c r="E467"/>
      <c r="F467"/>
      <c r="G467"/>
    </row>
    <row r="468" spans="5:7" x14ac:dyDescent="0.25">
      <c r="E468"/>
      <c r="F468"/>
      <c r="G468"/>
    </row>
    <row r="469" spans="5:7" x14ac:dyDescent="0.25">
      <c r="E469"/>
      <c r="F469"/>
      <c r="G469"/>
    </row>
    <row r="470" spans="5:7" x14ac:dyDescent="0.25">
      <c r="E470"/>
      <c r="F470"/>
      <c r="G470"/>
    </row>
    <row r="471" spans="5:7" x14ac:dyDescent="0.25">
      <c r="E471"/>
      <c r="F471"/>
      <c r="G471"/>
    </row>
    <row r="472" spans="5:7" x14ac:dyDescent="0.25">
      <c r="E472"/>
      <c r="F472"/>
      <c r="G472"/>
    </row>
    <row r="473" spans="5:7" x14ac:dyDescent="0.25">
      <c r="E473"/>
      <c r="F473"/>
      <c r="G473"/>
    </row>
    <row r="474" spans="5:7" x14ac:dyDescent="0.25">
      <c r="E474"/>
      <c r="F474"/>
      <c r="G474"/>
    </row>
    <row r="475" spans="5:7" x14ac:dyDescent="0.25">
      <c r="E475"/>
      <c r="F475"/>
      <c r="G475"/>
    </row>
    <row r="476" spans="5:7" x14ac:dyDescent="0.25">
      <c r="E476"/>
      <c r="F476"/>
      <c r="G476"/>
    </row>
    <row r="477" spans="5:7" x14ac:dyDescent="0.25">
      <c r="E477"/>
      <c r="F477"/>
      <c r="G477"/>
    </row>
    <row r="478" spans="5:7" x14ac:dyDescent="0.25">
      <c r="E478"/>
      <c r="F478"/>
      <c r="G478"/>
    </row>
    <row r="479" spans="5:7" x14ac:dyDescent="0.25">
      <c r="E479"/>
      <c r="F479"/>
      <c r="G479"/>
    </row>
    <row r="480" spans="5:7" x14ac:dyDescent="0.25">
      <c r="E480"/>
      <c r="F480"/>
      <c r="G480"/>
    </row>
    <row r="481" spans="5:7" x14ac:dyDescent="0.25">
      <c r="E481"/>
      <c r="F481"/>
      <c r="G481"/>
    </row>
    <row r="482" spans="5:7" x14ac:dyDescent="0.25">
      <c r="E482"/>
      <c r="F482"/>
      <c r="G482"/>
    </row>
    <row r="483" spans="5:7" x14ac:dyDescent="0.25">
      <c r="E483"/>
      <c r="F483"/>
      <c r="G483"/>
    </row>
    <row r="484" spans="5:7" x14ac:dyDescent="0.25">
      <c r="E484"/>
      <c r="F484"/>
      <c r="G484"/>
    </row>
    <row r="485" spans="5:7" x14ac:dyDescent="0.25">
      <c r="E485"/>
      <c r="F485"/>
      <c r="G485"/>
    </row>
    <row r="486" spans="5:7" x14ac:dyDescent="0.25">
      <c r="E486"/>
      <c r="F486"/>
      <c r="G486"/>
    </row>
    <row r="487" spans="5:7" x14ac:dyDescent="0.25">
      <c r="E487"/>
      <c r="F487"/>
      <c r="G487"/>
    </row>
    <row r="488" spans="5:7" x14ac:dyDescent="0.25">
      <c r="E488"/>
      <c r="F488"/>
      <c r="G488"/>
    </row>
    <row r="489" spans="5:7" x14ac:dyDescent="0.25">
      <c r="E489"/>
      <c r="F489"/>
      <c r="G489"/>
    </row>
    <row r="490" spans="5:7" x14ac:dyDescent="0.25">
      <c r="E490"/>
      <c r="F490"/>
      <c r="G490"/>
    </row>
    <row r="491" spans="5:7" x14ac:dyDescent="0.25">
      <c r="E491"/>
      <c r="F491"/>
      <c r="G491"/>
    </row>
    <row r="492" spans="5:7" x14ac:dyDescent="0.25">
      <c r="E492"/>
      <c r="F492"/>
      <c r="G492"/>
    </row>
    <row r="493" spans="5:7" x14ac:dyDescent="0.25">
      <c r="E493"/>
      <c r="F493"/>
      <c r="G493"/>
    </row>
    <row r="494" spans="5:7" x14ac:dyDescent="0.25">
      <c r="E494"/>
      <c r="F494"/>
      <c r="G494"/>
    </row>
    <row r="495" spans="5:7" x14ac:dyDescent="0.25">
      <c r="E495"/>
      <c r="F495"/>
      <c r="G495"/>
    </row>
    <row r="496" spans="5:7" x14ac:dyDescent="0.25">
      <c r="E496"/>
      <c r="F496"/>
      <c r="G496"/>
    </row>
    <row r="497" spans="5:7" x14ac:dyDescent="0.25">
      <c r="E497"/>
      <c r="F497"/>
      <c r="G497"/>
    </row>
    <row r="498" spans="5:7" x14ac:dyDescent="0.25">
      <c r="E498"/>
      <c r="F498"/>
      <c r="G498"/>
    </row>
    <row r="499" spans="5:7" x14ac:dyDescent="0.25">
      <c r="E499"/>
      <c r="F499"/>
      <c r="G499"/>
    </row>
    <row r="500" spans="5:7" x14ac:dyDescent="0.25">
      <c r="E500"/>
      <c r="F500"/>
      <c r="G500"/>
    </row>
    <row r="501" spans="5:7" x14ac:dyDescent="0.25">
      <c r="E501"/>
      <c r="F501"/>
      <c r="G501"/>
    </row>
    <row r="502" spans="5:7" x14ac:dyDescent="0.25">
      <c r="E502"/>
      <c r="F502"/>
      <c r="G502"/>
    </row>
    <row r="503" spans="5:7" x14ac:dyDescent="0.25">
      <c r="E503"/>
      <c r="F503"/>
      <c r="G503"/>
    </row>
    <row r="504" spans="5:7" x14ac:dyDescent="0.25">
      <c r="E504"/>
      <c r="F504"/>
      <c r="G504"/>
    </row>
    <row r="505" spans="5:7" x14ac:dyDescent="0.25">
      <c r="E505"/>
      <c r="F505"/>
      <c r="G505"/>
    </row>
    <row r="506" spans="5:7" x14ac:dyDescent="0.25">
      <c r="E506"/>
      <c r="F506"/>
      <c r="G506"/>
    </row>
    <row r="507" spans="5:7" x14ac:dyDescent="0.25">
      <c r="E507"/>
      <c r="F507"/>
      <c r="G507"/>
    </row>
    <row r="508" spans="5:7" x14ac:dyDescent="0.25">
      <c r="E508"/>
      <c r="F508"/>
      <c r="G508"/>
    </row>
    <row r="509" spans="5:7" x14ac:dyDescent="0.25">
      <c r="E509"/>
      <c r="F509"/>
      <c r="G509"/>
    </row>
    <row r="510" spans="5:7" x14ac:dyDescent="0.25">
      <c r="E510"/>
      <c r="F510"/>
      <c r="G510"/>
    </row>
    <row r="511" spans="5:7" x14ac:dyDescent="0.25">
      <c r="E511"/>
      <c r="F511"/>
      <c r="G511"/>
    </row>
    <row r="512" spans="5:7" x14ac:dyDescent="0.25">
      <c r="E512"/>
      <c r="F512"/>
      <c r="G512"/>
    </row>
    <row r="513" spans="5:7" x14ac:dyDescent="0.25">
      <c r="E513"/>
      <c r="F513"/>
      <c r="G513"/>
    </row>
    <row r="514" spans="5:7" x14ac:dyDescent="0.25">
      <c r="E514"/>
      <c r="F514"/>
      <c r="G514"/>
    </row>
    <row r="515" spans="5:7" x14ac:dyDescent="0.25">
      <c r="E515"/>
      <c r="F515"/>
      <c r="G515"/>
    </row>
    <row r="516" spans="5:7" x14ac:dyDescent="0.25">
      <c r="E516"/>
      <c r="F516"/>
      <c r="G516"/>
    </row>
    <row r="517" spans="5:7" x14ac:dyDescent="0.25">
      <c r="E517"/>
      <c r="F517"/>
      <c r="G517"/>
    </row>
    <row r="518" spans="5:7" x14ac:dyDescent="0.25">
      <c r="E518"/>
      <c r="F518"/>
      <c r="G518"/>
    </row>
    <row r="519" spans="5:7" x14ac:dyDescent="0.25">
      <c r="E519"/>
      <c r="F519"/>
      <c r="G519"/>
    </row>
    <row r="520" spans="5:7" x14ac:dyDescent="0.25">
      <c r="E520"/>
      <c r="F520"/>
      <c r="G520"/>
    </row>
    <row r="521" spans="5:7" x14ac:dyDescent="0.25">
      <c r="E521"/>
      <c r="F521"/>
      <c r="G521"/>
    </row>
    <row r="522" spans="5:7" x14ac:dyDescent="0.25">
      <c r="E522"/>
      <c r="F522"/>
      <c r="G522"/>
    </row>
    <row r="523" spans="5:7" x14ac:dyDescent="0.25">
      <c r="E523"/>
      <c r="F523"/>
      <c r="G523"/>
    </row>
    <row r="524" spans="5:7" x14ac:dyDescent="0.25">
      <c r="E524"/>
      <c r="F524"/>
      <c r="G524"/>
    </row>
    <row r="525" spans="5:7" x14ac:dyDescent="0.25">
      <c r="E525"/>
      <c r="F525"/>
      <c r="G525"/>
    </row>
    <row r="526" spans="5:7" x14ac:dyDescent="0.25">
      <c r="E526"/>
      <c r="F526"/>
      <c r="G526"/>
    </row>
    <row r="527" spans="5:7" x14ac:dyDescent="0.25">
      <c r="E527"/>
      <c r="F527"/>
      <c r="G527"/>
    </row>
    <row r="528" spans="5:7" x14ac:dyDescent="0.25">
      <c r="E528"/>
      <c r="F528"/>
      <c r="G528"/>
    </row>
    <row r="529" spans="5:7" x14ac:dyDescent="0.25">
      <c r="E529"/>
      <c r="F529"/>
      <c r="G529"/>
    </row>
    <row r="530" spans="5:7" x14ac:dyDescent="0.25">
      <c r="E530"/>
      <c r="F530"/>
      <c r="G530"/>
    </row>
    <row r="531" spans="5:7" x14ac:dyDescent="0.25">
      <c r="E531"/>
      <c r="F531"/>
      <c r="G531"/>
    </row>
    <row r="532" spans="5:7" x14ac:dyDescent="0.25">
      <c r="E532"/>
      <c r="F532"/>
      <c r="G532"/>
    </row>
    <row r="533" spans="5:7" x14ac:dyDescent="0.25">
      <c r="E533"/>
      <c r="F533"/>
      <c r="G533"/>
    </row>
    <row r="534" spans="5:7" x14ac:dyDescent="0.25">
      <c r="E534"/>
      <c r="F534"/>
      <c r="G534"/>
    </row>
    <row r="535" spans="5:7" x14ac:dyDescent="0.25">
      <c r="E535"/>
      <c r="F535"/>
      <c r="G535"/>
    </row>
    <row r="536" spans="5:7" x14ac:dyDescent="0.25">
      <c r="E536"/>
      <c r="F536"/>
      <c r="G536"/>
    </row>
    <row r="537" spans="5:7" x14ac:dyDescent="0.25">
      <c r="E537"/>
      <c r="F537"/>
      <c r="G537"/>
    </row>
    <row r="538" spans="5:7" x14ac:dyDescent="0.25">
      <c r="E538"/>
      <c r="F538"/>
      <c r="G538"/>
    </row>
    <row r="539" spans="5:7" x14ac:dyDescent="0.25">
      <c r="E539"/>
      <c r="F539"/>
      <c r="G539"/>
    </row>
    <row r="540" spans="5:7" x14ac:dyDescent="0.25">
      <c r="E540"/>
      <c r="F540"/>
      <c r="G540"/>
    </row>
    <row r="541" spans="5:7" x14ac:dyDescent="0.25">
      <c r="E541"/>
      <c r="F541"/>
      <c r="G541"/>
    </row>
    <row r="542" spans="5:7" x14ac:dyDescent="0.25">
      <c r="E542"/>
      <c r="F542"/>
      <c r="G542"/>
    </row>
    <row r="543" spans="5:7" x14ac:dyDescent="0.25">
      <c r="E543"/>
      <c r="F543"/>
      <c r="G543"/>
    </row>
    <row r="544" spans="5:7" x14ac:dyDescent="0.25">
      <c r="E544"/>
      <c r="F544"/>
      <c r="G544"/>
    </row>
    <row r="545" spans="5:7" x14ac:dyDescent="0.25">
      <c r="E545"/>
      <c r="F545"/>
      <c r="G545"/>
    </row>
    <row r="546" spans="5:7" x14ac:dyDescent="0.25">
      <c r="E546"/>
      <c r="F546"/>
      <c r="G546"/>
    </row>
    <row r="547" spans="5:7" x14ac:dyDescent="0.25">
      <c r="E547"/>
      <c r="F547"/>
      <c r="G547"/>
    </row>
    <row r="548" spans="5:7" x14ac:dyDescent="0.25">
      <c r="E548"/>
      <c r="F548"/>
      <c r="G548"/>
    </row>
    <row r="549" spans="5:7" x14ac:dyDescent="0.25">
      <c r="E549"/>
      <c r="F549"/>
      <c r="G549"/>
    </row>
    <row r="550" spans="5:7" x14ac:dyDescent="0.25">
      <c r="E550"/>
      <c r="F550"/>
      <c r="G550"/>
    </row>
    <row r="551" spans="5:7" x14ac:dyDescent="0.25">
      <c r="E551"/>
      <c r="F551"/>
      <c r="G551"/>
    </row>
    <row r="552" spans="5:7" x14ac:dyDescent="0.25">
      <c r="E552"/>
      <c r="F552"/>
      <c r="G552"/>
    </row>
    <row r="553" spans="5:7" x14ac:dyDescent="0.25">
      <c r="E553"/>
      <c r="F553"/>
      <c r="G553"/>
    </row>
    <row r="554" spans="5:7" x14ac:dyDescent="0.25">
      <c r="E554"/>
      <c r="F554"/>
      <c r="G554"/>
    </row>
    <row r="555" spans="5:7" x14ac:dyDescent="0.25">
      <c r="E555"/>
      <c r="F555"/>
      <c r="G555"/>
    </row>
    <row r="556" spans="5:7" x14ac:dyDescent="0.25">
      <c r="E556"/>
      <c r="F556"/>
      <c r="G556"/>
    </row>
    <row r="557" spans="5:7" x14ac:dyDescent="0.25">
      <c r="E557"/>
      <c r="F557"/>
      <c r="G557"/>
    </row>
    <row r="558" spans="5:7" x14ac:dyDescent="0.25">
      <c r="E558"/>
      <c r="F558"/>
      <c r="G558"/>
    </row>
    <row r="559" spans="5:7" x14ac:dyDescent="0.25">
      <c r="E559"/>
      <c r="F559"/>
      <c r="G559"/>
    </row>
    <row r="560" spans="5:7" x14ac:dyDescent="0.25">
      <c r="E560"/>
      <c r="F560"/>
      <c r="G560"/>
    </row>
    <row r="561" spans="5:7" x14ac:dyDescent="0.25">
      <c r="E561"/>
      <c r="F561"/>
      <c r="G561"/>
    </row>
    <row r="562" spans="5:7" x14ac:dyDescent="0.25">
      <c r="E562"/>
      <c r="F562"/>
      <c r="G562"/>
    </row>
    <row r="563" spans="5:7" x14ac:dyDescent="0.25">
      <c r="E563"/>
      <c r="F563"/>
      <c r="G563"/>
    </row>
    <row r="564" spans="5:7" x14ac:dyDescent="0.25">
      <c r="E564"/>
      <c r="F564"/>
      <c r="G564"/>
    </row>
    <row r="565" spans="5:7" x14ac:dyDescent="0.25">
      <c r="E565"/>
      <c r="F565"/>
      <c r="G565"/>
    </row>
    <row r="566" spans="5:7" x14ac:dyDescent="0.25">
      <c r="E566"/>
      <c r="F566"/>
      <c r="G566"/>
    </row>
    <row r="567" spans="5:7" x14ac:dyDescent="0.25">
      <c r="E567"/>
      <c r="F567"/>
      <c r="G567"/>
    </row>
    <row r="568" spans="5:7" x14ac:dyDescent="0.25">
      <c r="E568"/>
      <c r="F568"/>
      <c r="G568"/>
    </row>
    <row r="569" spans="5:7" x14ac:dyDescent="0.25">
      <c r="E569"/>
      <c r="F569"/>
      <c r="G569"/>
    </row>
    <row r="570" spans="5:7" x14ac:dyDescent="0.25">
      <c r="E570"/>
      <c r="F570"/>
      <c r="G570"/>
    </row>
    <row r="571" spans="5:7" x14ac:dyDescent="0.25">
      <c r="E571"/>
      <c r="F571"/>
      <c r="G571"/>
    </row>
    <row r="572" spans="5:7" x14ac:dyDescent="0.25">
      <c r="E572"/>
      <c r="F572"/>
      <c r="G572"/>
    </row>
    <row r="573" spans="5:7" x14ac:dyDescent="0.25">
      <c r="E573"/>
      <c r="F573"/>
      <c r="G573"/>
    </row>
    <row r="574" spans="5:7" x14ac:dyDescent="0.25">
      <c r="E574"/>
      <c r="F574"/>
      <c r="G574"/>
    </row>
    <row r="575" spans="5:7" x14ac:dyDescent="0.25">
      <c r="E575"/>
      <c r="F575"/>
      <c r="G575"/>
    </row>
    <row r="576" spans="5: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row r="617" spans="5:7" x14ac:dyDescent="0.25">
      <c r="E617"/>
      <c r="F617"/>
    </row>
    <row r="618" spans="5:7" x14ac:dyDescent="0.25">
      <c r="E618"/>
      <c r="F618"/>
    </row>
    <row r="619" spans="5:7" x14ac:dyDescent="0.25">
      <c r="E619"/>
      <c r="F619"/>
    </row>
    <row r="620" spans="5:7" x14ac:dyDescent="0.25">
      <c r="E620"/>
      <c r="F620"/>
    </row>
    <row r="621" spans="5:7" x14ac:dyDescent="0.25">
      <c r="E621"/>
      <c r="F621"/>
    </row>
    <row r="622" spans="5:7" x14ac:dyDescent="0.25">
      <c r="E622"/>
      <c r="F622"/>
    </row>
    <row r="623" spans="5:7" x14ac:dyDescent="0.25">
      <c r="E623"/>
      <c r="F623"/>
    </row>
    <row r="624" spans="5:7" x14ac:dyDescent="0.25">
      <c r="E624"/>
      <c r="F624"/>
    </row>
    <row r="625" spans="5:6" x14ac:dyDescent="0.25">
      <c r="E625"/>
      <c r="F625"/>
    </row>
    <row r="626" spans="5:6" x14ac:dyDescent="0.25">
      <c r="E626"/>
      <c r="F626"/>
    </row>
    <row r="627" spans="5:6" x14ac:dyDescent="0.25">
      <c r="E627"/>
      <c r="F627"/>
    </row>
    <row r="628" spans="5:6" x14ac:dyDescent="0.25">
      <c r="E628"/>
      <c r="F628"/>
    </row>
    <row r="629" spans="5:6" x14ac:dyDescent="0.25">
      <c r="E629"/>
      <c r="F629"/>
    </row>
    <row r="630" spans="5:6" x14ac:dyDescent="0.25">
      <c r="E630"/>
      <c r="F630"/>
    </row>
    <row r="631" spans="5:6" x14ac:dyDescent="0.25">
      <c r="E631"/>
      <c r="F631"/>
    </row>
    <row r="632" spans="5:6" x14ac:dyDescent="0.25">
      <c r="E632"/>
      <c r="F632"/>
    </row>
    <row r="633" spans="5:6" x14ac:dyDescent="0.25">
      <c r="E633"/>
      <c r="F633"/>
    </row>
    <row r="634" spans="5:6" x14ac:dyDescent="0.25">
      <c r="E634"/>
      <c r="F634"/>
    </row>
    <row r="635" spans="5:6" x14ac:dyDescent="0.25">
      <c r="E635"/>
      <c r="F635"/>
    </row>
    <row r="636" spans="5:6" x14ac:dyDescent="0.25">
      <c r="E636"/>
      <c r="F636"/>
    </row>
    <row r="637" spans="5:6" x14ac:dyDescent="0.25">
      <c r="E637"/>
      <c r="F637"/>
    </row>
    <row r="638" spans="5:6" x14ac:dyDescent="0.25">
      <c r="E638"/>
      <c r="F638"/>
    </row>
    <row r="639" spans="5:6" x14ac:dyDescent="0.25">
      <c r="E639"/>
      <c r="F639"/>
    </row>
    <row r="640" spans="5:6" x14ac:dyDescent="0.25">
      <c r="E640"/>
      <c r="F640"/>
    </row>
    <row r="641" spans="5:6" x14ac:dyDescent="0.25">
      <c r="E641"/>
      <c r="F641"/>
    </row>
    <row r="642" spans="5:6" x14ac:dyDescent="0.25">
      <c r="E642"/>
      <c r="F642"/>
    </row>
    <row r="643" spans="5:6" x14ac:dyDescent="0.25">
      <c r="E643"/>
      <c r="F643"/>
    </row>
    <row r="644" spans="5:6" x14ac:dyDescent="0.25">
      <c r="E644"/>
      <c r="F644"/>
    </row>
    <row r="645" spans="5:6" x14ac:dyDescent="0.25">
      <c r="E645"/>
      <c r="F645"/>
    </row>
    <row r="646" spans="5:6" x14ac:dyDescent="0.25">
      <c r="E646"/>
      <c r="F646"/>
    </row>
    <row r="647" spans="5:6" x14ac:dyDescent="0.25">
      <c r="E647"/>
      <c r="F647"/>
    </row>
    <row r="648" spans="5:6" x14ac:dyDescent="0.25">
      <c r="E648"/>
      <c r="F648"/>
    </row>
    <row r="649" spans="5:6" x14ac:dyDescent="0.25">
      <c r="E649"/>
      <c r="F649"/>
    </row>
    <row r="650" spans="5:6" x14ac:dyDescent="0.25">
      <c r="E650"/>
      <c r="F650"/>
    </row>
    <row r="651" spans="5:6" x14ac:dyDescent="0.25">
      <c r="E651"/>
      <c r="F651"/>
    </row>
    <row r="652" spans="5:6" x14ac:dyDescent="0.25">
      <c r="E652"/>
      <c r="F652"/>
    </row>
    <row r="653" spans="5:6" x14ac:dyDescent="0.25">
      <c r="E653"/>
      <c r="F653"/>
    </row>
    <row r="654" spans="5:6" x14ac:dyDescent="0.25">
      <c r="E654"/>
      <c r="F654"/>
    </row>
    <row r="655" spans="5:6" x14ac:dyDescent="0.25">
      <c r="E655"/>
      <c r="F655"/>
    </row>
    <row r="656" spans="5:6" x14ac:dyDescent="0.25">
      <c r="E656"/>
      <c r="F656"/>
    </row>
    <row r="657" spans="5:6" x14ac:dyDescent="0.25">
      <c r="E657"/>
      <c r="F657"/>
    </row>
    <row r="658" spans="5:6" x14ac:dyDescent="0.25">
      <c r="E658"/>
      <c r="F658"/>
    </row>
    <row r="659" spans="5:6" x14ac:dyDescent="0.25">
      <c r="E659"/>
      <c r="F659"/>
    </row>
    <row r="660" spans="5:6" x14ac:dyDescent="0.25">
      <c r="E660"/>
      <c r="F660"/>
    </row>
    <row r="661" spans="5:6" x14ac:dyDescent="0.25">
      <c r="E661"/>
      <c r="F661"/>
    </row>
    <row r="662" spans="5:6" x14ac:dyDescent="0.25">
      <c r="E662"/>
      <c r="F662"/>
    </row>
    <row r="663" spans="5:6" x14ac:dyDescent="0.25">
      <c r="E663"/>
      <c r="F663"/>
    </row>
    <row r="664" spans="5:6" x14ac:dyDescent="0.25">
      <c r="E664"/>
      <c r="F664"/>
    </row>
    <row r="665" spans="5:6" x14ac:dyDescent="0.25">
      <c r="E665"/>
      <c r="F665"/>
    </row>
    <row r="666" spans="5:6" x14ac:dyDescent="0.25">
      <c r="E666"/>
      <c r="F666"/>
    </row>
    <row r="667" spans="5:6" x14ac:dyDescent="0.25">
      <c r="E667"/>
      <c r="F667"/>
    </row>
    <row r="668" spans="5:6" x14ac:dyDescent="0.25">
      <c r="E668"/>
      <c r="F668"/>
    </row>
    <row r="669" spans="5:6" x14ac:dyDescent="0.25">
      <c r="E669"/>
      <c r="F669"/>
    </row>
    <row r="670" spans="5:6" x14ac:dyDescent="0.25">
      <c r="E670"/>
      <c r="F670"/>
    </row>
    <row r="671" spans="5:6" x14ac:dyDescent="0.25">
      <c r="E671"/>
      <c r="F671"/>
    </row>
    <row r="672" spans="5:6" x14ac:dyDescent="0.25">
      <c r="E672"/>
      <c r="F672"/>
    </row>
    <row r="673" spans="5:6" x14ac:dyDescent="0.25">
      <c r="E673"/>
      <c r="F673"/>
    </row>
    <row r="674" spans="5:6" x14ac:dyDescent="0.25">
      <c r="E674"/>
      <c r="F674"/>
    </row>
    <row r="675" spans="5:6" x14ac:dyDescent="0.25">
      <c r="E675"/>
      <c r="F675"/>
    </row>
    <row r="676" spans="5:6" x14ac:dyDescent="0.25">
      <c r="E676"/>
      <c r="F676"/>
    </row>
    <row r="677" spans="5:6" x14ac:dyDescent="0.25">
      <c r="E677"/>
      <c r="F677"/>
    </row>
    <row r="678" spans="5:6" x14ac:dyDescent="0.25">
      <c r="E678"/>
      <c r="F678"/>
    </row>
    <row r="679" spans="5:6" x14ac:dyDescent="0.25">
      <c r="E679"/>
      <c r="F679"/>
    </row>
    <row r="680" spans="5:6" x14ac:dyDescent="0.25">
      <c r="E680"/>
      <c r="F680"/>
    </row>
    <row r="681" spans="5:6" x14ac:dyDescent="0.25">
      <c r="E681"/>
      <c r="F681"/>
    </row>
    <row r="682" spans="5:6" x14ac:dyDescent="0.25">
      <c r="E682"/>
      <c r="F682"/>
    </row>
    <row r="683" spans="5:6" x14ac:dyDescent="0.25">
      <c r="E683"/>
      <c r="F683"/>
    </row>
    <row r="684" spans="5:6" x14ac:dyDescent="0.25">
      <c r="E684"/>
      <c r="F684"/>
    </row>
    <row r="685" spans="5:6" x14ac:dyDescent="0.25">
      <c r="E685"/>
      <c r="F685"/>
    </row>
    <row r="686" spans="5:6" x14ac:dyDescent="0.25">
      <c r="E686"/>
      <c r="F686"/>
    </row>
    <row r="687" spans="5:6" x14ac:dyDescent="0.25">
      <c r="E687"/>
      <c r="F687"/>
    </row>
    <row r="688" spans="5:6" x14ac:dyDescent="0.25">
      <c r="E688"/>
      <c r="F688"/>
    </row>
    <row r="689" spans="5:6" x14ac:dyDescent="0.25">
      <c r="E689"/>
      <c r="F689"/>
    </row>
    <row r="690" spans="5:6" x14ac:dyDescent="0.25">
      <c r="E690"/>
      <c r="F690"/>
    </row>
    <row r="691" spans="5:6" x14ac:dyDescent="0.25">
      <c r="E691"/>
      <c r="F691"/>
    </row>
    <row r="692" spans="5:6" x14ac:dyDescent="0.25">
      <c r="E692"/>
      <c r="F692"/>
    </row>
    <row r="693" spans="5:6" x14ac:dyDescent="0.25">
      <c r="E693"/>
      <c r="F693"/>
    </row>
    <row r="694" spans="5:6" x14ac:dyDescent="0.25">
      <c r="E694"/>
      <c r="F694"/>
    </row>
    <row r="695" spans="5:6" x14ac:dyDescent="0.25">
      <c r="E695"/>
      <c r="F695"/>
    </row>
    <row r="696" spans="5:6" x14ac:dyDescent="0.25">
      <c r="E696"/>
      <c r="F696"/>
    </row>
    <row r="697" spans="5:6" x14ac:dyDescent="0.25">
      <c r="E697"/>
      <c r="F697"/>
    </row>
    <row r="698" spans="5:6" x14ac:dyDescent="0.25">
      <c r="E698"/>
      <c r="F698"/>
    </row>
    <row r="699" spans="5:6" x14ac:dyDescent="0.25">
      <c r="E699"/>
      <c r="F699"/>
    </row>
    <row r="700" spans="5:6" x14ac:dyDescent="0.25">
      <c r="E700"/>
      <c r="F700"/>
    </row>
    <row r="701" spans="5:6" x14ac:dyDescent="0.25">
      <c r="E701"/>
      <c r="F701"/>
    </row>
    <row r="702" spans="5:6" x14ac:dyDescent="0.25">
      <c r="E702"/>
      <c r="F702"/>
    </row>
    <row r="703" spans="5:6" x14ac:dyDescent="0.25">
      <c r="E703"/>
      <c r="F703"/>
    </row>
    <row r="704" spans="5:6" x14ac:dyDescent="0.25">
      <c r="E704"/>
      <c r="F704"/>
    </row>
    <row r="705" spans="5:6" x14ac:dyDescent="0.25">
      <c r="E705"/>
      <c r="F705"/>
    </row>
    <row r="706" spans="5:6" x14ac:dyDescent="0.25">
      <c r="E706"/>
      <c r="F706"/>
    </row>
    <row r="707" spans="5:6" x14ac:dyDescent="0.25">
      <c r="E707"/>
      <c r="F707"/>
    </row>
    <row r="708" spans="5:6" x14ac:dyDescent="0.25">
      <c r="E708"/>
      <c r="F708"/>
    </row>
    <row r="709" spans="5:6" x14ac:dyDescent="0.25">
      <c r="E709"/>
      <c r="F709"/>
    </row>
    <row r="710" spans="5:6" x14ac:dyDescent="0.25">
      <c r="E710"/>
      <c r="F710"/>
    </row>
    <row r="711" spans="5:6" x14ac:dyDescent="0.25">
      <c r="E711"/>
      <c r="F711"/>
    </row>
    <row r="712" spans="5:6" x14ac:dyDescent="0.25">
      <c r="E712"/>
      <c r="F712"/>
    </row>
    <row r="713" spans="5:6" x14ac:dyDescent="0.25">
      <c r="E713"/>
      <c r="F713"/>
    </row>
    <row r="714" spans="5:6" x14ac:dyDescent="0.25">
      <c r="E714"/>
      <c r="F714"/>
    </row>
    <row r="715" spans="5:6" x14ac:dyDescent="0.25">
      <c r="E715"/>
      <c r="F715"/>
    </row>
    <row r="716" spans="5:6" x14ac:dyDescent="0.25">
      <c r="E716"/>
      <c r="F716"/>
    </row>
    <row r="717" spans="5:6" x14ac:dyDescent="0.25">
      <c r="E717"/>
      <c r="F717"/>
    </row>
    <row r="718" spans="5:6" x14ac:dyDescent="0.25">
      <c r="E718"/>
      <c r="F718"/>
    </row>
    <row r="719" spans="5:6" x14ac:dyDescent="0.25">
      <c r="E719"/>
      <c r="F719"/>
    </row>
    <row r="720" spans="5:6" x14ac:dyDescent="0.25">
      <c r="E720"/>
      <c r="F720"/>
    </row>
    <row r="721" spans="5:6" x14ac:dyDescent="0.25">
      <c r="E721"/>
      <c r="F721"/>
    </row>
    <row r="722" spans="5:6" x14ac:dyDescent="0.25">
      <c r="E722"/>
      <c r="F722"/>
    </row>
    <row r="723" spans="5:6" x14ac:dyDescent="0.25">
      <c r="E723"/>
      <c r="F723"/>
    </row>
    <row r="724" spans="5:6" x14ac:dyDescent="0.25">
      <c r="E724"/>
      <c r="F724"/>
    </row>
    <row r="725" spans="5:6" x14ac:dyDescent="0.25">
      <c r="E725"/>
      <c r="F725"/>
    </row>
    <row r="726" spans="5:6" x14ac:dyDescent="0.25">
      <c r="E726"/>
      <c r="F726"/>
    </row>
    <row r="727" spans="5:6" x14ac:dyDescent="0.25">
      <c r="E727"/>
      <c r="F727"/>
    </row>
    <row r="728" spans="5:6" x14ac:dyDescent="0.25">
      <c r="E728"/>
      <c r="F728"/>
    </row>
    <row r="729" spans="5:6" x14ac:dyDescent="0.25">
      <c r="E729"/>
      <c r="F729"/>
    </row>
    <row r="730" spans="5:6" x14ac:dyDescent="0.25">
      <c r="E730"/>
      <c r="F730"/>
    </row>
    <row r="731" spans="5:6" x14ac:dyDescent="0.25">
      <c r="E731"/>
      <c r="F731"/>
    </row>
    <row r="732" spans="5:6" x14ac:dyDescent="0.25">
      <c r="E732"/>
      <c r="F732"/>
    </row>
    <row r="733" spans="5:6" x14ac:dyDescent="0.25">
      <c r="E733"/>
      <c r="F733"/>
    </row>
    <row r="734" spans="5:6" x14ac:dyDescent="0.25">
      <c r="E734"/>
      <c r="F734"/>
    </row>
    <row r="735" spans="5:6" x14ac:dyDescent="0.25">
      <c r="E735"/>
      <c r="F735"/>
    </row>
    <row r="736" spans="5:6" x14ac:dyDescent="0.25">
      <c r="E736"/>
      <c r="F736"/>
    </row>
    <row r="737" spans="5:6" x14ac:dyDescent="0.25">
      <c r="E737"/>
      <c r="F737"/>
    </row>
    <row r="738" spans="5:6" x14ac:dyDescent="0.25">
      <c r="E738"/>
      <c r="F738"/>
    </row>
    <row r="739" spans="5:6" x14ac:dyDescent="0.25">
      <c r="E739"/>
      <c r="F739"/>
    </row>
    <row r="740" spans="5:6" x14ac:dyDescent="0.25">
      <c r="E740"/>
      <c r="F740"/>
    </row>
    <row r="741" spans="5:6" x14ac:dyDescent="0.25">
      <c r="E741"/>
      <c r="F741"/>
    </row>
    <row r="742" spans="5:6" x14ac:dyDescent="0.25">
      <c r="E742"/>
      <c r="F742"/>
    </row>
    <row r="743" spans="5:6" x14ac:dyDescent="0.25">
      <c r="E743"/>
      <c r="F743"/>
    </row>
    <row r="744" spans="5:6" x14ac:dyDescent="0.25">
      <c r="E744"/>
      <c r="F744"/>
    </row>
    <row r="745" spans="5:6" x14ac:dyDescent="0.25">
      <c r="E745"/>
      <c r="F745"/>
    </row>
    <row r="746" spans="5:6" x14ac:dyDescent="0.25">
      <c r="E746"/>
      <c r="F746"/>
    </row>
    <row r="747" spans="5:6" x14ac:dyDescent="0.25">
      <c r="E747"/>
      <c r="F747"/>
    </row>
    <row r="748" spans="5:6" x14ac:dyDescent="0.25">
      <c r="E748"/>
      <c r="F748"/>
    </row>
    <row r="749" spans="5:6" x14ac:dyDescent="0.25">
      <c r="E749"/>
      <c r="F749"/>
    </row>
    <row r="750" spans="5:6" x14ac:dyDescent="0.25">
      <c r="E750"/>
      <c r="F750"/>
    </row>
    <row r="751" spans="5:6" x14ac:dyDescent="0.25">
      <c r="E751"/>
      <c r="F751"/>
    </row>
    <row r="752" spans="5:6" x14ac:dyDescent="0.25">
      <c r="E752"/>
      <c r="F752"/>
    </row>
    <row r="753" spans="5:6" x14ac:dyDescent="0.25">
      <c r="E753"/>
      <c r="F753"/>
    </row>
    <row r="754" spans="5:6" x14ac:dyDescent="0.25">
      <c r="E754"/>
      <c r="F754"/>
    </row>
    <row r="755" spans="5:6" x14ac:dyDescent="0.25">
      <c r="E755"/>
      <c r="F755"/>
    </row>
    <row r="756" spans="5:6" x14ac:dyDescent="0.25">
      <c r="E756"/>
      <c r="F756"/>
    </row>
    <row r="757" spans="5:6" x14ac:dyDescent="0.25">
      <c r="E757"/>
      <c r="F757"/>
    </row>
    <row r="758" spans="5:6" x14ac:dyDescent="0.25">
      <c r="E758"/>
      <c r="F758"/>
    </row>
    <row r="759" spans="5:6" x14ac:dyDescent="0.25">
      <c r="E759"/>
      <c r="F759"/>
    </row>
    <row r="760" spans="5:6" x14ac:dyDescent="0.25">
      <c r="E760"/>
      <c r="F760"/>
    </row>
    <row r="761" spans="5:6" x14ac:dyDescent="0.25">
      <c r="E761"/>
      <c r="F761"/>
    </row>
    <row r="762" spans="5:6" x14ac:dyDescent="0.25">
      <c r="E762"/>
      <c r="F762"/>
    </row>
    <row r="763" spans="5:6" x14ac:dyDescent="0.25">
      <c r="E763"/>
      <c r="F763"/>
    </row>
    <row r="764" spans="5:6" x14ac:dyDescent="0.25">
      <c r="E764"/>
      <c r="F764"/>
    </row>
    <row r="765" spans="5:6" x14ac:dyDescent="0.25">
      <c r="E765"/>
      <c r="F765"/>
    </row>
    <row r="766" spans="5:6" x14ac:dyDescent="0.25">
      <c r="E766"/>
      <c r="F766"/>
    </row>
    <row r="767" spans="5:6" x14ac:dyDescent="0.25">
      <c r="E767"/>
      <c r="F767"/>
    </row>
    <row r="768" spans="5:6" x14ac:dyDescent="0.25">
      <c r="E768"/>
      <c r="F768"/>
    </row>
    <row r="769" spans="5:6" x14ac:dyDescent="0.25">
      <c r="E769"/>
      <c r="F769"/>
    </row>
    <row r="770" spans="5:6" x14ac:dyDescent="0.25">
      <c r="E770"/>
      <c r="F770"/>
    </row>
    <row r="771" spans="5:6" x14ac:dyDescent="0.25">
      <c r="E771"/>
      <c r="F771"/>
    </row>
    <row r="772" spans="5:6" x14ac:dyDescent="0.25">
      <c r="E772"/>
      <c r="F772"/>
    </row>
    <row r="773" spans="5:6" x14ac:dyDescent="0.25">
      <c r="E773"/>
      <c r="F773"/>
    </row>
    <row r="774" spans="5:6" x14ac:dyDescent="0.25">
      <c r="E774"/>
      <c r="F774"/>
    </row>
    <row r="775" spans="5:6" x14ac:dyDescent="0.25">
      <c r="E775"/>
      <c r="F775"/>
    </row>
    <row r="776" spans="5:6" x14ac:dyDescent="0.25">
      <c r="E776"/>
      <c r="F776"/>
    </row>
    <row r="777" spans="5:6" x14ac:dyDescent="0.25">
      <c r="E777"/>
      <c r="F777"/>
    </row>
    <row r="778" spans="5:6" x14ac:dyDescent="0.25">
      <c r="E778"/>
      <c r="F778"/>
    </row>
    <row r="779" spans="5:6" x14ac:dyDescent="0.25">
      <c r="E779"/>
      <c r="F779"/>
    </row>
    <row r="780" spans="5:6" x14ac:dyDescent="0.25">
      <c r="E780"/>
      <c r="F780"/>
    </row>
    <row r="781" spans="5:6" x14ac:dyDescent="0.25">
      <c r="E781"/>
      <c r="F781"/>
    </row>
    <row r="782" spans="5:6" x14ac:dyDescent="0.25">
      <c r="E782"/>
      <c r="F782"/>
    </row>
    <row r="783" spans="5:6" x14ac:dyDescent="0.25">
      <c r="E783"/>
      <c r="F783"/>
    </row>
    <row r="784" spans="5:6" x14ac:dyDescent="0.25">
      <c r="E784"/>
      <c r="F784"/>
    </row>
    <row r="785" spans="5:6" x14ac:dyDescent="0.25">
      <c r="E785"/>
      <c r="F785"/>
    </row>
    <row r="786" spans="5:6" x14ac:dyDescent="0.25">
      <c r="E786"/>
      <c r="F786"/>
    </row>
    <row r="787" spans="5:6" x14ac:dyDescent="0.25">
      <c r="E787"/>
      <c r="F787"/>
    </row>
    <row r="788" spans="5:6" x14ac:dyDescent="0.25">
      <c r="E788"/>
      <c r="F788"/>
    </row>
    <row r="789" spans="5:6" x14ac:dyDescent="0.25">
      <c r="E789"/>
      <c r="F789"/>
    </row>
    <row r="790" spans="5:6" x14ac:dyDescent="0.25">
      <c r="E790"/>
      <c r="F790"/>
    </row>
    <row r="791" spans="5:6" x14ac:dyDescent="0.25">
      <c r="E791"/>
      <c r="F791"/>
    </row>
    <row r="792" spans="5:6" x14ac:dyDescent="0.25">
      <c r="E792"/>
      <c r="F792"/>
    </row>
    <row r="793" spans="5:6" x14ac:dyDescent="0.25">
      <c r="E793"/>
      <c r="F793"/>
    </row>
    <row r="794" spans="5:6" x14ac:dyDescent="0.25">
      <c r="E794"/>
      <c r="F794"/>
    </row>
    <row r="795" spans="5:6" x14ac:dyDescent="0.25">
      <c r="E795"/>
      <c r="F795"/>
    </row>
    <row r="796" spans="5:6" x14ac:dyDescent="0.25">
      <c r="E796"/>
      <c r="F796"/>
    </row>
    <row r="797" spans="5:6" x14ac:dyDescent="0.25">
      <c r="E797"/>
      <c r="F797"/>
    </row>
    <row r="798" spans="5:6" x14ac:dyDescent="0.25">
      <c r="E798"/>
      <c r="F798"/>
    </row>
    <row r="799" spans="5:6" x14ac:dyDescent="0.25">
      <c r="E799"/>
      <c r="F799"/>
    </row>
    <row r="800" spans="5:6" x14ac:dyDescent="0.25">
      <c r="E800"/>
      <c r="F800"/>
    </row>
    <row r="801" spans="5:6" x14ac:dyDescent="0.25">
      <c r="E801"/>
      <c r="F801"/>
    </row>
    <row r="802" spans="5:6" x14ac:dyDescent="0.25">
      <c r="E802"/>
      <c r="F802"/>
    </row>
    <row r="803" spans="5:6" x14ac:dyDescent="0.25">
      <c r="E803"/>
      <c r="F803"/>
    </row>
    <row r="804" spans="5:6" x14ac:dyDescent="0.25">
      <c r="E804"/>
      <c r="F804"/>
    </row>
    <row r="805" spans="5:6" x14ac:dyDescent="0.25">
      <c r="E805"/>
      <c r="F805"/>
    </row>
    <row r="806" spans="5:6" x14ac:dyDescent="0.25">
      <c r="E806"/>
      <c r="F806"/>
    </row>
    <row r="807" spans="5:6" x14ac:dyDescent="0.25">
      <c r="E807"/>
      <c r="F807"/>
    </row>
    <row r="808" spans="5:6" x14ac:dyDescent="0.25">
      <c r="E808"/>
      <c r="F808"/>
    </row>
    <row r="809" spans="5:6" x14ac:dyDescent="0.25">
      <c r="E809"/>
      <c r="F809"/>
    </row>
    <row r="810" spans="5:6" x14ac:dyDescent="0.25">
      <c r="E810"/>
      <c r="F810"/>
    </row>
    <row r="811" spans="5:6" x14ac:dyDescent="0.25">
      <c r="E811"/>
      <c r="F811"/>
    </row>
    <row r="812" spans="5:6" x14ac:dyDescent="0.25">
      <c r="E812"/>
      <c r="F812"/>
    </row>
    <row r="813" spans="5:6" x14ac:dyDescent="0.25">
      <c r="E813"/>
      <c r="F813"/>
    </row>
    <row r="814" spans="5:6" x14ac:dyDescent="0.25">
      <c r="E814"/>
      <c r="F814"/>
    </row>
    <row r="815" spans="5:6" x14ac:dyDescent="0.25">
      <c r="E815"/>
      <c r="F815"/>
    </row>
    <row r="816" spans="5:6" x14ac:dyDescent="0.25">
      <c r="E816"/>
      <c r="F816"/>
    </row>
    <row r="817" spans="5:6" x14ac:dyDescent="0.25">
      <c r="E817"/>
      <c r="F817"/>
    </row>
    <row r="818" spans="5:6" x14ac:dyDescent="0.25">
      <c r="E818"/>
      <c r="F818"/>
    </row>
    <row r="819" spans="5:6" x14ac:dyDescent="0.25">
      <c r="E819"/>
      <c r="F819"/>
    </row>
    <row r="820" spans="5:6" x14ac:dyDescent="0.25">
      <c r="E820"/>
      <c r="F820"/>
    </row>
    <row r="821" spans="5:6" x14ac:dyDescent="0.25">
      <c r="E821"/>
      <c r="F821"/>
    </row>
    <row r="822" spans="5:6" x14ac:dyDescent="0.25">
      <c r="E822"/>
      <c r="F822"/>
    </row>
    <row r="823" spans="5:6" x14ac:dyDescent="0.25">
      <c r="E823"/>
      <c r="F823"/>
    </row>
    <row r="824" spans="5:6" x14ac:dyDescent="0.25">
      <c r="E824"/>
      <c r="F824"/>
    </row>
    <row r="825" spans="5:6" x14ac:dyDescent="0.25">
      <c r="E825"/>
      <c r="F825"/>
    </row>
    <row r="826" spans="5:6" x14ac:dyDescent="0.25">
      <c r="E826"/>
      <c r="F826"/>
    </row>
    <row r="827" spans="5:6" x14ac:dyDescent="0.25">
      <c r="E827"/>
      <c r="F827"/>
    </row>
    <row r="828" spans="5:6" x14ac:dyDescent="0.25">
      <c r="E828"/>
      <c r="F828"/>
    </row>
    <row r="829" spans="5:6" x14ac:dyDescent="0.25">
      <c r="E829"/>
      <c r="F829"/>
    </row>
    <row r="830" spans="5:6" x14ac:dyDescent="0.25">
      <c r="E830"/>
      <c r="F830"/>
    </row>
    <row r="831" spans="5:6" x14ac:dyDescent="0.25">
      <c r="E831"/>
      <c r="F831"/>
    </row>
    <row r="832" spans="5:6" x14ac:dyDescent="0.25">
      <c r="E832"/>
      <c r="F832"/>
    </row>
    <row r="833" spans="5:6" x14ac:dyDescent="0.25">
      <c r="E833"/>
      <c r="F833"/>
    </row>
    <row r="834" spans="5:6" x14ac:dyDescent="0.25">
      <c r="E834"/>
      <c r="F834"/>
    </row>
    <row r="835" spans="5:6" x14ac:dyDescent="0.25">
      <c r="E835"/>
      <c r="F835"/>
    </row>
    <row r="836" spans="5:6" x14ac:dyDescent="0.25">
      <c r="E836"/>
      <c r="F836"/>
    </row>
    <row r="837" spans="5:6" x14ac:dyDescent="0.25">
      <c r="E837"/>
      <c r="F837"/>
    </row>
    <row r="838" spans="5:6" x14ac:dyDescent="0.25">
      <c r="E838"/>
      <c r="F838"/>
    </row>
    <row r="839" spans="5:6" x14ac:dyDescent="0.25">
      <c r="E839"/>
      <c r="F839"/>
    </row>
    <row r="840" spans="5:6" x14ac:dyDescent="0.25">
      <c r="E840"/>
      <c r="F840"/>
    </row>
    <row r="841" spans="5:6" x14ac:dyDescent="0.25">
      <c r="E841"/>
      <c r="F841"/>
    </row>
    <row r="842" spans="5:6" x14ac:dyDescent="0.25">
      <c r="E842"/>
      <c r="F842"/>
    </row>
    <row r="843" spans="5:6" x14ac:dyDescent="0.25">
      <c r="E843"/>
      <c r="F843"/>
    </row>
    <row r="844" spans="5:6" x14ac:dyDescent="0.25">
      <c r="E844"/>
      <c r="F844"/>
    </row>
    <row r="845" spans="5:6" x14ac:dyDescent="0.25">
      <c r="E845"/>
      <c r="F845"/>
    </row>
    <row r="846" spans="5:6" x14ac:dyDescent="0.25">
      <c r="E846"/>
      <c r="F846"/>
    </row>
    <row r="847" spans="5:6" x14ac:dyDescent="0.25">
      <c r="E847"/>
      <c r="F847"/>
    </row>
    <row r="848" spans="5:6" x14ac:dyDescent="0.25">
      <c r="E848"/>
      <c r="F848"/>
    </row>
    <row r="849" spans="5:6" x14ac:dyDescent="0.25">
      <c r="E849"/>
      <c r="F849"/>
    </row>
    <row r="850" spans="5:6" x14ac:dyDescent="0.25">
      <c r="E850"/>
      <c r="F850"/>
    </row>
    <row r="851" spans="5:6" x14ac:dyDescent="0.25">
      <c r="E851"/>
      <c r="F851"/>
    </row>
    <row r="852" spans="5:6" x14ac:dyDescent="0.25">
      <c r="E852"/>
      <c r="F852"/>
    </row>
    <row r="853" spans="5:6" x14ac:dyDescent="0.25">
      <c r="E853"/>
      <c r="F853"/>
    </row>
    <row r="854" spans="5:6" x14ac:dyDescent="0.25">
      <c r="E854"/>
      <c r="F854"/>
    </row>
    <row r="855" spans="5:6" x14ac:dyDescent="0.25">
      <c r="E855"/>
      <c r="F855"/>
    </row>
    <row r="856" spans="5:6" x14ac:dyDescent="0.25">
      <c r="E856"/>
      <c r="F856"/>
    </row>
    <row r="857" spans="5:6" x14ac:dyDescent="0.25">
      <c r="E857"/>
      <c r="F857"/>
    </row>
    <row r="858" spans="5:6" x14ac:dyDescent="0.25">
      <c r="E858"/>
      <c r="F858"/>
    </row>
    <row r="859" spans="5:6" x14ac:dyDescent="0.25">
      <c r="E859"/>
      <c r="F859"/>
    </row>
    <row r="860" spans="5:6" x14ac:dyDescent="0.25">
      <c r="E860"/>
      <c r="F860"/>
    </row>
    <row r="861" spans="5:6" x14ac:dyDescent="0.25">
      <c r="E861"/>
      <c r="F861"/>
    </row>
    <row r="862" spans="5:6" x14ac:dyDescent="0.25">
      <c r="E862"/>
      <c r="F862"/>
    </row>
    <row r="863" spans="5:6" x14ac:dyDescent="0.25">
      <c r="E863"/>
      <c r="F863"/>
    </row>
    <row r="864" spans="5:6" x14ac:dyDescent="0.25">
      <c r="E864"/>
      <c r="F864"/>
    </row>
    <row r="865" spans="5:6" x14ac:dyDescent="0.25">
      <c r="E865"/>
      <c r="F865"/>
    </row>
    <row r="866" spans="5:6" x14ac:dyDescent="0.25">
      <c r="E866"/>
      <c r="F866"/>
    </row>
    <row r="867" spans="5:6" x14ac:dyDescent="0.25">
      <c r="E867"/>
      <c r="F867"/>
    </row>
    <row r="868" spans="5:6" x14ac:dyDescent="0.25">
      <c r="E868"/>
      <c r="F868"/>
    </row>
    <row r="869" spans="5:6" x14ac:dyDescent="0.25">
      <c r="E869"/>
      <c r="F869"/>
    </row>
    <row r="870" spans="5:6" x14ac:dyDescent="0.25">
      <c r="E870"/>
      <c r="F870"/>
    </row>
    <row r="871" spans="5:6" x14ac:dyDescent="0.25">
      <c r="E871"/>
      <c r="F871"/>
    </row>
    <row r="872" spans="5:6" x14ac:dyDescent="0.25">
      <c r="E872"/>
      <c r="F872"/>
    </row>
    <row r="873" spans="5:6" x14ac:dyDescent="0.25">
      <c r="E873"/>
      <c r="F873"/>
    </row>
    <row r="874" spans="5:6" x14ac:dyDescent="0.25">
      <c r="E874"/>
      <c r="F874"/>
    </row>
    <row r="875" spans="5:6" x14ac:dyDescent="0.25">
      <c r="E875"/>
      <c r="F875"/>
    </row>
    <row r="876" spans="5:6" x14ac:dyDescent="0.25">
      <c r="E876"/>
      <c r="F876"/>
    </row>
    <row r="877" spans="5:6" x14ac:dyDescent="0.25">
      <c r="E877"/>
      <c r="F877"/>
    </row>
    <row r="878" spans="5:6" x14ac:dyDescent="0.25">
      <c r="E878"/>
      <c r="F878"/>
    </row>
    <row r="879" spans="5:6" x14ac:dyDescent="0.25">
      <c r="E879"/>
      <c r="F879"/>
    </row>
    <row r="880" spans="5:6" x14ac:dyDescent="0.25">
      <c r="E880"/>
      <c r="F880"/>
    </row>
    <row r="881" spans="5:6" x14ac:dyDescent="0.25">
      <c r="E881"/>
      <c r="F881"/>
    </row>
    <row r="882" spans="5:6" x14ac:dyDescent="0.25">
      <c r="E882"/>
      <c r="F882"/>
    </row>
    <row r="883" spans="5:6" x14ac:dyDescent="0.25">
      <c r="E883"/>
      <c r="F883"/>
    </row>
    <row r="884" spans="5:6" x14ac:dyDescent="0.25">
      <c r="E884"/>
      <c r="F884"/>
    </row>
    <row r="885" spans="5:6" x14ac:dyDescent="0.25">
      <c r="E885"/>
      <c r="F885"/>
    </row>
    <row r="886" spans="5:6" x14ac:dyDescent="0.25">
      <c r="E886"/>
      <c r="F886"/>
    </row>
    <row r="887" spans="5:6" x14ac:dyDescent="0.25">
      <c r="E887"/>
      <c r="F887"/>
    </row>
    <row r="888" spans="5:6" x14ac:dyDescent="0.25">
      <c r="E888"/>
      <c r="F888"/>
    </row>
    <row r="889" spans="5:6" x14ac:dyDescent="0.25">
      <c r="E889"/>
      <c r="F889"/>
    </row>
    <row r="890" spans="5:6" x14ac:dyDescent="0.25">
      <c r="E890"/>
      <c r="F890"/>
    </row>
    <row r="891" spans="5:6" x14ac:dyDescent="0.25">
      <c r="E891"/>
      <c r="F891"/>
    </row>
    <row r="892" spans="5:6" x14ac:dyDescent="0.25">
      <c r="E892"/>
      <c r="F892"/>
    </row>
    <row r="893" spans="5:6" x14ac:dyDescent="0.25">
      <c r="E893"/>
      <c r="F893"/>
    </row>
    <row r="894" spans="5:6" x14ac:dyDescent="0.25">
      <c r="E894"/>
      <c r="F894"/>
    </row>
    <row r="895" spans="5:6" x14ac:dyDescent="0.25">
      <c r="E895"/>
      <c r="F895"/>
    </row>
    <row r="896" spans="5:6" x14ac:dyDescent="0.25">
      <c r="E896"/>
      <c r="F896"/>
    </row>
    <row r="897" spans="5:6" x14ac:dyDescent="0.25">
      <c r="E897"/>
      <c r="F897"/>
    </row>
    <row r="898" spans="5:6" x14ac:dyDescent="0.25">
      <c r="E898"/>
      <c r="F898"/>
    </row>
    <row r="899" spans="5:6" x14ac:dyDescent="0.25">
      <c r="E899"/>
      <c r="F899"/>
    </row>
    <row r="900" spans="5:6" x14ac:dyDescent="0.25">
      <c r="E900"/>
      <c r="F900"/>
    </row>
    <row r="901" spans="5:6" x14ac:dyDescent="0.25">
      <c r="E901"/>
      <c r="F901"/>
    </row>
    <row r="902" spans="5:6" x14ac:dyDescent="0.25">
      <c r="E902"/>
      <c r="F902"/>
    </row>
    <row r="903" spans="5:6" x14ac:dyDescent="0.25">
      <c r="E903"/>
      <c r="F903"/>
    </row>
    <row r="904" spans="5:6" x14ac:dyDescent="0.25">
      <c r="E904"/>
      <c r="F904"/>
    </row>
    <row r="905" spans="5:6" x14ac:dyDescent="0.25">
      <c r="E905"/>
      <c r="F905"/>
    </row>
    <row r="906" spans="5:6" x14ac:dyDescent="0.25">
      <c r="E906"/>
      <c r="F906"/>
    </row>
    <row r="907" spans="5:6" x14ac:dyDescent="0.25">
      <c r="E907"/>
      <c r="F907"/>
    </row>
    <row r="908" spans="5:6" x14ac:dyDescent="0.25">
      <c r="E908"/>
      <c r="F908"/>
    </row>
    <row r="909" spans="5:6" x14ac:dyDescent="0.25">
      <c r="E909"/>
      <c r="F909"/>
    </row>
    <row r="910" spans="5:6" x14ac:dyDescent="0.25">
      <c r="E910"/>
      <c r="F910"/>
    </row>
    <row r="911" spans="5:6" x14ac:dyDescent="0.25">
      <c r="E911"/>
      <c r="F911"/>
    </row>
    <row r="912" spans="5:6" x14ac:dyDescent="0.25">
      <c r="E912"/>
      <c r="F912"/>
    </row>
    <row r="913" spans="5:6" x14ac:dyDescent="0.25">
      <c r="E913"/>
      <c r="F913"/>
    </row>
    <row r="914" spans="5:6" x14ac:dyDescent="0.25">
      <c r="E914"/>
      <c r="F914"/>
    </row>
    <row r="915" spans="5:6" x14ac:dyDescent="0.25">
      <c r="E915"/>
      <c r="F915"/>
    </row>
    <row r="916" spans="5:6" x14ac:dyDescent="0.25">
      <c r="E916"/>
      <c r="F916"/>
    </row>
    <row r="917" spans="5:6" x14ac:dyDescent="0.25">
      <c r="E917"/>
      <c r="F917"/>
    </row>
    <row r="918" spans="5:6" x14ac:dyDescent="0.25">
      <c r="E918"/>
      <c r="F918"/>
    </row>
    <row r="919" spans="5:6" x14ac:dyDescent="0.25">
      <c r="E919"/>
      <c r="F919"/>
    </row>
    <row r="920" spans="5:6" x14ac:dyDescent="0.25">
      <c r="E920"/>
      <c r="F920"/>
    </row>
    <row r="921" spans="5:6" x14ac:dyDescent="0.25">
      <c r="E921"/>
      <c r="F921"/>
    </row>
    <row r="922" spans="5:6" x14ac:dyDescent="0.25">
      <c r="E922"/>
      <c r="F922"/>
    </row>
    <row r="923" spans="5:6" x14ac:dyDescent="0.25">
      <c r="E923"/>
      <c r="F923"/>
    </row>
    <row r="924" spans="5:6" x14ac:dyDescent="0.25">
      <c r="E924"/>
      <c r="F924"/>
    </row>
    <row r="925" spans="5:6" x14ac:dyDescent="0.25">
      <c r="E925"/>
      <c r="F925"/>
    </row>
    <row r="926" spans="5:6" x14ac:dyDescent="0.25">
      <c r="E926"/>
      <c r="F926"/>
    </row>
    <row r="927" spans="5:6" x14ac:dyDescent="0.25">
      <c r="E927"/>
      <c r="F927"/>
    </row>
    <row r="928" spans="5:6" x14ac:dyDescent="0.25">
      <c r="E928"/>
      <c r="F928"/>
    </row>
    <row r="929" spans="5:6" x14ac:dyDescent="0.25">
      <c r="E929"/>
      <c r="F929"/>
    </row>
    <row r="930" spans="5:6" x14ac:dyDescent="0.25">
      <c r="E930"/>
      <c r="F930"/>
    </row>
    <row r="931" spans="5:6" x14ac:dyDescent="0.25">
      <c r="E931"/>
      <c r="F931"/>
    </row>
    <row r="932" spans="5:6" x14ac:dyDescent="0.25">
      <c r="E932"/>
      <c r="F932"/>
    </row>
    <row r="933" spans="5:6" x14ac:dyDescent="0.25">
      <c r="E933"/>
      <c r="F933"/>
    </row>
    <row r="934" spans="5:6" x14ac:dyDescent="0.25">
      <c r="E934"/>
      <c r="F934"/>
    </row>
    <row r="935" spans="5:6" x14ac:dyDescent="0.25">
      <c r="E935"/>
      <c r="F935"/>
    </row>
    <row r="936" spans="5:6" x14ac:dyDescent="0.25">
      <c r="E936"/>
      <c r="F936"/>
    </row>
    <row r="937" spans="5:6" x14ac:dyDescent="0.25">
      <c r="E937"/>
      <c r="F937"/>
    </row>
    <row r="938" spans="5:6" x14ac:dyDescent="0.25">
      <c r="E938"/>
      <c r="F938"/>
    </row>
    <row r="939" spans="5:6" x14ac:dyDescent="0.25">
      <c r="E939"/>
      <c r="F939"/>
    </row>
    <row r="940" spans="5:6" x14ac:dyDescent="0.25">
      <c r="E940"/>
      <c r="F940"/>
    </row>
    <row r="941" spans="5:6" x14ac:dyDescent="0.25">
      <c r="E941"/>
      <c r="F941"/>
    </row>
    <row r="942" spans="5:6" x14ac:dyDescent="0.25">
      <c r="E942"/>
      <c r="F942"/>
    </row>
    <row r="943" spans="5:6" x14ac:dyDescent="0.25">
      <c r="E943"/>
      <c r="F943"/>
    </row>
    <row r="944" spans="5:6" x14ac:dyDescent="0.25">
      <c r="E944"/>
      <c r="F944"/>
    </row>
    <row r="945" spans="5:6" x14ac:dyDescent="0.25">
      <c r="E945"/>
      <c r="F945"/>
    </row>
    <row r="946" spans="5:6" x14ac:dyDescent="0.25">
      <c r="E946"/>
      <c r="F946"/>
    </row>
    <row r="947" spans="5:6" x14ac:dyDescent="0.25">
      <c r="E947"/>
      <c r="F947"/>
    </row>
    <row r="948" spans="5:6" x14ac:dyDescent="0.25">
      <c r="E948"/>
      <c r="F948"/>
    </row>
    <row r="949" spans="5:6" x14ac:dyDescent="0.25">
      <c r="E949"/>
      <c r="F949"/>
    </row>
    <row r="950" spans="5:6" x14ac:dyDescent="0.25">
      <c r="E950"/>
      <c r="F950"/>
    </row>
    <row r="951" spans="5:6" x14ac:dyDescent="0.25">
      <c r="E951"/>
      <c r="F951"/>
    </row>
    <row r="952" spans="5:6" x14ac:dyDescent="0.25">
      <c r="E952"/>
      <c r="F952"/>
    </row>
    <row r="953" spans="5:6" x14ac:dyDescent="0.25">
      <c r="E953"/>
      <c r="F953"/>
    </row>
    <row r="954" spans="5:6" x14ac:dyDescent="0.25">
      <c r="E954"/>
      <c r="F954"/>
    </row>
    <row r="955" spans="5:6" x14ac:dyDescent="0.25">
      <c r="E955"/>
      <c r="F955"/>
    </row>
    <row r="956" spans="5:6" x14ac:dyDescent="0.25">
      <c r="E956"/>
      <c r="F956"/>
    </row>
    <row r="957" spans="5:6" x14ac:dyDescent="0.25">
      <c r="E957"/>
      <c r="F957"/>
    </row>
    <row r="958" spans="5:6" x14ac:dyDescent="0.25">
      <c r="E958"/>
      <c r="F958"/>
    </row>
    <row r="959" spans="5:6" x14ac:dyDescent="0.25">
      <c r="E959"/>
      <c r="F959"/>
    </row>
    <row r="960" spans="5:6" x14ac:dyDescent="0.25">
      <c r="E960"/>
      <c r="F960"/>
    </row>
    <row r="961" spans="5:6" x14ac:dyDescent="0.25">
      <c r="E961"/>
      <c r="F961"/>
    </row>
    <row r="962" spans="5:6" x14ac:dyDescent="0.25">
      <c r="E962"/>
      <c r="F962"/>
    </row>
    <row r="963" spans="5:6" x14ac:dyDescent="0.25">
      <c r="E963"/>
      <c r="F963"/>
    </row>
    <row r="964" spans="5:6" x14ac:dyDescent="0.25">
      <c r="E964"/>
      <c r="F964"/>
    </row>
    <row r="965" spans="5:6" x14ac:dyDescent="0.25">
      <c r="E965"/>
      <c r="F965"/>
    </row>
    <row r="966" spans="5:6" x14ac:dyDescent="0.25">
      <c r="E966"/>
      <c r="F966"/>
    </row>
    <row r="967" spans="5:6" x14ac:dyDescent="0.25">
      <c r="E967"/>
      <c r="F967"/>
    </row>
    <row r="968" spans="5:6" x14ac:dyDescent="0.25">
      <c r="E968"/>
      <c r="F968"/>
    </row>
    <row r="969" spans="5:6" x14ac:dyDescent="0.25">
      <c r="E969"/>
      <c r="F969"/>
    </row>
    <row r="970" spans="5:6" x14ac:dyDescent="0.25">
      <c r="E970"/>
      <c r="F970"/>
    </row>
    <row r="971" spans="5:6" x14ac:dyDescent="0.25">
      <c r="E971"/>
      <c r="F971"/>
    </row>
    <row r="972" spans="5:6" x14ac:dyDescent="0.25">
      <c r="E972"/>
      <c r="F972"/>
    </row>
    <row r="973" spans="5:6" x14ac:dyDescent="0.25">
      <c r="E973"/>
      <c r="F973"/>
    </row>
    <row r="974" spans="5:6" x14ac:dyDescent="0.25">
      <c r="E974"/>
      <c r="F974"/>
    </row>
    <row r="975" spans="5:6" x14ac:dyDescent="0.25">
      <c r="E975"/>
      <c r="F975"/>
    </row>
    <row r="976" spans="5:6" x14ac:dyDescent="0.25">
      <c r="E976"/>
      <c r="F976"/>
    </row>
    <row r="977" spans="5:6" x14ac:dyDescent="0.25">
      <c r="E977"/>
      <c r="F977"/>
    </row>
    <row r="978" spans="5:6" x14ac:dyDescent="0.25">
      <c r="E978"/>
      <c r="F978"/>
    </row>
    <row r="979" spans="5:6" x14ac:dyDescent="0.25">
      <c r="E979"/>
      <c r="F979"/>
    </row>
    <row r="980" spans="5:6" x14ac:dyDescent="0.25">
      <c r="E980"/>
      <c r="F980"/>
    </row>
    <row r="981" spans="5:6" x14ac:dyDescent="0.25">
      <c r="E981"/>
      <c r="F981"/>
    </row>
    <row r="982" spans="5:6" x14ac:dyDescent="0.25">
      <c r="E982"/>
      <c r="F982"/>
    </row>
    <row r="983" spans="5:6" x14ac:dyDescent="0.25">
      <c r="E983"/>
      <c r="F983"/>
    </row>
    <row r="984" spans="5:6" x14ac:dyDescent="0.25">
      <c r="E984"/>
      <c r="F984"/>
    </row>
    <row r="985" spans="5:6" x14ac:dyDescent="0.25">
      <c r="E985"/>
      <c r="F985"/>
    </row>
    <row r="986" spans="5:6" x14ac:dyDescent="0.25">
      <c r="E986"/>
      <c r="F986"/>
    </row>
    <row r="987" spans="5:6" x14ac:dyDescent="0.25">
      <c r="E987"/>
      <c r="F987"/>
    </row>
    <row r="988" spans="5:6" x14ac:dyDescent="0.25">
      <c r="E988"/>
      <c r="F988"/>
    </row>
    <row r="989" spans="5:6" x14ac:dyDescent="0.25">
      <c r="E989"/>
      <c r="F989"/>
    </row>
    <row r="990" spans="5:6" x14ac:dyDescent="0.25">
      <c r="E990"/>
      <c r="F990"/>
    </row>
    <row r="991" spans="5:6" x14ac:dyDescent="0.25">
      <c r="E991"/>
      <c r="F991"/>
    </row>
    <row r="992" spans="5:6" x14ac:dyDescent="0.25">
      <c r="E992"/>
      <c r="F992"/>
    </row>
    <row r="993" spans="5:6" x14ac:dyDescent="0.25">
      <c r="E993"/>
      <c r="F993"/>
    </row>
    <row r="994" spans="5:6" x14ac:dyDescent="0.25">
      <c r="E994"/>
      <c r="F994"/>
    </row>
    <row r="995" spans="5:6" x14ac:dyDescent="0.25">
      <c r="E995"/>
      <c r="F995"/>
    </row>
    <row r="996" spans="5:6" x14ac:dyDescent="0.25">
      <c r="E996"/>
      <c r="F996"/>
    </row>
    <row r="997" spans="5:6" x14ac:dyDescent="0.25">
      <c r="E997"/>
      <c r="F997"/>
    </row>
    <row r="998" spans="5:6" x14ac:dyDescent="0.25">
      <c r="E998"/>
      <c r="F998"/>
    </row>
    <row r="999" spans="5:6" x14ac:dyDescent="0.25">
      <c r="E999"/>
      <c r="F999"/>
    </row>
    <row r="1000" spans="5:6" x14ac:dyDescent="0.25">
      <c r="E1000"/>
      <c r="F1000"/>
    </row>
    <row r="1001" spans="5:6" x14ac:dyDescent="0.25">
      <c r="E1001"/>
      <c r="F1001"/>
    </row>
    <row r="1002" spans="5:6" x14ac:dyDescent="0.25">
      <c r="E1002"/>
      <c r="F1002"/>
    </row>
    <row r="1003" spans="5:6" x14ac:dyDescent="0.25">
      <c r="E1003"/>
      <c r="F1003"/>
    </row>
    <row r="1004" spans="5:6" x14ac:dyDescent="0.25">
      <c r="E1004"/>
      <c r="F1004"/>
    </row>
    <row r="1005" spans="5:6" x14ac:dyDescent="0.25">
      <c r="E1005"/>
      <c r="F1005"/>
    </row>
    <row r="1006" spans="5:6" x14ac:dyDescent="0.25">
      <c r="E1006"/>
      <c r="F1006"/>
    </row>
    <row r="1007" spans="5:6" x14ac:dyDescent="0.25">
      <c r="E1007"/>
      <c r="F1007"/>
    </row>
    <row r="1008" spans="5:6" x14ac:dyDescent="0.25">
      <c r="E1008"/>
      <c r="F1008"/>
    </row>
    <row r="1009" spans="5:6" x14ac:dyDescent="0.25">
      <c r="E1009"/>
      <c r="F1009"/>
    </row>
    <row r="1010" spans="5:6" x14ac:dyDescent="0.25">
      <c r="E1010"/>
      <c r="F1010"/>
    </row>
    <row r="1011" spans="5:6" x14ac:dyDescent="0.25">
      <c r="E1011"/>
      <c r="F1011"/>
    </row>
    <row r="1012" spans="5:6" x14ac:dyDescent="0.25">
      <c r="E1012"/>
      <c r="F1012"/>
    </row>
    <row r="1013" spans="5:6" x14ac:dyDescent="0.25">
      <c r="E1013"/>
      <c r="F1013"/>
    </row>
    <row r="1014" spans="5:6" x14ac:dyDescent="0.25">
      <c r="E1014"/>
      <c r="F1014"/>
    </row>
    <row r="1015" spans="5:6" x14ac:dyDescent="0.25">
      <c r="E1015"/>
      <c r="F1015"/>
    </row>
    <row r="1016" spans="5:6" x14ac:dyDescent="0.25">
      <c r="E1016"/>
      <c r="F1016"/>
    </row>
    <row r="1017" spans="5:6" x14ac:dyDescent="0.25">
      <c r="E1017"/>
      <c r="F1017"/>
    </row>
    <row r="1018" spans="5:6" x14ac:dyDescent="0.25">
      <c r="E1018"/>
      <c r="F1018"/>
    </row>
    <row r="1019" spans="5:6" x14ac:dyDescent="0.25">
      <c r="E1019"/>
      <c r="F1019"/>
    </row>
    <row r="1020" spans="5:6" x14ac:dyDescent="0.25">
      <c r="E1020"/>
      <c r="F1020"/>
    </row>
    <row r="1021" spans="5:6" x14ac:dyDescent="0.25">
      <c r="E1021"/>
      <c r="F1021"/>
    </row>
    <row r="1022" spans="5:6" x14ac:dyDescent="0.25">
      <c r="E1022"/>
      <c r="F1022"/>
    </row>
    <row r="1023" spans="5:6" x14ac:dyDescent="0.25">
      <c r="E1023"/>
      <c r="F1023"/>
    </row>
    <row r="1024" spans="5:6" x14ac:dyDescent="0.25">
      <c r="E1024"/>
      <c r="F1024"/>
    </row>
    <row r="1025" spans="5:6" x14ac:dyDescent="0.25">
      <c r="E1025"/>
      <c r="F1025"/>
    </row>
    <row r="1026" spans="5:6" x14ac:dyDescent="0.25">
      <c r="E1026"/>
      <c r="F1026"/>
    </row>
    <row r="1027" spans="5:6" x14ac:dyDescent="0.25">
      <c r="E1027"/>
      <c r="F1027"/>
    </row>
    <row r="1028" spans="5:6" x14ac:dyDescent="0.25">
      <c r="E1028"/>
      <c r="F1028"/>
    </row>
    <row r="1029" spans="5:6" x14ac:dyDescent="0.25">
      <c r="E1029"/>
      <c r="F1029"/>
    </row>
    <row r="1030" spans="5:6" x14ac:dyDescent="0.25">
      <c r="E1030"/>
      <c r="F1030"/>
    </row>
    <row r="1031" spans="5:6" x14ac:dyDescent="0.25">
      <c r="E1031"/>
      <c r="F1031"/>
    </row>
    <row r="1032" spans="5:6" x14ac:dyDescent="0.25">
      <c r="E1032"/>
      <c r="F1032"/>
    </row>
    <row r="1033" spans="5:6" x14ac:dyDescent="0.25">
      <c r="E1033"/>
      <c r="F1033"/>
    </row>
    <row r="1034" spans="5:6" x14ac:dyDescent="0.25">
      <c r="E1034"/>
      <c r="F1034"/>
    </row>
    <row r="1035" spans="5:6" x14ac:dyDescent="0.25">
      <c r="E1035"/>
      <c r="F1035"/>
    </row>
    <row r="1036" spans="5:6" x14ac:dyDescent="0.25">
      <c r="E1036"/>
      <c r="F1036"/>
    </row>
    <row r="1037" spans="5:6" x14ac:dyDescent="0.25">
      <c r="E1037"/>
      <c r="F1037"/>
    </row>
    <row r="1038" spans="5:6" x14ac:dyDescent="0.25">
      <c r="E1038"/>
      <c r="F1038"/>
    </row>
    <row r="1039" spans="5:6" x14ac:dyDescent="0.25">
      <c r="E1039"/>
      <c r="F1039"/>
    </row>
    <row r="1040" spans="5:6" x14ac:dyDescent="0.25">
      <c r="E1040"/>
      <c r="F1040"/>
    </row>
    <row r="1041" spans="5:6" x14ac:dyDescent="0.25">
      <c r="E1041"/>
      <c r="F1041"/>
    </row>
    <row r="1042" spans="5:6" x14ac:dyDescent="0.25">
      <c r="E1042"/>
      <c r="F1042"/>
    </row>
    <row r="1043" spans="5:6" x14ac:dyDescent="0.25">
      <c r="E1043"/>
      <c r="F1043"/>
    </row>
    <row r="1044" spans="5:6" x14ac:dyDescent="0.25">
      <c r="E1044"/>
      <c r="F1044"/>
    </row>
    <row r="1045" spans="5:6" x14ac:dyDescent="0.25">
      <c r="E1045"/>
      <c r="F1045"/>
    </row>
    <row r="1046" spans="5:6" x14ac:dyDescent="0.25">
      <c r="E1046"/>
      <c r="F1046"/>
    </row>
    <row r="1047" spans="5:6" x14ac:dyDescent="0.25">
      <c r="E1047"/>
      <c r="F1047"/>
    </row>
    <row r="1048" spans="5:6" x14ac:dyDescent="0.25">
      <c r="E1048"/>
      <c r="F1048"/>
    </row>
    <row r="1049" spans="5:6" x14ac:dyDescent="0.25">
      <c r="E1049"/>
      <c r="F1049"/>
    </row>
    <row r="1050" spans="5:6" x14ac:dyDescent="0.25">
      <c r="E1050"/>
      <c r="F1050"/>
    </row>
    <row r="1051" spans="5:6" x14ac:dyDescent="0.25">
      <c r="E1051"/>
      <c r="F1051"/>
    </row>
    <row r="1052" spans="5:6" x14ac:dyDescent="0.25">
      <c r="E1052"/>
      <c r="F1052"/>
    </row>
    <row r="1053" spans="5:6" x14ac:dyDescent="0.25">
      <c r="E1053"/>
      <c r="F1053"/>
    </row>
    <row r="1054" spans="5:6" x14ac:dyDescent="0.25">
      <c r="E1054"/>
      <c r="F1054"/>
    </row>
    <row r="1055" spans="5:6" x14ac:dyDescent="0.25">
      <c r="E1055"/>
      <c r="F1055"/>
    </row>
  </sheetData>
  <pageMargins left="0.70866141732283472" right="0.70866141732283472" top="0.78740157480314965" bottom="0.78740157480314965" header="0.31496062992125984" footer="0.31496062992125984"/>
  <pageSetup paperSize="8" fitToHeight="1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7791-3573-4C37-94DF-B5950B3A4AB3}">
  <sheetPr>
    <tabColor theme="8" tint="0.59999389629810485"/>
    <pageSetUpPr fitToPage="1"/>
  </sheetPr>
  <dimension ref="A3:G616"/>
  <sheetViews>
    <sheetView zoomScale="130" zoomScaleNormal="130" workbookViewId="0">
      <pane ySplit="3" topLeftCell="A4" activePane="bottomLeft" state="frozen"/>
      <selection pane="bottomLeft" activeCell="A18" sqref="A18"/>
    </sheetView>
  </sheetViews>
  <sheetFormatPr defaultRowHeight="15" x14ac:dyDescent="0.25"/>
  <cols>
    <col min="1" max="1" width="14.85546875" customWidth="1"/>
    <col min="2" max="2" width="43.140625" customWidth="1"/>
    <col min="3" max="3" width="20.140625" customWidth="1"/>
    <col min="4" max="4" width="28.85546875" customWidth="1"/>
    <col min="5" max="5" width="23.85546875" style="162" bestFit="1" customWidth="1"/>
    <col min="6" max="6" width="26.140625" style="162" bestFit="1" customWidth="1"/>
    <col min="7" max="7" width="17" style="162" bestFit="1" customWidth="1"/>
    <col min="8" max="8" width="25.7109375" customWidth="1"/>
  </cols>
  <sheetData>
    <row r="3" spans="1:7" s="163" customFormat="1" ht="90" x14ac:dyDescent="0.25">
      <c r="A3" s="167" t="s">
        <v>165</v>
      </c>
      <c r="B3" s="167" t="s">
        <v>163</v>
      </c>
      <c r="C3" s="167" t="s">
        <v>161</v>
      </c>
      <c r="D3" s="167" t="s">
        <v>162</v>
      </c>
      <c r="E3" s="167" t="s">
        <v>156</v>
      </c>
      <c r="F3" s="163" t="s">
        <v>706</v>
      </c>
      <c r="G3" s="163" t="s">
        <v>1298</v>
      </c>
    </row>
    <row r="4" spans="1:7" x14ac:dyDescent="0.25">
      <c r="A4" t="s">
        <v>450</v>
      </c>
      <c r="E4"/>
      <c r="F4" s="164">
        <v>1296665.2842148761</v>
      </c>
      <c r="G4" s="164">
        <v>2814797.414214876</v>
      </c>
    </row>
    <row r="5" spans="1:7" x14ac:dyDescent="0.25">
      <c r="A5" t="s">
        <v>315</v>
      </c>
      <c r="E5"/>
      <c r="F5" s="164">
        <v>583261.81000000006</v>
      </c>
      <c r="G5" s="164">
        <v>581945.81000000006</v>
      </c>
    </row>
    <row r="6" spans="1:7" x14ac:dyDescent="0.25">
      <c r="A6" t="s">
        <v>1296</v>
      </c>
      <c r="E6"/>
      <c r="F6" s="164">
        <v>478641.98</v>
      </c>
      <c r="G6" s="164">
        <v>853150.32</v>
      </c>
    </row>
    <row r="7" spans="1:7" x14ac:dyDescent="0.25">
      <c r="A7" t="s">
        <v>388</v>
      </c>
      <c r="E7"/>
      <c r="F7" s="164">
        <v>452000</v>
      </c>
      <c r="G7" s="164">
        <v>452000</v>
      </c>
    </row>
    <row r="8" spans="1:7" x14ac:dyDescent="0.25">
      <c r="A8" t="s">
        <v>805</v>
      </c>
      <c r="E8"/>
      <c r="F8" s="164">
        <v>312677.72000000003</v>
      </c>
      <c r="G8" s="164">
        <v>451664.72000000003</v>
      </c>
    </row>
    <row r="9" spans="1:7" x14ac:dyDescent="0.25">
      <c r="A9" t="s">
        <v>933</v>
      </c>
      <c r="E9"/>
      <c r="F9" s="164">
        <v>288699.74</v>
      </c>
      <c r="G9" s="164">
        <v>557232.36</v>
      </c>
    </row>
    <row r="10" spans="1:7" x14ac:dyDescent="0.25">
      <c r="A10" t="s">
        <v>387</v>
      </c>
      <c r="E10"/>
      <c r="F10" s="164">
        <v>223498.14000000004</v>
      </c>
      <c r="G10" s="164">
        <v>223498.14000000004</v>
      </c>
    </row>
    <row r="11" spans="1:7" x14ac:dyDescent="0.25">
      <c r="A11" t="s">
        <v>695</v>
      </c>
      <c r="E11"/>
      <c r="F11" s="164">
        <v>175402.76</v>
      </c>
      <c r="G11" s="164">
        <v>175402.76</v>
      </c>
    </row>
    <row r="12" spans="1:7" x14ac:dyDescent="0.25">
      <c r="A12" t="s">
        <v>63</v>
      </c>
      <c r="E12"/>
      <c r="F12" s="164">
        <v>171582</v>
      </c>
      <c r="G12" s="164">
        <v>171582</v>
      </c>
    </row>
    <row r="13" spans="1:7" x14ac:dyDescent="0.25">
      <c r="A13" t="s">
        <v>8</v>
      </c>
      <c r="E13"/>
      <c r="F13" s="164">
        <v>142520.68</v>
      </c>
      <c r="G13" s="164">
        <v>46871.569999999992</v>
      </c>
    </row>
    <row r="14" spans="1:7" x14ac:dyDescent="0.25">
      <c r="A14" t="s">
        <v>410</v>
      </c>
      <c r="E14"/>
      <c r="F14" s="164">
        <v>129200</v>
      </c>
      <c r="G14" s="164">
        <v>387600</v>
      </c>
    </row>
    <row r="15" spans="1:7" x14ac:dyDescent="0.25">
      <c r="A15" t="s">
        <v>317</v>
      </c>
      <c r="E15"/>
      <c r="F15" s="164">
        <v>100000</v>
      </c>
      <c r="G15" s="164">
        <v>200000</v>
      </c>
    </row>
    <row r="16" spans="1:7" x14ac:dyDescent="0.25">
      <c r="A16" t="s">
        <v>968</v>
      </c>
      <c r="E16"/>
      <c r="F16" s="164">
        <v>72700</v>
      </c>
      <c r="G16" s="164">
        <v>209025</v>
      </c>
    </row>
    <row r="17" spans="1:7" x14ac:dyDescent="0.25">
      <c r="A17" t="s">
        <v>124</v>
      </c>
      <c r="E17"/>
      <c r="F17" s="164">
        <v>61887</v>
      </c>
      <c r="G17" s="164">
        <v>0</v>
      </c>
    </row>
    <row r="18" spans="1:7" x14ac:dyDescent="0.25">
      <c r="A18" t="s">
        <v>1326</v>
      </c>
      <c r="E18"/>
      <c r="F18" s="164">
        <v>19930</v>
      </c>
      <c r="G18" s="164">
        <v>22730</v>
      </c>
    </row>
    <row r="19" spans="1:7" x14ac:dyDescent="0.25">
      <c r="A19" t="s">
        <v>705</v>
      </c>
      <c r="E19"/>
      <c r="F19" s="164">
        <v>4508667.1142148767</v>
      </c>
      <c r="G19" s="164">
        <v>7147500.0942148762</v>
      </c>
    </row>
    <row r="20" spans="1:7" x14ac:dyDescent="0.25">
      <c r="E20"/>
      <c r="F20"/>
      <c r="G20"/>
    </row>
    <row r="21" spans="1:7" x14ac:dyDescent="0.25">
      <c r="E21"/>
      <c r="F21"/>
      <c r="G21"/>
    </row>
    <row r="22" spans="1:7" x14ac:dyDescent="0.25">
      <c r="E22"/>
      <c r="F22"/>
      <c r="G22"/>
    </row>
    <row r="23" spans="1:7" x14ac:dyDescent="0.25">
      <c r="E23"/>
      <c r="F23"/>
      <c r="G23"/>
    </row>
    <row r="24" spans="1:7" x14ac:dyDescent="0.25">
      <c r="E24"/>
      <c r="F24"/>
      <c r="G24"/>
    </row>
    <row r="25" spans="1:7" x14ac:dyDescent="0.25">
      <c r="E25"/>
      <c r="F25"/>
      <c r="G25"/>
    </row>
    <row r="26" spans="1:7" x14ac:dyDescent="0.25">
      <c r="E26"/>
      <c r="F26"/>
      <c r="G26"/>
    </row>
    <row r="27" spans="1:7" x14ac:dyDescent="0.25">
      <c r="E27"/>
      <c r="F27"/>
      <c r="G27"/>
    </row>
    <row r="28" spans="1:7" x14ac:dyDescent="0.25">
      <c r="E28"/>
      <c r="F28"/>
      <c r="G28"/>
    </row>
    <row r="29" spans="1:7" x14ac:dyDescent="0.25">
      <c r="E29"/>
      <c r="F29"/>
      <c r="G29"/>
    </row>
    <row r="30" spans="1:7" x14ac:dyDescent="0.25">
      <c r="E30"/>
      <c r="F30"/>
      <c r="G30"/>
    </row>
    <row r="31" spans="1:7" x14ac:dyDescent="0.25">
      <c r="E31"/>
      <c r="F31"/>
      <c r="G31"/>
    </row>
    <row r="32" spans="1:7" x14ac:dyDescent="0.25">
      <c r="E32"/>
      <c r="F32"/>
      <c r="G32"/>
    </row>
    <row r="33" spans="5:7" x14ac:dyDescent="0.25">
      <c r="E33"/>
      <c r="F33"/>
      <c r="G33"/>
    </row>
    <row r="34" spans="5:7" x14ac:dyDescent="0.25">
      <c r="E34"/>
      <c r="F34"/>
      <c r="G34"/>
    </row>
    <row r="35" spans="5:7" x14ac:dyDescent="0.25">
      <c r="E35"/>
      <c r="F35"/>
      <c r="G35"/>
    </row>
    <row r="36" spans="5:7" x14ac:dyDescent="0.25">
      <c r="E36"/>
      <c r="F36"/>
      <c r="G36"/>
    </row>
    <row r="37" spans="5:7" x14ac:dyDescent="0.25">
      <c r="E37"/>
      <c r="F37"/>
      <c r="G37"/>
    </row>
    <row r="38" spans="5:7" x14ac:dyDescent="0.25">
      <c r="E38"/>
      <c r="F38"/>
      <c r="G38"/>
    </row>
    <row r="39" spans="5:7" x14ac:dyDescent="0.25">
      <c r="E39"/>
      <c r="F39"/>
      <c r="G39"/>
    </row>
    <row r="40" spans="5:7" x14ac:dyDescent="0.25">
      <c r="E40"/>
      <c r="F40"/>
      <c r="G40"/>
    </row>
    <row r="41" spans="5:7" x14ac:dyDescent="0.25">
      <c r="E41"/>
      <c r="F41"/>
      <c r="G41"/>
    </row>
    <row r="42" spans="5:7" x14ac:dyDescent="0.25">
      <c r="E42"/>
      <c r="F42"/>
      <c r="G42"/>
    </row>
    <row r="43" spans="5:7" x14ac:dyDescent="0.25">
      <c r="E43"/>
      <c r="F43"/>
      <c r="G43"/>
    </row>
    <row r="44" spans="5:7" x14ac:dyDescent="0.25">
      <c r="E44"/>
      <c r="F44"/>
      <c r="G44"/>
    </row>
    <row r="45" spans="5:7" x14ac:dyDescent="0.25">
      <c r="E45"/>
      <c r="F45"/>
      <c r="G45"/>
    </row>
    <row r="46" spans="5:7" x14ac:dyDescent="0.25">
      <c r="E46"/>
      <c r="F46"/>
      <c r="G46"/>
    </row>
    <row r="47" spans="5:7" x14ac:dyDescent="0.25">
      <c r="E47"/>
      <c r="F47"/>
      <c r="G47"/>
    </row>
    <row r="48" spans="5:7" x14ac:dyDescent="0.25">
      <c r="E48"/>
      <c r="F48"/>
      <c r="G48"/>
    </row>
    <row r="49" spans="5:7" x14ac:dyDescent="0.25">
      <c r="E49"/>
      <c r="F49"/>
      <c r="G49"/>
    </row>
    <row r="50" spans="5:7" x14ac:dyDescent="0.25">
      <c r="E50"/>
      <c r="F50"/>
      <c r="G50"/>
    </row>
    <row r="51" spans="5:7" x14ac:dyDescent="0.25">
      <c r="E51"/>
      <c r="F51"/>
      <c r="G51"/>
    </row>
    <row r="52" spans="5:7" x14ac:dyDescent="0.25">
      <c r="E52"/>
      <c r="F52"/>
      <c r="G52"/>
    </row>
    <row r="53" spans="5:7" x14ac:dyDescent="0.25">
      <c r="E53"/>
      <c r="F53"/>
      <c r="G53"/>
    </row>
    <row r="54" spans="5:7" x14ac:dyDescent="0.25">
      <c r="E54"/>
      <c r="F54"/>
      <c r="G54"/>
    </row>
    <row r="55" spans="5:7" x14ac:dyDescent="0.25">
      <c r="E55"/>
      <c r="F55"/>
      <c r="G55"/>
    </row>
    <row r="56" spans="5:7" x14ac:dyDescent="0.25">
      <c r="E56"/>
      <c r="F56"/>
      <c r="G56"/>
    </row>
    <row r="57" spans="5:7" x14ac:dyDescent="0.25">
      <c r="E57"/>
      <c r="F57"/>
      <c r="G57"/>
    </row>
    <row r="58" spans="5:7" x14ac:dyDescent="0.25">
      <c r="E58"/>
      <c r="F58"/>
      <c r="G58"/>
    </row>
    <row r="59" spans="5:7" x14ac:dyDescent="0.25">
      <c r="E59"/>
      <c r="F59"/>
      <c r="G59"/>
    </row>
    <row r="60" spans="5:7" x14ac:dyDescent="0.25">
      <c r="E60"/>
      <c r="F60"/>
      <c r="G60"/>
    </row>
    <row r="61" spans="5:7" x14ac:dyDescent="0.25">
      <c r="E61"/>
      <c r="F61"/>
      <c r="G61"/>
    </row>
    <row r="62" spans="5:7" x14ac:dyDescent="0.25">
      <c r="E62"/>
      <c r="F62"/>
      <c r="G62"/>
    </row>
    <row r="63" spans="5:7" x14ac:dyDescent="0.25">
      <c r="E63"/>
      <c r="F63"/>
      <c r="G63"/>
    </row>
    <row r="64" spans="5:7" x14ac:dyDescent="0.25">
      <c r="E64"/>
      <c r="F64"/>
      <c r="G64"/>
    </row>
    <row r="65" spans="5:7" x14ac:dyDescent="0.25">
      <c r="E65"/>
      <c r="F65"/>
      <c r="G65"/>
    </row>
    <row r="66" spans="5:7" x14ac:dyDescent="0.25">
      <c r="E66"/>
      <c r="F66"/>
      <c r="G66"/>
    </row>
    <row r="67" spans="5:7" x14ac:dyDescent="0.25">
      <c r="E67"/>
      <c r="F67"/>
      <c r="G67"/>
    </row>
    <row r="68" spans="5:7" x14ac:dyDescent="0.25">
      <c r="E68"/>
      <c r="F68"/>
      <c r="G68"/>
    </row>
    <row r="69" spans="5:7" x14ac:dyDescent="0.25">
      <c r="E69"/>
      <c r="F69"/>
      <c r="G69"/>
    </row>
    <row r="70" spans="5:7" x14ac:dyDescent="0.25">
      <c r="E70"/>
      <c r="F70"/>
      <c r="G70"/>
    </row>
    <row r="71" spans="5:7" x14ac:dyDescent="0.25">
      <c r="E71"/>
      <c r="F71"/>
      <c r="G71"/>
    </row>
    <row r="72" spans="5:7" x14ac:dyDescent="0.25">
      <c r="E72"/>
      <c r="F72"/>
      <c r="G72"/>
    </row>
    <row r="73" spans="5:7" x14ac:dyDescent="0.25">
      <c r="E73"/>
      <c r="F73"/>
      <c r="G73"/>
    </row>
    <row r="74" spans="5:7" x14ac:dyDescent="0.25">
      <c r="E74"/>
      <c r="F74"/>
      <c r="G74"/>
    </row>
    <row r="75" spans="5:7" x14ac:dyDescent="0.25">
      <c r="E75"/>
      <c r="F75"/>
      <c r="G75"/>
    </row>
    <row r="76" spans="5:7" x14ac:dyDescent="0.25">
      <c r="E76"/>
      <c r="F76"/>
      <c r="G76"/>
    </row>
    <row r="77" spans="5:7" x14ac:dyDescent="0.25">
      <c r="E77"/>
      <c r="F77"/>
      <c r="G77"/>
    </row>
    <row r="78" spans="5:7" x14ac:dyDescent="0.25">
      <c r="E78"/>
      <c r="F78"/>
      <c r="G78"/>
    </row>
    <row r="79" spans="5:7" x14ac:dyDescent="0.25">
      <c r="E79"/>
      <c r="F79"/>
      <c r="G79"/>
    </row>
    <row r="80" spans="5:7" x14ac:dyDescent="0.25">
      <c r="E80"/>
      <c r="F80"/>
      <c r="G80"/>
    </row>
    <row r="81" spans="5:7" x14ac:dyDescent="0.25">
      <c r="E81"/>
      <c r="F81"/>
      <c r="G81"/>
    </row>
    <row r="82" spans="5:7" x14ac:dyDescent="0.25">
      <c r="E82"/>
      <c r="F82"/>
      <c r="G82"/>
    </row>
    <row r="83" spans="5:7" x14ac:dyDescent="0.25">
      <c r="E83"/>
      <c r="F83"/>
      <c r="G83"/>
    </row>
    <row r="84" spans="5:7" x14ac:dyDescent="0.25">
      <c r="E84"/>
      <c r="F84"/>
      <c r="G84"/>
    </row>
    <row r="85" spans="5:7" x14ac:dyDescent="0.25">
      <c r="E85"/>
      <c r="F85"/>
      <c r="G85"/>
    </row>
    <row r="86" spans="5:7" x14ac:dyDescent="0.25">
      <c r="E86"/>
      <c r="F86"/>
      <c r="G86"/>
    </row>
    <row r="87" spans="5:7" x14ac:dyDescent="0.25">
      <c r="E87"/>
      <c r="F87"/>
      <c r="G87"/>
    </row>
    <row r="88" spans="5:7" x14ac:dyDescent="0.25">
      <c r="E88"/>
      <c r="F88"/>
      <c r="G88"/>
    </row>
    <row r="89" spans="5:7" x14ac:dyDescent="0.25">
      <c r="E89"/>
      <c r="F89"/>
      <c r="G89"/>
    </row>
    <row r="90" spans="5:7" x14ac:dyDescent="0.25">
      <c r="E90"/>
      <c r="F90"/>
      <c r="G90"/>
    </row>
    <row r="91" spans="5:7" x14ac:dyDescent="0.25">
      <c r="E91"/>
      <c r="F91"/>
      <c r="G91"/>
    </row>
    <row r="92" spans="5:7" x14ac:dyDescent="0.25">
      <c r="E92"/>
      <c r="F92"/>
      <c r="G92"/>
    </row>
    <row r="93" spans="5:7" x14ac:dyDescent="0.25">
      <c r="E93"/>
      <c r="F93"/>
      <c r="G93"/>
    </row>
    <row r="94" spans="5:7" x14ac:dyDescent="0.25">
      <c r="E94"/>
      <c r="F94"/>
      <c r="G94"/>
    </row>
    <row r="95" spans="5:7" x14ac:dyDescent="0.25">
      <c r="E95"/>
      <c r="F95"/>
      <c r="G95"/>
    </row>
    <row r="96" spans="5:7" x14ac:dyDescent="0.25">
      <c r="E96"/>
      <c r="F96"/>
      <c r="G96"/>
    </row>
    <row r="97" spans="5:7" x14ac:dyDescent="0.25">
      <c r="E97"/>
      <c r="F97"/>
      <c r="G97"/>
    </row>
    <row r="98" spans="5:7" x14ac:dyDescent="0.25">
      <c r="E98"/>
      <c r="F98"/>
      <c r="G98"/>
    </row>
    <row r="99" spans="5:7" x14ac:dyDescent="0.25">
      <c r="E99"/>
      <c r="F99"/>
      <c r="G99"/>
    </row>
    <row r="100" spans="5:7" x14ac:dyDescent="0.25">
      <c r="E100"/>
      <c r="F100"/>
      <c r="G100"/>
    </row>
    <row r="101" spans="5:7" x14ac:dyDescent="0.25">
      <c r="E101"/>
      <c r="F101"/>
      <c r="G101"/>
    </row>
    <row r="102" spans="5:7" x14ac:dyDescent="0.25">
      <c r="E102"/>
      <c r="F102"/>
      <c r="G102"/>
    </row>
    <row r="103" spans="5:7" x14ac:dyDescent="0.25">
      <c r="E103"/>
      <c r="F103"/>
      <c r="G103"/>
    </row>
    <row r="104" spans="5:7" x14ac:dyDescent="0.25">
      <c r="E104"/>
      <c r="F104"/>
      <c r="G104"/>
    </row>
    <row r="105" spans="5:7" x14ac:dyDescent="0.25">
      <c r="E105"/>
      <c r="F105"/>
      <c r="G105"/>
    </row>
    <row r="106" spans="5:7" x14ac:dyDescent="0.25">
      <c r="E106"/>
      <c r="F106"/>
      <c r="G106"/>
    </row>
    <row r="107" spans="5:7" x14ac:dyDescent="0.25">
      <c r="E107"/>
      <c r="F107"/>
      <c r="G107"/>
    </row>
    <row r="108" spans="5:7" x14ac:dyDescent="0.25">
      <c r="E108"/>
      <c r="F108"/>
      <c r="G108"/>
    </row>
    <row r="109" spans="5:7" x14ac:dyDescent="0.25">
      <c r="E109"/>
      <c r="F109"/>
      <c r="G109"/>
    </row>
    <row r="110" spans="5:7" x14ac:dyDescent="0.25">
      <c r="E110"/>
      <c r="F110"/>
      <c r="G110"/>
    </row>
    <row r="111" spans="5:7" x14ac:dyDescent="0.25">
      <c r="E111"/>
      <c r="F111"/>
      <c r="G111"/>
    </row>
    <row r="112" spans="5:7" x14ac:dyDescent="0.25">
      <c r="E112"/>
      <c r="F112"/>
      <c r="G112"/>
    </row>
    <row r="113" spans="5:7" x14ac:dyDescent="0.25">
      <c r="E113"/>
      <c r="F113"/>
      <c r="G113"/>
    </row>
    <row r="114" spans="5:7" x14ac:dyDescent="0.25">
      <c r="E114"/>
      <c r="F114"/>
      <c r="G114"/>
    </row>
    <row r="115" spans="5:7" x14ac:dyDescent="0.25">
      <c r="E115"/>
      <c r="F115"/>
      <c r="G115"/>
    </row>
    <row r="116" spans="5:7" x14ac:dyDescent="0.25">
      <c r="E116"/>
      <c r="F116"/>
      <c r="G116"/>
    </row>
    <row r="117" spans="5:7" x14ac:dyDescent="0.25">
      <c r="E117"/>
      <c r="F117"/>
      <c r="G117"/>
    </row>
    <row r="118" spans="5:7" x14ac:dyDescent="0.25">
      <c r="E118"/>
      <c r="F118"/>
      <c r="G118"/>
    </row>
    <row r="119" spans="5:7" x14ac:dyDescent="0.25">
      <c r="E119"/>
      <c r="F119"/>
      <c r="G119"/>
    </row>
    <row r="120" spans="5:7" x14ac:dyDescent="0.25">
      <c r="E120"/>
      <c r="F120"/>
      <c r="G120"/>
    </row>
    <row r="121" spans="5:7" x14ac:dyDescent="0.25">
      <c r="E121"/>
      <c r="F121"/>
      <c r="G121"/>
    </row>
    <row r="122" spans="5:7" x14ac:dyDescent="0.25">
      <c r="E122"/>
      <c r="F122"/>
      <c r="G122"/>
    </row>
    <row r="123" spans="5:7" x14ac:dyDescent="0.25">
      <c r="E123"/>
      <c r="F123"/>
      <c r="G123"/>
    </row>
    <row r="124" spans="5:7" x14ac:dyDescent="0.25">
      <c r="E124"/>
      <c r="F124"/>
      <c r="G124"/>
    </row>
    <row r="125" spans="5:7" x14ac:dyDescent="0.25">
      <c r="E125"/>
      <c r="F125"/>
      <c r="G125"/>
    </row>
    <row r="126" spans="5:7" x14ac:dyDescent="0.25">
      <c r="E126"/>
      <c r="F126"/>
      <c r="G126"/>
    </row>
    <row r="127" spans="5:7" x14ac:dyDescent="0.25">
      <c r="E127"/>
      <c r="F127"/>
      <c r="G127"/>
    </row>
    <row r="128" spans="5:7" x14ac:dyDescent="0.25">
      <c r="E128"/>
      <c r="F128"/>
      <c r="G128"/>
    </row>
    <row r="129" spans="5:7" x14ac:dyDescent="0.25">
      <c r="E129"/>
      <c r="F129"/>
      <c r="G129"/>
    </row>
    <row r="130" spans="5:7" x14ac:dyDescent="0.25">
      <c r="E130"/>
      <c r="F130"/>
      <c r="G130"/>
    </row>
    <row r="131" spans="5:7" x14ac:dyDescent="0.25">
      <c r="E131"/>
      <c r="F131"/>
      <c r="G131"/>
    </row>
    <row r="132" spans="5:7" x14ac:dyDescent="0.25">
      <c r="E132"/>
      <c r="F132"/>
      <c r="G132"/>
    </row>
    <row r="133" spans="5:7" x14ac:dyDescent="0.25">
      <c r="E133"/>
      <c r="F133"/>
      <c r="G133"/>
    </row>
    <row r="134" spans="5:7" x14ac:dyDescent="0.25">
      <c r="E134"/>
      <c r="F134"/>
      <c r="G134"/>
    </row>
    <row r="135" spans="5:7" x14ac:dyDescent="0.25">
      <c r="E135"/>
      <c r="F135"/>
      <c r="G135"/>
    </row>
    <row r="136" spans="5:7" x14ac:dyDescent="0.25">
      <c r="E136"/>
      <c r="F136"/>
      <c r="G136"/>
    </row>
    <row r="137" spans="5:7" x14ac:dyDescent="0.25">
      <c r="E137"/>
      <c r="F137"/>
      <c r="G137"/>
    </row>
    <row r="138" spans="5:7" x14ac:dyDescent="0.25">
      <c r="E138"/>
      <c r="F138"/>
      <c r="G138"/>
    </row>
    <row r="139" spans="5:7" x14ac:dyDescent="0.25">
      <c r="E139"/>
      <c r="F139"/>
      <c r="G139"/>
    </row>
    <row r="140" spans="5:7" x14ac:dyDescent="0.25">
      <c r="E140"/>
      <c r="F140"/>
      <c r="G140"/>
    </row>
    <row r="141" spans="5:7" x14ac:dyDescent="0.25">
      <c r="E141"/>
      <c r="F141"/>
      <c r="G141"/>
    </row>
    <row r="142" spans="5:7" x14ac:dyDescent="0.25">
      <c r="E142"/>
      <c r="F142"/>
      <c r="G142"/>
    </row>
    <row r="143" spans="5:7" x14ac:dyDescent="0.25">
      <c r="E143"/>
      <c r="F143"/>
      <c r="G143"/>
    </row>
    <row r="144" spans="5:7" x14ac:dyDescent="0.25">
      <c r="E144"/>
      <c r="F144"/>
      <c r="G144"/>
    </row>
    <row r="145" spans="5:7" x14ac:dyDescent="0.25">
      <c r="E145"/>
      <c r="F145"/>
      <c r="G145"/>
    </row>
    <row r="146" spans="5:7" x14ac:dyDescent="0.25">
      <c r="E146"/>
      <c r="F146"/>
      <c r="G146"/>
    </row>
    <row r="147" spans="5:7" x14ac:dyDescent="0.25">
      <c r="E147"/>
      <c r="F147"/>
      <c r="G147"/>
    </row>
    <row r="148" spans="5:7" x14ac:dyDescent="0.25">
      <c r="E148"/>
      <c r="F148"/>
      <c r="G148"/>
    </row>
    <row r="149" spans="5:7" x14ac:dyDescent="0.25">
      <c r="E149"/>
      <c r="F149"/>
      <c r="G149"/>
    </row>
    <row r="150" spans="5:7" x14ac:dyDescent="0.25">
      <c r="E150"/>
      <c r="F150"/>
      <c r="G150"/>
    </row>
    <row r="151" spans="5:7" x14ac:dyDescent="0.25">
      <c r="E151"/>
      <c r="F151"/>
      <c r="G151"/>
    </row>
    <row r="152" spans="5:7" x14ac:dyDescent="0.25">
      <c r="E152"/>
      <c r="F152"/>
      <c r="G152"/>
    </row>
    <row r="153" spans="5:7" x14ac:dyDescent="0.25">
      <c r="E153"/>
      <c r="F153"/>
      <c r="G153"/>
    </row>
    <row r="154" spans="5:7" x14ac:dyDescent="0.25">
      <c r="E154"/>
      <c r="F154"/>
      <c r="G154"/>
    </row>
    <row r="155" spans="5:7" x14ac:dyDescent="0.25">
      <c r="E155"/>
      <c r="F155"/>
      <c r="G155"/>
    </row>
    <row r="156" spans="5:7" x14ac:dyDescent="0.25">
      <c r="E156"/>
      <c r="F156"/>
      <c r="G156"/>
    </row>
    <row r="157" spans="5:7" x14ac:dyDescent="0.25">
      <c r="E157"/>
      <c r="F157"/>
      <c r="G157"/>
    </row>
    <row r="158" spans="5:7" x14ac:dyDescent="0.25">
      <c r="E158"/>
      <c r="F158"/>
      <c r="G158"/>
    </row>
    <row r="159" spans="5:7" x14ac:dyDescent="0.25">
      <c r="E159"/>
      <c r="F159"/>
      <c r="G159"/>
    </row>
    <row r="160" spans="5:7" x14ac:dyDescent="0.25">
      <c r="E160"/>
      <c r="F160"/>
      <c r="G160"/>
    </row>
    <row r="161" spans="5:7" x14ac:dyDescent="0.25">
      <c r="E161"/>
      <c r="F161"/>
      <c r="G161"/>
    </row>
    <row r="162" spans="5:7" x14ac:dyDescent="0.25">
      <c r="E162"/>
      <c r="F162"/>
      <c r="G162"/>
    </row>
    <row r="163" spans="5:7" x14ac:dyDescent="0.25">
      <c r="E163"/>
      <c r="F163"/>
      <c r="G163"/>
    </row>
    <row r="164" spans="5:7" x14ac:dyDescent="0.25">
      <c r="E164"/>
      <c r="F164"/>
      <c r="G164"/>
    </row>
    <row r="165" spans="5:7" x14ac:dyDescent="0.25">
      <c r="E165"/>
      <c r="F165"/>
      <c r="G165"/>
    </row>
    <row r="166" spans="5:7" x14ac:dyDescent="0.25">
      <c r="E166"/>
      <c r="F166"/>
      <c r="G166"/>
    </row>
    <row r="167" spans="5:7" x14ac:dyDescent="0.25">
      <c r="E167"/>
      <c r="F167"/>
      <c r="G167"/>
    </row>
    <row r="168" spans="5:7" x14ac:dyDescent="0.25">
      <c r="E168"/>
      <c r="F168"/>
      <c r="G168"/>
    </row>
    <row r="169" spans="5:7" x14ac:dyDescent="0.25">
      <c r="E169"/>
      <c r="F169"/>
      <c r="G169"/>
    </row>
    <row r="170" spans="5:7" x14ac:dyDescent="0.25">
      <c r="E170"/>
      <c r="F170"/>
      <c r="G170"/>
    </row>
    <row r="171" spans="5:7" x14ac:dyDescent="0.25">
      <c r="E171"/>
      <c r="F171"/>
      <c r="G171"/>
    </row>
    <row r="172" spans="5:7" x14ac:dyDescent="0.25">
      <c r="E172"/>
      <c r="F172"/>
      <c r="G172"/>
    </row>
    <row r="173" spans="5:7" x14ac:dyDescent="0.25">
      <c r="E173"/>
      <c r="F173"/>
      <c r="G173"/>
    </row>
    <row r="174" spans="5:7" x14ac:dyDescent="0.25">
      <c r="E174"/>
      <c r="F174"/>
      <c r="G174"/>
    </row>
    <row r="175" spans="5:7" x14ac:dyDescent="0.25">
      <c r="E175"/>
      <c r="F175"/>
      <c r="G175"/>
    </row>
    <row r="176" spans="5:7" x14ac:dyDescent="0.25">
      <c r="E176"/>
      <c r="F176"/>
      <c r="G176"/>
    </row>
    <row r="177" spans="5:7" x14ac:dyDescent="0.25">
      <c r="E177"/>
      <c r="F177"/>
      <c r="G177"/>
    </row>
    <row r="178" spans="5:7" x14ac:dyDescent="0.25">
      <c r="E178"/>
      <c r="F178"/>
      <c r="G178"/>
    </row>
    <row r="179" spans="5:7" x14ac:dyDescent="0.25">
      <c r="E179"/>
      <c r="F179"/>
      <c r="G179"/>
    </row>
    <row r="180" spans="5:7" x14ac:dyDescent="0.25">
      <c r="E180"/>
      <c r="F180"/>
      <c r="G180"/>
    </row>
    <row r="181" spans="5:7" x14ac:dyDescent="0.25">
      <c r="E181"/>
      <c r="F181"/>
      <c r="G181"/>
    </row>
    <row r="182" spans="5:7" x14ac:dyDescent="0.25">
      <c r="E182"/>
      <c r="F182"/>
      <c r="G182"/>
    </row>
    <row r="183" spans="5:7" x14ac:dyDescent="0.25">
      <c r="E183"/>
      <c r="F183"/>
      <c r="G183"/>
    </row>
    <row r="184" spans="5:7" x14ac:dyDescent="0.25">
      <c r="E184"/>
      <c r="F184"/>
      <c r="G184"/>
    </row>
    <row r="185" spans="5:7" x14ac:dyDescent="0.25">
      <c r="E185"/>
      <c r="F185"/>
      <c r="G185"/>
    </row>
    <row r="186" spans="5:7" x14ac:dyDescent="0.25">
      <c r="E186"/>
      <c r="F186"/>
      <c r="G186"/>
    </row>
    <row r="187" spans="5:7" x14ac:dyDescent="0.25">
      <c r="E187"/>
      <c r="F187"/>
      <c r="G187"/>
    </row>
    <row r="188" spans="5:7" x14ac:dyDescent="0.25">
      <c r="E188"/>
      <c r="F188"/>
      <c r="G188"/>
    </row>
    <row r="189" spans="5:7" x14ac:dyDescent="0.25">
      <c r="E189"/>
      <c r="F189"/>
      <c r="G189"/>
    </row>
    <row r="190" spans="5:7" x14ac:dyDescent="0.25">
      <c r="E190"/>
      <c r="F190"/>
      <c r="G190"/>
    </row>
    <row r="191" spans="5:7" x14ac:dyDescent="0.25">
      <c r="E191"/>
      <c r="F191"/>
      <c r="G191"/>
    </row>
    <row r="192" spans="5:7" x14ac:dyDescent="0.25">
      <c r="E192"/>
      <c r="F192"/>
      <c r="G192"/>
    </row>
    <row r="193" spans="5:7" x14ac:dyDescent="0.25">
      <c r="E193"/>
      <c r="F193"/>
      <c r="G193"/>
    </row>
    <row r="194" spans="5:7" x14ac:dyDescent="0.25">
      <c r="E194"/>
      <c r="F194"/>
      <c r="G194"/>
    </row>
    <row r="195" spans="5:7" x14ac:dyDescent="0.25">
      <c r="E195"/>
      <c r="F195"/>
      <c r="G195"/>
    </row>
    <row r="196" spans="5:7" x14ac:dyDescent="0.25">
      <c r="E196"/>
      <c r="F196"/>
      <c r="G196"/>
    </row>
    <row r="197" spans="5:7" x14ac:dyDescent="0.25">
      <c r="E197"/>
      <c r="F197"/>
      <c r="G197"/>
    </row>
    <row r="198" spans="5:7" x14ac:dyDescent="0.25">
      <c r="E198"/>
      <c r="F198"/>
      <c r="G198"/>
    </row>
    <row r="199" spans="5:7" x14ac:dyDescent="0.25">
      <c r="E199"/>
      <c r="F199"/>
      <c r="G199"/>
    </row>
    <row r="200" spans="5:7" x14ac:dyDescent="0.25">
      <c r="E200"/>
      <c r="F200"/>
      <c r="G200"/>
    </row>
    <row r="201" spans="5:7" x14ac:dyDescent="0.25">
      <c r="E201"/>
      <c r="F201"/>
      <c r="G201"/>
    </row>
    <row r="202" spans="5:7" x14ac:dyDescent="0.25">
      <c r="E202"/>
      <c r="F202"/>
      <c r="G202"/>
    </row>
    <row r="203" spans="5:7" x14ac:dyDescent="0.25">
      <c r="E203"/>
      <c r="F203"/>
      <c r="G203"/>
    </row>
    <row r="204" spans="5:7" x14ac:dyDescent="0.25">
      <c r="E204"/>
      <c r="F204"/>
      <c r="G204"/>
    </row>
    <row r="205" spans="5:7" x14ac:dyDescent="0.25">
      <c r="E205"/>
      <c r="F205"/>
      <c r="G205"/>
    </row>
    <row r="206" spans="5:7" x14ac:dyDescent="0.25">
      <c r="E206"/>
      <c r="F206"/>
      <c r="G206"/>
    </row>
    <row r="207" spans="5:7" x14ac:dyDescent="0.25">
      <c r="E207"/>
      <c r="F207"/>
      <c r="G207"/>
    </row>
    <row r="208" spans="5:7" x14ac:dyDescent="0.25">
      <c r="E208"/>
      <c r="F208"/>
      <c r="G208"/>
    </row>
    <row r="209" spans="5:7" x14ac:dyDescent="0.25">
      <c r="E209"/>
      <c r="F209"/>
      <c r="G209"/>
    </row>
    <row r="210" spans="5:7" x14ac:dyDescent="0.25">
      <c r="E210"/>
      <c r="F210"/>
      <c r="G210"/>
    </row>
    <row r="211" spans="5:7" x14ac:dyDescent="0.25">
      <c r="E211"/>
      <c r="F211"/>
      <c r="G211"/>
    </row>
    <row r="212" spans="5:7" x14ac:dyDescent="0.25">
      <c r="E212"/>
      <c r="F212"/>
      <c r="G212"/>
    </row>
    <row r="213" spans="5:7" x14ac:dyDescent="0.25">
      <c r="E213"/>
      <c r="F213"/>
      <c r="G213"/>
    </row>
    <row r="214" spans="5:7" x14ac:dyDescent="0.25">
      <c r="E214"/>
      <c r="F214"/>
      <c r="G214"/>
    </row>
    <row r="215" spans="5:7" x14ac:dyDescent="0.25">
      <c r="E215"/>
      <c r="F215"/>
      <c r="G215"/>
    </row>
    <row r="216" spans="5:7" x14ac:dyDescent="0.25">
      <c r="E216"/>
      <c r="F216"/>
      <c r="G216"/>
    </row>
    <row r="217" spans="5:7" x14ac:dyDescent="0.25">
      <c r="E217"/>
      <c r="F217"/>
      <c r="G217"/>
    </row>
    <row r="218" spans="5:7" x14ac:dyDescent="0.25">
      <c r="E218"/>
      <c r="F218"/>
      <c r="G218"/>
    </row>
    <row r="219" spans="5:7" x14ac:dyDescent="0.25">
      <c r="E219"/>
      <c r="F219"/>
      <c r="G219"/>
    </row>
    <row r="220" spans="5:7" x14ac:dyDescent="0.25">
      <c r="E220"/>
      <c r="F220"/>
      <c r="G220"/>
    </row>
    <row r="221" spans="5:7" x14ac:dyDescent="0.25">
      <c r="E221"/>
      <c r="F221"/>
      <c r="G221"/>
    </row>
    <row r="222" spans="5:7" x14ac:dyDescent="0.25">
      <c r="E222"/>
      <c r="F222"/>
      <c r="G222"/>
    </row>
    <row r="223" spans="5:7" x14ac:dyDescent="0.25">
      <c r="E223"/>
      <c r="F223"/>
      <c r="G223"/>
    </row>
    <row r="224" spans="5:7" x14ac:dyDescent="0.25">
      <c r="E224"/>
      <c r="F224"/>
      <c r="G224"/>
    </row>
    <row r="225" spans="5:7" x14ac:dyDescent="0.25">
      <c r="E225"/>
      <c r="F225"/>
      <c r="G225"/>
    </row>
    <row r="226" spans="5:7" x14ac:dyDescent="0.25">
      <c r="E226"/>
      <c r="F226"/>
      <c r="G226"/>
    </row>
    <row r="227" spans="5:7" x14ac:dyDescent="0.25">
      <c r="E227"/>
      <c r="F227"/>
      <c r="G227"/>
    </row>
    <row r="228" spans="5:7" x14ac:dyDescent="0.25">
      <c r="E228"/>
      <c r="F228"/>
      <c r="G228"/>
    </row>
    <row r="229" spans="5:7" x14ac:dyDescent="0.25">
      <c r="E229"/>
      <c r="F229"/>
      <c r="G229"/>
    </row>
    <row r="230" spans="5:7" x14ac:dyDescent="0.25">
      <c r="E230"/>
      <c r="F230"/>
      <c r="G230"/>
    </row>
    <row r="231" spans="5:7" x14ac:dyDescent="0.25">
      <c r="E231"/>
      <c r="F231"/>
      <c r="G231"/>
    </row>
    <row r="232" spans="5:7" x14ac:dyDescent="0.25">
      <c r="E232"/>
      <c r="F232"/>
      <c r="G232"/>
    </row>
    <row r="233" spans="5:7" x14ac:dyDescent="0.25">
      <c r="E233"/>
      <c r="F233"/>
      <c r="G233"/>
    </row>
    <row r="234" spans="5:7" x14ac:dyDescent="0.25">
      <c r="E234"/>
      <c r="F234"/>
      <c r="G234"/>
    </row>
    <row r="235" spans="5:7" x14ac:dyDescent="0.25">
      <c r="E235"/>
      <c r="F235"/>
      <c r="G235"/>
    </row>
    <row r="236" spans="5:7" x14ac:dyDescent="0.25">
      <c r="E236"/>
      <c r="F236"/>
      <c r="G236"/>
    </row>
    <row r="237" spans="5:7" x14ac:dyDescent="0.25">
      <c r="E237"/>
      <c r="F237"/>
      <c r="G237"/>
    </row>
    <row r="238" spans="5:7" x14ac:dyDescent="0.25">
      <c r="E238"/>
      <c r="F238"/>
      <c r="G238"/>
    </row>
    <row r="239" spans="5:7" x14ac:dyDescent="0.25">
      <c r="E239"/>
      <c r="F239"/>
      <c r="G239"/>
    </row>
    <row r="240" spans="5:7" x14ac:dyDescent="0.25">
      <c r="E240"/>
      <c r="F240"/>
      <c r="G240"/>
    </row>
    <row r="241" spans="5:7" x14ac:dyDescent="0.25">
      <c r="E241"/>
      <c r="F241"/>
      <c r="G241"/>
    </row>
    <row r="242" spans="5:7" x14ac:dyDescent="0.25">
      <c r="E242"/>
      <c r="F242"/>
      <c r="G242"/>
    </row>
    <row r="243" spans="5:7" x14ac:dyDescent="0.25">
      <c r="E243"/>
      <c r="F243"/>
      <c r="G243"/>
    </row>
    <row r="244" spans="5:7" x14ac:dyDescent="0.25">
      <c r="E244"/>
      <c r="F244"/>
      <c r="G244"/>
    </row>
    <row r="245" spans="5:7" x14ac:dyDescent="0.25">
      <c r="E245"/>
      <c r="F245"/>
      <c r="G245"/>
    </row>
    <row r="246" spans="5:7" x14ac:dyDescent="0.25">
      <c r="E246"/>
      <c r="F246"/>
      <c r="G246"/>
    </row>
    <row r="247" spans="5:7" x14ac:dyDescent="0.25">
      <c r="E247"/>
      <c r="F247"/>
      <c r="G247"/>
    </row>
    <row r="248" spans="5:7" x14ac:dyDescent="0.25">
      <c r="E248"/>
      <c r="F248"/>
      <c r="G248"/>
    </row>
    <row r="249" spans="5:7" x14ac:dyDescent="0.25">
      <c r="E249"/>
      <c r="F249"/>
      <c r="G249"/>
    </row>
    <row r="250" spans="5:7" x14ac:dyDescent="0.25">
      <c r="E250"/>
      <c r="F250"/>
      <c r="G250"/>
    </row>
    <row r="251" spans="5:7" x14ac:dyDescent="0.25">
      <c r="E251"/>
      <c r="F251"/>
      <c r="G251"/>
    </row>
    <row r="252" spans="5:7" x14ac:dyDescent="0.25">
      <c r="E252"/>
      <c r="F252"/>
      <c r="G252"/>
    </row>
    <row r="253" spans="5:7" x14ac:dyDescent="0.25">
      <c r="E253"/>
      <c r="F253"/>
      <c r="G253"/>
    </row>
    <row r="254" spans="5:7" x14ac:dyDescent="0.25">
      <c r="E254"/>
      <c r="F254"/>
      <c r="G254"/>
    </row>
    <row r="255" spans="5:7" x14ac:dyDescent="0.25">
      <c r="E255"/>
      <c r="F255"/>
      <c r="G255"/>
    </row>
    <row r="256" spans="5:7" x14ac:dyDescent="0.25">
      <c r="E256"/>
      <c r="F256"/>
      <c r="G256"/>
    </row>
    <row r="257" spans="5:7" x14ac:dyDescent="0.25">
      <c r="E257"/>
      <c r="F257"/>
      <c r="G257"/>
    </row>
    <row r="258" spans="5:7" x14ac:dyDescent="0.25">
      <c r="E258"/>
      <c r="F258"/>
      <c r="G258"/>
    </row>
    <row r="259" spans="5:7" x14ac:dyDescent="0.25">
      <c r="E259"/>
      <c r="F259"/>
      <c r="G259"/>
    </row>
    <row r="260" spans="5:7" x14ac:dyDescent="0.25">
      <c r="E260"/>
      <c r="F260"/>
      <c r="G260"/>
    </row>
    <row r="261" spans="5:7" x14ac:dyDescent="0.25">
      <c r="E261"/>
      <c r="F261"/>
      <c r="G261"/>
    </row>
    <row r="262" spans="5:7" x14ac:dyDescent="0.25">
      <c r="E262"/>
      <c r="F262"/>
      <c r="G262"/>
    </row>
    <row r="263" spans="5:7" x14ac:dyDescent="0.25">
      <c r="E263"/>
      <c r="F263"/>
      <c r="G263"/>
    </row>
    <row r="264" spans="5:7" x14ac:dyDescent="0.25">
      <c r="E264"/>
      <c r="F264"/>
      <c r="G264"/>
    </row>
    <row r="265" spans="5:7" x14ac:dyDescent="0.25">
      <c r="E265"/>
      <c r="F265"/>
      <c r="G265"/>
    </row>
    <row r="266" spans="5:7" x14ac:dyDescent="0.25">
      <c r="E266"/>
      <c r="F266"/>
      <c r="G266"/>
    </row>
    <row r="267" spans="5:7" x14ac:dyDescent="0.25">
      <c r="E267"/>
      <c r="F267"/>
      <c r="G267"/>
    </row>
    <row r="268" spans="5:7" x14ac:dyDescent="0.25">
      <c r="E268"/>
      <c r="F268"/>
      <c r="G268"/>
    </row>
    <row r="269" spans="5:7" x14ac:dyDescent="0.25">
      <c r="E269"/>
      <c r="F269"/>
      <c r="G269"/>
    </row>
    <row r="270" spans="5:7" x14ac:dyDescent="0.25">
      <c r="E270"/>
      <c r="F270"/>
      <c r="G270"/>
    </row>
    <row r="271" spans="5:7" x14ac:dyDescent="0.25">
      <c r="E271"/>
      <c r="F271"/>
      <c r="G271"/>
    </row>
    <row r="272" spans="5:7" x14ac:dyDescent="0.25">
      <c r="E272"/>
      <c r="F272"/>
      <c r="G272"/>
    </row>
    <row r="273" spans="5:7" x14ac:dyDescent="0.25">
      <c r="E273"/>
      <c r="F273"/>
      <c r="G273"/>
    </row>
    <row r="274" spans="5:7" x14ac:dyDescent="0.25">
      <c r="E274"/>
      <c r="F274"/>
      <c r="G274"/>
    </row>
    <row r="275" spans="5:7" x14ac:dyDescent="0.25">
      <c r="E275"/>
      <c r="F275"/>
      <c r="G275"/>
    </row>
    <row r="276" spans="5:7" x14ac:dyDescent="0.25">
      <c r="E276"/>
      <c r="F276"/>
      <c r="G276"/>
    </row>
    <row r="277" spans="5:7" x14ac:dyDescent="0.25">
      <c r="E277"/>
      <c r="F277"/>
      <c r="G277"/>
    </row>
    <row r="278" spans="5:7" x14ac:dyDescent="0.25">
      <c r="E278"/>
      <c r="F278"/>
      <c r="G278"/>
    </row>
    <row r="279" spans="5:7" x14ac:dyDescent="0.25">
      <c r="E279"/>
      <c r="F279"/>
      <c r="G279"/>
    </row>
    <row r="280" spans="5:7" x14ac:dyDescent="0.25">
      <c r="E280"/>
      <c r="F280"/>
      <c r="G280"/>
    </row>
    <row r="281" spans="5:7" x14ac:dyDescent="0.25">
      <c r="E281"/>
      <c r="F281"/>
      <c r="G281"/>
    </row>
    <row r="282" spans="5:7" x14ac:dyDescent="0.25">
      <c r="E282"/>
      <c r="F282"/>
      <c r="G282"/>
    </row>
    <row r="283" spans="5:7" x14ac:dyDescent="0.25">
      <c r="E283"/>
      <c r="F283"/>
      <c r="G283"/>
    </row>
    <row r="284" spans="5:7" x14ac:dyDescent="0.25">
      <c r="E284"/>
      <c r="F284"/>
      <c r="G284"/>
    </row>
    <row r="285" spans="5:7" x14ac:dyDescent="0.25">
      <c r="E285"/>
      <c r="F285"/>
      <c r="G285"/>
    </row>
    <row r="286" spans="5:7" x14ac:dyDescent="0.25">
      <c r="E286"/>
      <c r="F286"/>
      <c r="G286"/>
    </row>
    <row r="287" spans="5:7" x14ac:dyDescent="0.25">
      <c r="E287"/>
      <c r="F287"/>
      <c r="G287"/>
    </row>
    <row r="288" spans="5:7" x14ac:dyDescent="0.25">
      <c r="E288"/>
      <c r="F288"/>
      <c r="G288"/>
    </row>
    <row r="289" spans="5:7" x14ac:dyDescent="0.25">
      <c r="E289"/>
      <c r="F289"/>
      <c r="G289"/>
    </row>
    <row r="290" spans="5:7" x14ac:dyDescent="0.25">
      <c r="E290"/>
      <c r="F290"/>
      <c r="G290"/>
    </row>
    <row r="291" spans="5:7" x14ac:dyDescent="0.25">
      <c r="E291"/>
      <c r="F291"/>
      <c r="G291"/>
    </row>
    <row r="292" spans="5:7" x14ac:dyDescent="0.25">
      <c r="E292"/>
      <c r="F292"/>
      <c r="G292"/>
    </row>
    <row r="293" spans="5:7" x14ac:dyDescent="0.25">
      <c r="E293"/>
      <c r="F293"/>
      <c r="G293"/>
    </row>
    <row r="294" spans="5:7" x14ac:dyDescent="0.25">
      <c r="E294"/>
      <c r="F294"/>
      <c r="G294"/>
    </row>
    <row r="295" spans="5:7" x14ac:dyDescent="0.25">
      <c r="E295"/>
      <c r="F295"/>
      <c r="G295"/>
    </row>
    <row r="296" spans="5:7" x14ac:dyDescent="0.25">
      <c r="E296"/>
      <c r="F296"/>
      <c r="G296"/>
    </row>
    <row r="297" spans="5:7" x14ac:dyDescent="0.25">
      <c r="E297"/>
      <c r="F297"/>
      <c r="G297"/>
    </row>
    <row r="298" spans="5:7" x14ac:dyDescent="0.25">
      <c r="E298"/>
      <c r="F298"/>
      <c r="G298"/>
    </row>
    <row r="299" spans="5:7" x14ac:dyDescent="0.25">
      <c r="E299"/>
      <c r="F299"/>
      <c r="G299"/>
    </row>
    <row r="300" spans="5:7" x14ac:dyDescent="0.25">
      <c r="E300"/>
      <c r="F300"/>
      <c r="G300"/>
    </row>
    <row r="301" spans="5:7" x14ac:dyDescent="0.25">
      <c r="E301"/>
      <c r="F301"/>
      <c r="G301"/>
    </row>
    <row r="302" spans="5:7" x14ac:dyDescent="0.25">
      <c r="E302"/>
      <c r="F302"/>
      <c r="G302"/>
    </row>
    <row r="303" spans="5:7" x14ac:dyDescent="0.25">
      <c r="E303"/>
      <c r="F303"/>
      <c r="G303"/>
    </row>
    <row r="304" spans="5:7" x14ac:dyDescent="0.25">
      <c r="E304"/>
      <c r="F304"/>
      <c r="G304"/>
    </row>
    <row r="305" spans="5:7" x14ac:dyDescent="0.25">
      <c r="E305"/>
      <c r="F305"/>
      <c r="G305"/>
    </row>
    <row r="306" spans="5:7" x14ac:dyDescent="0.25">
      <c r="E306"/>
      <c r="F306"/>
      <c r="G306"/>
    </row>
    <row r="307" spans="5:7" x14ac:dyDescent="0.25">
      <c r="E307"/>
      <c r="F307"/>
      <c r="G307"/>
    </row>
    <row r="308" spans="5:7" x14ac:dyDescent="0.25">
      <c r="E308"/>
      <c r="F308"/>
      <c r="G308"/>
    </row>
    <row r="309" spans="5:7" x14ac:dyDescent="0.25">
      <c r="E309"/>
      <c r="F309"/>
      <c r="G309"/>
    </row>
    <row r="310" spans="5:7" x14ac:dyDescent="0.25">
      <c r="E310"/>
      <c r="F310"/>
      <c r="G310"/>
    </row>
    <row r="311" spans="5:7" x14ac:dyDescent="0.25">
      <c r="E311"/>
      <c r="F311"/>
      <c r="G311"/>
    </row>
    <row r="312" spans="5:7" x14ac:dyDescent="0.25">
      <c r="E312"/>
      <c r="F312"/>
      <c r="G312"/>
    </row>
    <row r="313" spans="5:7" x14ac:dyDescent="0.25">
      <c r="E313"/>
      <c r="F313"/>
      <c r="G313"/>
    </row>
    <row r="314" spans="5:7" x14ac:dyDescent="0.25">
      <c r="E314"/>
      <c r="F314"/>
      <c r="G314"/>
    </row>
    <row r="315" spans="5:7" x14ac:dyDescent="0.25">
      <c r="E315"/>
      <c r="F315"/>
      <c r="G315"/>
    </row>
    <row r="316" spans="5:7" x14ac:dyDescent="0.25">
      <c r="E316"/>
      <c r="F316"/>
      <c r="G316"/>
    </row>
    <row r="317" spans="5:7" x14ac:dyDescent="0.25">
      <c r="E317"/>
      <c r="F317"/>
      <c r="G317"/>
    </row>
    <row r="318" spans="5:7" x14ac:dyDescent="0.25">
      <c r="E318"/>
      <c r="F318"/>
      <c r="G318"/>
    </row>
    <row r="319" spans="5:7" x14ac:dyDescent="0.25">
      <c r="E319"/>
      <c r="F319"/>
      <c r="G319"/>
    </row>
    <row r="320" spans="5:7" x14ac:dyDescent="0.25">
      <c r="E320"/>
      <c r="F320"/>
      <c r="G320"/>
    </row>
    <row r="321" spans="5:7" x14ac:dyDescent="0.25">
      <c r="E321"/>
      <c r="F321"/>
      <c r="G321"/>
    </row>
    <row r="322" spans="5:7" x14ac:dyDescent="0.25">
      <c r="E322"/>
      <c r="F322"/>
      <c r="G322"/>
    </row>
    <row r="323" spans="5:7" x14ac:dyDescent="0.25">
      <c r="E323"/>
      <c r="F323"/>
      <c r="G323"/>
    </row>
    <row r="324" spans="5:7" x14ac:dyDescent="0.25">
      <c r="E324"/>
      <c r="F324"/>
      <c r="G324"/>
    </row>
    <row r="325" spans="5:7" x14ac:dyDescent="0.25">
      <c r="E325"/>
      <c r="F325"/>
      <c r="G325"/>
    </row>
    <row r="326" spans="5:7" x14ac:dyDescent="0.25">
      <c r="E326"/>
      <c r="F326"/>
      <c r="G326"/>
    </row>
    <row r="327" spans="5:7" x14ac:dyDescent="0.25">
      <c r="E327"/>
      <c r="F327"/>
      <c r="G327"/>
    </row>
    <row r="328" spans="5:7" x14ac:dyDescent="0.25">
      <c r="E328"/>
      <c r="F328"/>
      <c r="G328"/>
    </row>
    <row r="329" spans="5:7" x14ac:dyDescent="0.25">
      <c r="E329"/>
      <c r="F329"/>
      <c r="G329"/>
    </row>
    <row r="330" spans="5:7" x14ac:dyDescent="0.25">
      <c r="E330"/>
      <c r="F330"/>
      <c r="G330"/>
    </row>
    <row r="331" spans="5:7" x14ac:dyDescent="0.25">
      <c r="E331"/>
      <c r="F331"/>
      <c r="G331"/>
    </row>
    <row r="332" spans="5:7" x14ac:dyDescent="0.25">
      <c r="E332"/>
      <c r="F332"/>
      <c r="G332"/>
    </row>
    <row r="333" spans="5:7" x14ac:dyDescent="0.25">
      <c r="E333"/>
      <c r="F333"/>
      <c r="G333"/>
    </row>
    <row r="334" spans="5:7" x14ac:dyDescent="0.25">
      <c r="E334"/>
      <c r="F334"/>
      <c r="G334"/>
    </row>
    <row r="335" spans="5:7" x14ac:dyDescent="0.25">
      <c r="E335"/>
      <c r="F335"/>
      <c r="G335"/>
    </row>
    <row r="336" spans="5:7" x14ac:dyDescent="0.25">
      <c r="E336"/>
      <c r="F336"/>
      <c r="G336"/>
    </row>
    <row r="337" spans="5:7" x14ac:dyDescent="0.25">
      <c r="E337"/>
      <c r="F337"/>
      <c r="G337"/>
    </row>
    <row r="338" spans="5:7" x14ac:dyDescent="0.25">
      <c r="E338"/>
      <c r="F338"/>
      <c r="G338"/>
    </row>
    <row r="339" spans="5:7" x14ac:dyDescent="0.25">
      <c r="E339"/>
      <c r="F339"/>
      <c r="G339"/>
    </row>
    <row r="340" spans="5:7" x14ac:dyDescent="0.25">
      <c r="E340"/>
      <c r="F340"/>
      <c r="G340"/>
    </row>
    <row r="341" spans="5:7" x14ac:dyDescent="0.25">
      <c r="E341"/>
      <c r="F341"/>
      <c r="G341"/>
    </row>
    <row r="342" spans="5:7" x14ac:dyDescent="0.25">
      <c r="E342"/>
      <c r="F342"/>
      <c r="G342"/>
    </row>
    <row r="343" spans="5:7" x14ac:dyDescent="0.25">
      <c r="E343"/>
      <c r="F343"/>
      <c r="G343"/>
    </row>
    <row r="344" spans="5:7" x14ac:dyDescent="0.25">
      <c r="E344"/>
      <c r="F344"/>
      <c r="G344"/>
    </row>
    <row r="345" spans="5:7" x14ac:dyDescent="0.25">
      <c r="E345"/>
      <c r="F345"/>
      <c r="G345"/>
    </row>
    <row r="346" spans="5:7" x14ac:dyDescent="0.25">
      <c r="E346"/>
      <c r="F346"/>
      <c r="G346"/>
    </row>
    <row r="347" spans="5:7" x14ac:dyDescent="0.25">
      <c r="E347"/>
      <c r="F347"/>
      <c r="G347"/>
    </row>
    <row r="348" spans="5:7" x14ac:dyDescent="0.25">
      <c r="E348"/>
      <c r="F348"/>
      <c r="G348"/>
    </row>
    <row r="349" spans="5:7" x14ac:dyDescent="0.25">
      <c r="E349"/>
      <c r="F349"/>
      <c r="G349"/>
    </row>
    <row r="350" spans="5:7" x14ac:dyDescent="0.25">
      <c r="E350"/>
      <c r="F350"/>
      <c r="G350"/>
    </row>
    <row r="351" spans="5:7" x14ac:dyDescent="0.25">
      <c r="E351"/>
      <c r="F351"/>
      <c r="G351"/>
    </row>
    <row r="352" spans="5:7" x14ac:dyDescent="0.25">
      <c r="E352"/>
      <c r="F352"/>
      <c r="G352"/>
    </row>
    <row r="353" spans="5:7" x14ac:dyDescent="0.25">
      <c r="E353"/>
      <c r="F353"/>
      <c r="G353"/>
    </row>
    <row r="354" spans="5:7" x14ac:dyDescent="0.25">
      <c r="E354"/>
      <c r="F354"/>
      <c r="G354"/>
    </row>
    <row r="355" spans="5:7" x14ac:dyDescent="0.25">
      <c r="E355"/>
      <c r="F355"/>
      <c r="G355"/>
    </row>
    <row r="356" spans="5:7" x14ac:dyDescent="0.25">
      <c r="E356"/>
      <c r="F356"/>
      <c r="G356"/>
    </row>
    <row r="357" spans="5:7" x14ac:dyDescent="0.25">
      <c r="E357"/>
      <c r="F357"/>
      <c r="G357"/>
    </row>
    <row r="358" spans="5:7" x14ac:dyDescent="0.25">
      <c r="E358"/>
      <c r="F358"/>
      <c r="G358"/>
    </row>
    <row r="359" spans="5:7" x14ac:dyDescent="0.25">
      <c r="E359"/>
      <c r="F359"/>
      <c r="G359"/>
    </row>
    <row r="360" spans="5:7" x14ac:dyDescent="0.25">
      <c r="E360"/>
      <c r="F360"/>
      <c r="G360"/>
    </row>
    <row r="361" spans="5:7" x14ac:dyDescent="0.25">
      <c r="E361"/>
      <c r="F361"/>
      <c r="G361"/>
    </row>
    <row r="362" spans="5:7" x14ac:dyDescent="0.25">
      <c r="E362"/>
      <c r="F362"/>
      <c r="G362"/>
    </row>
    <row r="363" spans="5:7" x14ac:dyDescent="0.25">
      <c r="E363"/>
      <c r="F363"/>
      <c r="G363"/>
    </row>
    <row r="364" spans="5:7" x14ac:dyDescent="0.25">
      <c r="E364"/>
      <c r="F364"/>
      <c r="G364"/>
    </row>
    <row r="365" spans="5:7" x14ac:dyDescent="0.25">
      <c r="E365"/>
      <c r="F365"/>
      <c r="G365"/>
    </row>
    <row r="366" spans="5:7" x14ac:dyDescent="0.25">
      <c r="E366"/>
      <c r="F366"/>
      <c r="G366"/>
    </row>
    <row r="367" spans="5:7" x14ac:dyDescent="0.25">
      <c r="E367"/>
      <c r="F367"/>
      <c r="G367"/>
    </row>
    <row r="368" spans="5:7" x14ac:dyDescent="0.25">
      <c r="E368"/>
      <c r="F368"/>
      <c r="G368"/>
    </row>
    <row r="369" spans="5:7" x14ac:dyDescent="0.25">
      <c r="E369"/>
      <c r="F369"/>
      <c r="G369"/>
    </row>
    <row r="370" spans="5:7" x14ac:dyDescent="0.25">
      <c r="E370"/>
      <c r="F370"/>
      <c r="G370"/>
    </row>
    <row r="371" spans="5:7" x14ac:dyDescent="0.25">
      <c r="E371"/>
      <c r="F371"/>
      <c r="G371"/>
    </row>
    <row r="372" spans="5:7" x14ac:dyDescent="0.25">
      <c r="E372"/>
      <c r="F372"/>
      <c r="G372"/>
    </row>
    <row r="373" spans="5:7" x14ac:dyDescent="0.25">
      <c r="E373"/>
      <c r="F373"/>
      <c r="G373"/>
    </row>
    <row r="374" spans="5:7" x14ac:dyDescent="0.25">
      <c r="E374"/>
      <c r="F374"/>
      <c r="G374"/>
    </row>
    <row r="375" spans="5:7" x14ac:dyDescent="0.25">
      <c r="E375"/>
      <c r="F375"/>
      <c r="G375"/>
    </row>
    <row r="376" spans="5:7" x14ac:dyDescent="0.25">
      <c r="E376"/>
      <c r="F376"/>
      <c r="G376"/>
    </row>
    <row r="377" spans="5:7" x14ac:dyDescent="0.25">
      <c r="E377"/>
      <c r="F377"/>
      <c r="G377"/>
    </row>
    <row r="378" spans="5:7" x14ac:dyDescent="0.25">
      <c r="E378"/>
      <c r="F378"/>
      <c r="G378"/>
    </row>
    <row r="379" spans="5:7" x14ac:dyDescent="0.25">
      <c r="E379"/>
      <c r="F379"/>
      <c r="G379"/>
    </row>
    <row r="380" spans="5:7" x14ac:dyDescent="0.25">
      <c r="E380"/>
      <c r="F380"/>
      <c r="G380"/>
    </row>
    <row r="381" spans="5:7" x14ac:dyDescent="0.25">
      <c r="E381"/>
      <c r="F381"/>
      <c r="G381"/>
    </row>
    <row r="382" spans="5:7" x14ac:dyDescent="0.25">
      <c r="E382"/>
      <c r="F382"/>
      <c r="G382"/>
    </row>
    <row r="383" spans="5:7" x14ac:dyDescent="0.25">
      <c r="E383"/>
      <c r="F383"/>
      <c r="G383"/>
    </row>
    <row r="384" spans="5:7" x14ac:dyDescent="0.25">
      <c r="E384"/>
      <c r="F384"/>
      <c r="G384"/>
    </row>
    <row r="385" spans="5:7" x14ac:dyDescent="0.25">
      <c r="E385"/>
      <c r="F385"/>
      <c r="G385"/>
    </row>
    <row r="386" spans="5:7" x14ac:dyDescent="0.25">
      <c r="E386"/>
      <c r="F386"/>
      <c r="G386"/>
    </row>
    <row r="387" spans="5:7" x14ac:dyDescent="0.25">
      <c r="E387"/>
      <c r="F387"/>
      <c r="G387"/>
    </row>
    <row r="388" spans="5:7" x14ac:dyDescent="0.25">
      <c r="E388"/>
      <c r="F388"/>
      <c r="G388"/>
    </row>
    <row r="389" spans="5:7" x14ac:dyDescent="0.25">
      <c r="E389"/>
      <c r="F389"/>
      <c r="G389"/>
    </row>
    <row r="390" spans="5:7" x14ac:dyDescent="0.25">
      <c r="E390"/>
      <c r="F390"/>
      <c r="G390"/>
    </row>
    <row r="391" spans="5:7" x14ac:dyDescent="0.25">
      <c r="E391"/>
      <c r="F391"/>
      <c r="G391"/>
    </row>
    <row r="392" spans="5:7" x14ac:dyDescent="0.25">
      <c r="E392"/>
      <c r="F392"/>
      <c r="G392"/>
    </row>
    <row r="393" spans="5:7" x14ac:dyDescent="0.25">
      <c r="E393"/>
      <c r="F393"/>
      <c r="G393"/>
    </row>
    <row r="394" spans="5:7" x14ac:dyDescent="0.25">
      <c r="E394"/>
      <c r="F394"/>
      <c r="G394"/>
    </row>
    <row r="395" spans="5:7" x14ac:dyDescent="0.25">
      <c r="E395"/>
      <c r="F395"/>
      <c r="G395"/>
    </row>
    <row r="396" spans="5:7" x14ac:dyDescent="0.25">
      <c r="E396"/>
      <c r="F396"/>
      <c r="G396"/>
    </row>
    <row r="397" spans="5:7" x14ac:dyDescent="0.25">
      <c r="E397"/>
      <c r="F397"/>
      <c r="G397"/>
    </row>
    <row r="398" spans="5:7" x14ac:dyDescent="0.25">
      <c r="E398"/>
      <c r="F398"/>
      <c r="G398"/>
    </row>
    <row r="399" spans="5:7" x14ac:dyDescent="0.25">
      <c r="E399"/>
      <c r="F399"/>
      <c r="G399"/>
    </row>
    <row r="400" spans="5:7" x14ac:dyDescent="0.25">
      <c r="E400"/>
      <c r="F400"/>
      <c r="G400"/>
    </row>
    <row r="401" spans="5:7" x14ac:dyDescent="0.25">
      <c r="E401"/>
      <c r="F401"/>
      <c r="G401"/>
    </row>
    <row r="402" spans="5:7" x14ac:dyDescent="0.25">
      <c r="E402"/>
      <c r="F402"/>
      <c r="G402"/>
    </row>
    <row r="403" spans="5:7" x14ac:dyDescent="0.25">
      <c r="E403"/>
      <c r="F403"/>
      <c r="G403"/>
    </row>
    <row r="404" spans="5:7" x14ac:dyDescent="0.25">
      <c r="E404"/>
      <c r="F404"/>
      <c r="G404"/>
    </row>
    <row r="405" spans="5:7" x14ac:dyDescent="0.25">
      <c r="E405"/>
      <c r="F405"/>
      <c r="G405"/>
    </row>
    <row r="406" spans="5:7" x14ac:dyDescent="0.25">
      <c r="E406"/>
      <c r="F406"/>
      <c r="G406"/>
    </row>
    <row r="407" spans="5:7" x14ac:dyDescent="0.25">
      <c r="E407"/>
      <c r="F407"/>
      <c r="G407"/>
    </row>
    <row r="408" spans="5:7" x14ac:dyDescent="0.25">
      <c r="E408"/>
      <c r="F408"/>
      <c r="G408"/>
    </row>
    <row r="409" spans="5:7" x14ac:dyDescent="0.25">
      <c r="E409"/>
      <c r="F409"/>
      <c r="G409"/>
    </row>
    <row r="410" spans="5:7" x14ac:dyDescent="0.25">
      <c r="E410"/>
      <c r="F410"/>
      <c r="G410"/>
    </row>
    <row r="411" spans="5:7" x14ac:dyDescent="0.25">
      <c r="E411"/>
      <c r="F411"/>
      <c r="G411"/>
    </row>
    <row r="412" spans="5:7" x14ac:dyDescent="0.25">
      <c r="E412"/>
      <c r="F412"/>
      <c r="G412"/>
    </row>
    <row r="413" spans="5:7" x14ac:dyDescent="0.25">
      <c r="E413"/>
      <c r="F413"/>
      <c r="G413"/>
    </row>
    <row r="414" spans="5:7" x14ac:dyDescent="0.25">
      <c r="E414"/>
      <c r="F414"/>
      <c r="G414"/>
    </row>
    <row r="415" spans="5:7" x14ac:dyDescent="0.25">
      <c r="E415"/>
      <c r="F415"/>
      <c r="G415"/>
    </row>
    <row r="416" spans="5:7" x14ac:dyDescent="0.25">
      <c r="E416"/>
      <c r="F416"/>
      <c r="G416"/>
    </row>
    <row r="417" spans="5:7" x14ac:dyDescent="0.25">
      <c r="E417"/>
      <c r="F417"/>
      <c r="G417"/>
    </row>
    <row r="418" spans="5:7" x14ac:dyDescent="0.25">
      <c r="E418"/>
      <c r="F418"/>
      <c r="G418"/>
    </row>
    <row r="419" spans="5:7" x14ac:dyDescent="0.25">
      <c r="E419"/>
      <c r="F419"/>
      <c r="G419"/>
    </row>
    <row r="420" spans="5:7" x14ac:dyDescent="0.25">
      <c r="E420"/>
      <c r="F420"/>
      <c r="G420"/>
    </row>
    <row r="421" spans="5:7" x14ac:dyDescent="0.25">
      <c r="E421"/>
      <c r="F421"/>
      <c r="G421"/>
    </row>
    <row r="422" spans="5:7" x14ac:dyDescent="0.25">
      <c r="E422"/>
      <c r="F422"/>
      <c r="G422"/>
    </row>
    <row r="423" spans="5:7" x14ac:dyDescent="0.25">
      <c r="E423"/>
      <c r="F423"/>
      <c r="G423"/>
    </row>
    <row r="424" spans="5:7" x14ac:dyDescent="0.25">
      <c r="E424"/>
      <c r="F424"/>
      <c r="G424"/>
    </row>
    <row r="425" spans="5:7" x14ac:dyDescent="0.25">
      <c r="E425"/>
      <c r="F425"/>
      <c r="G425"/>
    </row>
    <row r="426" spans="5:7" x14ac:dyDescent="0.25">
      <c r="E426"/>
      <c r="F426"/>
      <c r="G426"/>
    </row>
    <row r="427" spans="5:7" x14ac:dyDescent="0.25">
      <c r="E427"/>
      <c r="F427"/>
      <c r="G427"/>
    </row>
    <row r="428" spans="5:7" x14ac:dyDescent="0.25">
      <c r="E428"/>
      <c r="F428"/>
      <c r="G428"/>
    </row>
    <row r="429" spans="5:7" x14ac:dyDescent="0.25">
      <c r="E429"/>
      <c r="F429"/>
      <c r="G429"/>
    </row>
    <row r="430" spans="5:7" x14ac:dyDescent="0.25">
      <c r="E430"/>
      <c r="F430"/>
      <c r="G430"/>
    </row>
    <row r="431" spans="5:7" x14ac:dyDescent="0.25">
      <c r="E431"/>
      <c r="F431"/>
      <c r="G431"/>
    </row>
    <row r="432" spans="5:7" x14ac:dyDescent="0.25">
      <c r="E432"/>
      <c r="F432"/>
      <c r="G432"/>
    </row>
    <row r="433" spans="5:7" x14ac:dyDescent="0.25">
      <c r="E433"/>
      <c r="F433"/>
      <c r="G433"/>
    </row>
    <row r="434" spans="5:7" x14ac:dyDescent="0.25">
      <c r="E434"/>
      <c r="F434"/>
      <c r="G434"/>
    </row>
    <row r="435" spans="5:7" x14ac:dyDescent="0.25">
      <c r="E435"/>
      <c r="F435"/>
      <c r="G435"/>
    </row>
    <row r="436" spans="5:7" x14ac:dyDescent="0.25">
      <c r="E436"/>
      <c r="F436"/>
      <c r="G436"/>
    </row>
    <row r="437" spans="5:7" x14ac:dyDescent="0.25">
      <c r="E437"/>
      <c r="F437"/>
      <c r="G437"/>
    </row>
    <row r="438" spans="5:7" x14ac:dyDescent="0.25">
      <c r="E438"/>
      <c r="F438"/>
      <c r="G438"/>
    </row>
    <row r="439" spans="5:7" x14ac:dyDescent="0.25">
      <c r="E439"/>
      <c r="F439"/>
      <c r="G439"/>
    </row>
    <row r="440" spans="5:7" x14ac:dyDescent="0.25">
      <c r="E440"/>
      <c r="F440"/>
      <c r="G440"/>
    </row>
    <row r="441" spans="5:7" x14ac:dyDescent="0.25">
      <c r="E441"/>
      <c r="F441"/>
      <c r="G441"/>
    </row>
    <row r="442" spans="5:7" x14ac:dyDescent="0.25">
      <c r="E442"/>
      <c r="F442"/>
      <c r="G442"/>
    </row>
    <row r="443" spans="5:7" x14ac:dyDescent="0.25">
      <c r="E443"/>
      <c r="F443"/>
      <c r="G443"/>
    </row>
    <row r="444" spans="5:7" x14ac:dyDescent="0.25">
      <c r="E444"/>
      <c r="F444"/>
      <c r="G444"/>
    </row>
    <row r="445" spans="5:7" x14ac:dyDescent="0.25">
      <c r="E445"/>
      <c r="F445"/>
      <c r="G445"/>
    </row>
    <row r="446" spans="5:7" x14ac:dyDescent="0.25">
      <c r="E446"/>
      <c r="F446"/>
      <c r="G446"/>
    </row>
    <row r="447" spans="5:7" x14ac:dyDescent="0.25">
      <c r="E447"/>
      <c r="F447"/>
      <c r="G447"/>
    </row>
    <row r="448" spans="5:7" x14ac:dyDescent="0.25">
      <c r="E448"/>
      <c r="F448"/>
      <c r="G448"/>
    </row>
    <row r="449" spans="5:7" x14ac:dyDescent="0.25">
      <c r="E449"/>
      <c r="F449"/>
      <c r="G449"/>
    </row>
    <row r="450" spans="5:7" x14ac:dyDescent="0.25">
      <c r="E450"/>
      <c r="F450"/>
      <c r="G450"/>
    </row>
    <row r="451" spans="5:7" x14ac:dyDescent="0.25">
      <c r="E451"/>
      <c r="F451"/>
      <c r="G451"/>
    </row>
    <row r="452" spans="5:7" x14ac:dyDescent="0.25">
      <c r="E452"/>
      <c r="F452"/>
      <c r="G452"/>
    </row>
    <row r="453" spans="5:7" x14ac:dyDescent="0.25">
      <c r="E453"/>
      <c r="F453"/>
      <c r="G453"/>
    </row>
    <row r="454" spans="5:7" x14ac:dyDescent="0.25">
      <c r="E454"/>
      <c r="F454"/>
      <c r="G454"/>
    </row>
    <row r="455" spans="5:7" x14ac:dyDescent="0.25">
      <c r="E455"/>
      <c r="F455"/>
      <c r="G455"/>
    </row>
    <row r="456" spans="5:7" x14ac:dyDescent="0.25">
      <c r="E456"/>
      <c r="F456"/>
      <c r="G456"/>
    </row>
    <row r="457" spans="5:7" x14ac:dyDescent="0.25">
      <c r="E457"/>
      <c r="F457"/>
      <c r="G457"/>
    </row>
    <row r="458" spans="5:7" x14ac:dyDescent="0.25">
      <c r="E458"/>
      <c r="F458"/>
      <c r="G458"/>
    </row>
    <row r="459" spans="5:7" x14ac:dyDescent="0.25">
      <c r="E459"/>
      <c r="F459"/>
      <c r="G459"/>
    </row>
    <row r="460" spans="5:7" x14ac:dyDescent="0.25">
      <c r="E460"/>
      <c r="F460"/>
      <c r="G460"/>
    </row>
    <row r="461" spans="5:7" x14ac:dyDescent="0.25">
      <c r="E461"/>
      <c r="F461"/>
      <c r="G461"/>
    </row>
    <row r="462" spans="5:7" x14ac:dyDescent="0.25">
      <c r="E462"/>
      <c r="F462"/>
      <c r="G462"/>
    </row>
    <row r="463" spans="5:7" x14ac:dyDescent="0.25">
      <c r="E463"/>
      <c r="F463"/>
      <c r="G463"/>
    </row>
    <row r="464" spans="5:7" x14ac:dyDescent="0.25">
      <c r="E464"/>
      <c r="F464"/>
      <c r="G464"/>
    </row>
    <row r="465" spans="5:7" x14ac:dyDescent="0.25">
      <c r="E465"/>
      <c r="F465"/>
      <c r="G465"/>
    </row>
    <row r="466" spans="5:7" x14ac:dyDescent="0.25">
      <c r="E466"/>
      <c r="F466"/>
      <c r="G466"/>
    </row>
    <row r="467" spans="5:7" x14ac:dyDescent="0.25">
      <c r="E467"/>
      <c r="F467"/>
      <c r="G467"/>
    </row>
    <row r="468" spans="5:7" x14ac:dyDescent="0.25">
      <c r="E468"/>
      <c r="F468"/>
      <c r="G468"/>
    </row>
    <row r="469" spans="5:7" x14ac:dyDescent="0.25">
      <c r="E469"/>
      <c r="F469"/>
      <c r="G469"/>
    </row>
    <row r="470" spans="5:7" x14ac:dyDescent="0.25">
      <c r="E470"/>
      <c r="F470"/>
      <c r="G470"/>
    </row>
    <row r="471" spans="5:7" x14ac:dyDescent="0.25">
      <c r="E471"/>
      <c r="F471"/>
      <c r="G471"/>
    </row>
    <row r="472" spans="5:7" x14ac:dyDescent="0.25">
      <c r="E472"/>
      <c r="F472"/>
      <c r="G472"/>
    </row>
    <row r="473" spans="5:7" x14ac:dyDescent="0.25">
      <c r="E473"/>
      <c r="F473"/>
      <c r="G473"/>
    </row>
    <row r="474" spans="5:7" x14ac:dyDescent="0.25">
      <c r="E474"/>
      <c r="F474"/>
      <c r="G474"/>
    </row>
    <row r="475" spans="5:7" x14ac:dyDescent="0.25">
      <c r="E475"/>
      <c r="F475"/>
      <c r="G475"/>
    </row>
    <row r="476" spans="5:7" x14ac:dyDescent="0.25">
      <c r="E476"/>
      <c r="F476"/>
      <c r="G476"/>
    </row>
    <row r="477" spans="5:7" x14ac:dyDescent="0.25">
      <c r="E477"/>
      <c r="F477"/>
      <c r="G477"/>
    </row>
    <row r="478" spans="5:7" x14ac:dyDescent="0.25">
      <c r="E478"/>
      <c r="F478"/>
      <c r="G478"/>
    </row>
    <row r="479" spans="5:7" x14ac:dyDescent="0.25">
      <c r="E479"/>
      <c r="F479"/>
      <c r="G479"/>
    </row>
    <row r="480" spans="5:7" x14ac:dyDescent="0.25">
      <c r="E480"/>
      <c r="F480"/>
      <c r="G480"/>
    </row>
    <row r="481" spans="5:7" x14ac:dyDescent="0.25">
      <c r="E481"/>
      <c r="F481"/>
      <c r="G481"/>
    </row>
    <row r="482" spans="5:7" x14ac:dyDescent="0.25">
      <c r="E482"/>
      <c r="F482"/>
      <c r="G482"/>
    </row>
    <row r="483" spans="5:7" x14ac:dyDescent="0.25">
      <c r="E483"/>
      <c r="F483"/>
      <c r="G483"/>
    </row>
    <row r="484" spans="5:7" x14ac:dyDescent="0.25">
      <c r="E484"/>
      <c r="F484"/>
      <c r="G484"/>
    </row>
    <row r="485" spans="5:7" x14ac:dyDescent="0.25">
      <c r="E485"/>
      <c r="F485"/>
      <c r="G485"/>
    </row>
    <row r="486" spans="5:7" x14ac:dyDescent="0.25">
      <c r="E486"/>
      <c r="F486"/>
      <c r="G486"/>
    </row>
    <row r="487" spans="5:7" x14ac:dyDescent="0.25">
      <c r="E487"/>
      <c r="F487"/>
      <c r="G487"/>
    </row>
    <row r="488" spans="5:7" x14ac:dyDescent="0.25">
      <c r="E488"/>
      <c r="F488"/>
      <c r="G488"/>
    </row>
    <row r="489" spans="5:7" x14ac:dyDescent="0.25">
      <c r="E489"/>
      <c r="F489"/>
      <c r="G489"/>
    </row>
    <row r="490" spans="5:7" x14ac:dyDescent="0.25">
      <c r="E490"/>
      <c r="F490"/>
      <c r="G490"/>
    </row>
    <row r="491" spans="5:7" x14ac:dyDescent="0.25">
      <c r="E491"/>
      <c r="F491"/>
      <c r="G491"/>
    </row>
    <row r="492" spans="5:7" x14ac:dyDescent="0.25">
      <c r="E492"/>
      <c r="F492"/>
      <c r="G492"/>
    </row>
    <row r="493" spans="5:7" x14ac:dyDescent="0.25">
      <c r="E493"/>
      <c r="F493"/>
      <c r="G493"/>
    </row>
    <row r="494" spans="5:7" x14ac:dyDescent="0.25">
      <c r="E494"/>
      <c r="F494"/>
      <c r="G494"/>
    </row>
    <row r="495" spans="5:7" x14ac:dyDescent="0.25">
      <c r="E495"/>
      <c r="F495"/>
      <c r="G495"/>
    </row>
    <row r="496" spans="5:7" x14ac:dyDescent="0.25">
      <c r="E496"/>
      <c r="F496"/>
      <c r="G496"/>
    </row>
    <row r="497" spans="5:7" x14ac:dyDescent="0.25">
      <c r="E497"/>
      <c r="F497"/>
      <c r="G497"/>
    </row>
    <row r="498" spans="5:7" x14ac:dyDescent="0.25">
      <c r="E498"/>
      <c r="F498"/>
      <c r="G498"/>
    </row>
    <row r="499" spans="5:7" x14ac:dyDescent="0.25">
      <c r="E499"/>
      <c r="F499"/>
      <c r="G499"/>
    </row>
    <row r="500" spans="5:7" x14ac:dyDescent="0.25">
      <c r="E500"/>
      <c r="F500"/>
      <c r="G500"/>
    </row>
    <row r="501" spans="5:7" x14ac:dyDescent="0.25">
      <c r="E501"/>
      <c r="F501"/>
      <c r="G501"/>
    </row>
    <row r="502" spans="5:7" x14ac:dyDescent="0.25">
      <c r="E502"/>
      <c r="F502"/>
      <c r="G502"/>
    </row>
    <row r="503" spans="5:7" x14ac:dyDescent="0.25">
      <c r="E503"/>
      <c r="F503"/>
      <c r="G503"/>
    </row>
    <row r="504" spans="5:7" x14ac:dyDescent="0.25">
      <c r="E504"/>
      <c r="F504"/>
      <c r="G504"/>
    </row>
    <row r="505" spans="5:7" x14ac:dyDescent="0.25">
      <c r="E505"/>
      <c r="F505"/>
      <c r="G505"/>
    </row>
    <row r="506" spans="5:7" x14ac:dyDescent="0.25">
      <c r="E506"/>
      <c r="F506"/>
      <c r="G506"/>
    </row>
    <row r="507" spans="5:7" x14ac:dyDescent="0.25">
      <c r="E507"/>
      <c r="F507"/>
      <c r="G507"/>
    </row>
    <row r="508" spans="5:7" x14ac:dyDescent="0.25">
      <c r="E508"/>
      <c r="F508"/>
      <c r="G508"/>
    </row>
    <row r="509" spans="5:7" x14ac:dyDescent="0.25">
      <c r="E509"/>
      <c r="F509"/>
      <c r="G509"/>
    </row>
    <row r="510" spans="5:7" x14ac:dyDescent="0.25">
      <c r="E510"/>
      <c r="F510"/>
      <c r="G510"/>
    </row>
    <row r="511" spans="5:7" x14ac:dyDescent="0.25">
      <c r="E511"/>
      <c r="F511"/>
      <c r="G511"/>
    </row>
    <row r="512" spans="5:7" x14ac:dyDescent="0.25">
      <c r="E512"/>
      <c r="F512"/>
      <c r="G512"/>
    </row>
    <row r="513" spans="5:7" x14ac:dyDescent="0.25">
      <c r="E513"/>
      <c r="F513"/>
      <c r="G513"/>
    </row>
    <row r="514" spans="5:7" x14ac:dyDescent="0.25">
      <c r="E514"/>
      <c r="F514"/>
      <c r="G514"/>
    </row>
    <row r="515" spans="5:7" x14ac:dyDescent="0.25">
      <c r="E515"/>
      <c r="F515"/>
      <c r="G515"/>
    </row>
    <row r="516" spans="5:7" x14ac:dyDescent="0.25">
      <c r="E516"/>
      <c r="F516"/>
      <c r="G516"/>
    </row>
    <row r="517" spans="5:7" x14ac:dyDescent="0.25">
      <c r="E517"/>
      <c r="F517"/>
      <c r="G517"/>
    </row>
    <row r="518" spans="5:7" x14ac:dyDescent="0.25">
      <c r="E518"/>
      <c r="F518"/>
      <c r="G518"/>
    </row>
    <row r="519" spans="5:7" x14ac:dyDescent="0.25">
      <c r="E519"/>
      <c r="F519"/>
      <c r="G519"/>
    </row>
    <row r="520" spans="5:7" x14ac:dyDescent="0.25">
      <c r="E520"/>
      <c r="F520"/>
      <c r="G520"/>
    </row>
    <row r="521" spans="5:7" x14ac:dyDescent="0.25">
      <c r="E521"/>
      <c r="F521"/>
      <c r="G521"/>
    </row>
    <row r="522" spans="5:7" x14ac:dyDescent="0.25">
      <c r="E522"/>
      <c r="F522"/>
      <c r="G522"/>
    </row>
    <row r="523" spans="5:7" x14ac:dyDescent="0.25">
      <c r="E523"/>
      <c r="F523"/>
      <c r="G523"/>
    </row>
    <row r="524" spans="5:7" x14ac:dyDescent="0.25">
      <c r="E524"/>
      <c r="F524"/>
      <c r="G524"/>
    </row>
    <row r="525" spans="5:7" x14ac:dyDescent="0.25">
      <c r="E525"/>
      <c r="F525"/>
      <c r="G525"/>
    </row>
    <row r="526" spans="5:7" x14ac:dyDescent="0.25">
      <c r="E526"/>
      <c r="F526"/>
      <c r="G526"/>
    </row>
    <row r="527" spans="5:7" x14ac:dyDescent="0.25">
      <c r="E527"/>
      <c r="F527"/>
      <c r="G527"/>
    </row>
    <row r="528" spans="5:7" x14ac:dyDescent="0.25">
      <c r="E528"/>
      <c r="F528"/>
      <c r="G528"/>
    </row>
    <row r="529" spans="5:7" x14ac:dyDescent="0.25">
      <c r="E529"/>
      <c r="F529"/>
      <c r="G529"/>
    </row>
    <row r="530" spans="5:7" x14ac:dyDescent="0.25">
      <c r="E530"/>
      <c r="F530"/>
      <c r="G530"/>
    </row>
    <row r="531" spans="5:7" x14ac:dyDescent="0.25">
      <c r="E531"/>
      <c r="F531"/>
      <c r="G531"/>
    </row>
    <row r="532" spans="5:7" x14ac:dyDescent="0.25">
      <c r="E532"/>
      <c r="F532"/>
      <c r="G532"/>
    </row>
    <row r="533" spans="5:7" x14ac:dyDescent="0.25">
      <c r="E533"/>
      <c r="F533"/>
      <c r="G533"/>
    </row>
    <row r="534" spans="5:7" x14ac:dyDescent="0.25">
      <c r="E534"/>
      <c r="F534"/>
      <c r="G534"/>
    </row>
    <row r="535" spans="5:7" x14ac:dyDescent="0.25">
      <c r="E535"/>
      <c r="F535"/>
      <c r="G535"/>
    </row>
    <row r="536" spans="5:7" x14ac:dyDescent="0.25">
      <c r="E536"/>
      <c r="F536"/>
      <c r="G536"/>
    </row>
    <row r="537" spans="5:7" x14ac:dyDescent="0.25">
      <c r="E537"/>
      <c r="F537"/>
      <c r="G537"/>
    </row>
    <row r="538" spans="5:7" x14ac:dyDescent="0.25">
      <c r="E538"/>
      <c r="F538"/>
      <c r="G538"/>
    </row>
    <row r="539" spans="5:7" x14ac:dyDescent="0.25">
      <c r="E539"/>
      <c r="F539"/>
      <c r="G539"/>
    </row>
    <row r="540" spans="5:7" x14ac:dyDescent="0.25">
      <c r="E540"/>
      <c r="F540"/>
      <c r="G540"/>
    </row>
    <row r="541" spans="5:7" x14ac:dyDescent="0.25">
      <c r="E541"/>
      <c r="F541"/>
      <c r="G541"/>
    </row>
    <row r="542" spans="5:7" x14ac:dyDescent="0.25">
      <c r="E542"/>
      <c r="F542"/>
      <c r="G542"/>
    </row>
    <row r="543" spans="5:7" x14ac:dyDescent="0.25">
      <c r="E543"/>
      <c r="F543"/>
      <c r="G543"/>
    </row>
    <row r="544" spans="5:7" x14ac:dyDescent="0.25">
      <c r="E544"/>
      <c r="F544"/>
      <c r="G544"/>
    </row>
    <row r="545" spans="5:7" x14ac:dyDescent="0.25">
      <c r="E545"/>
      <c r="F545"/>
      <c r="G545"/>
    </row>
    <row r="546" spans="5:7" x14ac:dyDescent="0.25">
      <c r="E546"/>
      <c r="F546"/>
      <c r="G546"/>
    </row>
    <row r="547" spans="5:7" x14ac:dyDescent="0.25">
      <c r="E547"/>
      <c r="F547"/>
      <c r="G547"/>
    </row>
    <row r="548" spans="5:7" x14ac:dyDescent="0.25">
      <c r="E548"/>
      <c r="F548"/>
      <c r="G548"/>
    </row>
    <row r="549" spans="5:7" x14ac:dyDescent="0.25">
      <c r="E549"/>
      <c r="F549"/>
      <c r="G549"/>
    </row>
    <row r="550" spans="5:7" x14ac:dyDescent="0.25">
      <c r="E550"/>
      <c r="F550"/>
      <c r="G550"/>
    </row>
    <row r="551" spans="5:7" x14ac:dyDescent="0.25">
      <c r="E551"/>
      <c r="F551"/>
      <c r="G551"/>
    </row>
    <row r="552" spans="5:7" x14ac:dyDescent="0.25">
      <c r="E552"/>
      <c r="F552"/>
      <c r="G552"/>
    </row>
    <row r="553" spans="5:7" x14ac:dyDescent="0.25">
      <c r="E553"/>
      <c r="F553"/>
      <c r="G553"/>
    </row>
    <row r="554" spans="5:7" x14ac:dyDescent="0.25">
      <c r="E554"/>
      <c r="F554"/>
      <c r="G554"/>
    </row>
    <row r="555" spans="5:7" x14ac:dyDescent="0.25">
      <c r="E555"/>
      <c r="F555"/>
      <c r="G555"/>
    </row>
    <row r="556" spans="5:7" x14ac:dyDescent="0.25">
      <c r="E556"/>
      <c r="F556"/>
      <c r="G556"/>
    </row>
    <row r="557" spans="5:7" x14ac:dyDescent="0.25">
      <c r="E557"/>
      <c r="F557"/>
      <c r="G557"/>
    </row>
    <row r="558" spans="5:7" x14ac:dyDescent="0.25">
      <c r="E558"/>
      <c r="F558"/>
      <c r="G558"/>
    </row>
    <row r="559" spans="5:7" x14ac:dyDescent="0.25">
      <c r="E559"/>
      <c r="F559"/>
      <c r="G559"/>
    </row>
    <row r="560" spans="5:7" x14ac:dyDescent="0.25">
      <c r="E560"/>
      <c r="F560"/>
      <c r="G560"/>
    </row>
    <row r="561" spans="5:7" x14ac:dyDescent="0.25">
      <c r="E561"/>
      <c r="F561"/>
      <c r="G561"/>
    </row>
    <row r="562" spans="5:7" x14ac:dyDescent="0.25">
      <c r="E562"/>
      <c r="F562"/>
      <c r="G562"/>
    </row>
    <row r="563" spans="5:7" x14ac:dyDescent="0.25">
      <c r="E563"/>
      <c r="F563"/>
      <c r="G563"/>
    </row>
    <row r="564" spans="5:7" x14ac:dyDescent="0.25">
      <c r="E564"/>
      <c r="F564"/>
      <c r="G564"/>
    </row>
    <row r="565" spans="5:7" x14ac:dyDescent="0.25">
      <c r="E565"/>
      <c r="F565"/>
      <c r="G565"/>
    </row>
    <row r="566" spans="5:7" x14ac:dyDescent="0.25">
      <c r="E566"/>
      <c r="F566"/>
      <c r="G566"/>
    </row>
    <row r="567" spans="5:7" x14ac:dyDescent="0.25">
      <c r="E567"/>
      <c r="F567"/>
      <c r="G567"/>
    </row>
    <row r="568" spans="5:7" x14ac:dyDescent="0.25">
      <c r="E568"/>
      <c r="F568"/>
      <c r="G568"/>
    </row>
    <row r="569" spans="5:7" x14ac:dyDescent="0.25">
      <c r="E569"/>
      <c r="F569"/>
      <c r="G569"/>
    </row>
    <row r="570" spans="5:7" x14ac:dyDescent="0.25">
      <c r="E570"/>
      <c r="F570"/>
      <c r="G570"/>
    </row>
    <row r="571" spans="5:7" x14ac:dyDescent="0.25">
      <c r="E571"/>
      <c r="F571"/>
      <c r="G571"/>
    </row>
    <row r="572" spans="5:7" x14ac:dyDescent="0.25">
      <c r="E572"/>
      <c r="F572"/>
      <c r="G572"/>
    </row>
    <row r="573" spans="5:7" x14ac:dyDescent="0.25">
      <c r="E573"/>
      <c r="F573"/>
      <c r="G573"/>
    </row>
    <row r="574" spans="5:7" x14ac:dyDescent="0.25">
      <c r="E574"/>
      <c r="F574"/>
      <c r="G574"/>
    </row>
    <row r="575" spans="5:7" x14ac:dyDescent="0.25">
      <c r="E575"/>
      <c r="F575"/>
      <c r="G575"/>
    </row>
    <row r="576" spans="5:7" x14ac:dyDescent="0.25">
      <c r="E576"/>
      <c r="F576"/>
      <c r="G576"/>
    </row>
    <row r="577" spans="5:7" x14ac:dyDescent="0.25">
      <c r="E577"/>
      <c r="F577"/>
      <c r="G577"/>
    </row>
    <row r="578" spans="5:7" x14ac:dyDescent="0.25">
      <c r="E578"/>
      <c r="F578"/>
      <c r="G578"/>
    </row>
    <row r="579" spans="5:7" x14ac:dyDescent="0.25">
      <c r="E579"/>
      <c r="F579"/>
      <c r="G579"/>
    </row>
    <row r="580" spans="5:7" x14ac:dyDescent="0.25">
      <c r="E580"/>
      <c r="F580"/>
      <c r="G580"/>
    </row>
    <row r="581" spans="5:7" x14ac:dyDescent="0.25">
      <c r="E581"/>
      <c r="F581"/>
      <c r="G581"/>
    </row>
    <row r="582" spans="5:7" x14ac:dyDescent="0.25">
      <c r="E582"/>
      <c r="F582"/>
      <c r="G582"/>
    </row>
    <row r="583" spans="5:7" x14ac:dyDescent="0.25">
      <c r="E583"/>
      <c r="F583"/>
      <c r="G583"/>
    </row>
    <row r="584" spans="5:7" x14ac:dyDescent="0.25">
      <c r="E584"/>
      <c r="F584"/>
      <c r="G584"/>
    </row>
    <row r="585" spans="5:7" x14ac:dyDescent="0.25">
      <c r="E585"/>
      <c r="F585"/>
      <c r="G585"/>
    </row>
    <row r="586" spans="5:7" x14ac:dyDescent="0.25">
      <c r="E586"/>
      <c r="F586"/>
      <c r="G586"/>
    </row>
    <row r="587" spans="5:7" x14ac:dyDescent="0.25">
      <c r="E587"/>
      <c r="F587"/>
      <c r="G587"/>
    </row>
    <row r="588" spans="5:7" x14ac:dyDescent="0.25">
      <c r="E588"/>
      <c r="F588"/>
      <c r="G588"/>
    </row>
    <row r="589" spans="5:7" x14ac:dyDescent="0.25">
      <c r="E589"/>
      <c r="F589"/>
      <c r="G589"/>
    </row>
    <row r="590" spans="5:7" x14ac:dyDescent="0.25">
      <c r="E590"/>
      <c r="F590"/>
      <c r="G590"/>
    </row>
    <row r="591" spans="5:7" x14ac:dyDescent="0.25">
      <c r="E591"/>
      <c r="F591"/>
      <c r="G591"/>
    </row>
    <row r="592" spans="5:7" x14ac:dyDescent="0.25">
      <c r="E592"/>
      <c r="F592"/>
      <c r="G592"/>
    </row>
    <row r="593" spans="5:7" x14ac:dyDescent="0.25">
      <c r="E593"/>
      <c r="F593"/>
      <c r="G593"/>
    </row>
    <row r="594" spans="5:7" x14ac:dyDescent="0.25">
      <c r="E594"/>
      <c r="F594"/>
      <c r="G594"/>
    </row>
    <row r="595" spans="5:7" x14ac:dyDescent="0.25">
      <c r="E595"/>
      <c r="F595"/>
      <c r="G595"/>
    </row>
    <row r="596" spans="5:7" x14ac:dyDescent="0.25">
      <c r="E596"/>
      <c r="F596"/>
      <c r="G596"/>
    </row>
    <row r="597" spans="5:7" x14ac:dyDescent="0.25">
      <c r="E597"/>
      <c r="F597"/>
      <c r="G597"/>
    </row>
    <row r="598" spans="5:7" x14ac:dyDescent="0.25">
      <c r="E598"/>
      <c r="F598"/>
      <c r="G598"/>
    </row>
    <row r="599" spans="5:7" x14ac:dyDescent="0.25">
      <c r="E599"/>
      <c r="F599"/>
      <c r="G599"/>
    </row>
    <row r="600" spans="5:7" x14ac:dyDescent="0.25">
      <c r="E600"/>
      <c r="F600"/>
      <c r="G600"/>
    </row>
    <row r="601" spans="5:7" x14ac:dyDescent="0.25">
      <c r="E601"/>
      <c r="F601"/>
      <c r="G601"/>
    </row>
    <row r="602" spans="5:7" x14ac:dyDescent="0.25">
      <c r="E602"/>
      <c r="F602"/>
      <c r="G602"/>
    </row>
    <row r="603" spans="5:7" x14ac:dyDescent="0.25">
      <c r="E603"/>
      <c r="F603"/>
      <c r="G603"/>
    </row>
    <row r="604" spans="5:7" x14ac:dyDescent="0.25">
      <c r="E604"/>
      <c r="F604"/>
      <c r="G604"/>
    </row>
    <row r="605" spans="5:7" x14ac:dyDescent="0.25">
      <c r="E605"/>
      <c r="F605"/>
      <c r="G605"/>
    </row>
    <row r="606" spans="5:7" x14ac:dyDescent="0.25">
      <c r="E606"/>
      <c r="F606"/>
      <c r="G606"/>
    </row>
    <row r="607" spans="5:7" x14ac:dyDescent="0.25">
      <c r="E607"/>
      <c r="F607"/>
      <c r="G607"/>
    </row>
    <row r="608" spans="5:7" x14ac:dyDescent="0.25">
      <c r="E608"/>
      <c r="F608"/>
      <c r="G608"/>
    </row>
    <row r="609" spans="5:7" x14ac:dyDescent="0.25">
      <c r="E609"/>
      <c r="F609"/>
      <c r="G609"/>
    </row>
    <row r="610" spans="5:7" x14ac:dyDescent="0.25">
      <c r="E610"/>
      <c r="F610"/>
      <c r="G610"/>
    </row>
    <row r="611" spans="5:7" x14ac:dyDescent="0.25">
      <c r="E611"/>
      <c r="F611"/>
      <c r="G611"/>
    </row>
    <row r="612" spans="5:7" x14ac:dyDescent="0.25">
      <c r="E612"/>
      <c r="F612"/>
      <c r="G612"/>
    </row>
    <row r="613" spans="5:7" x14ac:dyDescent="0.25">
      <c r="E613"/>
      <c r="F613"/>
      <c r="G613"/>
    </row>
    <row r="614" spans="5:7" x14ac:dyDescent="0.25">
      <c r="E614"/>
      <c r="F614"/>
      <c r="G614"/>
    </row>
    <row r="615" spans="5:7" x14ac:dyDescent="0.25">
      <c r="E615"/>
      <c r="F615"/>
      <c r="G615"/>
    </row>
    <row r="616" spans="5:7" x14ac:dyDescent="0.25">
      <c r="E616"/>
      <c r="F616"/>
      <c r="G616"/>
    </row>
  </sheetData>
  <pageMargins left="0.70866141732283472" right="0.70866141732283472" top="0.78740157480314965" bottom="0.78740157480314965" header="0.31496062992125984" footer="0.31496062992125984"/>
  <pageSetup paperSize="8" fitToHeight="1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F026-E6A4-4842-9599-99770AA9531F}">
  <sheetPr>
    <tabColor theme="7" tint="0.59999389629810485"/>
    <pageSetUpPr fitToPage="1"/>
  </sheetPr>
  <dimension ref="A3:G589"/>
  <sheetViews>
    <sheetView workbookViewId="0">
      <pane ySplit="3" topLeftCell="A4" activePane="bottomLeft" state="frozen"/>
      <selection pane="bottomLeft" activeCell="A244" sqref="A244:G244"/>
      <pivotSelection pane="topRight" showHeader="1" extendable="1" axis="axisRow" start="240" max="586" activeRow="243" previousRow="243" click="1" r:id="rId1">
        <pivotArea dataOnly="0" fieldPosition="0">
          <references count="1">
            <reference field="5" count="1">
              <x v="135"/>
            </reference>
          </references>
        </pivotArea>
      </pivotSelection>
    </sheetView>
  </sheetViews>
  <sheetFormatPr defaultRowHeight="15" x14ac:dyDescent="0.25"/>
  <cols>
    <col min="1" max="1" width="14.85546875" customWidth="1"/>
    <col min="2" max="2" width="43.140625" customWidth="1"/>
    <col min="3" max="3" width="34.140625" customWidth="1"/>
    <col min="4" max="4" width="49.7109375" customWidth="1"/>
    <col min="5" max="5" width="23.85546875" style="162" bestFit="1" customWidth="1"/>
    <col min="6" max="6" width="26.140625" style="162" bestFit="1" customWidth="1"/>
    <col min="7" max="7" width="17" style="162" bestFit="1" customWidth="1"/>
    <col min="8" max="8" width="25.7109375" customWidth="1"/>
  </cols>
  <sheetData>
    <row r="3" spans="1:7" s="163" customFormat="1" ht="90" x14ac:dyDescent="0.25">
      <c r="A3" s="167" t="s">
        <v>163</v>
      </c>
      <c r="B3" s="167" t="s">
        <v>161</v>
      </c>
      <c r="C3" s="167" t="s">
        <v>165</v>
      </c>
      <c r="D3" s="167" t="s">
        <v>162</v>
      </c>
      <c r="E3" s="167" t="s">
        <v>156</v>
      </c>
      <c r="F3" s="163" t="s">
        <v>706</v>
      </c>
      <c r="G3" s="163" t="s">
        <v>1298</v>
      </c>
    </row>
    <row r="4" spans="1:7" x14ac:dyDescent="0.25">
      <c r="A4">
        <v>330707</v>
      </c>
      <c r="E4"/>
      <c r="F4" s="334">
        <v>129200</v>
      </c>
      <c r="G4" s="334">
        <v>387600</v>
      </c>
    </row>
    <row r="5" spans="1:7" x14ac:dyDescent="0.25">
      <c r="B5" s="333" t="s">
        <v>149</v>
      </c>
      <c r="E5"/>
      <c r="F5" s="334">
        <v>129200</v>
      </c>
      <c r="G5" s="334">
        <v>387600</v>
      </c>
    </row>
    <row r="6" spans="1:7" x14ac:dyDescent="0.25">
      <c r="B6" s="333"/>
      <c r="C6" s="333" t="s">
        <v>410</v>
      </c>
      <c r="D6" s="333" t="s">
        <v>150</v>
      </c>
      <c r="E6" s="334">
        <v>12920</v>
      </c>
      <c r="F6" s="334">
        <v>129200</v>
      </c>
      <c r="G6" s="334">
        <v>387600</v>
      </c>
    </row>
    <row r="7" spans="1:7" x14ac:dyDescent="0.25">
      <c r="A7" t="s">
        <v>452</v>
      </c>
      <c r="E7"/>
      <c r="F7" s="334">
        <v>85740</v>
      </c>
      <c r="G7" s="334">
        <v>257220</v>
      </c>
    </row>
    <row r="8" spans="1:7" x14ac:dyDescent="0.25">
      <c r="B8" s="333" t="s">
        <v>454</v>
      </c>
      <c r="E8"/>
      <c r="F8" s="334">
        <v>85740</v>
      </c>
      <c r="G8" s="334">
        <v>257220</v>
      </c>
    </row>
    <row r="9" spans="1:7" x14ac:dyDescent="0.25">
      <c r="B9" s="333"/>
      <c r="C9" s="333" t="s">
        <v>450</v>
      </c>
      <c r="D9" s="333" t="s">
        <v>453</v>
      </c>
      <c r="E9" s="334">
        <v>85740</v>
      </c>
      <c r="F9" s="334">
        <v>85740</v>
      </c>
      <c r="G9" s="334">
        <v>257220</v>
      </c>
    </row>
    <row r="10" spans="1:7" x14ac:dyDescent="0.25">
      <c r="A10">
        <v>135171</v>
      </c>
      <c r="E10"/>
      <c r="F10" s="334">
        <v>100000</v>
      </c>
      <c r="G10" s="334">
        <v>200000</v>
      </c>
    </row>
    <row r="11" spans="1:7" x14ac:dyDescent="0.25">
      <c r="B11" s="333" t="s">
        <v>320</v>
      </c>
      <c r="E11"/>
      <c r="F11" s="334">
        <v>100000</v>
      </c>
      <c r="G11" s="334">
        <v>200000</v>
      </c>
    </row>
    <row r="12" spans="1:7" x14ac:dyDescent="0.25">
      <c r="B12" s="333"/>
      <c r="C12" s="333" t="s">
        <v>317</v>
      </c>
      <c r="D12" s="333" t="s">
        <v>319</v>
      </c>
      <c r="E12" s="334">
        <v>3082</v>
      </c>
      <c r="F12" s="334">
        <v>100000</v>
      </c>
      <c r="G12" s="334">
        <v>200000</v>
      </c>
    </row>
    <row r="13" spans="1:7" x14ac:dyDescent="0.25">
      <c r="A13" t="s">
        <v>1261</v>
      </c>
      <c r="E13"/>
      <c r="F13" s="334">
        <v>48983</v>
      </c>
      <c r="G13" s="334">
        <v>146949</v>
      </c>
    </row>
    <row r="14" spans="1:7" x14ac:dyDescent="0.25">
      <c r="B14" s="333" t="s">
        <v>462</v>
      </c>
      <c r="E14"/>
      <c r="F14" s="334">
        <v>48983</v>
      </c>
      <c r="G14" s="334">
        <v>146949</v>
      </c>
    </row>
    <row r="15" spans="1:7" x14ac:dyDescent="0.25">
      <c r="B15" s="333"/>
      <c r="C15" s="333" t="s">
        <v>450</v>
      </c>
      <c r="D15" s="333" t="s">
        <v>465</v>
      </c>
      <c r="E15" s="334">
        <v>48983</v>
      </c>
      <c r="F15" s="334">
        <v>48983</v>
      </c>
      <c r="G15" s="334">
        <v>146949</v>
      </c>
    </row>
    <row r="16" spans="1:7" x14ac:dyDescent="0.25">
      <c r="A16" t="s">
        <v>1260</v>
      </c>
      <c r="E16"/>
      <c r="F16" s="334">
        <v>47496</v>
      </c>
      <c r="G16" s="334">
        <v>142488</v>
      </c>
    </row>
    <row r="17" spans="1:7" x14ac:dyDescent="0.25">
      <c r="B17" s="333" t="s">
        <v>462</v>
      </c>
      <c r="E17"/>
      <c r="F17" s="334">
        <v>47496</v>
      </c>
      <c r="G17" s="334">
        <v>142488</v>
      </c>
    </row>
    <row r="18" spans="1:7" x14ac:dyDescent="0.25">
      <c r="B18" s="333"/>
      <c r="C18" s="333" t="s">
        <v>450</v>
      </c>
      <c r="D18" s="333" t="s">
        <v>461</v>
      </c>
      <c r="E18" s="334">
        <v>47496</v>
      </c>
      <c r="F18" s="334">
        <v>47496</v>
      </c>
      <c r="G18" s="334">
        <v>142488</v>
      </c>
    </row>
    <row r="19" spans="1:7" x14ac:dyDescent="0.25">
      <c r="A19" t="s">
        <v>361</v>
      </c>
      <c r="E19"/>
      <c r="F19" s="334">
        <v>84400</v>
      </c>
      <c r="G19" s="334">
        <v>84400</v>
      </c>
    </row>
    <row r="20" spans="1:7" x14ac:dyDescent="0.25">
      <c r="B20" t="s">
        <v>363</v>
      </c>
      <c r="E20"/>
      <c r="F20" s="164">
        <v>84400</v>
      </c>
      <c r="G20" s="164">
        <v>84400</v>
      </c>
    </row>
    <row r="21" spans="1:7" x14ac:dyDescent="0.25">
      <c r="C21" t="s">
        <v>388</v>
      </c>
      <c r="D21" t="s">
        <v>362</v>
      </c>
      <c r="E21" s="164">
        <v>16880</v>
      </c>
      <c r="F21" s="164">
        <v>84400</v>
      </c>
      <c r="G21" s="164">
        <v>84400</v>
      </c>
    </row>
    <row r="22" spans="1:7" x14ac:dyDescent="0.25">
      <c r="A22" t="s">
        <v>109</v>
      </c>
      <c r="E22"/>
      <c r="F22" s="164">
        <v>24786</v>
      </c>
      <c r="G22" s="164">
        <v>74358</v>
      </c>
    </row>
    <row r="23" spans="1:7" x14ac:dyDescent="0.25">
      <c r="B23" t="s">
        <v>105</v>
      </c>
      <c r="E23"/>
      <c r="F23" s="164">
        <v>24786</v>
      </c>
      <c r="G23" s="164">
        <v>74358</v>
      </c>
    </row>
    <row r="24" spans="1:7" x14ac:dyDescent="0.25">
      <c r="C24" t="s">
        <v>450</v>
      </c>
      <c r="D24" t="s">
        <v>108</v>
      </c>
      <c r="E24" s="164">
        <v>8262</v>
      </c>
      <c r="F24" s="164">
        <v>24786</v>
      </c>
      <c r="G24" s="164">
        <v>74358</v>
      </c>
    </row>
    <row r="25" spans="1:7" x14ac:dyDescent="0.25">
      <c r="A25" t="s">
        <v>107</v>
      </c>
      <c r="E25"/>
      <c r="F25" s="164">
        <v>22546.799999999999</v>
      </c>
      <c r="G25" s="164">
        <v>67641</v>
      </c>
    </row>
    <row r="26" spans="1:7" x14ac:dyDescent="0.25">
      <c r="B26" t="s">
        <v>105</v>
      </c>
      <c r="E26"/>
      <c r="F26" s="164">
        <v>22546.799999999999</v>
      </c>
      <c r="G26" s="164">
        <v>67641</v>
      </c>
    </row>
    <row r="27" spans="1:7" x14ac:dyDescent="0.25">
      <c r="C27" t="s">
        <v>450</v>
      </c>
      <c r="D27" t="s">
        <v>106</v>
      </c>
      <c r="E27" s="164">
        <v>7515.6</v>
      </c>
      <c r="F27" s="164">
        <v>22546.799999999999</v>
      </c>
      <c r="G27" s="164">
        <v>67641</v>
      </c>
    </row>
    <row r="28" spans="1:7" x14ac:dyDescent="0.25">
      <c r="A28" t="s">
        <v>646</v>
      </c>
      <c r="E28"/>
      <c r="F28" s="164">
        <v>63313.25</v>
      </c>
      <c r="G28" s="164">
        <v>63313.25</v>
      </c>
    </row>
    <row r="29" spans="1:7" x14ac:dyDescent="0.25">
      <c r="B29" t="s">
        <v>638</v>
      </c>
      <c r="E29"/>
      <c r="F29" s="164">
        <v>63313.25</v>
      </c>
      <c r="G29" s="164">
        <v>63313.25</v>
      </c>
    </row>
    <row r="30" spans="1:7" x14ac:dyDescent="0.25">
      <c r="C30" t="s">
        <v>695</v>
      </c>
      <c r="D30" t="s">
        <v>647</v>
      </c>
      <c r="E30" s="164">
        <v>63313.25</v>
      </c>
      <c r="F30" s="164">
        <v>63313.25</v>
      </c>
      <c r="G30" s="164">
        <v>63313.25</v>
      </c>
    </row>
    <row r="31" spans="1:7" x14ac:dyDescent="0.25">
      <c r="A31">
        <v>186003975</v>
      </c>
      <c r="E31"/>
      <c r="F31" s="164">
        <v>60000</v>
      </c>
      <c r="G31" s="164">
        <v>60000</v>
      </c>
    </row>
    <row r="32" spans="1:7" x14ac:dyDescent="0.25">
      <c r="B32" t="s">
        <v>704</v>
      </c>
      <c r="E32"/>
      <c r="F32" s="164">
        <v>30000</v>
      </c>
      <c r="G32" s="164">
        <v>30000</v>
      </c>
    </row>
    <row r="33" spans="1:7" x14ac:dyDescent="0.25">
      <c r="C33" t="s">
        <v>315</v>
      </c>
      <c r="D33" t="s">
        <v>220</v>
      </c>
      <c r="E33" s="164">
        <v>30000</v>
      </c>
      <c r="F33" s="164">
        <v>30000</v>
      </c>
      <c r="G33" s="164">
        <v>30000</v>
      </c>
    </row>
    <row r="34" spans="1:7" x14ac:dyDescent="0.25">
      <c r="B34" t="s">
        <v>221</v>
      </c>
      <c r="E34"/>
      <c r="F34" s="164">
        <v>30000</v>
      </c>
      <c r="G34" s="164">
        <v>30000</v>
      </c>
    </row>
    <row r="35" spans="1:7" x14ac:dyDescent="0.25">
      <c r="C35" t="s">
        <v>315</v>
      </c>
      <c r="D35" t="s">
        <v>220</v>
      </c>
      <c r="E35" s="164">
        <v>30000</v>
      </c>
      <c r="F35" s="164">
        <v>30000</v>
      </c>
      <c r="G35" s="164">
        <v>30000</v>
      </c>
    </row>
    <row r="36" spans="1:7" x14ac:dyDescent="0.25">
      <c r="A36" t="s">
        <v>563</v>
      </c>
      <c r="E36"/>
      <c r="F36" s="164">
        <v>58947.57</v>
      </c>
      <c r="G36" s="164">
        <v>58947.57</v>
      </c>
    </row>
    <row r="37" spans="1:7" x14ac:dyDescent="0.25">
      <c r="B37" t="s">
        <v>281</v>
      </c>
      <c r="E37"/>
      <c r="F37" s="164">
        <v>58947.57</v>
      </c>
      <c r="G37" s="164">
        <v>58947.57</v>
      </c>
    </row>
    <row r="38" spans="1:7" x14ac:dyDescent="0.25">
      <c r="C38" t="s">
        <v>387</v>
      </c>
      <c r="D38" t="s">
        <v>564</v>
      </c>
      <c r="E38" s="164">
        <v>58947.57</v>
      </c>
      <c r="F38" s="164">
        <v>58947.57</v>
      </c>
      <c r="G38" s="164">
        <v>58947.57</v>
      </c>
    </row>
    <row r="39" spans="1:7" x14ac:dyDescent="0.25">
      <c r="A39" t="s">
        <v>427</v>
      </c>
      <c r="E39"/>
      <c r="F39" s="164">
        <v>57644.4</v>
      </c>
      <c r="G39" s="164">
        <v>57644.4</v>
      </c>
    </row>
    <row r="40" spans="1:7" x14ac:dyDescent="0.25">
      <c r="B40" t="s">
        <v>429</v>
      </c>
      <c r="E40"/>
      <c r="F40" s="164">
        <v>57644.4</v>
      </c>
      <c r="G40" s="164">
        <v>57644.4</v>
      </c>
    </row>
    <row r="41" spans="1:7" x14ac:dyDescent="0.25">
      <c r="C41" t="s">
        <v>387</v>
      </c>
      <c r="D41" t="s">
        <v>428</v>
      </c>
      <c r="E41" s="164">
        <v>2882.22</v>
      </c>
      <c r="F41" s="164">
        <v>28822.2</v>
      </c>
      <c r="G41" s="164">
        <v>28822.2</v>
      </c>
    </row>
    <row r="42" spans="1:7" x14ac:dyDescent="0.25">
      <c r="C42" t="s">
        <v>695</v>
      </c>
      <c r="D42" t="s">
        <v>428</v>
      </c>
      <c r="E42" s="164">
        <v>2882.22</v>
      </c>
      <c r="F42" s="164">
        <v>28822.2</v>
      </c>
      <c r="G42" s="164">
        <v>28822.2</v>
      </c>
    </row>
    <row r="43" spans="1:7" x14ac:dyDescent="0.25">
      <c r="A43">
        <v>68982</v>
      </c>
      <c r="E43"/>
      <c r="F43" s="164">
        <v>54417.34</v>
      </c>
      <c r="G43" s="164">
        <v>54417.34</v>
      </c>
    </row>
    <row r="44" spans="1:7" x14ac:dyDescent="0.25">
      <c r="B44" t="s">
        <v>275</v>
      </c>
      <c r="E44"/>
      <c r="F44" s="164">
        <v>54417.34</v>
      </c>
      <c r="G44" s="164">
        <v>54417.34</v>
      </c>
    </row>
    <row r="45" spans="1:7" x14ac:dyDescent="0.25">
      <c r="C45" t="s">
        <v>315</v>
      </c>
      <c r="D45" t="s">
        <v>286</v>
      </c>
      <c r="E45" s="164">
        <v>30000</v>
      </c>
      <c r="F45" s="164">
        <v>30000</v>
      </c>
      <c r="G45" s="164">
        <v>30000</v>
      </c>
    </row>
    <row r="46" spans="1:7" x14ac:dyDescent="0.25">
      <c r="E46" s="164">
        <v>24417.34</v>
      </c>
      <c r="F46" s="164">
        <v>24417.34</v>
      </c>
      <c r="G46" s="164">
        <v>24417.34</v>
      </c>
    </row>
    <row r="47" spans="1:7" x14ac:dyDescent="0.25">
      <c r="A47" t="s">
        <v>112</v>
      </c>
      <c r="E47"/>
      <c r="F47" s="164">
        <v>17566</v>
      </c>
      <c r="G47" s="164">
        <v>52698</v>
      </c>
    </row>
    <row r="48" spans="1:7" x14ac:dyDescent="0.25">
      <c r="B48" t="s">
        <v>105</v>
      </c>
      <c r="E48"/>
      <c r="F48" s="164">
        <v>17566</v>
      </c>
      <c r="G48" s="164">
        <v>52698</v>
      </c>
    </row>
    <row r="49" spans="1:7" x14ac:dyDescent="0.25">
      <c r="C49" t="s">
        <v>450</v>
      </c>
      <c r="D49" t="s">
        <v>111</v>
      </c>
      <c r="E49" s="164">
        <v>8783</v>
      </c>
      <c r="F49" s="164">
        <v>17566</v>
      </c>
      <c r="G49" s="164">
        <v>52698</v>
      </c>
    </row>
    <row r="50" spans="1:7" x14ac:dyDescent="0.25">
      <c r="A50" t="s">
        <v>114</v>
      </c>
      <c r="E50"/>
      <c r="F50" s="164">
        <v>17566</v>
      </c>
      <c r="G50" s="164">
        <v>52698</v>
      </c>
    </row>
    <row r="51" spans="1:7" x14ac:dyDescent="0.25">
      <c r="B51" t="s">
        <v>105</v>
      </c>
      <c r="E51"/>
      <c r="F51" s="164">
        <v>17566</v>
      </c>
      <c r="G51" s="164">
        <v>52698</v>
      </c>
    </row>
    <row r="52" spans="1:7" x14ac:dyDescent="0.25">
      <c r="C52" t="s">
        <v>450</v>
      </c>
      <c r="D52" t="s">
        <v>113</v>
      </c>
      <c r="E52" s="164">
        <v>8783</v>
      </c>
      <c r="F52" s="164">
        <v>17566</v>
      </c>
      <c r="G52" s="164">
        <v>52698</v>
      </c>
    </row>
    <row r="53" spans="1:7" x14ac:dyDescent="0.25">
      <c r="A53">
        <v>2323590</v>
      </c>
      <c r="E53"/>
      <c r="F53" s="164">
        <v>16988</v>
      </c>
      <c r="G53" s="164">
        <v>50964</v>
      </c>
    </row>
    <row r="54" spans="1:7" x14ac:dyDescent="0.25">
      <c r="B54" t="s">
        <v>543</v>
      </c>
      <c r="E54"/>
      <c r="F54" s="164">
        <v>16988</v>
      </c>
      <c r="G54" s="164">
        <v>50964</v>
      </c>
    </row>
    <row r="55" spans="1:7" x14ac:dyDescent="0.25">
      <c r="C55" t="s">
        <v>450</v>
      </c>
      <c r="D55" t="s">
        <v>561</v>
      </c>
      <c r="E55" s="164">
        <v>8495</v>
      </c>
      <c r="F55" s="164">
        <v>16988</v>
      </c>
      <c r="G55" s="164">
        <v>50964</v>
      </c>
    </row>
    <row r="56" spans="1:7" x14ac:dyDescent="0.25">
      <c r="A56">
        <v>2117690</v>
      </c>
      <c r="E56"/>
      <c r="F56" s="164">
        <v>15000</v>
      </c>
      <c r="G56" s="164">
        <v>45000</v>
      </c>
    </row>
    <row r="57" spans="1:7" x14ac:dyDescent="0.25">
      <c r="B57" t="s">
        <v>543</v>
      </c>
      <c r="E57"/>
      <c r="F57" s="164">
        <v>15000</v>
      </c>
      <c r="G57" s="164">
        <v>45000</v>
      </c>
    </row>
    <row r="58" spans="1:7" x14ac:dyDescent="0.25">
      <c r="C58" t="s">
        <v>450</v>
      </c>
      <c r="D58" t="s">
        <v>549</v>
      </c>
      <c r="E58" s="164">
        <v>7500</v>
      </c>
      <c r="F58" s="164">
        <v>15000</v>
      </c>
      <c r="G58" s="164">
        <v>45000</v>
      </c>
    </row>
    <row r="59" spans="1:7" x14ac:dyDescent="0.25">
      <c r="A59">
        <v>2111040</v>
      </c>
      <c r="E59"/>
      <c r="F59" s="164">
        <v>15000</v>
      </c>
      <c r="G59" s="164">
        <v>45000</v>
      </c>
    </row>
    <row r="60" spans="1:7" x14ac:dyDescent="0.25">
      <c r="B60" t="s">
        <v>543</v>
      </c>
      <c r="E60"/>
      <c r="F60" s="164">
        <v>15000</v>
      </c>
      <c r="G60" s="164">
        <v>45000</v>
      </c>
    </row>
    <row r="61" spans="1:7" x14ac:dyDescent="0.25">
      <c r="C61" t="s">
        <v>450</v>
      </c>
      <c r="D61" t="s">
        <v>542</v>
      </c>
      <c r="E61" s="164">
        <v>7500</v>
      </c>
      <c r="F61" s="164">
        <v>15000</v>
      </c>
      <c r="G61" s="164">
        <v>45000</v>
      </c>
    </row>
    <row r="62" spans="1:7" x14ac:dyDescent="0.25">
      <c r="A62">
        <v>5269806001</v>
      </c>
      <c r="E62"/>
      <c r="F62" s="164">
        <v>42214.539999999994</v>
      </c>
      <c r="G62" s="164">
        <v>42214.539999999994</v>
      </c>
    </row>
    <row r="63" spans="1:7" x14ac:dyDescent="0.25">
      <c r="B63" t="s">
        <v>332</v>
      </c>
      <c r="E63"/>
      <c r="F63" s="164">
        <v>42214.539999999994</v>
      </c>
      <c r="G63" s="164">
        <v>42214.539999999994</v>
      </c>
    </row>
    <row r="64" spans="1:7" x14ac:dyDescent="0.25">
      <c r="C64" t="s">
        <v>387</v>
      </c>
      <c r="D64" t="s">
        <v>421</v>
      </c>
      <c r="E64" s="164">
        <v>9550.7999999999993</v>
      </c>
      <c r="F64" s="164">
        <v>19101.599999999999</v>
      </c>
      <c r="G64" s="164">
        <v>19101.599999999999</v>
      </c>
    </row>
    <row r="65" spans="1:7" x14ac:dyDescent="0.25">
      <c r="C65" t="s">
        <v>695</v>
      </c>
      <c r="D65" t="s">
        <v>421</v>
      </c>
      <c r="E65" s="164">
        <v>11556.47</v>
      </c>
      <c r="F65" s="164">
        <v>23112.94</v>
      </c>
      <c r="G65" s="164">
        <v>23112.94</v>
      </c>
    </row>
    <row r="66" spans="1:7" x14ac:dyDescent="0.25">
      <c r="A66">
        <v>2172580</v>
      </c>
      <c r="E66"/>
      <c r="F66" s="164">
        <v>14000</v>
      </c>
      <c r="G66" s="164">
        <v>42000</v>
      </c>
    </row>
    <row r="67" spans="1:7" x14ac:dyDescent="0.25">
      <c r="B67" t="s">
        <v>543</v>
      </c>
      <c r="E67"/>
      <c r="F67" s="164">
        <v>14000</v>
      </c>
      <c r="G67" s="164">
        <v>42000</v>
      </c>
    </row>
    <row r="68" spans="1:7" x14ac:dyDescent="0.25">
      <c r="C68" t="s">
        <v>450</v>
      </c>
      <c r="D68" t="s">
        <v>1303</v>
      </c>
      <c r="E68" s="164">
        <v>7000</v>
      </c>
      <c r="F68" s="164">
        <v>14000</v>
      </c>
      <c r="G68" s="164">
        <v>42000</v>
      </c>
    </row>
    <row r="69" spans="1:7" x14ac:dyDescent="0.25">
      <c r="A69">
        <v>561305</v>
      </c>
      <c r="E69"/>
      <c r="F69" s="164">
        <v>14000</v>
      </c>
      <c r="G69" s="164">
        <v>42000</v>
      </c>
    </row>
    <row r="70" spans="1:7" x14ac:dyDescent="0.25">
      <c r="B70" t="s">
        <v>531</v>
      </c>
      <c r="E70"/>
      <c r="F70" s="164">
        <v>14000</v>
      </c>
      <c r="G70" s="164">
        <v>42000</v>
      </c>
    </row>
    <row r="71" spans="1:7" x14ac:dyDescent="0.25">
      <c r="C71" t="s">
        <v>450</v>
      </c>
      <c r="D71" t="s">
        <v>550</v>
      </c>
      <c r="E71" s="164">
        <v>7000</v>
      </c>
      <c r="F71" s="164">
        <v>14000</v>
      </c>
      <c r="G71" s="164">
        <v>42000</v>
      </c>
    </row>
    <row r="72" spans="1:7" x14ac:dyDescent="0.25">
      <c r="A72">
        <v>746959</v>
      </c>
      <c r="E72"/>
      <c r="F72" s="164">
        <v>20000</v>
      </c>
      <c r="G72" s="164">
        <v>40000</v>
      </c>
    </row>
    <row r="73" spans="1:7" x14ac:dyDescent="0.25">
      <c r="B73" t="s">
        <v>531</v>
      </c>
      <c r="E73"/>
      <c r="F73" s="164">
        <v>20000</v>
      </c>
      <c r="G73" s="164">
        <v>40000</v>
      </c>
    </row>
    <row r="74" spans="1:7" x14ac:dyDescent="0.25">
      <c r="C74" t="s">
        <v>450</v>
      </c>
      <c r="D74" t="s">
        <v>530</v>
      </c>
      <c r="E74" s="164">
        <v>10000</v>
      </c>
      <c r="F74" s="164">
        <v>10000</v>
      </c>
      <c r="G74" s="164">
        <v>20000</v>
      </c>
    </row>
    <row r="75" spans="1:7" x14ac:dyDescent="0.25">
      <c r="D75" t="s">
        <v>532</v>
      </c>
      <c r="E75" s="164">
        <v>10000</v>
      </c>
      <c r="F75" s="164">
        <v>10000</v>
      </c>
      <c r="G75" s="164">
        <v>20000</v>
      </c>
    </row>
    <row r="76" spans="1:7" x14ac:dyDescent="0.25">
      <c r="A76">
        <v>2186660</v>
      </c>
      <c r="E76"/>
      <c r="F76" s="164">
        <v>12086</v>
      </c>
      <c r="G76" s="164">
        <v>36258</v>
      </c>
    </row>
    <row r="77" spans="1:7" x14ac:dyDescent="0.25">
      <c r="B77" t="s">
        <v>543</v>
      </c>
      <c r="E77"/>
      <c r="F77" s="164">
        <v>12086</v>
      </c>
      <c r="G77" s="164">
        <v>36258</v>
      </c>
    </row>
    <row r="78" spans="1:7" x14ac:dyDescent="0.25">
      <c r="C78" t="s">
        <v>450</v>
      </c>
      <c r="D78" t="s">
        <v>1304</v>
      </c>
      <c r="E78" s="164">
        <v>6043</v>
      </c>
      <c r="F78" s="164">
        <v>12086</v>
      </c>
      <c r="G78" s="164">
        <v>36258</v>
      </c>
    </row>
    <row r="79" spans="1:7" x14ac:dyDescent="0.25">
      <c r="A79">
        <v>8273043</v>
      </c>
      <c r="E79"/>
      <c r="F79" s="164">
        <v>35000</v>
      </c>
      <c r="G79" s="164">
        <v>35000</v>
      </c>
    </row>
    <row r="80" spans="1:7" x14ac:dyDescent="0.25">
      <c r="B80" t="s">
        <v>288</v>
      </c>
      <c r="E80"/>
      <c r="F80" s="164">
        <v>35000</v>
      </c>
      <c r="G80" s="164">
        <v>35000</v>
      </c>
    </row>
    <row r="81" spans="1:7" x14ac:dyDescent="0.25">
      <c r="C81" t="s">
        <v>315</v>
      </c>
      <c r="D81" t="s">
        <v>299</v>
      </c>
      <c r="E81" s="164">
        <v>35000</v>
      </c>
      <c r="F81" s="164">
        <v>35000</v>
      </c>
      <c r="G81" s="164">
        <v>35000</v>
      </c>
    </row>
    <row r="82" spans="1:7" x14ac:dyDescent="0.25">
      <c r="A82" t="s">
        <v>100</v>
      </c>
      <c r="E82"/>
      <c r="F82" s="164">
        <v>34800</v>
      </c>
      <c r="G82" s="164">
        <v>34800</v>
      </c>
    </row>
    <row r="83" spans="1:7" x14ac:dyDescent="0.25">
      <c r="B83" t="s">
        <v>72</v>
      </c>
      <c r="E83"/>
      <c r="F83" s="164">
        <v>34800</v>
      </c>
      <c r="G83" s="164">
        <v>34800</v>
      </c>
    </row>
    <row r="84" spans="1:7" x14ac:dyDescent="0.25">
      <c r="C84" t="s">
        <v>63</v>
      </c>
      <c r="D84" t="s">
        <v>99</v>
      </c>
      <c r="E84" s="164">
        <v>11600</v>
      </c>
      <c r="F84" s="164">
        <v>34800</v>
      </c>
      <c r="G84" s="164">
        <v>34800</v>
      </c>
    </row>
    <row r="85" spans="1:7" x14ac:dyDescent="0.25">
      <c r="A85" t="s">
        <v>346</v>
      </c>
      <c r="E85"/>
      <c r="F85" s="164">
        <v>34000</v>
      </c>
      <c r="G85" s="164">
        <v>34000</v>
      </c>
    </row>
    <row r="86" spans="1:7" x14ac:dyDescent="0.25">
      <c r="B86" t="s">
        <v>348</v>
      </c>
      <c r="E86"/>
      <c r="F86" s="164">
        <v>34000</v>
      </c>
      <c r="G86" s="164">
        <v>34000</v>
      </c>
    </row>
    <row r="87" spans="1:7" x14ac:dyDescent="0.25">
      <c r="C87" t="s">
        <v>388</v>
      </c>
      <c r="D87" t="s">
        <v>347</v>
      </c>
      <c r="E87" s="164">
        <v>17000</v>
      </c>
      <c r="F87" s="164">
        <v>34000</v>
      </c>
      <c r="G87" s="164">
        <v>34000</v>
      </c>
    </row>
    <row r="88" spans="1:7" x14ac:dyDescent="0.25">
      <c r="A88">
        <v>8273044</v>
      </c>
      <c r="E88"/>
      <c r="F88" s="164">
        <v>34000</v>
      </c>
      <c r="G88" s="164">
        <v>34000</v>
      </c>
    </row>
    <row r="89" spans="1:7" x14ac:dyDescent="0.25">
      <c r="B89" t="s">
        <v>288</v>
      </c>
      <c r="E89"/>
      <c r="F89" s="164">
        <v>34000</v>
      </c>
      <c r="G89" s="164">
        <v>34000</v>
      </c>
    </row>
    <row r="90" spans="1:7" x14ac:dyDescent="0.25">
      <c r="C90" t="s">
        <v>315</v>
      </c>
      <c r="D90" t="s">
        <v>287</v>
      </c>
      <c r="E90" s="164">
        <v>34000</v>
      </c>
      <c r="F90" s="164">
        <v>34000</v>
      </c>
      <c r="G90" s="164">
        <v>34000</v>
      </c>
    </row>
    <row r="91" spans="1:7" x14ac:dyDescent="0.25">
      <c r="A91" t="s">
        <v>273</v>
      </c>
      <c r="E91"/>
      <c r="F91" s="164">
        <v>33380</v>
      </c>
      <c r="G91" s="164">
        <v>33380</v>
      </c>
    </row>
    <row r="92" spans="1:7" x14ac:dyDescent="0.25">
      <c r="B92" t="s">
        <v>275</v>
      </c>
      <c r="E92"/>
      <c r="F92" s="164">
        <v>33380</v>
      </c>
      <c r="G92" s="164">
        <v>33380</v>
      </c>
    </row>
    <row r="93" spans="1:7" x14ac:dyDescent="0.25">
      <c r="C93" t="s">
        <v>315</v>
      </c>
      <c r="D93" t="s">
        <v>274</v>
      </c>
      <c r="E93" s="164">
        <v>3380</v>
      </c>
      <c r="F93" s="164">
        <v>33380</v>
      </c>
      <c r="G93" s="164">
        <v>33380</v>
      </c>
    </row>
    <row r="94" spans="1:7" x14ac:dyDescent="0.25">
      <c r="A94" t="s">
        <v>292</v>
      </c>
      <c r="E94"/>
      <c r="F94" s="164">
        <v>32142</v>
      </c>
      <c r="G94" s="164">
        <v>32142</v>
      </c>
    </row>
    <row r="95" spans="1:7" x14ac:dyDescent="0.25">
      <c r="B95" t="s">
        <v>205</v>
      </c>
      <c r="E95"/>
      <c r="F95" s="164">
        <v>32142</v>
      </c>
      <c r="G95" s="164">
        <v>32142</v>
      </c>
    </row>
    <row r="96" spans="1:7" x14ac:dyDescent="0.25">
      <c r="C96" t="s">
        <v>315</v>
      </c>
      <c r="D96" t="s">
        <v>293</v>
      </c>
      <c r="E96" s="164">
        <v>32142</v>
      </c>
      <c r="F96" s="164">
        <v>32142</v>
      </c>
      <c r="G96" s="164">
        <v>32142</v>
      </c>
    </row>
    <row r="97" spans="1:7" x14ac:dyDescent="0.25">
      <c r="A97">
        <v>2200630</v>
      </c>
      <c r="E97"/>
      <c r="F97" s="164">
        <v>10206</v>
      </c>
      <c r="G97" s="164">
        <v>30618</v>
      </c>
    </row>
    <row r="98" spans="1:7" x14ac:dyDescent="0.25">
      <c r="B98" t="s">
        <v>543</v>
      </c>
      <c r="E98"/>
      <c r="F98" s="164">
        <v>10206</v>
      </c>
      <c r="G98" s="164">
        <v>30618</v>
      </c>
    </row>
    <row r="99" spans="1:7" x14ac:dyDescent="0.25">
      <c r="C99" t="s">
        <v>450</v>
      </c>
      <c r="D99" t="s">
        <v>560</v>
      </c>
      <c r="E99" s="164">
        <v>10206</v>
      </c>
      <c r="F99" s="164">
        <v>10206</v>
      </c>
      <c r="G99" s="164">
        <v>30618</v>
      </c>
    </row>
    <row r="100" spans="1:7" x14ac:dyDescent="0.25">
      <c r="A100">
        <v>3869070</v>
      </c>
      <c r="E100"/>
      <c r="F100" s="164">
        <v>9655</v>
      </c>
      <c r="G100" s="164">
        <v>28965</v>
      </c>
    </row>
    <row r="101" spans="1:7" x14ac:dyDescent="0.25">
      <c r="B101" t="s">
        <v>543</v>
      </c>
      <c r="E101"/>
      <c r="F101" s="164">
        <v>9655</v>
      </c>
      <c r="G101" s="164">
        <v>28965</v>
      </c>
    </row>
    <row r="102" spans="1:7" x14ac:dyDescent="0.25">
      <c r="C102" t="s">
        <v>450</v>
      </c>
      <c r="D102" t="s">
        <v>559</v>
      </c>
      <c r="E102" s="164">
        <v>9655</v>
      </c>
      <c r="F102" s="164">
        <v>9655</v>
      </c>
      <c r="G102" s="164">
        <v>28965</v>
      </c>
    </row>
    <row r="103" spans="1:7" x14ac:dyDescent="0.25">
      <c r="A103">
        <v>3824120</v>
      </c>
      <c r="E103"/>
      <c r="F103" s="164">
        <v>9137</v>
      </c>
      <c r="G103" s="164">
        <v>27411</v>
      </c>
    </row>
    <row r="104" spans="1:7" x14ac:dyDescent="0.25">
      <c r="B104" t="s">
        <v>543</v>
      </c>
      <c r="E104"/>
      <c r="F104" s="164">
        <v>9137</v>
      </c>
      <c r="G104" s="164">
        <v>27411</v>
      </c>
    </row>
    <row r="105" spans="1:7" x14ac:dyDescent="0.25">
      <c r="C105" t="s">
        <v>450</v>
      </c>
      <c r="D105" t="s">
        <v>558</v>
      </c>
      <c r="E105" s="164">
        <v>9137</v>
      </c>
      <c r="F105" s="164">
        <v>9137</v>
      </c>
      <c r="G105" s="164">
        <v>27411</v>
      </c>
    </row>
    <row r="106" spans="1:7" x14ac:dyDescent="0.25">
      <c r="A106" t="s">
        <v>492</v>
      </c>
      <c r="E106"/>
      <c r="F106" s="164">
        <v>13700</v>
      </c>
      <c r="G106" s="164">
        <v>27400</v>
      </c>
    </row>
    <row r="107" spans="1:7" x14ac:dyDescent="0.25">
      <c r="B107" t="s">
        <v>494</v>
      </c>
      <c r="E107"/>
      <c r="F107" s="164">
        <v>13700</v>
      </c>
      <c r="G107" s="164">
        <v>27400</v>
      </c>
    </row>
    <row r="108" spans="1:7" x14ac:dyDescent="0.25">
      <c r="C108" t="s">
        <v>450</v>
      </c>
      <c r="D108" t="s">
        <v>493</v>
      </c>
      <c r="E108" s="164">
        <v>13700</v>
      </c>
      <c r="F108" s="164">
        <v>13700</v>
      </c>
      <c r="G108" s="164">
        <v>27400</v>
      </c>
    </row>
    <row r="109" spans="1:7" x14ac:dyDescent="0.25">
      <c r="A109" t="s">
        <v>419</v>
      </c>
      <c r="E109"/>
      <c r="F109" s="164">
        <v>26600</v>
      </c>
      <c r="G109" s="164">
        <v>26600</v>
      </c>
    </row>
    <row r="110" spans="1:7" x14ac:dyDescent="0.25">
      <c r="B110" t="s">
        <v>332</v>
      </c>
      <c r="E110"/>
      <c r="F110" s="164">
        <v>26600</v>
      </c>
      <c r="G110" s="164">
        <v>26600</v>
      </c>
    </row>
    <row r="111" spans="1:7" x14ac:dyDescent="0.25">
      <c r="C111" t="s">
        <v>387</v>
      </c>
      <c r="D111" t="s">
        <v>420</v>
      </c>
      <c r="E111" s="164">
        <v>2660</v>
      </c>
      <c r="F111" s="164">
        <v>26600</v>
      </c>
      <c r="G111" s="164">
        <v>26600</v>
      </c>
    </row>
    <row r="112" spans="1:7" x14ac:dyDescent="0.25">
      <c r="A112" t="s">
        <v>401</v>
      </c>
      <c r="E112"/>
      <c r="F112" s="164">
        <v>26000</v>
      </c>
      <c r="G112" s="164">
        <v>26000</v>
      </c>
    </row>
    <row r="113" spans="1:7" x14ac:dyDescent="0.25">
      <c r="B113" t="s">
        <v>363</v>
      </c>
      <c r="E113"/>
      <c r="F113" s="164">
        <v>26000</v>
      </c>
      <c r="G113" s="164">
        <v>26000</v>
      </c>
    </row>
    <row r="114" spans="1:7" x14ac:dyDescent="0.25">
      <c r="C114" t="s">
        <v>388</v>
      </c>
      <c r="D114" t="s">
        <v>402</v>
      </c>
      <c r="E114" s="164">
        <v>13000</v>
      </c>
      <c r="F114" s="164">
        <v>26000</v>
      </c>
      <c r="G114" s="164">
        <v>26000</v>
      </c>
    </row>
    <row r="115" spans="1:7" x14ac:dyDescent="0.25">
      <c r="A115" t="s">
        <v>397</v>
      </c>
      <c r="E115"/>
      <c r="F115" s="164">
        <v>26000</v>
      </c>
      <c r="G115" s="164">
        <v>26000</v>
      </c>
    </row>
    <row r="116" spans="1:7" x14ac:dyDescent="0.25">
      <c r="B116" t="s">
        <v>363</v>
      </c>
      <c r="E116"/>
      <c r="F116" s="164">
        <v>26000</v>
      </c>
      <c r="G116" s="164">
        <v>26000</v>
      </c>
    </row>
    <row r="117" spans="1:7" x14ac:dyDescent="0.25">
      <c r="C117" t="s">
        <v>388</v>
      </c>
      <c r="D117" t="s">
        <v>398</v>
      </c>
      <c r="E117" s="164">
        <v>13000</v>
      </c>
      <c r="F117" s="164">
        <v>26000</v>
      </c>
      <c r="G117" s="164">
        <v>26000</v>
      </c>
    </row>
    <row r="118" spans="1:7" x14ac:dyDescent="0.25">
      <c r="A118" t="s">
        <v>389</v>
      </c>
      <c r="E118"/>
      <c r="F118" s="164">
        <v>26000</v>
      </c>
      <c r="G118" s="164">
        <v>26000</v>
      </c>
    </row>
    <row r="119" spans="1:7" x14ac:dyDescent="0.25">
      <c r="B119" t="s">
        <v>363</v>
      </c>
      <c r="E119"/>
      <c r="F119" s="164">
        <v>26000</v>
      </c>
      <c r="G119" s="164">
        <v>26000</v>
      </c>
    </row>
    <row r="120" spans="1:7" x14ac:dyDescent="0.25">
      <c r="C120" t="s">
        <v>388</v>
      </c>
      <c r="D120" t="s">
        <v>390</v>
      </c>
      <c r="E120" s="164">
        <v>13000</v>
      </c>
      <c r="F120" s="164">
        <v>26000</v>
      </c>
      <c r="G120" s="164">
        <v>26000</v>
      </c>
    </row>
    <row r="121" spans="1:7" x14ac:dyDescent="0.25">
      <c r="A121" t="s">
        <v>69</v>
      </c>
      <c r="E121"/>
      <c r="F121" s="164">
        <v>26000</v>
      </c>
      <c r="G121" s="164">
        <v>26000</v>
      </c>
    </row>
    <row r="122" spans="1:7" x14ac:dyDescent="0.25">
      <c r="B122" t="s">
        <v>67</v>
      </c>
      <c r="E122"/>
      <c r="F122" s="164">
        <v>26000</v>
      </c>
      <c r="G122" s="164">
        <v>26000</v>
      </c>
    </row>
    <row r="123" spans="1:7" x14ac:dyDescent="0.25">
      <c r="C123" t="s">
        <v>63</v>
      </c>
      <c r="D123" t="s">
        <v>68</v>
      </c>
      <c r="E123" s="164">
        <v>6500</v>
      </c>
      <c r="F123" s="164">
        <v>26000</v>
      </c>
      <c r="G123" s="164">
        <v>26000</v>
      </c>
    </row>
    <row r="124" spans="1:7" x14ac:dyDescent="0.25">
      <c r="A124" t="s">
        <v>393</v>
      </c>
      <c r="E124"/>
      <c r="F124" s="164">
        <v>26000</v>
      </c>
      <c r="G124" s="164">
        <v>26000</v>
      </c>
    </row>
    <row r="125" spans="1:7" x14ac:dyDescent="0.25">
      <c r="B125" t="s">
        <v>363</v>
      </c>
      <c r="E125"/>
      <c r="F125" s="164">
        <v>26000</v>
      </c>
      <c r="G125" s="164">
        <v>26000</v>
      </c>
    </row>
    <row r="126" spans="1:7" x14ac:dyDescent="0.25">
      <c r="C126" t="s">
        <v>388</v>
      </c>
      <c r="D126" t="s">
        <v>394</v>
      </c>
      <c r="E126" s="164">
        <v>13000</v>
      </c>
      <c r="F126" s="164">
        <v>26000</v>
      </c>
      <c r="G126" s="164">
        <v>26000</v>
      </c>
    </row>
    <row r="127" spans="1:7" x14ac:dyDescent="0.25">
      <c r="A127" t="s">
        <v>395</v>
      </c>
      <c r="E127"/>
      <c r="F127" s="164">
        <v>26000</v>
      </c>
      <c r="G127" s="164">
        <v>26000</v>
      </c>
    </row>
    <row r="128" spans="1:7" x14ac:dyDescent="0.25">
      <c r="B128" t="s">
        <v>363</v>
      </c>
      <c r="E128"/>
      <c r="F128" s="164">
        <v>26000</v>
      </c>
      <c r="G128" s="164">
        <v>26000</v>
      </c>
    </row>
    <row r="129" spans="1:7" x14ac:dyDescent="0.25">
      <c r="C129" t="s">
        <v>388</v>
      </c>
      <c r="D129" t="s">
        <v>396</v>
      </c>
      <c r="E129" s="164">
        <v>13000</v>
      </c>
      <c r="F129" s="164">
        <v>26000</v>
      </c>
      <c r="G129" s="164">
        <v>26000</v>
      </c>
    </row>
    <row r="130" spans="1:7" x14ac:dyDescent="0.25">
      <c r="A130" t="s">
        <v>399</v>
      </c>
      <c r="E130"/>
      <c r="F130" s="164">
        <v>26000</v>
      </c>
      <c r="G130" s="164">
        <v>26000</v>
      </c>
    </row>
    <row r="131" spans="1:7" x14ac:dyDescent="0.25">
      <c r="B131" t="s">
        <v>363</v>
      </c>
      <c r="E131"/>
      <c r="F131" s="164">
        <v>26000</v>
      </c>
      <c r="G131" s="164">
        <v>26000</v>
      </c>
    </row>
    <row r="132" spans="1:7" x14ac:dyDescent="0.25">
      <c r="C132" t="s">
        <v>388</v>
      </c>
      <c r="D132" t="s">
        <v>400</v>
      </c>
      <c r="E132" s="164">
        <v>13000</v>
      </c>
      <c r="F132" s="164">
        <v>26000</v>
      </c>
      <c r="G132" s="164">
        <v>26000</v>
      </c>
    </row>
    <row r="133" spans="1:7" x14ac:dyDescent="0.25">
      <c r="A133" t="s">
        <v>341</v>
      </c>
      <c r="E133"/>
      <c r="F133" s="164">
        <v>25000</v>
      </c>
      <c r="G133" s="164">
        <v>25000</v>
      </c>
    </row>
    <row r="134" spans="1:7" x14ac:dyDescent="0.25">
      <c r="B134" t="s">
        <v>343</v>
      </c>
      <c r="E134"/>
      <c r="F134" s="164">
        <v>25000</v>
      </c>
      <c r="G134" s="164">
        <v>25000</v>
      </c>
    </row>
    <row r="135" spans="1:7" x14ac:dyDescent="0.25">
      <c r="C135" t="s">
        <v>388</v>
      </c>
      <c r="D135" t="s">
        <v>342</v>
      </c>
      <c r="E135" s="164">
        <v>12000</v>
      </c>
      <c r="F135" s="164">
        <v>12000</v>
      </c>
      <c r="G135" s="164">
        <v>12000</v>
      </c>
    </row>
    <row r="136" spans="1:7" x14ac:dyDescent="0.25">
      <c r="D136" t="s">
        <v>369</v>
      </c>
      <c r="E136" s="164">
        <v>13000</v>
      </c>
      <c r="F136" s="164">
        <v>13000</v>
      </c>
      <c r="G136" s="164">
        <v>13000</v>
      </c>
    </row>
    <row r="137" spans="1:7" x14ac:dyDescent="0.25">
      <c r="A137" t="s">
        <v>643</v>
      </c>
      <c r="E137"/>
      <c r="F137" s="164">
        <v>24772.65</v>
      </c>
      <c r="G137" s="164">
        <v>24772.65</v>
      </c>
    </row>
    <row r="138" spans="1:7" x14ac:dyDescent="0.25">
      <c r="B138" t="s">
        <v>704</v>
      </c>
      <c r="E138"/>
      <c r="F138" s="164">
        <v>24772.65</v>
      </c>
      <c r="G138" s="164">
        <v>24772.65</v>
      </c>
    </row>
    <row r="139" spans="1:7" x14ac:dyDescent="0.25">
      <c r="C139" t="s">
        <v>695</v>
      </c>
      <c r="D139" t="s">
        <v>644</v>
      </c>
      <c r="E139" s="164">
        <v>24772.65</v>
      </c>
      <c r="F139" s="164">
        <v>24772.65</v>
      </c>
      <c r="G139" s="164">
        <v>24772.65</v>
      </c>
    </row>
    <row r="140" spans="1:7" x14ac:dyDescent="0.25">
      <c r="A140" t="s">
        <v>523</v>
      </c>
      <c r="E140"/>
      <c r="F140" s="164">
        <v>12240</v>
      </c>
      <c r="G140" s="164">
        <v>24480</v>
      </c>
    </row>
    <row r="141" spans="1:7" x14ac:dyDescent="0.25">
      <c r="B141" t="s">
        <v>497</v>
      </c>
      <c r="E141"/>
      <c r="F141" s="164">
        <v>12240</v>
      </c>
      <c r="G141" s="164">
        <v>24480</v>
      </c>
    </row>
    <row r="142" spans="1:7" x14ac:dyDescent="0.25">
      <c r="C142" t="s">
        <v>450</v>
      </c>
      <c r="D142" t="s">
        <v>524</v>
      </c>
      <c r="E142" s="164">
        <v>12240</v>
      </c>
      <c r="F142" s="164">
        <v>12240</v>
      </c>
      <c r="G142" s="164">
        <v>24480</v>
      </c>
    </row>
    <row r="143" spans="1:7" x14ac:dyDescent="0.25">
      <c r="A143" t="s">
        <v>61</v>
      </c>
      <c r="E143"/>
      <c r="F143" s="164">
        <v>24352</v>
      </c>
      <c r="G143" s="164">
        <v>24352</v>
      </c>
    </row>
    <row r="144" spans="1:7" x14ac:dyDescent="0.25">
      <c r="B144" t="s">
        <v>59</v>
      </c>
      <c r="E144"/>
      <c r="F144" s="164">
        <v>24352</v>
      </c>
      <c r="G144" s="164">
        <v>24352</v>
      </c>
    </row>
    <row r="145" spans="1:7" x14ac:dyDescent="0.25">
      <c r="C145" t="s">
        <v>63</v>
      </c>
      <c r="D145" t="s">
        <v>60</v>
      </c>
      <c r="E145" s="164">
        <v>6088</v>
      </c>
      <c r="F145" s="164">
        <v>24352</v>
      </c>
      <c r="G145" s="164">
        <v>24352</v>
      </c>
    </row>
    <row r="146" spans="1:7" x14ac:dyDescent="0.25">
      <c r="A146">
        <v>2323020</v>
      </c>
      <c r="E146"/>
      <c r="F146" s="164">
        <v>8000</v>
      </c>
      <c r="G146" s="164">
        <v>24000</v>
      </c>
    </row>
    <row r="147" spans="1:7" x14ac:dyDescent="0.25">
      <c r="B147" t="s">
        <v>543</v>
      </c>
      <c r="E147"/>
      <c r="F147" s="164">
        <v>8000</v>
      </c>
      <c r="G147" s="164">
        <v>24000</v>
      </c>
    </row>
    <row r="148" spans="1:7" x14ac:dyDescent="0.25">
      <c r="C148" t="s">
        <v>450</v>
      </c>
      <c r="D148" t="s">
        <v>1305</v>
      </c>
      <c r="E148" s="164">
        <v>4000</v>
      </c>
      <c r="F148" s="164">
        <v>8000</v>
      </c>
      <c r="G148" s="164">
        <v>24000</v>
      </c>
    </row>
    <row r="149" spans="1:7" x14ac:dyDescent="0.25">
      <c r="A149" t="s">
        <v>551</v>
      </c>
      <c r="E149"/>
      <c r="F149" s="164">
        <v>12000</v>
      </c>
      <c r="G149" s="164">
        <v>24000</v>
      </c>
    </row>
    <row r="150" spans="1:7" x14ac:dyDescent="0.25">
      <c r="B150" t="s">
        <v>553</v>
      </c>
      <c r="E150"/>
      <c r="F150" s="164">
        <v>12000</v>
      </c>
      <c r="G150" s="164">
        <v>24000</v>
      </c>
    </row>
    <row r="151" spans="1:7" x14ac:dyDescent="0.25">
      <c r="C151" t="s">
        <v>450</v>
      </c>
      <c r="D151" t="s">
        <v>552</v>
      </c>
      <c r="E151" s="164">
        <v>3000</v>
      </c>
      <c r="F151" s="164">
        <v>12000</v>
      </c>
      <c r="G151" s="164">
        <v>24000</v>
      </c>
    </row>
    <row r="152" spans="1:7" x14ac:dyDescent="0.25">
      <c r="A152" t="s">
        <v>555</v>
      </c>
      <c r="E152"/>
      <c r="F152" s="164">
        <v>7959</v>
      </c>
      <c r="G152" s="164">
        <v>23877</v>
      </c>
    </row>
    <row r="153" spans="1:7" x14ac:dyDescent="0.25">
      <c r="B153" t="s">
        <v>557</v>
      </c>
      <c r="E153"/>
      <c r="F153" s="164">
        <v>7959</v>
      </c>
      <c r="G153" s="164">
        <v>23877</v>
      </c>
    </row>
    <row r="154" spans="1:7" x14ac:dyDescent="0.25">
      <c r="C154" t="s">
        <v>450</v>
      </c>
      <c r="D154" t="s">
        <v>556</v>
      </c>
      <c r="E154" s="164">
        <v>7959</v>
      </c>
      <c r="F154" s="164">
        <v>7959</v>
      </c>
      <c r="G154" s="164">
        <v>23877</v>
      </c>
    </row>
    <row r="155" spans="1:7" x14ac:dyDescent="0.25">
      <c r="A155" t="s">
        <v>312</v>
      </c>
      <c r="E155"/>
      <c r="F155" s="164">
        <v>23325</v>
      </c>
      <c r="G155" s="164">
        <v>23325</v>
      </c>
    </row>
    <row r="156" spans="1:7" x14ac:dyDescent="0.25">
      <c r="B156" t="s">
        <v>205</v>
      </c>
      <c r="E156"/>
      <c r="F156" s="164">
        <v>23325</v>
      </c>
      <c r="G156" s="164">
        <v>23325</v>
      </c>
    </row>
    <row r="157" spans="1:7" x14ac:dyDescent="0.25">
      <c r="C157" t="s">
        <v>315</v>
      </c>
      <c r="D157" t="s">
        <v>313</v>
      </c>
      <c r="E157" s="164">
        <v>23325</v>
      </c>
      <c r="F157" s="164">
        <v>23325</v>
      </c>
      <c r="G157" s="164">
        <v>23325</v>
      </c>
    </row>
    <row r="158" spans="1:7" x14ac:dyDescent="0.25">
      <c r="A158" t="s">
        <v>480</v>
      </c>
      <c r="E158"/>
      <c r="F158" s="164">
        <v>11616</v>
      </c>
      <c r="G158" s="164">
        <v>23232</v>
      </c>
    </row>
    <row r="159" spans="1:7" x14ac:dyDescent="0.25">
      <c r="B159" t="s">
        <v>482</v>
      </c>
      <c r="E159"/>
      <c r="F159" s="164">
        <v>11616</v>
      </c>
      <c r="G159" s="164">
        <v>23232</v>
      </c>
    </row>
    <row r="160" spans="1:7" x14ac:dyDescent="0.25">
      <c r="C160" t="s">
        <v>450</v>
      </c>
      <c r="D160" t="s">
        <v>481</v>
      </c>
      <c r="E160" s="164">
        <v>11616</v>
      </c>
      <c r="F160" s="164">
        <v>11616</v>
      </c>
      <c r="G160" s="164">
        <v>23232</v>
      </c>
    </row>
    <row r="161" spans="1:7" x14ac:dyDescent="0.25">
      <c r="A161" t="s">
        <v>364</v>
      </c>
      <c r="E161"/>
      <c r="F161" s="164">
        <v>21000</v>
      </c>
      <c r="G161" s="164">
        <v>21000</v>
      </c>
    </row>
    <row r="162" spans="1:7" x14ac:dyDescent="0.25">
      <c r="B162" t="s">
        <v>365</v>
      </c>
      <c r="E162"/>
      <c r="F162" s="164">
        <v>21000</v>
      </c>
      <c r="G162" s="164">
        <v>21000</v>
      </c>
    </row>
    <row r="163" spans="1:7" x14ac:dyDescent="0.25">
      <c r="C163" t="s">
        <v>388</v>
      </c>
      <c r="D163" t="s">
        <v>704</v>
      </c>
      <c r="E163" s="164">
        <v>21000</v>
      </c>
      <c r="F163" s="164">
        <v>21000</v>
      </c>
      <c r="G163" s="164">
        <v>21000</v>
      </c>
    </row>
    <row r="164" spans="1:7" x14ac:dyDescent="0.25">
      <c r="A164">
        <v>2172620</v>
      </c>
      <c r="E164"/>
      <c r="F164" s="164">
        <v>10100</v>
      </c>
      <c r="G164" s="164">
        <v>20200</v>
      </c>
    </row>
    <row r="165" spans="1:7" x14ac:dyDescent="0.25">
      <c r="B165" t="s">
        <v>502</v>
      </c>
      <c r="E165"/>
      <c r="F165" s="164">
        <v>10100</v>
      </c>
      <c r="G165" s="164">
        <v>20200</v>
      </c>
    </row>
    <row r="166" spans="1:7" x14ac:dyDescent="0.25">
      <c r="C166" t="s">
        <v>450</v>
      </c>
      <c r="D166" t="s">
        <v>527</v>
      </c>
      <c r="E166" s="164">
        <v>10100</v>
      </c>
      <c r="F166" s="164">
        <v>10100</v>
      </c>
      <c r="G166" s="164">
        <v>20200</v>
      </c>
    </row>
    <row r="167" spans="1:7" x14ac:dyDescent="0.25">
      <c r="A167">
        <v>2566020</v>
      </c>
      <c r="E167"/>
      <c r="F167" s="164">
        <v>10000</v>
      </c>
      <c r="G167" s="164">
        <v>20000</v>
      </c>
    </row>
    <row r="168" spans="1:7" x14ac:dyDescent="0.25">
      <c r="B168" t="s">
        <v>537</v>
      </c>
      <c r="E168"/>
      <c r="F168" s="164">
        <v>10000</v>
      </c>
      <c r="G168" s="164">
        <v>20000</v>
      </c>
    </row>
    <row r="169" spans="1:7" x14ac:dyDescent="0.25">
      <c r="C169" t="s">
        <v>450</v>
      </c>
      <c r="D169" t="s">
        <v>536</v>
      </c>
      <c r="E169" s="164">
        <v>10000</v>
      </c>
      <c r="F169" s="164">
        <v>10000</v>
      </c>
      <c r="G169" s="164">
        <v>20000</v>
      </c>
    </row>
    <row r="170" spans="1:7" x14ac:dyDescent="0.25">
      <c r="A170">
        <v>356620</v>
      </c>
      <c r="E170"/>
      <c r="F170" s="164">
        <v>10000</v>
      </c>
      <c r="G170" s="164">
        <v>20000</v>
      </c>
    </row>
    <row r="171" spans="1:7" x14ac:dyDescent="0.25">
      <c r="B171" t="s">
        <v>534</v>
      </c>
      <c r="E171"/>
      <c r="F171" s="164">
        <v>10000</v>
      </c>
      <c r="G171" s="164">
        <v>20000</v>
      </c>
    </row>
    <row r="172" spans="1:7" x14ac:dyDescent="0.25">
      <c r="C172" t="s">
        <v>450</v>
      </c>
      <c r="D172" t="s">
        <v>533</v>
      </c>
      <c r="E172" s="164">
        <v>10000</v>
      </c>
      <c r="F172" s="164">
        <v>10000</v>
      </c>
      <c r="G172" s="164">
        <v>20000</v>
      </c>
    </row>
    <row r="173" spans="1:7" x14ac:dyDescent="0.25">
      <c r="A173">
        <v>316610</v>
      </c>
      <c r="E173"/>
      <c r="F173" s="164">
        <v>10000</v>
      </c>
      <c r="G173" s="164">
        <v>20000</v>
      </c>
    </row>
    <row r="174" spans="1:7" x14ac:dyDescent="0.25">
      <c r="B174" t="s">
        <v>534</v>
      </c>
      <c r="E174"/>
      <c r="F174" s="164">
        <v>10000</v>
      </c>
      <c r="G174" s="164">
        <v>20000</v>
      </c>
    </row>
    <row r="175" spans="1:7" x14ac:dyDescent="0.25">
      <c r="C175" t="s">
        <v>450</v>
      </c>
      <c r="D175" t="s">
        <v>535</v>
      </c>
      <c r="E175" s="164">
        <v>10000</v>
      </c>
      <c r="F175" s="164">
        <v>10000</v>
      </c>
      <c r="G175" s="164">
        <v>20000</v>
      </c>
    </row>
    <row r="176" spans="1:7" x14ac:dyDescent="0.25">
      <c r="A176" t="s">
        <v>503</v>
      </c>
      <c r="E176"/>
      <c r="F176" s="164">
        <v>9914</v>
      </c>
      <c r="G176" s="164">
        <v>19828</v>
      </c>
    </row>
    <row r="177" spans="1:7" x14ac:dyDescent="0.25">
      <c r="B177" t="s">
        <v>502</v>
      </c>
      <c r="E177"/>
      <c r="F177" s="164">
        <v>9914</v>
      </c>
      <c r="G177" s="164">
        <v>19828</v>
      </c>
    </row>
    <row r="178" spans="1:7" x14ac:dyDescent="0.25">
      <c r="C178" t="s">
        <v>450</v>
      </c>
      <c r="D178" t="s">
        <v>504</v>
      </c>
      <c r="E178" s="164">
        <v>9914</v>
      </c>
      <c r="F178" s="164">
        <v>9914</v>
      </c>
      <c r="G178" s="164">
        <v>19828</v>
      </c>
    </row>
    <row r="179" spans="1:7" x14ac:dyDescent="0.25">
      <c r="A179" t="s">
        <v>509</v>
      </c>
      <c r="E179"/>
      <c r="F179" s="164">
        <v>9914</v>
      </c>
      <c r="G179" s="164">
        <v>19828</v>
      </c>
    </row>
    <row r="180" spans="1:7" x14ac:dyDescent="0.25">
      <c r="B180" t="s">
        <v>502</v>
      </c>
      <c r="E180"/>
      <c r="F180" s="164">
        <v>9914</v>
      </c>
      <c r="G180" s="164">
        <v>19828</v>
      </c>
    </row>
    <row r="181" spans="1:7" x14ac:dyDescent="0.25">
      <c r="C181" t="s">
        <v>450</v>
      </c>
      <c r="D181" t="s">
        <v>510</v>
      </c>
      <c r="E181" s="164">
        <v>9914</v>
      </c>
      <c r="F181" s="164">
        <v>9914</v>
      </c>
      <c r="G181" s="164">
        <v>19828</v>
      </c>
    </row>
    <row r="182" spans="1:7" x14ac:dyDescent="0.25">
      <c r="A182" t="s">
        <v>500</v>
      </c>
      <c r="E182"/>
      <c r="F182" s="164">
        <v>9914</v>
      </c>
      <c r="G182" s="164">
        <v>19828</v>
      </c>
    </row>
    <row r="183" spans="1:7" x14ac:dyDescent="0.25">
      <c r="B183" t="s">
        <v>502</v>
      </c>
      <c r="E183"/>
      <c r="F183" s="164">
        <v>9914</v>
      </c>
      <c r="G183" s="164">
        <v>19828</v>
      </c>
    </row>
    <row r="184" spans="1:7" x14ac:dyDescent="0.25">
      <c r="C184" t="s">
        <v>450</v>
      </c>
      <c r="D184" t="s">
        <v>501</v>
      </c>
      <c r="E184" s="164">
        <v>9914</v>
      </c>
      <c r="F184" s="164">
        <v>9914</v>
      </c>
      <c r="G184" s="164">
        <v>19828</v>
      </c>
    </row>
    <row r="185" spans="1:7" x14ac:dyDescent="0.25">
      <c r="A185">
        <v>2382610</v>
      </c>
      <c r="E185"/>
      <c r="F185" s="164">
        <v>9914</v>
      </c>
      <c r="G185" s="164">
        <v>19828</v>
      </c>
    </row>
    <row r="186" spans="1:7" x14ac:dyDescent="0.25">
      <c r="B186" t="s">
        <v>502</v>
      </c>
      <c r="E186"/>
      <c r="F186" s="164">
        <v>9914</v>
      </c>
      <c r="G186" s="164">
        <v>19828</v>
      </c>
    </row>
    <row r="187" spans="1:7" x14ac:dyDescent="0.25">
      <c r="C187" t="s">
        <v>450</v>
      </c>
      <c r="D187" t="s">
        <v>529</v>
      </c>
      <c r="E187" s="164">
        <v>9914</v>
      </c>
      <c r="F187" s="164">
        <v>9914</v>
      </c>
      <c r="G187" s="164">
        <v>19828</v>
      </c>
    </row>
    <row r="188" spans="1:7" x14ac:dyDescent="0.25">
      <c r="A188">
        <v>6396500001</v>
      </c>
      <c r="E188"/>
      <c r="F188" s="164">
        <v>19697.8</v>
      </c>
      <c r="G188" s="164">
        <v>19697.8</v>
      </c>
    </row>
    <row r="189" spans="1:7" x14ac:dyDescent="0.25">
      <c r="B189" t="s">
        <v>332</v>
      </c>
      <c r="E189"/>
      <c r="F189" s="164">
        <v>19697.8</v>
      </c>
      <c r="G189" s="164">
        <v>19697.8</v>
      </c>
    </row>
    <row r="190" spans="1:7" x14ac:dyDescent="0.25">
      <c r="C190" t="s">
        <v>387</v>
      </c>
      <c r="D190" t="s">
        <v>426</v>
      </c>
      <c r="E190" s="164">
        <v>9697.7999999999993</v>
      </c>
      <c r="F190" s="164">
        <v>9697.7999999999993</v>
      </c>
      <c r="G190" s="164">
        <v>9697.7999999999993</v>
      </c>
    </row>
    <row r="191" spans="1:7" x14ac:dyDescent="0.25">
      <c r="C191" t="s">
        <v>388</v>
      </c>
      <c r="D191" t="s">
        <v>331</v>
      </c>
      <c r="E191" s="164">
        <v>10000</v>
      </c>
      <c r="F191" s="164">
        <v>10000</v>
      </c>
      <c r="G191" s="164">
        <v>10000</v>
      </c>
    </row>
    <row r="192" spans="1:7" x14ac:dyDescent="0.25">
      <c r="A192" t="s">
        <v>354</v>
      </c>
      <c r="E192"/>
      <c r="F192" s="164">
        <v>19500</v>
      </c>
      <c r="G192" s="164">
        <v>19500</v>
      </c>
    </row>
    <row r="193" spans="1:7" x14ac:dyDescent="0.25">
      <c r="B193" t="s">
        <v>343</v>
      </c>
      <c r="E193"/>
      <c r="F193" s="164">
        <v>19500</v>
      </c>
      <c r="G193" s="164">
        <v>19500</v>
      </c>
    </row>
    <row r="194" spans="1:7" x14ac:dyDescent="0.25">
      <c r="C194" t="s">
        <v>388</v>
      </c>
      <c r="D194" t="s">
        <v>370</v>
      </c>
      <c r="E194" s="164">
        <v>7500</v>
      </c>
      <c r="F194" s="164">
        <v>7500</v>
      </c>
      <c r="G194" s="164">
        <v>7500</v>
      </c>
    </row>
    <row r="195" spans="1:7" x14ac:dyDescent="0.25">
      <c r="D195" t="s">
        <v>355</v>
      </c>
      <c r="E195" s="164">
        <v>12000</v>
      </c>
      <c r="F195" s="164">
        <v>12000</v>
      </c>
      <c r="G195" s="164">
        <v>12000</v>
      </c>
    </row>
    <row r="196" spans="1:7" x14ac:dyDescent="0.25">
      <c r="A196" t="s">
        <v>517</v>
      </c>
      <c r="E196"/>
      <c r="F196" s="164">
        <v>9655</v>
      </c>
      <c r="G196" s="164">
        <v>19310</v>
      </c>
    </row>
    <row r="197" spans="1:7" x14ac:dyDescent="0.25">
      <c r="B197" t="s">
        <v>502</v>
      </c>
      <c r="E197"/>
      <c r="F197" s="164">
        <v>9655</v>
      </c>
      <c r="G197" s="164">
        <v>19310</v>
      </c>
    </row>
    <row r="198" spans="1:7" x14ac:dyDescent="0.25">
      <c r="C198" t="s">
        <v>450</v>
      </c>
      <c r="D198" t="s">
        <v>518</v>
      </c>
      <c r="E198" s="164">
        <v>9655</v>
      </c>
      <c r="F198" s="164">
        <v>9655</v>
      </c>
      <c r="G198" s="164">
        <v>19310</v>
      </c>
    </row>
    <row r="199" spans="1:7" x14ac:dyDescent="0.25">
      <c r="A199" t="s">
        <v>80</v>
      </c>
      <c r="E199"/>
      <c r="F199" s="164">
        <v>19310</v>
      </c>
      <c r="G199" s="164">
        <v>19310</v>
      </c>
    </row>
    <row r="200" spans="1:7" x14ac:dyDescent="0.25">
      <c r="B200" t="s">
        <v>78</v>
      </c>
      <c r="E200"/>
      <c r="F200" s="164">
        <v>19310</v>
      </c>
      <c r="G200" s="164">
        <v>19310</v>
      </c>
    </row>
    <row r="201" spans="1:7" x14ac:dyDescent="0.25">
      <c r="C201" t="s">
        <v>63</v>
      </c>
      <c r="D201" t="s">
        <v>79</v>
      </c>
      <c r="E201" s="164">
        <v>19310</v>
      </c>
      <c r="F201" s="164">
        <v>19310</v>
      </c>
      <c r="G201" s="164">
        <v>19310</v>
      </c>
    </row>
    <row r="202" spans="1:7" x14ac:dyDescent="0.25">
      <c r="A202" t="s">
        <v>505</v>
      </c>
      <c r="E202"/>
      <c r="F202" s="164">
        <v>9393</v>
      </c>
      <c r="G202" s="164">
        <v>18786</v>
      </c>
    </row>
    <row r="203" spans="1:7" x14ac:dyDescent="0.25">
      <c r="B203" t="s">
        <v>502</v>
      </c>
      <c r="E203"/>
      <c r="F203" s="164">
        <v>9393</v>
      </c>
      <c r="G203" s="164">
        <v>18786</v>
      </c>
    </row>
    <row r="204" spans="1:7" x14ac:dyDescent="0.25">
      <c r="C204" t="s">
        <v>450</v>
      </c>
      <c r="D204" t="s">
        <v>506</v>
      </c>
      <c r="E204" s="164">
        <v>9393</v>
      </c>
      <c r="F204" s="164">
        <v>9393</v>
      </c>
      <c r="G204" s="164">
        <v>18786</v>
      </c>
    </row>
    <row r="205" spans="1:7" x14ac:dyDescent="0.25">
      <c r="A205" t="s">
        <v>507</v>
      </c>
      <c r="E205"/>
      <c r="F205" s="164">
        <v>9331</v>
      </c>
      <c r="G205" s="164">
        <v>18662</v>
      </c>
    </row>
    <row r="206" spans="1:7" x14ac:dyDescent="0.25">
      <c r="B206" t="s">
        <v>502</v>
      </c>
      <c r="E206"/>
      <c r="F206" s="164">
        <v>9331</v>
      </c>
      <c r="G206" s="164">
        <v>18662</v>
      </c>
    </row>
    <row r="207" spans="1:7" x14ac:dyDescent="0.25">
      <c r="C207" t="s">
        <v>450</v>
      </c>
      <c r="D207" t="s">
        <v>508</v>
      </c>
      <c r="E207" s="164">
        <v>9331</v>
      </c>
      <c r="F207" s="164">
        <v>9331</v>
      </c>
      <c r="G207" s="164">
        <v>18662</v>
      </c>
    </row>
    <row r="208" spans="1:7" x14ac:dyDescent="0.25">
      <c r="A208" t="s">
        <v>498</v>
      </c>
      <c r="E208"/>
      <c r="F208" s="164">
        <v>9146</v>
      </c>
      <c r="G208" s="164">
        <v>18292</v>
      </c>
    </row>
    <row r="209" spans="1:7" x14ac:dyDescent="0.25">
      <c r="B209" t="s">
        <v>497</v>
      </c>
      <c r="E209"/>
      <c r="F209" s="164">
        <v>9146</v>
      </c>
      <c r="G209" s="164">
        <v>18292</v>
      </c>
    </row>
    <row r="210" spans="1:7" x14ac:dyDescent="0.25">
      <c r="C210" t="s">
        <v>450</v>
      </c>
      <c r="D210" t="s">
        <v>499</v>
      </c>
      <c r="E210" s="164">
        <v>9146</v>
      </c>
      <c r="F210" s="164">
        <v>9146</v>
      </c>
      <c r="G210" s="164">
        <v>18292</v>
      </c>
    </row>
    <row r="211" spans="1:7" x14ac:dyDescent="0.25">
      <c r="A211">
        <v>2341100</v>
      </c>
      <c r="E211"/>
      <c r="F211" s="164">
        <v>9137</v>
      </c>
      <c r="G211" s="164">
        <v>18274</v>
      </c>
    </row>
    <row r="212" spans="1:7" x14ac:dyDescent="0.25">
      <c r="B212" t="s">
        <v>502</v>
      </c>
      <c r="E212"/>
      <c r="F212" s="164">
        <v>9137</v>
      </c>
      <c r="G212" s="164">
        <v>18274</v>
      </c>
    </row>
    <row r="213" spans="1:7" x14ac:dyDescent="0.25">
      <c r="C213" t="s">
        <v>450</v>
      </c>
      <c r="D213" t="s">
        <v>528</v>
      </c>
      <c r="E213" s="164">
        <v>9137</v>
      </c>
      <c r="F213" s="164">
        <v>9137</v>
      </c>
      <c r="G213" s="164">
        <v>18274</v>
      </c>
    </row>
    <row r="214" spans="1:7" x14ac:dyDescent="0.25">
      <c r="A214" t="s">
        <v>359</v>
      </c>
      <c r="E214"/>
      <c r="F214" s="164">
        <v>18000</v>
      </c>
      <c r="G214" s="164">
        <v>18000</v>
      </c>
    </row>
    <row r="215" spans="1:7" x14ac:dyDescent="0.25">
      <c r="B215" t="s">
        <v>343</v>
      </c>
      <c r="E215"/>
      <c r="F215" s="164">
        <v>18000</v>
      </c>
      <c r="G215" s="164">
        <v>18000</v>
      </c>
    </row>
    <row r="216" spans="1:7" x14ac:dyDescent="0.25">
      <c r="C216" t="s">
        <v>388</v>
      </c>
      <c r="D216" t="s">
        <v>360</v>
      </c>
      <c r="E216" s="164">
        <v>18000</v>
      </c>
      <c r="F216" s="164">
        <v>18000</v>
      </c>
      <c r="G216" s="164">
        <v>18000</v>
      </c>
    </row>
    <row r="217" spans="1:7" x14ac:dyDescent="0.25">
      <c r="A217" t="s">
        <v>91</v>
      </c>
      <c r="E217"/>
      <c r="F217" s="164">
        <v>17630</v>
      </c>
      <c r="G217" s="164">
        <v>17630</v>
      </c>
    </row>
    <row r="218" spans="1:7" x14ac:dyDescent="0.25">
      <c r="B218" t="s">
        <v>84</v>
      </c>
      <c r="E218"/>
      <c r="F218" s="164">
        <v>17630</v>
      </c>
      <c r="G218" s="164">
        <v>17630</v>
      </c>
    </row>
    <row r="219" spans="1:7" x14ac:dyDescent="0.25">
      <c r="C219" t="s">
        <v>63</v>
      </c>
      <c r="D219" t="s">
        <v>90</v>
      </c>
      <c r="E219" s="164">
        <v>17630</v>
      </c>
      <c r="F219" s="164">
        <v>17630</v>
      </c>
      <c r="G219" s="164">
        <v>17630</v>
      </c>
    </row>
    <row r="220" spans="1:7" x14ac:dyDescent="0.25">
      <c r="A220" t="s">
        <v>89</v>
      </c>
      <c r="E220"/>
      <c r="F220" s="164">
        <v>17630</v>
      </c>
      <c r="G220" s="164">
        <v>17630</v>
      </c>
    </row>
    <row r="221" spans="1:7" x14ac:dyDescent="0.25">
      <c r="B221" t="s">
        <v>84</v>
      </c>
      <c r="E221"/>
      <c r="F221" s="164">
        <v>17630</v>
      </c>
      <c r="G221" s="164">
        <v>17630</v>
      </c>
    </row>
    <row r="222" spans="1:7" x14ac:dyDescent="0.25">
      <c r="C222" t="s">
        <v>63</v>
      </c>
      <c r="D222" t="s">
        <v>88</v>
      </c>
      <c r="E222" s="164">
        <v>17630</v>
      </c>
      <c r="F222" s="164">
        <v>17630</v>
      </c>
      <c r="G222" s="164">
        <v>17630</v>
      </c>
    </row>
    <row r="223" spans="1:7" x14ac:dyDescent="0.25">
      <c r="A223" t="s">
        <v>349</v>
      </c>
      <c r="E223"/>
      <c r="F223" s="164">
        <v>17500</v>
      </c>
      <c r="G223" s="164">
        <v>17500</v>
      </c>
    </row>
    <row r="224" spans="1:7" x14ac:dyDescent="0.25">
      <c r="B224" t="s">
        <v>343</v>
      </c>
      <c r="E224"/>
      <c r="F224" s="164">
        <v>17500</v>
      </c>
      <c r="G224" s="164">
        <v>17500</v>
      </c>
    </row>
    <row r="225" spans="1:7" x14ac:dyDescent="0.25">
      <c r="C225" t="s">
        <v>388</v>
      </c>
      <c r="D225" t="s">
        <v>350</v>
      </c>
      <c r="E225" s="164">
        <v>17500</v>
      </c>
      <c r="F225" s="164">
        <v>17500</v>
      </c>
      <c r="G225" s="164">
        <v>17500</v>
      </c>
    </row>
    <row r="226" spans="1:7" x14ac:dyDescent="0.25">
      <c r="A226" t="s">
        <v>300</v>
      </c>
      <c r="E226"/>
      <c r="F226" s="164">
        <v>17282.16</v>
      </c>
      <c r="G226" s="164">
        <v>17282.16</v>
      </c>
    </row>
    <row r="227" spans="1:7" x14ac:dyDescent="0.25">
      <c r="B227" t="s">
        <v>281</v>
      </c>
      <c r="E227"/>
      <c r="F227" s="164">
        <v>17282.16</v>
      </c>
      <c r="G227" s="164">
        <v>17282.16</v>
      </c>
    </row>
    <row r="228" spans="1:7" x14ac:dyDescent="0.25">
      <c r="C228" t="s">
        <v>315</v>
      </c>
      <c r="D228" t="s">
        <v>301</v>
      </c>
      <c r="E228" s="164">
        <v>17282.16</v>
      </c>
      <c r="F228" s="164">
        <v>17282.16</v>
      </c>
      <c r="G228" s="164">
        <v>17282.16</v>
      </c>
    </row>
    <row r="229" spans="1:7" x14ac:dyDescent="0.25">
      <c r="A229" t="s">
        <v>35</v>
      </c>
      <c r="E229"/>
      <c r="F229" s="164">
        <v>34500</v>
      </c>
      <c r="G229" s="164">
        <v>17250</v>
      </c>
    </row>
    <row r="230" spans="1:7" x14ac:dyDescent="0.25">
      <c r="B230" t="s">
        <v>33</v>
      </c>
      <c r="E230"/>
      <c r="F230" s="164">
        <v>34500</v>
      </c>
      <c r="G230" s="164">
        <v>17250</v>
      </c>
    </row>
    <row r="231" spans="1:7" x14ac:dyDescent="0.25">
      <c r="C231" t="s">
        <v>8</v>
      </c>
      <c r="D231" t="s">
        <v>34</v>
      </c>
      <c r="E231" s="164">
        <v>5750</v>
      </c>
      <c r="F231" s="164">
        <v>34500</v>
      </c>
      <c r="G231" s="164">
        <v>17250</v>
      </c>
    </row>
    <row r="232" spans="1:7" x14ac:dyDescent="0.25">
      <c r="A232" t="s">
        <v>490</v>
      </c>
      <c r="E232"/>
      <c r="F232" s="164">
        <v>8518</v>
      </c>
      <c r="G232" s="164">
        <v>17036</v>
      </c>
    </row>
    <row r="233" spans="1:7" x14ac:dyDescent="0.25">
      <c r="B233" t="s">
        <v>482</v>
      </c>
      <c r="E233"/>
      <c r="F233" s="164">
        <v>8518</v>
      </c>
      <c r="G233" s="164">
        <v>17036</v>
      </c>
    </row>
    <row r="234" spans="1:7" x14ac:dyDescent="0.25">
      <c r="C234" t="s">
        <v>450</v>
      </c>
      <c r="D234" t="s">
        <v>491</v>
      </c>
      <c r="E234" s="164">
        <v>8518</v>
      </c>
      <c r="F234" s="164">
        <v>8518</v>
      </c>
      <c r="G234" s="164">
        <v>17036</v>
      </c>
    </row>
    <row r="235" spans="1:7" x14ac:dyDescent="0.25">
      <c r="A235" t="s">
        <v>488</v>
      </c>
      <c r="E235"/>
      <c r="F235" s="164">
        <v>8518</v>
      </c>
      <c r="G235" s="164">
        <v>17036</v>
      </c>
    </row>
    <row r="236" spans="1:7" x14ac:dyDescent="0.25">
      <c r="B236" t="s">
        <v>482</v>
      </c>
      <c r="E236"/>
      <c r="F236" s="164">
        <v>8518</v>
      </c>
      <c r="G236" s="164">
        <v>17036</v>
      </c>
    </row>
    <row r="237" spans="1:7" x14ac:dyDescent="0.25">
      <c r="C237" t="s">
        <v>450</v>
      </c>
      <c r="D237" t="s">
        <v>489</v>
      </c>
      <c r="E237" s="164">
        <v>8518</v>
      </c>
      <c r="F237" s="164">
        <v>8518</v>
      </c>
      <c r="G237" s="164">
        <v>17036</v>
      </c>
    </row>
    <row r="238" spans="1:7" x14ac:dyDescent="0.25">
      <c r="A238">
        <v>4322682</v>
      </c>
      <c r="E238"/>
      <c r="F238" s="164">
        <v>16985.650000000001</v>
      </c>
      <c r="G238" s="164">
        <v>16985.650000000001</v>
      </c>
    </row>
    <row r="239" spans="1:7" x14ac:dyDescent="0.25">
      <c r="B239" t="s">
        <v>638</v>
      </c>
      <c r="E239"/>
      <c r="F239" s="164">
        <v>16985.650000000001</v>
      </c>
      <c r="G239" s="164">
        <v>16985.650000000001</v>
      </c>
    </row>
    <row r="240" spans="1:7" x14ac:dyDescent="0.25">
      <c r="C240" t="s">
        <v>695</v>
      </c>
      <c r="D240" t="s">
        <v>637</v>
      </c>
      <c r="E240" s="164">
        <v>16985.650000000001</v>
      </c>
      <c r="F240" s="164">
        <v>16985.650000000001</v>
      </c>
      <c r="G240" s="164">
        <v>16985.650000000001</v>
      </c>
    </row>
    <row r="241" spans="1:7" x14ac:dyDescent="0.25">
      <c r="A241" t="s">
        <v>278</v>
      </c>
      <c r="E241"/>
      <c r="F241" s="164">
        <v>16720</v>
      </c>
      <c r="G241" s="164">
        <v>16720</v>
      </c>
    </row>
    <row r="242" spans="1:7" x14ac:dyDescent="0.25">
      <c r="B242" t="s">
        <v>275</v>
      </c>
      <c r="E242"/>
      <c r="F242" s="164">
        <v>16720</v>
      </c>
      <c r="G242" s="164">
        <v>16720</v>
      </c>
    </row>
    <row r="243" spans="1:7" x14ac:dyDescent="0.25">
      <c r="C243" t="s">
        <v>315</v>
      </c>
      <c r="D243" t="s">
        <v>279</v>
      </c>
      <c r="E243" s="164">
        <v>1672</v>
      </c>
      <c r="F243" s="164">
        <v>16720</v>
      </c>
      <c r="G243" s="164">
        <v>16720</v>
      </c>
    </row>
    <row r="244" spans="1:7" x14ac:dyDescent="0.25">
      <c r="A244" t="s">
        <v>326</v>
      </c>
      <c r="E244"/>
      <c r="F244" s="164">
        <v>16424.16</v>
      </c>
      <c r="G244" s="164">
        <v>16424.16</v>
      </c>
    </row>
    <row r="245" spans="1:7" x14ac:dyDescent="0.25">
      <c r="B245" t="s">
        <v>328</v>
      </c>
      <c r="E245"/>
      <c r="F245" s="164">
        <v>9600</v>
      </c>
      <c r="G245" s="164">
        <v>9600</v>
      </c>
    </row>
    <row r="246" spans="1:7" x14ac:dyDescent="0.25">
      <c r="C246" t="s">
        <v>388</v>
      </c>
      <c r="D246" t="s">
        <v>327</v>
      </c>
      <c r="E246" s="164">
        <v>4800</v>
      </c>
      <c r="F246" s="164">
        <v>9600</v>
      </c>
      <c r="G246" s="164">
        <v>9600</v>
      </c>
    </row>
    <row r="247" spans="1:7" x14ac:dyDescent="0.25">
      <c r="B247" t="s">
        <v>281</v>
      </c>
      <c r="E247"/>
      <c r="F247" s="164">
        <v>6824.16</v>
      </c>
      <c r="G247" s="164">
        <v>6824.16</v>
      </c>
    </row>
    <row r="248" spans="1:7" x14ac:dyDescent="0.25">
      <c r="C248" t="s">
        <v>387</v>
      </c>
      <c r="D248" t="s">
        <v>581</v>
      </c>
      <c r="E248" s="164">
        <v>6824.16</v>
      </c>
      <c r="F248" s="164">
        <v>6824.16</v>
      </c>
      <c r="G248" s="164">
        <v>6824.16</v>
      </c>
    </row>
    <row r="249" spans="1:7" x14ac:dyDescent="0.25">
      <c r="A249">
        <v>345766</v>
      </c>
      <c r="E249"/>
      <c r="F249" s="164">
        <v>16275.206611570249</v>
      </c>
      <c r="G249" s="164">
        <v>16275.206611570249</v>
      </c>
    </row>
    <row r="250" spans="1:7" x14ac:dyDescent="0.25">
      <c r="B250" t="s">
        <v>476</v>
      </c>
      <c r="E250"/>
      <c r="F250" s="164">
        <v>16275.206611570249</v>
      </c>
      <c r="G250" s="164">
        <v>16275.206611570249</v>
      </c>
    </row>
    <row r="251" spans="1:7" x14ac:dyDescent="0.25">
      <c r="C251" t="s">
        <v>450</v>
      </c>
      <c r="D251" t="s">
        <v>475</v>
      </c>
      <c r="E251" s="164">
        <v>16275.206611570249</v>
      </c>
      <c r="F251" s="164">
        <v>16275.206611570249</v>
      </c>
      <c r="G251" s="164">
        <v>16275.206611570249</v>
      </c>
    </row>
    <row r="252" spans="1:7" x14ac:dyDescent="0.25">
      <c r="A252" t="s">
        <v>513</v>
      </c>
      <c r="E252"/>
      <c r="F252" s="164">
        <v>7906</v>
      </c>
      <c r="G252" s="164">
        <v>15812</v>
      </c>
    </row>
    <row r="253" spans="1:7" x14ac:dyDescent="0.25">
      <c r="B253" t="s">
        <v>502</v>
      </c>
      <c r="E253"/>
      <c r="F253" s="164">
        <v>7906</v>
      </c>
      <c r="G253" s="164">
        <v>15812</v>
      </c>
    </row>
    <row r="254" spans="1:7" x14ac:dyDescent="0.25">
      <c r="C254" t="s">
        <v>450</v>
      </c>
      <c r="D254" t="s">
        <v>514</v>
      </c>
      <c r="E254" s="164">
        <v>7906</v>
      </c>
      <c r="F254" s="164">
        <v>7906</v>
      </c>
      <c r="G254" s="164">
        <v>15812</v>
      </c>
    </row>
    <row r="255" spans="1:7" x14ac:dyDescent="0.25">
      <c r="A255" t="s">
        <v>511</v>
      </c>
      <c r="E255"/>
      <c r="F255" s="164">
        <v>7906</v>
      </c>
      <c r="G255" s="164">
        <v>15812</v>
      </c>
    </row>
    <row r="256" spans="1:7" x14ac:dyDescent="0.25">
      <c r="B256" t="s">
        <v>502</v>
      </c>
      <c r="E256"/>
      <c r="F256" s="164">
        <v>7906</v>
      </c>
      <c r="G256" s="164">
        <v>15812</v>
      </c>
    </row>
    <row r="257" spans="1:7" x14ac:dyDescent="0.25">
      <c r="C257" t="s">
        <v>450</v>
      </c>
      <c r="D257" t="s">
        <v>512</v>
      </c>
      <c r="E257" s="164">
        <v>7906</v>
      </c>
      <c r="F257" s="164">
        <v>7906</v>
      </c>
      <c r="G257" s="164">
        <v>15812</v>
      </c>
    </row>
    <row r="258" spans="1:7" x14ac:dyDescent="0.25">
      <c r="A258">
        <v>91745</v>
      </c>
      <c r="E258"/>
      <c r="F258" s="164">
        <v>15000</v>
      </c>
      <c r="G258" s="164">
        <v>15000</v>
      </c>
    </row>
    <row r="259" spans="1:7" x14ac:dyDescent="0.25">
      <c r="B259" t="s">
        <v>260</v>
      </c>
      <c r="E259"/>
      <c r="F259" s="164">
        <v>15000</v>
      </c>
      <c r="G259" s="164">
        <v>15000</v>
      </c>
    </row>
    <row r="260" spans="1:7" x14ac:dyDescent="0.25">
      <c r="C260" t="s">
        <v>315</v>
      </c>
      <c r="D260" t="s">
        <v>259</v>
      </c>
      <c r="E260" s="164">
        <v>15000</v>
      </c>
      <c r="F260" s="164">
        <v>15000</v>
      </c>
      <c r="G260" s="164">
        <v>15000</v>
      </c>
    </row>
    <row r="261" spans="1:7" x14ac:dyDescent="0.25">
      <c r="A261" t="s">
        <v>352</v>
      </c>
      <c r="E261"/>
      <c r="F261" s="164">
        <v>15000</v>
      </c>
      <c r="G261" s="164">
        <v>15000</v>
      </c>
    </row>
    <row r="262" spans="1:7" x14ac:dyDescent="0.25">
      <c r="B262" t="s">
        <v>343</v>
      </c>
      <c r="E262"/>
      <c r="F262" s="164">
        <v>15000</v>
      </c>
      <c r="G262" s="164">
        <v>15000</v>
      </c>
    </row>
    <row r="263" spans="1:7" x14ac:dyDescent="0.25">
      <c r="C263" t="s">
        <v>388</v>
      </c>
      <c r="D263" t="s">
        <v>353</v>
      </c>
      <c r="E263" s="164">
        <v>15000</v>
      </c>
      <c r="F263" s="164">
        <v>15000</v>
      </c>
      <c r="G263" s="164">
        <v>15000</v>
      </c>
    </row>
    <row r="264" spans="1:7" x14ac:dyDescent="0.25">
      <c r="A264" t="s">
        <v>495</v>
      </c>
      <c r="E264"/>
      <c r="F264" s="164">
        <v>7307</v>
      </c>
      <c r="G264" s="164">
        <v>14614</v>
      </c>
    </row>
    <row r="265" spans="1:7" x14ac:dyDescent="0.25">
      <c r="B265" t="s">
        <v>497</v>
      </c>
      <c r="E265"/>
      <c r="F265" s="164">
        <v>7307</v>
      </c>
      <c r="G265" s="164">
        <v>14614</v>
      </c>
    </row>
    <row r="266" spans="1:7" x14ac:dyDescent="0.25">
      <c r="C266" t="s">
        <v>450</v>
      </c>
      <c r="D266" t="s">
        <v>496</v>
      </c>
      <c r="E266" s="164">
        <v>7307</v>
      </c>
      <c r="F266" s="164">
        <v>7307</v>
      </c>
      <c r="G266" s="164">
        <v>14614</v>
      </c>
    </row>
    <row r="267" spans="1:7" x14ac:dyDescent="0.25">
      <c r="A267" t="s">
        <v>525</v>
      </c>
      <c r="E267"/>
      <c r="F267" s="164">
        <v>6700</v>
      </c>
      <c r="G267" s="164">
        <v>13400</v>
      </c>
    </row>
    <row r="268" spans="1:7" x14ac:dyDescent="0.25">
      <c r="B268" t="s">
        <v>497</v>
      </c>
      <c r="E268"/>
      <c r="F268" s="164">
        <v>6700</v>
      </c>
      <c r="G268" s="164">
        <v>13400</v>
      </c>
    </row>
    <row r="269" spans="1:7" x14ac:dyDescent="0.25">
      <c r="C269" t="s">
        <v>450</v>
      </c>
      <c r="D269" t="s">
        <v>526</v>
      </c>
      <c r="E269" s="164">
        <v>6700</v>
      </c>
      <c r="F269" s="164">
        <v>6700</v>
      </c>
      <c r="G269" s="164">
        <v>13400</v>
      </c>
    </row>
    <row r="270" spans="1:7" x14ac:dyDescent="0.25">
      <c r="A270" t="s">
        <v>371</v>
      </c>
      <c r="E270"/>
      <c r="F270" s="164">
        <v>13000</v>
      </c>
      <c r="G270" s="164">
        <v>13000</v>
      </c>
    </row>
    <row r="271" spans="1:7" x14ac:dyDescent="0.25">
      <c r="B271" t="s">
        <v>343</v>
      </c>
      <c r="E271"/>
      <c r="F271" s="164">
        <v>13000</v>
      </c>
      <c r="G271" s="164">
        <v>13000</v>
      </c>
    </row>
    <row r="272" spans="1:7" x14ac:dyDescent="0.25">
      <c r="C272" t="s">
        <v>388</v>
      </c>
      <c r="D272" t="s">
        <v>372</v>
      </c>
      <c r="E272" s="164">
        <v>13000</v>
      </c>
      <c r="F272" s="164">
        <v>13000</v>
      </c>
      <c r="G272" s="164">
        <v>13000</v>
      </c>
    </row>
    <row r="273" spans="1:7" x14ac:dyDescent="0.25">
      <c r="A273" t="s">
        <v>86</v>
      </c>
      <c r="E273"/>
      <c r="F273" s="164">
        <v>12930</v>
      </c>
      <c r="G273" s="164">
        <v>12930</v>
      </c>
    </row>
    <row r="274" spans="1:7" x14ac:dyDescent="0.25">
      <c r="B274" t="s">
        <v>84</v>
      </c>
      <c r="E274"/>
      <c r="F274" s="164">
        <v>12930</v>
      </c>
      <c r="G274" s="164">
        <v>12930</v>
      </c>
    </row>
    <row r="275" spans="1:7" x14ac:dyDescent="0.25">
      <c r="C275" t="s">
        <v>63</v>
      </c>
      <c r="D275" t="s">
        <v>85</v>
      </c>
      <c r="E275" s="164">
        <v>12930</v>
      </c>
      <c r="F275" s="164">
        <v>12930</v>
      </c>
      <c r="G275" s="164">
        <v>12930</v>
      </c>
    </row>
    <row r="276" spans="1:7" x14ac:dyDescent="0.25">
      <c r="A276" t="s">
        <v>306</v>
      </c>
      <c r="E276"/>
      <c r="F276" s="164">
        <v>12250</v>
      </c>
      <c r="G276" s="164">
        <v>12250</v>
      </c>
    </row>
    <row r="277" spans="1:7" x14ac:dyDescent="0.25">
      <c r="B277" t="s">
        <v>308</v>
      </c>
      <c r="E277"/>
      <c r="F277" s="164">
        <v>12250</v>
      </c>
      <c r="G277" s="164">
        <v>12250</v>
      </c>
    </row>
    <row r="278" spans="1:7" x14ac:dyDescent="0.25">
      <c r="C278" t="s">
        <v>315</v>
      </c>
      <c r="D278" t="s">
        <v>307</v>
      </c>
      <c r="E278" s="164">
        <v>12250</v>
      </c>
      <c r="F278" s="164">
        <v>12250</v>
      </c>
      <c r="G278" s="164">
        <v>12250</v>
      </c>
    </row>
    <row r="279" spans="1:7" x14ac:dyDescent="0.25">
      <c r="A279" t="s">
        <v>704</v>
      </c>
      <c r="E279"/>
      <c r="F279" s="164">
        <v>12000</v>
      </c>
      <c r="G279" s="164">
        <v>12000</v>
      </c>
    </row>
    <row r="280" spans="1:7" x14ac:dyDescent="0.25">
      <c r="B280" t="s">
        <v>226</v>
      </c>
      <c r="E280"/>
      <c r="F280" s="164">
        <v>12000</v>
      </c>
      <c r="G280" s="164">
        <v>12000</v>
      </c>
    </row>
    <row r="281" spans="1:7" x14ac:dyDescent="0.25">
      <c r="C281" t="s">
        <v>315</v>
      </c>
      <c r="D281" t="s">
        <v>284</v>
      </c>
      <c r="E281" s="164">
        <v>12000</v>
      </c>
      <c r="F281" s="164">
        <v>12000</v>
      </c>
      <c r="G281" s="164">
        <v>12000</v>
      </c>
    </row>
    <row r="282" spans="1:7" x14ac:dyDescent="0.25">
      <c r="B282" t="s">
        <v>704</v>
      </c>
      <c r="E282"/>
      <c r="F282" s="164"/>
      <c r="G282" s="164">
        <v>0</v>
      </c>
    </row>
    <row r="283" spans="1:7" x14ac:dyDescent="0.25">
      <c r="C283" t="s">
        <v>387</v>
      </c>
      <c r="D283" t="s">
        <v>621</v>
      </c>
      <c r="E283" s="164" t="s">
        <v>708</v>
      </c>
      <c r="F283" s="164"/>
      <c r="G283" s="164">
        <v>0</v>
      </c>
    </row>
    <row r="284" spans="1:7" x14ac:dyDescent="0.25">
      <c r="D284" t="s">
        <v>618</v>
      </c>
      <c r="E284" s="164" t="s">
        <v>708</v>
      </c>
      <c r="F284" s="164"/>
      <c r="G284" s="164">
        <v>0</v>
      </c>
    </row>
    <row r="285" spans="1:7" x14ac:dyDescent="0.25">
      <c r="D285" t="s">
        <v>633</v>
      </c>
      <c r="E285" s="164" t="s">
        <v>708</v>
      </c>
      <c r="F285" s="164"/>
      <c r="G285" s="164">
        <v>0</v>
      </c>
    </row>
    <row r="286" spans="1:7" x14ac:dyDescent="0.25">
      <c r="D286" t="s">
        <v>615</v>
      </c>
      <c r="E286" s="164" t="s">
        <v>708</v>
      </c>
      <c r="F286" s="164"/>
      <c r="G286" s="164">
        <v>0</v>
      </c>
    </row>
    <row r="287" spans="1:7" x14ac:dyDescent="0.25">
      <c r="D287" t="s">
        <v>612</v>
      </c>
      <c r="E287" s="164" t="s">
        <v>708</v>
      </c>
      <c r="F287" s="164"/>
      <c r="G287" s="164">
        <v>0</v>
      </c>
    </row>
    <row r="288" spans="1:7" x14ac:dyDescent="0.25">
      <c r="D288" t="s">
        <v>609</v>
      </c>
      <c r="E288" s="164" t="s">
        <v>708</v>
      </c>
      <c r="F288" s="164"/>
      <c r="G288" s="164">
        <v>0</v>
      </c>
    </row>
    <row r="289" spans="3:7" x14ac:dyDescent="0.25">
      <c r="D289" t="s">
        <v>627</v>
      </c>
      <c r="E289" s="164" t="s">
        <v>708</v>
      </c>
      <c r="F289" s="164"/>
      <c r="G289" s="164">
        <v>0</v>
      </c>
    </row>
    <row r="290" spans="3:7" x14ac:dyDescent="0.25">
      <c r="D290" t="s">
        <v>606</v>
      </c>
      <c r="E290" s="164" t="s">
        <v>708</v>
      </c>
      <c r="F290" s="164"/>
      <c r="G290" s="164">
        <v>0</v>
      </c>
    </row>
    <row r="291" spans="3:7" x14ac:dyDescent="0.25">
      <c r="D291" t="s">
        <v>630</v>
      </c>
      <c r="E291" s="164" t="s">
        <v>708</v>
      </c>
      <c r="F291" s="164"/>
      <c r="G291" s="164">
        <v>0</v>
      </c>
    </row>
    <row r="292" spans="3:7" x14ac:dyDescent="0.25">
      <c r="D292" t="s">
        <v>624</v>
      </c>
      <c r="E292" s="164" t="s">
        <v>708</v>
      </c>
      <c r="F292" s="164"/>
      <c r="G292" s="164">
        <v>0</v>
      </c>
    </row>
    <row r="293" spans="3:7" x14ac:dyDescent="0.25">
      <c r="C293" t="s">
        <v>695</v>
      </c>
      <c r="D293" t="s">
        <v>678</v>
      </c>
      <c r="E293" s="164" t="s">
        <v>708</v>
      </c>
      <c r="F293" s="164"/>
      <c r="G293" s="164">
        <v>0</v>
      </c>
    </row>
    <row r="294" spans="3:7" x14ac:dyDescent="0.25">
      <c r="D294" t="s">
        <v>684</v>
      </c>
      <c r="E294" s="164" t="s">
        <v>708</v>
      </c>
      <c r="F294" s="164"/>
      <c r="G294" s="164">
        <v>0</v>
      </c>
    </row>
    <row r="295" spans="3:7" x14ac:dyDescent="0.25">
      <c r="D295" t="s">
        <v>672</v>
      </c>
      <c r="E295" s="164" t="s">
        <v>708</v>
      </c>
      <c r="F295" s="164"/>
      <c r="G295" s="164">
        <v>0</v>
      </c>
    </row>
    <row r="296" spans="3:7" x14ac:dyDescent="0.25">
      <c r="D296" t="s">
        <v>609</v>
      </c>
      <c r="E296" s="164" t="s">
        <v>708</v>
      </c>
      <c r="F296" s="164"/>
      <c r="G296" s="164">
        <v>0</v>
      </c>
    </row>
    <row r="297" spans="3:7" x14ac:dyDescent="0.25">
      <c r="D297" t="s">
        <v>669</v>
      </c>
      <c r="E297" s="164" t="s">
        <v>708</v>
      </c>
      <c r="F297" s="164"/>
      <c r="G297" s="164">
        <v>0</v>
      </c>
    </row>
    <row r="298" spans="3:7" x14ac:dyDescent="0.25">
      <c r="D298" t="s">
        <v>667</v>
      </c>
      <c r="E298" s="164" t="s">
        <v>708</v>
      </c>
      <c r="F298" s="164"/>
      <c r="G298" s="164">
        <v>0</v>
      </c>
    </row>
    <row r="299" spans="3:7" x14ac:dyDescent="0.25">
      <c r="D299" t="s">
        <v>664</v>
      </c>
      <c r="E299" s="164" t="s">
        <v>708</v>
      </c>
      <c r="F299" s="164"/>
      <c r="G299" s="164">
        <v>0</v>
      </c>
    </row>
    <row r="300" spans="3:7" x14ac:dyDescent="0.25">
      <c r="D300" t="s">
        <v>682</v>
      </c>
      <c r="E300" s="164" t="s">
        <v>708</v>
      </c>
      <c r="F300" s="164"/>
      <c r="G300" s="164">
        <v>0</v>
      </c>
    </row>
    <row r="301" spans="3:7" x14ac:dyDescent="0.25">
      <c r="D301" t="s">
        <v>687</v>
      </c>
      <c r="E301" s="164" t="s">
        <v>708</v>
      </c>
      <c r="F301" s="164"/>
      <c r="G301" s="164">
        <v>0</v>
      </c>
    </row>
    <row r="302" spans="3:7" x14ac:dyDescent="0.25">
      <c r="D302" t="s">
        <v>654</v>
      </c>
      <c r="E302" s="164" t="s">
        <v>708</v>
      </c>
      <c r="F302" s="164"/>
      <c r="G302" s="164">
        <v>0</v>
      </c>
    </row>
    <row r="303" spans="3:7" x14ac:dyDescent="0.25">
      <c r="D303" t="s">
        <v>660</v>
      </c>
      <c r="E303" s="164" t="s">
        <v>708</v>
      </c>
      <c r="F303" s="164"/>
      <c r="G303" s="164">
        <v>0</v>
      </c>
    </row>
    <row r="304" spans="3:7" x14ac:dyDescent="0.25">
      <c r="D304" t="s">
        <v>657</v>
      </c>
      <c r="E304" s="164" t="s">
        <v>708</v>
      </c>
      <c r="F304" s="164"/>
      <c r="G304" s="164">
        <v>0</v>
      </c>
    </row>
    <row r="305" spans="1:7" x14ac:dyDescent="0.25">
      <c r="D305" t="s">
        <v>675</v>
      </c>
      <c r="E305" s="164" t="s">
        <v>708</v>
      </c>
      <c r="F305" s="164"/>
      <c r="G305" s="164">
        <v>0</v>
      </c>
    </row>
    <row r="306" spans="1:7" x14ac:dyDescent="0.25">
      <c r="D306" t="s">
        <v>680</v>
      </c>
      <c r="E306" s="164" t="s">
        <v>708</v>
      </c>
      <c r="F306" s="164"/>
      <c r="G306" s="164">
        <v>0</v>
      </c>
    </row>
    <row r="307" spans="1:7" x14ac:dyDescent="0.25">
      <c r="A307" t="s">
        <v>255</v>
      </c>
      <c r="E307"/>
      <c r="F307" s="164">
        <v>12000</v>
      </c>
      <c r="G307" s="164">
        <v>12000</v>
      </c>
    </row>
    <row r="308" spans="1:7" x14ac:dyDescent="0.25">
      <c r="B308" t="s">
        <v>257</v>
      </c>
      <c r="E308"/>
      <c r="F308" s="164">
        <v>12000</v>
      </c>
      <c r="G308" s="164">
        <v>12000</v>
      </c>
    </row>
    <row r="309" spans="1:7" x14ac:dyDescent="0.25">
      <c r="C309" t="s">
        <v>315</v>
      </c>
      <c r="D309" t="s">
        <v>256</v>
      </c>
      <c r="E309" s="164">
        <v>12000</v>
      </c>
      <c r="F309" s="164">
        <v>12000</v>
      </c>
      <c r="G309" s="164">
        <v>12000</v>
      </c>
    </row>
    <row r="310" spans="1:7" x14ac:dyDescent="0.25">
      <c r="A310" t="s">
        <v>515</v>
      </c>
      <c r="E310"/>
      <c r="F310" s="164">
        <v>5797</v>
      </c>
      <c r="G310" s="164">
        <v>11594</v>
      </c>
    </row>
    <row r="311" spans="1:7" x14ac:dyDescent="0.25">
      <c r="B311" t="s">
        <v>502</v>
      </c>
      <c r="E311"/>
      <c r="F311" s="164">
        <v>5797</v>
      </c>
      <c r="G311" s="164">
        <v>11594</v>
      </c>
    </row>
    <row r="312" spans="1:7" x14ac:dyDescent="0.25">
      <c r="C312" t="s">
        <v>450</v>
      </c>
      <c r="D312" t="s">
        <v>516</v>
      </c>
      <c r="E312" s="164">
        <v>5797</v>
      </c>
      <c r="F312" s="164">
        <v>5797</v>
      </c>
      <c r="G312" s="164">
        <v>11594</v>
      </c>
    </row>
    <row r="313" spans="1:7" x14ac:dyDescent="0.25">
      <c r="A313" t="s">
        <v>431</v>
      </c>
      <c r="E313"/>
      <c r="F313" s="164">
        <v>11336.64</v>
      </c>
      <c r="G313" s="164">
        <v>11336.64</v>
      </c>
    </row>
    <row r="314" spans="1:7" x14ac:dyDescent="0.25">
      <c r="B314" t="s">
        <v>281</v>
      </c>
      <c r="E314"/>
      <c r="F314" s="164">
        <v>11336.64</v>
      </c>
      <c r="G314" s="164">
        <v>11336.64</v>
      </c>
    </row>
    <row r="315" spans="1:7" x14ac:dyDescent="0.25">
      <c r="C315" t="s">
        <v>387</v>
      </c>
      <c r="D315" t="s">
        <v>432</v>
      </c>
      <c r="E315" s="164">
        <v>5668.32</v>
      </c>
      <c r="F315" s="164">
        <v>5668.32</v>
      </c>
      <c r="G315" s="164">
        <v>5668.32</v>
      </c>
    </row>
    <row r="316" spans="1:7" x14ac:dyDescent="0.25">
      <c r="C316" t="s">
        <v>695</v>
      </c>
      <c r="D316" t="s">
        <v>432</v>
      </c>
      <c r="E316" s="164">
        <v>5668.32</v>
      </c>
      <c r="F316" s="164">
        <v>5668.32</v>
      </c>
      <c r="G316" s="164">
        <v>5668.32</v>
      </c>
    </row>
    <row r="317" spans="1:7" x14ac:dyDescent="0.25">
      <c r="A317">
        <v>19655</v>
      </c>
      <c r="E317"/>
      <c r="F317" s="164">
        <v>11200</v>
      </c>
      <c r="G317" s="164">
        <v>11200</v>
      </c>
    </row>
    <row r="318" spans="1:7" x14ac:dyDescent="0.25">
      <c r="B318" t="s">
        <v>479</v>
      </c>
      <c r="E318"/>
      <c r="F318" s="164">
        <v>11200</v>
      </c>
      <c r="G318" s="164">
        <v>11200</v>
      </c>
    </row>
    <row r="319" spans="1:7" x14ac:dyDescent="0.25">
      <c r="C319" t="s">
        <v>450</v>
      </c>
      <c r="D319" t="s">
        <v>478</v>
      </c>
      <c r="E319" s="164">
        <v>11200</v>
      </c>
      <c r="F319" s="164">
        <v>11200</v>
      </c>
      <c r="G319" s="164">
        <v>11200</v>
      </c>
    </row>
    <row r="320" spans="1:7" x14ac:dyDescent="0.25">
      <c r="A320" t="s">
        <v>231</v>
      </c>
      <c r="E320"/>
      <c r="F320" s="164">
        <v>10904.1</v>
      </c>
      <c r="G320" s="164">
        <v>10904.1</v>
      </c>
    </row>
    <row r="321" spans="1:7" x14ac:dyDescent="0.25">
      <c r="B321" t="s">
        <v>226</v>
      </c>
      <c r="E321"/>
      <c r="F321" s="164">
        <v>10904.1</v>
      </c>
      <c r="G321" s="164">
        <v>10904.1</v>
      </c>
    </row>
    <row r="322" spans="1:7" x14ac:dyDescent="0.25">
      <c r="C322" t="s">
        <v>315</v>
      </c>
      <c r="D322" t="s">
        <v>232</v>
      </c>
      <c r="E322" s="164">
        <v>10904.1</v>
      </c>
      <c r="F322" s="164">
        <v>10904.1</v>
      </c>
      <c r="G322" s="164">
        <v>10904.1</v>
      </c>
    </row>
    <row r="323" spans="1:7" x14ac:dyDescent="0.25">
      <c r="A323" t="s">
        <v>239</v>
      </c>
      <c r="E323"/>
      <c r="F323" s="164">
        <v>10904.1</v>
      </c>
      <c r="G323" s="164">
        <v>10904.1</v>
      </c>
    </row>
    <row r="324" spans="1:7" x14ac:dyDescent="0.25">
      <c r="B324" t="s">
        <v>226</v>
      </c>
      <c r="E324"/>
      <c r="F324" s="164">
        <v>10904.1</v>
      </c>
      <c r="G324" s="164">
        <v>10904.1</v>
      </c>
    </row>
    <row r="325" spans="1:7" x14ac:dyDescent="0.25">
      <c r="C325" t="s">
        <v>315</v>
      </c>
      <c r="D325" t="s">
        <v>240</v>
      </c>
      <c r="E325" s="164">
        <v>10904.1</v>
      </c>
      <c r="F325" s="164">
        <v>10904.1</v>
      </c>
      <c r="G325" s="164">
        <v>10904.1</v>
      </c>
    </row>
    <row r="326" spans="1:7" x14ac:dyDescent="0.25">
      <c r="A326" t="s">
        <v>241</v>
      </c>
      <c r="E326"/>
      <c r="F326" s="164">
        <v>10904.1</v>
      </c>
      <c r="G326" s="164">
        <v>10904.1</v>
      </c>
    </row>
    <row r="327" spans="1:7" x14ac:dyDescent="0.25">
      <c r="B327" t="s">
        <v>226</v>
      </c>
      <c r="E327"/>
      <c r="F327" s="164">
        <v>10904.1</v>
      </c>
      <c r="G327" s="164">
        <v>10904.1</v>
      </c>
    </row>
    <row r="328" spans="1:7" x14ac:dyDescent="0.25">
      <c r="C328" t="s">
        <v>315</v>
      </c>
      <c r="D328" t="s">
        <v>242</v>
      </c>
      <c r="E328" s="164">
        <v>10904.1</v>
      </c>
      <c r="F328" s="164">
        <v>10904.1</v>
      </c>
      <c r="G328" s="164">
        <v>10904.1</v>
      </c>
    </row>
    <row r="329" spans="1:7" x14ac:dyDescent="0.25">
      <c r="A329" t="s">
        <v>229</v>
      </c>
      <c r="E329"/>
      <c r="F329" s="164">
        <v>10904.1</v>
      </c>
      <c r="G329" s="164">
        <v>10904.1</v>
      </c>
    </row>
    <row r="330" spans="1:7" x14ac:dyDescent="0.25">
      <c r="B330" t="s">
        <v>226</v>
      </c>
      <c r="E330"/>
      <c r="F330" s="164">
        <v>10904.1</v>
      </c>
      <c r="G330" s="164">
        <v>10904.1</v>
      </c>
    </row>
    <row r="331" spans="1:7" x14ac:dyDescent="0.25">
      <c r="C331" t="s">
        <v>315</v>
      </c>
      <c r="D331" t="s">
        <v>230</v>
      </c>
      <c r="E331" s="164">
        <v>10904.1</v>
      </c>
      <c r="F331" s="164">
        <v>10904.1</v>
      </c>
      <c r="G331" s="164">
        <v>10904.1</v>
      </c>
    </row>
    <row r="332" spans="1:7" x14ac:dyDescent="0.25">
      <c r="A332" t="s">
        <v>233</v>
      </c>
      <c r="E332"/>
      <c r="F332" s="164">
        <v>10904.1</v>
      </c>
      <c r="G332" s="164">
        <v>10904.1</v>
      </c>
    </row>
    <row r="333" spans="1:7" x14ac:dyDescent="0.25">
      <c r="B333" t="s">
        <v>226</v>
      </c>
      <c r="E333"/>
      <c r="F333" s="164">
        <v>10904.1</v>
      </c>
      <c r="G333" s="164">
        <v>10904.1</v>
      </c>
    </row>
    <row r="334" spans="1:7" x14ac:dyDescent="0.25">
      <c r="C334" t="s">
        <v>315</v>
      </c>
      <c r="D334" t="s">
        <v>234</v>
      </c>
      <c r="E334" s="164">
        <v>10904.1</v>
      </c>
      <c r="F334" s="164">
        <v>10904.1</v>
      </c>
      <c r="G334" s="164">
        <v>10904.1</v>
      </c>
    </row>
    <row r="335" spans="1:7" x14ac:dyDescent="0.25">
      <c r="A335" t="s">
        <v>243</v>
      </c>
      <c r="E335"/>
      <c r="F335" s="164">
        <v>10904.1</v>
      </c>
      <c r="G335" s="164">
        <v>10904.1</v>
      </c>
    </row>
    <row r="336" spans="1:7" x14ac:dyDescent="0.25">
      <c r="B336" t="s">
        <v>226</v>
      </c>
      <c r="E336"/>
      <c r="F336" s="164">
        <v>10904.1</v>
      </c>
      <c r="G336" s="164">
        <v>10904.1</v>
      </c>
    </row>
    <row r="337" spans="1:7" x14ac:dyDescent="0.25">
      <c r="C337" t="s">
        <v>315</v>
      </c>
      <c r="D337" t="s">
        <v>244</v>
      </c>
      <c r="E337" s="164">
        <v>10904.1</v>
      </c>
      <c r="F337" s="164">
        <v>10904.1</v>
      </c>
      <c r="G337" s="164">
        <v>10904.1</v>
      </c>
    </row>
    <row r="338" spans="1:7" x14ac:dyDescent="0.25">
      <c r="A338" t="s">
        <v>247</v>
      </c>
      <c r="E338"/>
      <c r="F338" s="164">
        <v>10904.1</v>
      </c>
      <c r="G338" s="164">
        <v>10904.1</v>
      </c>
    </row>
    <row r="339" spans="1:7" x14ac:dyDescent="0.25">
      <c r="B339" t="s">
        <v>226</v>
      </c>
      <c r="E339"/>
      <c r="F339" s="164">
        <v>10904.1</v>
      </c>
      <c r="G339" s="164">
        <v>10904.1</v>
      </c>
    </row>
    <row r="340" spans="1:7" x14ac:dyDescent="0.25">
      <c r="C340" t="s">
        <v>315</v>
      </c>
      <c r="D340" t="s">
        <v>248</v>
      </c>
      <c r="E340" s="164">
        <v>10904.1</v>
      </c>
      <c r="F340" s="164">
        <v>10904.1</v>
      </c>
      <c r="G340" s="164">
        <v>10904.1</v>
      </c>
    </row>
    <row r="341" spans="1:7" x14ac:dyDescent="0.25">
      <c r="A341" t="s">
        <v>245</v>
      </c>
      <c r="E341"/>
      <c r="F341" s="164">
        <v>10873.7</v>
      </c>
      <c r="G341" s="164">
        <v>10873.7</v>
      </c>
    </row>
    <row r="342" spans="1:7" x14ac:dyDescent="0.25">
      <c r="B342" t="s">
        <v>226</v>
      </c>
      <c r="E342"/>
      <c r="F342" s="164">
        <v>10873.7</v>
      </c>
      <c r="G342" s="164">
        <v>10873.7</v>
      </c>
    </row>
    <row r="343" spans="1:7" x14ac:dyDescent="0.25">
      <c r="C343" t="s">
        <v>315</v>
      </c>
      <c r="D343" t="s">
        <v>246</v>
      </c>
      <c r="E343" s="164">
        <v>10873.7</v>
      </c>
      <c r="F343" s="164">
        <v>10873.7</v>
      </c>
      <c r="G343" s="164">
        <v>10873.7</v>
      </c>
    </row>
    <row r="344" spans="1:7" x14ac:dyDescent="0.25">
      <c r="A344" t="s">
        <v>216</v>
      </c>
      <c r="E344"/>
      <c r="F344" s="164">
        <v>10788</v>
      </c>
      <c r="G344" s="164">
        <v>10788</v>
      </c>
    </row>
    <row r="345" spans="1:7" x14ac:dyDescent="0.25">
      <c r="B345" t="s">
        <v>205</v>
      </c>
      <c r="E345"/>
      <c r="F345" s="164">
        <v>10788</v>
      </c>
      <c r="G345" s="164">
        <v>10788</v>
      </c>
    </row>
    <row r="346" spans="1:7" x14ac:dyDescent="0.25">
      <c r="C346" t="s">
        <v>315</v>
      </c>
      <c r="D346" t="s">
        <v>217</v>
      </c>
      <c r="E346" s="164">
        <v>10788</v>
      </c>
      <c r="F346" s="164">
        <v>10788</v>
      </c>
      <c r="G346" s="164">
        <v>10788</v>
      </c>
    </row>
    <row r="347" spans="1:7" x14ac:dyDescent="0.25">
      <c r="A347" t="s">
        <v>94</v>
      </c>
      <c r="E347"/>
      <c r="F347" s="164">
        <v>10120</v>
      </c>
      <c r="G347" s="164">
        <v>10120</v>
      </c>
    </row>
    <row r="348" spans="1:7" x14ac:dyDescent="0.25">
      <c r="B348" t="s">
        <v>84</v>
      </c>
      <c r="E348"/>
      <c r="F348" s="164">
        <v>10120</v>
      </c>
      <c r="G348" s="164">
        <v>10120</v>
      </c>
    </row>
    <row r="349" spans="1:7" x14ac:dyDescent="0.25">
      <c r="C349" t="s">
        <v>63</v>
      </c>
      <c r="D349" t="s">
        <v>93</v>
      </c>
      <c r="E349" s="164">
        <v>10120</v>
      </c>
      <c r="F349" s="164">
        <v>10120</v>
      </c>
      <c r="G349" s="164">
        <v>10120</v>
      </c>
    </row>
    <row r="350" spans="1:7" x14ac:dyDescent="0.25">
      <c r="A350" t="s">
        <v>473</v>
      </c>
      <c r="E350"/>
      <c r="F350" s="164">
        <v>9234.7107438016537</v>
      </c>
      <c r="G350" s="164">
        <v>9234.7107438016537</v>
      </c>
    </row>
    <row r="351" spans="1:7" x14ac:dyDescent="0.25">
      <c r="B351" t="s">
        <v>469</v>
      </c>
      <c r="E351"/>
      <c r="F351" s="164">
        <v>9234.7107438016537</v>
      </c>
      <c r="G351" s="164">
        <v>9234.7107438016537</v>
      </c>
    </row>
    <row r="352" spans="1:7" x14ac:dyDescent="0.25">
      <c r="C352" t="s">
        <v>450</v>
      </c>
      <c r="D352" t="s">
        <v>474</v>
      </c>
      <c r="E352" s="164">
        <v>9234.7107438016537</v>
      </c>
      <c r="F352" s="164">
        <v>9234.7107438016537</v>
      </c>
      <c r="G352" s="164">
        <v>9234.7107438016537</v>
      </c>
    </row>
    <row r="353" spans="1:7" x14ac:dyDescent="0.25">
      <c r="A353" t="s">
        <v>366</v>
      </c>
      <c r="E353"/>
      <c r="F353" s="164">
        <v>9000</v>
      </c>
      <c r="G353" s="164">
        <v>9000</v>
      </c>
    </row>
    <row r="354" spans="1:7" x14ac:dyDescent="0.25">
      <c r="B354" t="s">
        <v>368</v>
      </c>
      <c r="E354"/>
      <c r="F354" s="164">
        <v>9000</v>
      </c>
      <c r="G354" s="164">
        <v>9000</v>
      </c>
    </row>
    <row r="355" spans="1:7" x14ac:dyDescent="0.25">
      <c r="C355" t="s">
        <v>388</v>
      </c>
      <c r="D355" t="s">
        <v>367</v>
      </c>
      <c r="E355" s="164">
        <v>9000</v>
      </c>
      <c r="F355" s="164">
        <v>9000</v>
      </c>
      <c r="G355" s="164">
        <v>9000</v>
      </c>
    </row>
    <row r="356" spans="1:7" x14ac:dyDescent="0.25">
      <c r="A356" t="s">
        <v>356</v>
      </c>
      <c r="E356"/>
      <c r="F356" s="164">
        <v>9000</v>
      </c>
      <c r="G356" s="164">
        <v>9000</v>
      </c>
    </row>
    <row r="357" spans="1:7" x14ac:dyDescent="0.25">
      <c r="B357" t="s">
        <v>358</v>
      </c>
      <c r="E357"/>
      <c r="F357" s="164">
        <v>9000</v>
      </c>
      <c r="G357" s="164">
        <v>9000</v>
      </c>
    </row>
    <row r="358" spans="1:7" x14ac:dyDescent="0.25">
      <c r="C358" t="s">
        <v>388</v>
      </c>
      <c r="D358" t="s">
        <v>357</v>
      </c>
      <c r="E358" s="164">
        <v>9000</v>
      </c>
      <c r="F358" s="164">
        <v>9000</v>
      </c>
      <c r="G358" s="164">
        <v>9000</v>
      </c>
    </row>
    <row r="359" spans="1:7" x14ac:dyDescent="0.25">
      <c r="A359" t="s">
        <v>268</v>
      </c>
      <c r="E359"/>
      <c r="F359" s="164">
        <v>8470</v>
      </c>
      <c r="G359" s="164">
        <v>8470</v>
      </c>
    </row>
    <row r="360" spans="1:7" x14ac:dyDescent="0.25">
      <c r="B360" t="s">
        <v>190</v>
      </c>
      <c r="E360"/>
      <c r="F360" s="164">
        <v>8470</v>
      </c>
      <c r="G360" s="164">
        <v>8470</v>
      </c>
    </row>
    <row r="361" spans="1:7" x14ac:dyDescent="0.25">
      <c r="C361" t="s">
        <v>315</v>
      </c>
      <c r="D361" t="s">
        <v>269</v>
      </c>
      <c r="E361" s="164">
        <v>8470</v>
      </c>
      <c r="F361" s="164">
        <v>8470</v>
      </c>
      <c r="G361" s="164">
        <v>8470</v>
      </c>
    </row>
    <row r="362" spans="1:7" x14ac:dyDescent="0.25">
      <c r="A362">
        <v>345789</v>
      </c>
      <c r="E362"/>
      <c r="F362" s="164">
        <v>8303.3057851239664</v>
      </c>
      <c r="G362" s="164">
        <v>8303.3057851239664</v>
      </c>
    </row>
    <row r="363" spans="1:7" x14ac:dyDescent="0.25">
      <c r="B363" t="s">
        <v>476</v>
      </c>
      <c r="E363"/>
      <c r="F363" s="164">
        <v>8303.3057851239664</v>
      </c>
      <c r="G363" s="164">
        <v>8303.3057851239664</v>
      </c>
    </row>
    <row r="364" spans="1:7" x14ac:dyDescent="0.25">
      <c r="C364" t="s">
        <v>450</v>
      </c>
      <c r="D364" t="s">
        <v>477</v>
      </c>
      <c r="E364" s="164">
        <v>8303.3057851239664</v>
      </c>
      <c r="F364" s="164">
        <v>8303.3057851239664</v>
      </c>
      <c r="G364" s="164">
        <v>8303.3057851239664</v>
      </c>
    </row>
    <row r="365" spans="1:7" x14ac:dyDescent="0.25">
      <c r="A365" t="s">
        <v>568</v>
      </c>
      <c r="E365"/>
      <c r="F365" s="164">
        <v>8295.67</v>
      </c>
      <c r="G365" s="164">
        <v>8295.67</v>
      </c>
    </row>
    <row r="366" spans="1:7" x14ac:dyDescent="0.25">
      <c r="B366" t="s">
        <v>281</v>
      </c>
      <c r="E366"/>
      <c r="F366" s="164">
        <v>8295.67</v>
      </c>
      <c r="G366" s="164">
        <v>8295.67</v>
      </c>
    </row>
    <row r="367" spans="1:7" x14ac:dyDescent="0.25">
      <c r="C367" t="s">
        <v>387</v>
      </c>
      <c r="D367" t="s">
        <v>569</v>
      </c>
      <c r="E367" s="164">
        <v>8295.67</v>
      </c>
      <c r="F367" s="164">
        <v>8295.67</v>
      </c>
      <c r="G367" s="164">
        <v>8295.67</v>
      </c>
    </row>
    <row r="368" spans="1:7" x14ac:dyDescent="0.25">
      <c r="A368" t="s">
        <v>54</v>
      </c>
      <c r="E368"/>
      <c r="F368" s="164">
        <v>30240</v>
      </c>
      <c r="G368" s="164">
        <v>8064</v>
      </c>
    </row>
    <row r="369" spans="1:7" x14ac:dyDescent="0.25">
      <c r="B369" t="s">
        <v>24</v>
      </c>
      <c r="E369"/>
      <c r="F369" s="164">
        <v>30240</v>
      </c>
      <c r="G369" s="164">
        <v>8064</v>
      </c>
    </row>
    <row r="370" spans="1:7" x14ac:dyDescent="0.25">
      <c r="C370" t="s">
        <v>8</v>
      </c>
      <c r="D370" t="s">
        <v>53</v>
      </c>
      <c r="E370" s="164">
        <v>16.8</v>
      </c>
      <c r="F370" s="164">
        <v>30240</v>
      </c>
      <c r="G370" s="164">
        <v>8064</v>
      </c>
    </row>
    <row r="371" spans="1:7" x14ac:dyDescent="0.25">
      <c r="A371">
        <v>5247829001</v>
      </c>
      <c r="E371"/>
      <c r="F371" s="164">
        <v>7948.25</v>
      </c>
      <c r="G371" s="164">
        <v>7948.25</v>
      </c>
    </row>
    <row r="372" spans="1:7" x14ac:dyDescent="0.25">
      <c r="B372" t="s">
        <v>332</v>
      </c>
      <c r="E372"/>
      <c r="F372" s="164">
        <v>7948.25</v>
      </c>
      <c r="G372" s="164">
        <v>7948.25</v>
      </c>
    </row>
    <row r="373" spans="1:7" x14ac:dyDescent="0.25">
      <c r="C373" t="s">
        <v>387</v>
      </c>
      <c r="D373" t="s">
        <v>436</v>
      </c>
      <c r="E373" s="164">
        <v>719.3</v>
      </c>
      <c r="F373" s="164">
        <v>3596.5</v>
      </c>
      <c r="G373" s="164">
        <v>3596.5</v>
      </c>
    </row>
    <row r="374" spans="1:7" x14ac:dyDescent="0.25">
      <c r="C374" t="s">
        <v>695</v>
      </c>
      <c r="D374" t="s">
        <v>436</v>
      </c>
      <c r="E374" s="164">
        <v>870.35</v>
      </c>
      <c r="F374" s="164">
        <v>4351.75</v>
      </c>
      <c r="G374" s="164">
        <v>4351.75</v>
      </c>
    </row>
    <row r="375" spans="1:7" x14ac:dyDescent="0.25">
      <c r="A375">
        <v>5424569001</v>
      </c>
      <c r="E375"/>
      <c r="F375" s="164">
        <v>7818.6</v>
      </c>
      <c r="G375" s="164">
        <v>7818.6</v>
      </c>
    </row>
    <row r="376" spans="1:7" x14ac:dyDescent="0.25">
      <c r="B376" t="s">
        <v>332</v>
      </c>
      <c r="E376"/>
      <c r="F376" s="164">
        <v>7818.6</v>
      </c>
      <c r="G376" s="164">
        <v>7818.6</v>
      </c>
    </row>
    <row r="377" spans="1:7" x14ac:dyDescent="0.25">
      <c r="C377" t="s">
        <v>387</v>
      </c>
      <c r="D377" t="s">
        <v>424</v>
      </c>
      <c r="E377" s="164">
        <v>2606.1999999999998</v>
      </c>
      <c r="F377" s="164">
        <v>7818.6</v>
      </c>
      <c r="G377" s="164">
        <v>7818.6</v>
      </c>
    </row>
    <row r="378" spans="1:7" x14ac:dyDescent="0.25">
      <c r="A378" t="s">
        <v>304</v>
      </c>
      <c r="E378"/>
      <c r="F378" s="164">
        <v>7430</v>
      </c>
      <c r="G378" s="164">
        <v>7430</v>
      </c>
    </row>
    <row r="379" spans="1:7" x14ac:dyDescent="0.25">
      <c r="B379" t="s">
        <v>190</v>
      </c>
      <c r="E379"/>
      <c r="F379" s="164">
        <v>7430</v>
      </c>
      <c r="G379" s="164">
        <v>7430</v>
      </c>
    </row>
    <row r="380" spans="1:7" x14ac:dyDescent="0.25">
      <c r="C380" t="s">
        <v>315</v>
      </c>
      <c r="D380" t="s">
        <v>305</v>
      </c>
      <c r="E380" s="164">
        <v>7430</v>
      </c>
      <c r="F380" s="164">
        <v>7430</v>
      </c>
      <c r="G380" s="164">
        <v>7430</v>
      </c>
    </row>
    <row r="381" spans="1:7" x14ac:dyDescent="0.25">
      <c r="A381">
        <v>7098928</v>
      </c>
      <c r="E381"/>
      <c r="F381" s="164">
        <v>7340.8</v>
      </c>
      <c r="G381" s="164">
        <v>7340.8</v>
      </c>
    </row>
    <row r="382" spans="1:7" x14ac:dyDescent="0.25">
      <c r="B382" t="s">
        <v>332</v>
      </c>
      <c r="E382"/>
      <c r="F382" s="164">
        <v>7340.8</v>
      </c>
      <c r="G382" s="164">
        <v>7340.8</v>
      </c>
    </row>
    <row r="383" spans="1:7" x14ac:dyDescent="0.25">
      <c r="C383" t="s">
        <v>387</v>
      </c>
      <c r="D383" t="s">
        <v>434</v>
      </c>
      <c r="E383" s="164">
        <v>3320.8</v>
      </c>
      <c r="F383" s="164">
        <v>3320.8</v>
      </c>
      <c r="G383" s="164">
        <v>3320.8</v>
      </c>
    </row>
    <row r="384" spans="1:7" x14ac:dyDescent="0.25">
      <c r="C384" t="s">
        <v>695</v>
      </c>
      <c r="D384" t="s">
        <v>434</v>
      </c>
      <c r="E384" s="164">
        <v>4020</v>
      </c>
      <c r="F384" s="164">
        <v>4020</v>
      </c>
      <c r="G384" s="164">
        <v>4020</v>
      </c>
    </row>
    <row r="385" spans="1:7" x14ac:dyDescent="0.25">
      <c r="A385" t="s">
        <v>249</v>
      </c>
      <c r="E385"/>
      <c r="F385" s="164">
        <v>7239</v>
      </c>
      <c r="G385" s="164">
        <v>7239</v>
      </c>
    </row>
    <row r="386" spans="1:7" x14ac:dyDescent="0.25">
      <c r="B386" t="s">
        <v>226</v>
      </c>
      <c r="E386"/>
      <c r="F386" s="164">
        <v>7239</v>
      </c>
      <c r="G386" s="164">
        <v>7239</v>
      </c>
    </row>
    <row r="387" spans="1:7" x14ac:dyDescent="0.25">
      <c r="C387" t="s">
        <v>315</v>
      </c>
      <c r="D387" t="s">
        <v>250</v>
      </c>
      <c r="E387" s="164">
        <v>7239</v>
      </c>
      <c r="F387" s="164">
        <v>7239</v>
      </c>
      <c r="G387" s="164">
        <v>7239</v>
      </c>
    </row>
    <row r="388" spans="1:7" x14ac:dyDescent="0.25">
      <c r="A388" t="s">
        <v>467</v>
      </c>
      <c r="E388"/>
      <c r="F388" s="164">
        <v>6783.4710743801652</v>
      </c>
      <c r="G388" s="164">
        <v>6783.4710743801652</v>
      </c>
    </row>
    <row r="389" spans="1:7" x14ac:dyDescent="0.25">
      <c r="B389" t="s">
        <v>469</v>
      </c>
      <c r="E389"/>
      <c r="F389" s="164">
        <v>6783.4710743801652</v>
      </c>
      <c r="G389" s="164">
        <v>6783.4710743801652</v>
      </c>
    </row>
    <row r="390" spans="1:7" x14ac:dyDescent="0.25">
      <c r="C390" t="s">
        <v>450</v>
      </c>
      <c r="D390" t="s">
        <v>468</v>
      </c>
      <c r="E390" s="164">
        <v>6783.4710743801652</v>
      </c>
      <c r="F390" s="164">
        <v>6783.4710743801652</v>
      </c>
      <c r="G390" s="164">
        <v>6783.4710743801652</v>
      </c>
    </row>
    <row r="391" spans="1:7" x14ac:dyDescent="0.25">
      <c r="A391" t="s">
        <v>212</v>
      </c>
      <c r="E391"/>
      <c r="F391" s="164">
        <v>6751.8</v>
      </c>
      <c r="G391" s="164">
        <v>6751.8</v>
      </c>
    </row>
    <row r="392" spans="1:7" x14ac:dyDescent="0.25">
      <c r="B392" t="s">
        <v>205</v>
      </c>
      <c r="E392"/>
      <c r="F392" s="164">
        <v>6751.8</v>
      </c>
      <c r="G392" s="164">
        <v>6751.8</v>
      </c>
    </row>
    <row r="393" spans="1:7" x14ac:dyDescent="0.25">
      <c r="C393" t="s">
        <v>315</v>
      </c>
      <c r="D393" t="s">
        <v>213</v>
      </c>
      <c r="E393" s="164">
        <v>1395</v>
      </c>
      <c r="F393" s="164">
        <v>6751.8</v>
      </c>
      <c r="G393" s="164">
        <v>6751.8</v>
      </c>
    </row>
    <row r="394" spans="1:7" x14ac:dyDescent="0.25">
      <c r="A394" t="s">
        <v>40</v>
      </c>
      <c r="E394"/>
      <c r="F394" s="164">
        <v>20190</v>
      </c>
      <c r="G394" s="164">
        <v>6730</v>
      </c>
    </row>
    <row r="395" spans="1:7" x14ac:dyDescent="0.25">
      <c r="B395" t="s">
        <v>38</v>
      </c>
      <c r="E395"/>
      <c r="F395" s="164">
        <v>20190</v>
      </c>
      <c r="G395" s="164">
        <v>6730</v>
      </c>
    </row>
    <row r="396" spans="1:7" x14ac:dyDescent="0.25">
      <c r="C396" t="s">
        <v>8</v>
      </c>
      <c r="D396" t="s">
        <v>39</v>
      </c>
      <c r="E396" s="164">
        <v>168.25</v>
      </c>
      <c r="F396" s="164">
        <v>20190</v>
      </c>
      <c r="G396" s="164">
        <v>6730</v>
      </c>
    </row>
    <row r="397" spans="1:7" x14ac:dyDescent="0.25">
      <c r="A397">
        <v>5424534001</v>
      </c>
      <c r="E397"/>
      <c r="F397" s="164">
        <v>6477</v>
      </c>
      <c r="G397" s="164">
        <v>6477</v>
      </c>
    </row>
    <row r="398" spans="1:7" x14ac:dyDescent="0.25">
      <c r="B398" t="s">
        <v>332</v>
      </c>
      <c r="E398"/>
      <c r="F398" s="164">
        <v>6477</v>
      </c>
      <c r="G398" s="164">
        <v>6477</v>
      </c>
    </row>
    <row r="399" spans="1:7" x14ac:dyDescent="0.25">
      <c r="C399" t="s">
        <v>387</v>
      </c>
      <c r="D399" t="s">
        <v>414</v>
      </c>
      <c r="E399" s="164">
        <v>647.70000000000005</v>
      </c>
      <c r="F399" s="164">
        <v>6477</v>
      </c>
      <c r="G399" s="164">
        <v>6477</v>
      </c>
    </row>
    <row r="400" spans="1:7" x14ac:dyDescent="0.25">
      <c r="A400" t="s">
        <v>224</v>
      </c>
      <c r="E400"/>
      <c r="F400" s="164">
        <v>6226.3</v>
      </c>
      <c r="G400" s="164">
        <v>6226.3</v>
      </c>
    </row>
    <row r="401" spans="1:7" x14ac:dyDescent="0.25">
      <c r="B401" t="s">
        <v>226</v>
      </c>
      <c r="E401"/>
      <c r="F401" s="164">
        <v>6226.3</v>
      </c>
      <c r="G401" s="164">
        <v>6226.3</v>
      </c>
    </row>
    <row r="402" spans="1:7" x14ac:dyDescent="0.25">
      <c r="C402" t="s">
        <v>315</v>
      </c>
      <c r="D402" t="s">
        <v>225</v>
      </c>
      <c r="E402" s="164">
        <v>6226.3</v>
      </c>
      <c r="F402" s="164">
        <v>6226.3</v>
      </c>
      <c r="G402" s="164">
        <v>6226.3</v>
      </c>
    </row>
    <row r="403" spans="1:7" x14ac:dyDescent="0.25">
      <c r="A403" t="s">
        <v>521</v>
      </c>
      <c r="E403"/>
      <c r="F403" s="164">
        <v>3013</v>
      </c>
      <c r="G403" s="164">
        <v>6026</v>
      </c>
    </row>
    <row r="404" spans="1:7" x14ac:dyDescent="0.25">
      <c r="B404" t="s">
        <v>502</v>
      </c>
      <c r="E404"/>
      <c r="F404" s="164">
        <v>3013</v>
      </c>
      <c r="G404" s="164">
        <v>6026</v>
      </c>
    </row>
    <row r="405" spans="1:7" x14ac:dyDescent="0.25">
      <c r="C405" t="s">
        <v>450</v>
      </c>
      <c r="D405" t="s">
        <v>522</v>
      </c>
      <c r="E405" s="164">
        <v>3013</v>
      </c>
      <c r="F405" s="164">
        <v>3013</v>
      </c>
      <c r="G405" s="164">
        <v>6026</v>
      </c>
    </row>
    <row r="406" spans="1:7" x14ac:dyDescent="0.25">
      <c r="A406" t="s">
        <v>194</v>
      </c>
      <c r="E406"/>
      <c r="F406" s="164">
        <v>5795.9</v>
      </c>
      <c r="G406" s="164">
        <v>5795.9</v>
      </c>
    </row>
    <row r="407" spans="1:7" x14ac:dyDescent="0.25">
      <c r="B407" t="s">
        <v>190</v>
      </c>
      <c r="E407"/>
      <c r="F407" s="164">
        <v>5795.9</v>
      </c>
      <c r="G407" s="164">
        <v>5795.9</v>
      </c>
    </row>
    <row r="408" spans="1:7" x14ac:dyDescent="0.25">
      <c r="C408" t="s">
        <v>315</v>
      </c>
      <c r="D408" t="s">
        <v>195</v>
      </c>
      <c r="E408" s="164">
        <v>5795.9</v>
      </c>
      <c r="F408" s="164">
        <v>5795.9</v>
      </c>
      <c r="G408" s="164">
        <v>5795.9</v>
      </c>
    </row>
    <row r="409" spans="1:7" x14ac:dyDescent="0.25">
      <c r="A409" t="s">
        <v>271</v>
      </c>
      <c r="E409"/>
      <c r="F409" s="164">
        <v>5590</v>
      </c>
      <c r="G409" s="164">
        <v>5590</v>
      </c>
    </row>
    <row r="410" spans="1:7" x14ac:dyDescent="0.25">
      <c r="B410" t="s">
        <v>190</v>
      </c>
      <c r="E410"/>
      <c r="F410" s="164">
        <v>5590</v>
      </c>
      <c r="G410" s="164">
        <v>5590</v>
      </c>
    </row>
    <row r="411" spans="1:7" x14ac:dyDescent="0.25">
      <c r="C411" t="s">
        <v>315</v>
      </c>
      <c r="D411" t="s">
        <v>272</v>
      </c>
      <c r="E411" s="164">
        <v>5590</v>
      </c>
      <c r="F411" s="164">
        <v>5590</v>
      </c>
      <c r="G411" s="164">
        <v>5590</v>
      </c>
    </row>
    <row r="412" spans="1:7" x14ac:dyDescent="0.25">
      <c r="A412" t="s">
        <v>192</v>
      </c>
      <c r="E412"/>
      <c r="F412" s="164">
        <v>5426.98</v>
      </c>
      <c r="G412" s="164">
        <v>5426.98</v>
      </c>
    </row>
    <row r="413" spans="1:7" x14ac:dyDescent="0.25">
      <c r="B413" t="s">
        <v>190</v>
      </c>
      <c r="E413"/>
      <c r="F413" s="164">
        <v>5426.98</v>
      </c>
      <c r="G413" s="164">
        <v>5426.98</v>
      </c>
    </row>
    <row r="414" spans="1:7" x14ac:dyDescent="0.25">
      <c r="C414" t="s">
        <v>315</v>
      </c>
      <c r="D414" t="s">
        <v>193</v>
      </c>
      <c r="E414" s="164">
        <v>5426.98</v>
      </c>
      <c r="F414" s="164">
        <v>5426.98</v>
      </c>
      <c r="G414" s="164">
        <v>5426.98</v>
      </c>
    </row>
    <row r="415" spans="1:7" x14ac:dyDescent="0.25">
      <c r="A415" t="s">
        <v>403</v>
      </c>
      <c r="E415"/>
      <c r="F415" s="164">
        <v>5000</v>
      </c>
      <c r="G415" s="164">
        <v>5000</v>
      </c>
    </row>
    <row r="416" spans="1:7" x14ac:dyDescent="0.25">
      <c r="B416" t="s">
        <v>368</v>
      </c>
      <c r="E416"/>
      <c r="F416" s="164">
        <v>5000</v>
      </c>
      <c r="G416" s="164">
        <v>5000</v>
      </c>
    </row>
    <row r="417" spans="1:7" x14ac:dyDescent="0.25">
      <c r="C417" t="s">
        <v>388</v>
      </c>
      <c r="D417" t="s">
        <v>404</v>
      </c>
      <c r="E417" s="164">
        <v>5000</v>
      </c>
      <c r="F417" s="164">
        <v>5000</v>
      </c>
      <c r="G417" s="164">
        <v>5000</v>
      </c>
    </row>
    <row r="418" spans="1:7" x14ac:dyDescent="0.25">
      <c r="A418" t="s">
        <v>186</v>
      </c>
      <c r="E418"/>
      <c r="F418" s="164">
        <v>4960</v>
      </c>
      <c r="G418" s="164">
        <v>4960</v>
      </c>
    </row>
    <row r="419" spans="1:7" x14ac:dyDescent="0.25">
      <c r="B419" t="s">
        <v>178</v>
      </c>
      <c r="E419"/>
      <c r="F419" s="164">
        <v>4960</v>
      </c>
      <c r="G419" s="164">
        <v>4960</v>
      </c>
    </row>
    <row r="420" spans="1:7" x14ac:dyDescent="0.25">
      <c r="C420" t="s">
        <v>315</v>
      </c>
      <c r="D420" t="s">
        <v>187</v>
      </c>
      <c r="E420" s="164">
        <v>4960</v>
      </c>
      <c r="F420" s="164">
        <v>4960</v>
      </c>
      <c r="G420" s="164">
        <v>4960</v>
      </c>
    </row>
    <row r="421" spans="1:7" x14ac:dyDescent="0.25">
      <c r="A421" t="s">
        <v>593</v>
      </c>
      <c r="E421"/>
      <c r="F421" s="164">
        <v>4942.8500000000004</v>
      </c>
      <c r="G421" s="164">
        <v>4942.8500000000004</v>
      </c>
    </row>
    <row r="422" spans="1:7" x14ac:dyDescent="0.25">
      <c r="B422" t="s">
        <v>595</v>
      </c>
      <c r="E422"/>
      <c r="F422" s="164">
        <v>4942.8500000000004</v>
      </c>
      <c r="G422" s="164">
        <v>4942.8500000000004</v>
      </c>
    </row>
    <row r="423" spans="1:7" x14ac:dyDescent="0.25">
      <c r="C423" t="s">
        <v>387</v>
      </c>
      <c r="D423" t="s">
        <v>594</v>
      </c>
      <c r="E423" s="164">
        <v>4942.8500000000004</v>
      </c>
      <c r="F423" s="164">
        <v>4942.8500000000004</v>
      </c>
      <c r="G423" s="164">
        <v>4942.8500000000004</v>
      </c>
    </row>
    <row r="424" spans="1:7" x14ac:dyDescent="0.25">
      <c r="A424" t="s">
        <v>203</v>
      </c>
      <c r="E424"/>
      <c r="F424" s="164">
        <v>4870.25</v>
      </c>
      <c r="G424" s="164">
        <v>4870.25</v>
      </c>
    </row>
    <row r="425" spans="1:7" x14ac:dyDescent="0.25">
      <c r="B425" t="s">
        <v>205</v>
      </c>
      <c r="E425"/>
      <c r="F425" s="164">
        <v>4870.25</v>
      </c>
      <c r="G425" s="164">
        <v>4870.25</v>
      </c>
    </row>
    <row r="426" spans="1:7" x14ac:dyDescent="0.25">
      <c r="C426" t="s">
        <v>315</v>
      </c>
      <c r="D426" t="s">
        <v>204</v>
      </c>
      <c r="E426" s="164">
        <v>575</v>
      </c>
      <c r="F426" s="164">
        <v>4870.25</v>
      </c>
      <c r="G426" s="164">
        <v>4870.25</v>
      </c>
    </row>
    <row r="427" spans="1:7" x14ac:dyDescent="0.25">
      <c r="A427" t="s">
        <v>184</v>
      </c>
      <c r="E427"/>
      <c r="F427" s="164">
        <v>4785</v>
      </c>
      <c r="G427" s="164">
        <v>4785</v>
      </c>
    </row>
    <row r="428" spans="1:7" x14ac:dyDescent="0.25">
      <c r="B428" t="s">
        <v>178</v>
      </c>
      <c r="E428"/>
      <c r="F428" s="164">
        <v>4785</v>
      </c>
      <c r="G428" s="164">
        <v>4785</v>
      </c>
    </row>
    <row r="429" spans="1:7" x14ac:dyDescent="0.25">
      <c r="C429" t="s">
        <v>315</v>
      </c>
      <c r="D429" t="s">
        <v>185</v>
      </c>
      <c r="E429" s="164">
        <v>4785</v>
      </c>
      <c r="F429" s="164">
        <v>4785</v>
      </c>
      <c r="G429" s="164">
        <v>4785</v>
      </c>
    </row>
    <row r="430" spans="1:7" x14ac:dyDescent="0.25">
      <c r="A430" t="s">
        <v>235</v>
      </c>
      <c r="E430"/>
      <c r="F430" s="164">
        <v>4647.3999999999996</v>
      </c>
      <c r="G430" s="164">
        <v>4647.3999999999996</v>
      </c>
    </row>
    <row r="431" spans="1:7" x14ac:dyDescent="0.25">
      <c r="B431" t="s">
        <v>226</v>
      </c>
      <c r="E431"/>
      <c r="F431" s="164">
        <v>4647.3999999999996</v>
      </c>
      <c r="G431" s="164">
        <v>4647.3999999999996</v>
      </c>
    </row>
    <row r="432" spans="1:7" x14ac:dyDescent="0.25">
      <c r="C432" t="s">
        <v>315</v>
      </c>
      <c r="D432" t="s">
        <v>236</v>
      </c>
      <c r="E432" s="164">
        <v>4647.3999999999996</v>
      </c>
      <c r="F432" s="164">
        <v>4647.3999999999996</v>
      </c>
      <c r="G432" s="164">
        <v>4647.3999999999996</v>
      </c>
    </row>
    <row r="433" spans="1:7" x14ac:dyDescent="0.25">
      <c r="A433" t="s">
        <v>237</v>
      </c>
      <c r="E433"/>
      <c r="F433" s="164">
        <v>4647.3999999999996</v>
      </c>
      <c r="G433" s="164">
        <v>4647.3999999999996</v>
      </c>
    </row>
    <row r="434" spans="1:7" x14ac:dyDescent="0.25">
      <c r="B434" t="s">
        <v>226</v>
      </c>
      <c r="E434"/>
      <c r="F434" s="164">
        <v>4647.3999999999996</v>
      </c>
      <c r="G434" s="164">
        <v>4647.3999999999996</v>
      </c>
    </row>
    <row r="435" spans="1:7" x14ac:dyDescent="0.25">
      <c r="C435" t="s">
        <v>315</v>
      </c>
      <c r="D435" t="s">
        <v>238</v>
      </c>
      <c r="E435" s="164">
        <v>4647.3999999999996</v>
      </c>
      <c r="F435" s="164">
        <v>4647.3999999999996</v>
      </c>
      <c r="G435" s="164">
        <v>4647.3999999999996</v>
      </c>
    </row>
    <row r="436" spans="1:7" x14ac:dyDescent="0.25">
      <c r="A436" t="s">
        <v>309</v>
      </c>
      <c r="E436"/>
      <c r="F436" s="164">
        <v>4626.72</v>
      </c>
      <c r="G436" s="164">
        <v>4626.72</v>
      </c>
    </row>
    <row r="437" spans="1:7" x14ac:dyDescent="0.25">
      <c r="B437" t="s">
        <v>311</v>
      </c>
      <c r="E437"/>
      <c r="F437" s="164">
        <v>4626.72</v>
      </c>
      <c r="G437" s="164">
        <v>4626.72</v>
      </c>
    </row>
    <row r="438" spans="1:7" x14ac:dyDescent="0.25">
      <c r="C438" t="s">
        <v>315</v>
      </c>
      <c r="D438" t="s">
        <v>310</v>
      </c>
      <c r="E438" s="164">
        <v>4626.72</v>
      </c>
      <c r="F438" s="164">
        <v>4626.72</v>
      </c>
      <c r="G438" s="164">
        <v>4626.72</v>
      </c>
    </row>
    <row r="439" spans="1:7" x14ac:dyDescent="0.25">
      <c r="A439" t="s">
        <v>97</v>
      </c>
      <c r="E439"/>
      <c r="F439" s="164">
        <v>4620</v>
      </c>
      <c r="G439" s="164">
        <v>4620</v>
      </c>
    </row>
    <row r="440" spans="1:7" x14ac:dyDescent="0.25">
      <c r="B440" t="s">
        <v>72</v>
      </c>
      <c r="E440"/>
      <c r="F440" s="164">
        <v>4620</v>
      </c>
      <c r="G440" s="164">
        <v>4620</v>
      </c>
    </row>
    <row r="441" spans="1:7" x14ac:dyDescent="0.25">
      <c r="C441" t="s">
        <v>63</v>
      </c>
      <c r="D441" t="s">
        <v>96</v>
      </c>
      <c r="E441" s="164">
        <v>4620</v>
      </c>
      <c r="F441" s="164">
        <v>4620</v>
      </c>
      <c r="G441" s="164">
        <v>4620</v>
      </c>
    </row>
    <row r="442" spans="1:7" x14ac:dyDescent="0.25">
      <c r="A442" t="s">
        <v>295</v>
      </c>
      <c r="E442"/>
      <c r="F442" s="164">
        <v>4440</v>
      </c>
      <c r="G442" s="164">
        <v>4440</v>
      </c>
    </row>
    <row r="443" spans="1:7" x14ac:dyDescent="0.25">
      <c r="B443" t="s">
        <v>281</v>
      </c>
      <c r="E443"/>
      <c r="F443" s="164">
        <v>4440</v>
      </c>
      <c r="G443" s="164">
        <v>4440</v>
      </c>
    </row>
    <row r="444" spans="1:7" x14ac:dyDescent="0.25">
      <c r="C444" t="s">
        <v>315</v>
      </c>
      <c r="D444" t="s">
        <v>296</v>
      </c>
      <c r="E444" s="164">
        <v>2220</v>
      </c>
      <c r="F444" s="164">
        <v>4440</v>
      </c>
      <c r="G444" s="164">
        <v>4440</v>
      </c>
    </row>
    <row r="445" spans="1:7" x14ac:dyDescent="0.25">
      <c r="A445" t="s">
        <v>289</v>
      </c>
      <c r="E445"/>
      <c r="F445" s="164">
        <v>4412</v>
      </c>
      <c r="G445" s="164">
        <v>4412</v>
      </c>
    </row>
    <row r="446" spans="1:7" x14ac:dyDescent="0.25">
      <c r="B446" t="s">
        <v>205</v>
      </c>
      <c r="E446"/>
      <c r="F446" s="164">
        <v>4412</v>
      </c>
      <c r="G446" s="164">
        <v>4412</v>
      </c>
    </row>
    <row r="447" spans="1:7" x14ac:dyDescent="0.25">
      <c r="C447" t="s">
        <v>315</v>
      </c>
      <c r="D447" t="s">
        <v>290</v>
      </c>
      <c r="E447" s="164">
        <v>4412</v>
      </c>
      <c r="F447" s="164">
        <v>4412</v>
      </c>
      <c r="G447" s="164">
        <v>4412</v>
      </c>
    </row>
    <row r="448" spans="1:7" x14ac:dyDescent="0.25">
      <c r="A448" t="s">
        <v>649</v>
      </c>
      <c r="E448"/>
      <c r="F448" s="164">
        <v>4356</v>
      </c>
      <c r="G448" s="164">
        <v>4356</v>
      </c>
    </row>
    <row r="449" spans="1:7" x14ac:dyDescent="0.25">
      <c r="B449" t="s">
        <v>651</v>
      </c>
      <c r="E449"/>
      <c r="F449" s="164">
        <v>4356</v>
      </c>
      <c r="G449" s="164">
        <v>4356</v>
      </c>
    </row>
    <row r="450" spans="1:7" x14ac:dyDescent="0.25">
      <c r="C450" t="s">
        <v>695</v>
      </c>
      <c r="D450" t="s">
        <v>650</v>
      </c>
      <c r="E450" s="164">
        <v>4356</v>
      </c>
      <c r="F450" s="164">
        <v>4356</v>
      </c>
      <c r="G450" s="164">
        <v>4356</v>
      </c>
    </row>
    <row r="451" spans="1:7" x14ac:dyDescent="0.25">
      <c r="A451" t="s">
        <v>196</v>
      </c>
      <c r="E451"/>
      <c r="F451" s="164">
        <v>4329.2299999999996</v>
      </c>
      <c r="G451" s="164">
        <v>4329.2299999999996</v>
      </c>
    </row>
    <row r="452" spans="1:7" x14ac:dyDescent="0.25">
      <c r="B452" t="s">
        <v>190</v>
      </c>
      <c r="E452"/>
      <c r="F452" s="164">
        <v>4329.2299999999996</v>
      </c>
      <c r="G452" s="164">
        <v>4329.2299999999996</v>
      </c>
    </row>
    <row r="453" spans="1:7" x14ac:dyDescent="0.25">
      <c r="C453" t="s">
        <v>315</v>
      </c>
      <c r="D453" t="s">
        <v>197</v>
      </c>
      <c r="E453" s="164">
        <v>4329.2299999999996</v>
      </c>
      <c r="F453" s="164">
        <v>4329.2299999999996</v>
      </c>
      <c r="G453" s="164">
        <v>4329.2299999999996</v>
      </c>
    </row>
    <row r="454" spans="1:7" x14ac:dyDescent="0.25">
      <c r="A454">
        <v>5277965001</v>
      </c>
      <c r="E454"/>
      <c r="F454" s="164">
        <v>4205</v>
      </c>
      <c r="G454" s="164">
        <v>4205</v>
      </c>
    </row>
    <row r="455" spans="1:7" x14ac:dyDescent="0.25">
      <c r="B455" t="s">
        <v>332</v>
      </c>
      <c r="E455"/>
      <c r="F455" s="164">
        <v>4205</v>
      </c>
      <c r="G455" s="164">
        <v>4205</v>
      </c>
    </row>
    <row r="456" spans="1:7" x14ac:dyDescent="0.25">
      <c r="C456" t="s">
        <v>387</v>
      </c>
      <c r="D456" t="s">
        <v>422</v>
      </c>
      <c r="E456" s="164">
        <v>420.5</v>
      </c>
      <c r="F456" s="164">
        <v>4205</v>
      </c>
      <c r="G456" s="164">
        <v>4205</v>
      </c>
    </row>
    <row r="457" spans="1:7" x14ac:dyDescent="0.25">
      <c r="A457" t="s">
        <v>603</v>
      </c>
      <c r="E457"/>
      <c r="F457" s="164">
        <v>4191.45</v>
      </c>
      <c r="G457" s="164">
        <v>4191.45</v>
      </c>
    </row>
    <row r="458" spans="1:7" x14ac:dyDescent="0.25">
      <c r="B458" t="s">
        <v>600</v>
      </c>
      <c r="E458"/>
      <c r="F458" s="164">
        <v>4191.45</v>
      </c>
      <c r="G458" s="164">
        <v>4191.45</v>
      </c>
    </row>
    <row r="459" spans="1:7" x14ac:dyDescent="0.25">
      <c r="C459" t="s">
        <v>387</v>
      </c>
      <c r="D459" t="s">
        <v>604</v>
      </c>
      <c r="E459" s="164">
        <v>4191.45</v>
      </c>
      <c r="F459" s="164">
        <v>4191.45</v>
      </c>
      <c r="G459" s="164">
        <v>4191.45</v>
      </c>
    </row>
    <row r="460" spans="1:7" x14ac:dyDescent="0.25">
      <c r="A460" t="s">
        <v>74</v>
      </c>
      <c r="E460"/>
      <c r="F460" s="164">
        <v>4190</v>
      </c>
      <c r="G460" s="164">
        <v>4190</v>
      </c>
    </row>
    <row r="461" spans="1:7" x14ac:dyDescent="0.25">
      <c r="B461" t="s">
        <v>72</v>
      </c>
      <c r="E461"/>
      <c r="F461" s="164">
        <v>4190</v>
      </c>
      <c r="G461" s="164">
        <v>4190</v>
      </c>
    </row>
    <row r="462" spans="1:7" x14ac:dyDescent="0.25">
      <c r="C462" t="s">
        <v>63</v>
      </c>
      <c r="D462" t="s">
        <v>73</v>
      </c>
      <c r="E462" s="164">
        <v>4190</v>
      </c>
      <c r="F462" s="164">
        <v>4190</v>
      </c>
      <c r="G462" s="164">
        <v>4190</v>
      </c>
    </row>
    <row r="463" spans="1:7" x14ac:dyDescent="0.25">
      <c r="A463" t="s">
        <v>598</v>
      </c>
      <c r="E463"/>
      <c r="F463" s="164">
        <v>4046.23</v>
      </c>
      <c r="G463" s="164">
        <v>4046.23</v>
      </c>
    </row>
    <row r="464" spans="1:7" x14ac:dyDescent="0.25">
      <c r="B464" t="s">
        <v>600</v>
      </c>
      <c r="E464"/>
      <c r="F464" s="164">
        <v>4046.23</v>
      </c>
      <c r="G464" s="164">
        <v>4046.23</v>
      </c>
    </row>
    <row r="465" spans="1:7" x14ac:dyDescent="0.25">
      <c r="C465" t="s">
        <v>387</v>
      </c>
      <c r="D465" t="s">
        <v>599</v>
      </c>
      <c r="E465" s="164">
        <v>2023.1</v>
      </c>
      <c r="F465" s="164">
        <v>4046.23</v>
      </c>
      <c r="G465" s="164">
        <v>4046.23</v>
      </c>
    </row>
    <row r="466" spans="1:7" x14ac:dyDescent="0.25">
      <c r="A466">
        <v>5353955001</v>
      </c>
      <c r="E466"/>
      <c r="F466" s="164">
        <v>3987</v>
      </c>
      <c r="G466" s="164">
        <v>3987</v>
      </c>
    </row>
    <row r="467" spans="1:7" x14ac:dyDescent="0.25">
      <c r="B467" t="s">
        <v>332</v>
      </c>
      <c r="E467"/>
      <c r="F467" s="164">
        <v>3987</v>
      </c>
      <c r="G467" s="164">
        <v>3987</v>
      </c>
    </row>
    <row r="468" spans="1:7" x14ac:dyDescent="0.25">
      <c r="C468" t="s">
        <v>387</v>
      </c>
      <c r="D468" t="s">
        <v>418</v>
      </c>
      <c r="E468" s="164">
        <v>398.7</v>
      </c>
      <c r="F468" s="164">
        <v>3987</v>
      </c>
      <c r="G468" s="164">
        <v>3987</v>
      </c>
    </row>
    <row r="469" spans="1:7" x14ac:dyDescent="0.25">
      <c r="A469" t="s">
        <v>176</v>
      </c>
      <c r="E469"/>
      <c r="F469" s="164">
        <v>3919</v>
      </c>
      <c r="G469" s="164">
        <v>3919</v>
      </c>
    </row>
    <row r="470" spans="1:7" x14ac:dyDescent="0.25">
      <c r="B470" t="s">
        <v>178</v>
      </c>
      <c r="E470"/>
      <c r="F470" s="164">
        <v>3919</v>
      </c>
      <c r="G470" s="164">
        <v>3919</v>
      </c>
    </row>
    <row r="471" spans="1:7" x14ac:dyDescent="0.25">
      <c r="C471" t="s">
        <v>315</v>
      </c>
      <c r="D471" t="s">
        <v>177</v>
      </c>
      <c r="E471" s="164">
        <v>3919</v>
      </c>
      <c r="F471" s="164">
        <v>3919</v>
      </c>
      <c r="G471" s="164">
        <v>3919</v>
      </c>
    </row>
    <row r="472" spans="1:7" x14ac:dyDescent="0.25">
      <c r="A472" t="s">
        <v>199</v>
      </c>
      <c r="E472"/>
      <c r="F472" s="164">
        <v>3751</v>
      </c>
      <c r="G472" s="164">
        <v>3751</v>
      </c>
    </row>
    <row r="473" spans="1:7" x14ac:dyDescent="0.25">
      <c r="B473" t="s">
        <v>190</v>
      </c>
      <c r="E473"/>
      <c r="F473" s="164">
        <v>3751</v>
      </c>
      <c r="G473" s="164">
        <v>3751</v>
      </c>
    </row>
    <row r="474" spans="1:7" x14ac:dyDescent="0.25">
      <c r="C474" t="s">
        <v>315</v>
      </c>
      <c r="D474" t="s">
        <v>200</v>
      </c>
      <c r="E474" s="164">
        <v>3751</v>
      </c>
      <c r="F474" s="164">
        <v>3751</v>
      </c>
      <c r="G474" s="164">
        <v>3751</v>
      </c>
    </row>
    <row r="475" spans="1:7" x14ac:dyDescent="0.25">
      <c r="A475" t="s">
        <v>262</v>
      </c>
      <c r="E475"/>
      <c r="F475" s="164">
        <v>3610</v>
      </c>
      <c r="G475" s="164">
        <v>3610</v>
      </c>
    </row>
    <row r="476" spans="1:7" x14ac:dyDescent="0.25">
      <c r="B476" t="s">
        <v>190</v>
      </c>
      <c r="E476"/>
      <c r="F476" s="164">
        <v>3610</v>
      </c>
      <c r="G476" s="164">
        <v>3610</v>
      </c>
    </row>
    <row r="477" spans="1:7" x14ac:dyDescent="0.25">
      <c r="C477" t="s">
        <v>315</v>
      </c>
      <c r="D477" t="s">
        <v>263</v>
      </c>
      <c r="E477" s="164">
        <v>3610</v>
      </c>
      <c r="F477" s="164">
        <v>3610</v>
      </c>
      <c r="G477" s="164">
        <v>3610</v>
      </c>
    </row>
    <row r="478" spans="1:7" x14ac:dyDescent="0.25">
      <c r="A478" t="s">
        <v>575</v>
      </c>
      <c r="E478"/>
      <c r="F478" s="164">
        <v>3538.73</v>
      </c>
      <c r="G478" s="164">
        <v>3538.73</v>
      </c>
    </row>
    <row r="479" spans="1:7" x14ac:dyDescent="0.25">
      <c r="B479" t="s">
        <v>281</v>
      </c>
      <c r="E479"/>
      <c r="F479" s="164">
        <v>3538.73</v>
      </c>
      <c r="G479" s="164">
        <v>3538.73</v>
      </c>
    </row>
    <row r="480" spans="1:7" x14ac:dyDescent="0.25">
      <c r="C480" t="s">
        <v>387</v>
      </c>
      <c r="D480" t="s">
        <v>576</v>
      </c>
      <c r="E480" s="164">
        <v>3538.73</v>
      </c>
      <c r="F480" s="164">
        <v>3538.73</v>
      </c>
      <c r="G480" s="164">
        <v>3538.73</v>
      </c>
    </row>
    <row r="481" spans="1:7" x14ac:dyDescent="0.25">
      <c r="A481" t="s">
        <v>208</v>
      </c>
      <c r="E481"/>
      <c r="F481" s="164">
        <v>3390.42</v>
      </c>
      <c r="G481" s="164">
        <v>3390.42</v>
      </c>
    </row>
    <row r="482" spans="1:7" x14ac:dyDescent="0.25">
      <c r="B482" t="s">
        <v>205</v>
      </c>
      <c r="E482"/>
      <c r="F482" s="164">
        <v>3390.42</v>
      </c>
      <c r="G482" s="164">
        <v>3390.42</v>
      </c>
    </row>
    <row r="483" spans="1:7" x14ac:dyDescent="0.25">
      <c r="C483" t="s">
        <v>315</v>
      </c>
      <c r="D483" t="s">
        <v>209</v>
      </c>
      <c r="E483" s="164">
        <v>467</v>
      </c>
      <c r="F483" s="164">
        <v>3390.42</v>
      </c>
      <c r="G483" s="164">
        <v>3390.42</v>
      </c>
    </row>
    <row r="484" spans="1:7" x14ac:dyDescent="0.25">
      <c r="A484" t="s">
        <v>188</v>
      </c>
      <c r="E484"/>
      <c r="F484" s="164">
        <v>3352.91</v>
      </c>
      <c r="G484" s="164">
        <v>3352.91</v>
      </c>
    </row>
    <row r="485" spans="1:7" x14ac:dyDescent="0.25">
      <c r="B485" t="s">
        <v>190</v>
      </c>
      <c r="E485"/>
      <c r="F485" s="164">
        <v>3352.91</v>
      </c>
      <c r="G485" s="164">
        <v>3352.91</v>
      </c>
    </row>
    <row r="486" spans="1:7" x14ac:dyDescent="0.25">
      <c r="C486" t="s">
        <v>315</v>
      </c>
      <c r="D486" t="s">
        <v>189</v>
      </c>
      <c r="E486" s="164">
        <v>3352.91</v>
      </c>
      <c r="F486" s="164">
        <v>3352.91</v>
      </c>
      <c r="G486" s="164">
        <v>3352.91</v>
      </c>
    </row>
    <row r="487" spans="1:7" x14ac:dyDescent="0.25">
      <c r="A487">
        <v>5266769001</v>
      </c>
      <c r="E487"/>
      <c r="F487" s="164">
        <v>3203</v>
      </c>
      <c r="G487" s="164">
        <v>3203</v>
      </c>
    </row>
    <row r="488" spans="1:7" x14ac:dyDescent="0.25">
      <c r="B488" t="s">
        <v>332</v>
      </c>
      <c r="E488"/>
      <c r="F488" s="164">
        <v>3203</v>
      </c>
      <c r="G488" s="164">
        <v>3203</v>
      </c>
    </row>
    <row r="489" spans="1:7" x14ac:dyDescent="0.25">
      <c r="C489" t="s">
        <v>387</v>
      </c>
      <c r="D489" t="s">
        <v>423</v>
      </c>
      <c r="E489" s="164">
        <v>320.3</v>
      </c>
      <c r="F489" s="164">
        <v>3203</v>
      </c>
      <c r="G489" s="164">
        <v>3203</v>
      </c>
    </row>
    <row r="490" spans="1:7" x14ac:dyDescent="0.25">
      <c r="A490" t="s">
        <v>333</v>
      </c>
      <c r="E490"/>
      <c r="F490" s="164">
        <v>3000</v>
      </c>
      <c r="G490" s="164">
        <v>3000</v>
      </c>
    </row>
    <row r="491" spans="1:7" x14ac:dyDescent="0.25">
      <c r="B491" t="s">
        <v>174</v>
      </c>
      <c r="E491"/>
      <c r="F491" s="164">
        <v>3000</v>
      </c>
      <c r="G491" s="164">
        <v>3000</v>
      </c>
    </row>
    <row r="492" spans="1:7" x14ac:dyDescent="0.25">
      <c r="C492" t="s">
        <v>388</v>
      </c>
      <c r="D492" t="s">
        <v>334</v>
      </c>
      <c r="E492" s="164">
        <v>3000</v>
      </c>
      <c r="F492" s="164">
        <v>3000</v>
      </c>
      <c r="G492" s="164">
        <v>3000</v>
      </c>
    </row>
    <row r="493" spans="1:7" x14ac:dyDescent="0.25">
      <c r="A493" t="s">
        <v>406</v>
      </c>
      <c r="E493"/>
      <c r="F493" s="164">
        <v>3000</v>
      </c>
      <c r="G493" s="164">
        <v>3000</v>
      </c>
    </row>
    <row r="494" spans="1:7" x14ac:dyDescent="0.25">
      <c r="B494" t="s">
        <v>408</v>
      </c>
      <c r="E494"/>
      <c r="F494" s="164">
        <v>3000</v>
      </c>
      <c r="G494" s="164">
        <v>3000</v>
      </c>
    </row>
    <row r="495" spans="1:7" x14ac:dyDescent="0.25">
      <c r="C495" t="s">
        <v>388</v>
      </c>
      <c r="D495" t="s">
        <v>407</v>
      </c>
      <c r="E495" s="164">
        <v>3000</v>
      </c>
      <c r="F495" s="164">
        <v>3000</v>
      </c>
      <c r="G495" s="164">
        <v>3000</v>
      </c>
    </row>
    <row r="496" spans="1:7" x14ac:dyDescent="0.25">
      <c r="A496" t="s">
        <v>251</v>
      </c>
      <c r="E496"/>
      <c r="F496" s="164">
        <v>2980</v>
      </c>
      <c r="G496" s="164">
        <v>2980</v>
      </c>
    </row>
    <row r="497" spans="1:7" x14ac:dyDescent="0.25">
      <c r="B497" t="s">
        <v>190</v>
      </c>
      <c r="E497"/>
      <c r="F497" s="164">
        <v>2980</v>
      </c>
      <c r="G497" s="164">
        <v>2980</v>
      </c>
    </row>
    <row r="498" spans="1:7" x14ac:dyDescent="0.25">
      <c r="C498" t="s">
        <v>315</v>
      </c>
      <c r="D498" t="s">
        <v>252</v>
      </c>
      <c r="E498" s="164">
        <v>2980</v>
      </c>
      <c r="F498" s="164">
        <v>2980</v>
      </c>
      <c r="G498" s="164">
        <v>2980</v>
      </c>
    </row>
    <row r="499" spans="1:7" x14ac:dyDescent="0.25">
      <c r="A499" t="s">
        <v>519</v>
      </c>
      <c r="E499"/>
      <c r="F499" s="164">
        <v>1490</v>
      </c>
      <c r="G499" s="164">
        <v>2980</v>
      </c>
    </row>
    <row r="500" spans="1:7" x14ac:dyDescent="0.25">
      <c r="B500" t="s">
        <v>502</v>
      </c>
      <c r="E500"/>
      <c r="F500" s="164">
        <v>1490</v>
      </c>
      <c r="G500" s="164">
        <v>2980</v>
      </c>
    </row>
    <row r="501" spans="1:7" x14ac:dyDescent="0.25">
      <c r="C501" t="s">
        <v>450</v>
      </c>
      <c r="D501" t="s">
        <v>520</v>
      </c>
      <c r="E501" s="164">
        <v>1490</v>
      </c>
      <c r="F501" s="164">
        <v>1490</v>
      </c>
      <c r="G501" s="164">
        <v>2980</v>
      </c>
    </row>
    <row r="502" spans="1:7" x14ac:dyDescent="0.25">
      <c r="A502" t="s">
        <v>585</v>
      </c>
      <c r="E502"/>
      <c r="F502" s="164">
        <v>2872.8</v>
      </c>
      <c r="G502" s="164">
        <v>2872.8</v>
      </c>
    </row>
    <row r="503" spans="1:7" x14ac:dyDescent="0.25">
      <c r="B503" t="s">
        <v>704</v>
      </c>
      <c r="E503"/>
      <c r="F503" s="164">
        <v>2872.8</v>
      </c>
      <c r="G503" s="164">
        <v>2872.8</v>
      </c>
    </row>
    <row r="504" spans="1:7" x14ac:dyDescent="0.25">
      <c r="C504" t="s">
        <v>387</v>
      </c>
      <c r="D504" t="s">
        <v>586</v>
      </c>
      <c r="E504" s="164">
        <v>957.6</v>
      </c>
      <c r="F504" s="164">
        <v>2872.8</v>
      </c>
      <c r="G504" s="164">
        <v>2872.8</v>
      </c>
    </row>
    <row r="505" spans="1:7" x14ac:dyDescent="0.25">
      <c r="A505" t="s">
        <v>30</v>
      </c>
      <c r="E505"/>
      <c r="F505" s="164">
        <v>13716</v>
      </c>
      <c r="G505" s="164">
        <v>2743.2</v>
      </c>
    </row>
    <row r="506" spans="1:7" x14ac:dyDescent="0.25">
      <c r="B506" t="s">
        <v>28</v>
      </c>
      <c r="E506"/>
      <c r="F506" s="164">
        <v>13716</v>
      </c>
      <c r="G506" s="164">
        <v>2743.2</v>
      </c>
    </row>
    <row r="507" spans="1:7" x14ac:dyDescent="0.25">
      <c r="C507" t="s">
        <v>8</v>
      </c>
      <c r="D507" t="s">
        <v>29</v>
      </c>
      <c r="E507" s="164">
        <v>11.43</v>
      </c>
      <c r="F507" s="164">
        <v>13716</v>
      </c>
      <c r="G507" s="164">
        <v>2743.2</v>
      </c>
    </row>
    <row r="508" spans="1:7" x14ac:dyDescent="0.25">
      <c r="A508">
        <v>537500</v>
      </c>
      <c r="E508"/>
      <c r="F508" s="164">
        <v>10759.08</v>
      </c>
      <c r="G508" s="164">
        <v>2689.77</v>
      </c>
    </row>
    <row r="509" spans="1:7" x14ac:dyDescent="0.25">
      <c r="B509" t="s">
        <v>14</v>
      </c>
      <c r="E509"/>
      <c r="F509" s="164">
        <v>10759.08</v>
      </c>
      <c r="G509" s="164">
        <v>2689.77</v>
      </c>
    </row>
    <row r="510" spans="1:7" x14ac:dyDescent="0.25">
      <c r="C510" t="s">
        <v>8</v>
      </c>
      <c r="D510" t="s">
        <v>15</v>
      </c>
      <c r="E510" s="164">
        <v>2689.77</v>
      </c>
      <c r="F510" s="164">
        <v>10759.08</v>
      </c>
      <c r="G510" s="164">
        <v>2689.77</v>
      </c>
    </row>
    <row r="511" spans="1:7" x14ac:dyDescent="0.25">
      <c r="A511">
        <v>80350</v>
      </c>
      <c r="E511"/>
      <c r="F511" s="336">
        <v>3948</v>
      </c>
      <c r="G511" s="336">
        <v>2632</v>
      </c>
    </row>
    <row r="512" spans="1:7" x14ac:dyDescent="0.25">
      <c r="B512" s="204" t="s">
        <v>281</v>
      </c>
      <c r="E512"/>
      <c r="F512" s="336">
        <v>3948</v>
      </c>
      <c r="G512" s="336">
        <v>2632</v>
      </c>
    </row>
    <row r="513" spans="1:7" x14ac:dyDescent="0.25">
      <c r="B513" s="204"/>
      <c r="C513" s="204" t="s">
        <v>315</v>
      </c>
      <c r="D513" s="204" t="s">
        <v>280</v>
      </c>
      <c r="E513" s="336">
        <v>1316</v>
      </c>
      <c r="F513" s="336">
        <v>3948</v>
      </c>
      <c r="G513" s="336">
        <v>2632</v>
      </c>
    </row>
    <row r="514" spans="1:7" x14ac:dyDescent="0.25">
      <c r="A514" t="s">
        <v>265</v>
      </c>
      <c r="E514"/>
      <c r="F514" s="164">
        <v>2550</v>
      </c>
      <c r="G514" s="164">
        <v>2550</v>
      </c>
    </row>
    <row r="515" spans="1:7" x14ac:dyDescent="0.25">
      <c r="B515" t="s">
        <v>190</v>
      </c>
      <c r="E515"/>
      <c r="F515" s="164">
        <v>2550</v>
      </c>
      <c r="G515" s="164">
        <v>2550</v>
      </c>
    </row>
    <row r="516" spans="1:7" x14ac:dyDescent="0.25">
      <c r="C516" t="s">
        <v>315</v>
      </c>
      <c r="D516" t="s">
        <v>266</v>
      </c>
      <c r="E516" s="164">
        <v>2550</v>
      </c>
      <c r="F516" s="164">
        <v>2550</v>
      </c>
      <c r="G516" s="164">
        <v>2550</v>
      </c>
    </row>
    <row r="517" spans="1:7" x14ac:dyDescent="0.25">
      <c r="A517" t="s">
        <v>20</v>
      </c>
      <c r="E517"/>
      <c r="F517" s="164">
        <v>7500</v>
      </c>
      <c r="G517" s="164">
        <v>2500</v>
      </c>
    </row>
    <row r="518" spans="1:7" x14ac:dyDescent="0.25">
      <c r="B518" t="s">
        <v>18</v>
      </c>
      <c r="E518"/>
      <c r="F518" s="164">
        <v>7500</v>
      </c>
      <c r="G518" s="164">
        <v>2500</v>
      </c>
    </row>
    <row r="519" spans="1:7" x14ac:dyDescent="0.25">
      <c r="C519" t="s">
        <v>8</v>
      </c>
      <c r="D519" t="s">
        <v>19</v>
      </c>
      <c r="E519" s="164">
        <v>5</v>
      </c>
      <c r="F519" s="164">
        <v>7500</v>
      </c>
      <c r="G519" s="164">
        <v>2500</v>
      </c>
    </row>
    <row r="520" spans="1:7" x14ac:dyDescent="0.25">
      <c r="A520">
        <v>5130150</v>
      </c>
      <c r="E520"/>
      <c r="F520" s="164">
        <v>2419.9699999999998</v>
      </c>
      <c r="G520" s="164">
        <v>2419.9699999999998</v>
      </c>
    </row>
    <row r="521" spans="1:7" x14ac:dyDescent="0.25">
      <c r="B521" t="s">
        <v>590</v>
      </c>
      <c r="E521"/>
      <c r="F521" s="164">
        <v>2419.9699999999998</v>
      </c>
      <c r="G521" s="164">
        <v>2419.9699999999998</v>
      </c>
    </row>
    <row r="522" spans="1:7" x14ac:dyDescent="0.25">
      <c r="C522" t="s">
        <v>387</v>
      </c>
      <c r="D522" t="s">
        <v>589</v>
      </c>
      <c r="E522" s="164">
        <v>2419.9699999999998</v>
      </c>
      <c r="F522" s="164">
        <v>2419.9699999999998</v>
      </c>
      <c r="G522" s="164">
        <v>2419.9699999999998</v>
      </c>
    </row>
    <row r="523" spans="1:7" x14ac:dyDescent="0.25">
      <c r="A523" t="s">
        <v>201</v>
      </c>
      <c r="E523"/>
      <c r="F523" s="164">
        <v>2221.6</v>
      </c>
      <c r="G523" s="164">
        <v>2221.6</v>
      </c>
    </row>
    <row r="524" spans="1:7" x14ac:dyDescent="0.25">
      <c r="B524" t="s">
        <v>190</v>
      </c>
      <c r="E524"/>
      <c r="F524" s="164">
        <v>2221.6</v>
      </c>
      <c r="G524" s="164">
        <v>2221.6</v>
      </c>
    </row>
    <row r="525" spans="1:7" x14ac:dyDescent="0.25">
      <c r="C525" t="s">
        <v>315</v>
      </c>
      <c r="D525" t="s">
        <v>202</v>
      </c>
      <c r="E525" s="164">
        <v>2221.6</v>
      </c>
      <c r="F525" s="164">
        <v>2221.6</v>
      </c>
      <c r="G525" s="164">
        <v>2221.6</v>
      </c>
    </row>
    <row r="526" spans="1:7" x14ac:dyDescent="0.25">
      <c r="A526" t="s">
        <v>52</v>
      </c>
      <c r="E526"/>
      <c r="F526" s="164">
        <v>4985.6000000000004</v>
      </c>
      <c r="G526" s="164">
        <v>1869.6</v>
      </c>
    </row>
    <row r="527" spans="1:7" x14ac:dyDescent="0.25">
      <c r="B527" t="s">
        <v>24</v>
      </c>
      <c r="E527"/>
      <c r="F527" s="164">
        <v>4985.6000000000004</v>
      </c>
      <c r="G527" s="164">
        <v>1869.6</v>
      </c>
    </row>
    <row r="528" spans="1:7" x14ac:dyDescent="0.25">
      <c r="C528" t="s">
        <v>8</v>
      </c>
      <c r="D528" t="s">
        <v>51</v>
      </c>
      <c r="E528" s="164">
        <v>31.16</v>
      </c>
      <c r="F528" s="164">
        <v>4985.6000000000004</v>
      </c>
      <c r="G528" s="164">
        <v>1869.6</v>
      </c>
    </row>
    <row r="529" spans="1:7" x14ac:dyDescent="0.25">
      <c r="A529" t="s">
        <v>578</v>
      </c>
      <c r="E529"/>
      <c r="F529" s="164">
        <v>1809.89</v>
      </c>
      <c r="G529" s="164">
        <v>1809.89</v>
      </c>
    </row>
    <row r="530" spans="1:7" x14ac:dyDescent="0.25">
      <c r="B530" t="s">
        <v>281</v>
      </c>
      <c r="E530"/>
      <c r="F530" s="164">
        <v>1809.89</v>
      </c>
      <c r="G530" s="164">
        <v>1809.89</v>
      </c>
    </row>
    <row r="531" spans="1:7" x14ac:dyDescent="0.25">
      <c r="C531" t="s">
        <v>387</v>
      </c>
      <c r="D531" t="s">
        <v>579</v>
      </c>
      <c r="E531" s="164">
        <v>1809.89</v>
      </c>
      <c r="F531" s="164">
        <v>1809.89</v>
      </c>
      <c r="G531" s="164">
        <v>1809.89</v>
      </c>
    </row>
    <row r="532" spans="1:7" x14ac:dyDescent="0.25">
      <c r="A532" t="s">
        <v>302</v>
      </c>
      <c r="E532"/>
      <c r="F532" s="164">
        <v>1767</v>
      </c>
      <c r="G532" s="164">
        <v>1767</v>
      </c>
    </row>
    <row r="533" spans="1:7" x14ac:dyDescent="0.25">
      <c r="B533" t="s">
        <v>205</v>
      </c>
      <c r="E533"/>
      <c r="F533" s="164">
        <v>1767</v>
      </c>
      <c r="G533" s="164">
        <v>1767</v>
      </c>
    </row>
    <row r="534" spans="1:7" x14ac:dyDescent="0.25">
      <c r="C534" t="s">
        <v>315</v>
      </c>
      <c r="D534" t="s">
        <v>303</v>
      </c>
      <c r="E534" s="164">
        <v>1767</v>
      </c>
      <c r="F534" s="164">
        <v>1767</v>
      </c>
      <c r="G534" s="164">
        <v>1767</v>
      </c>
    </row>
    <row r="535" spans="1:7" x14ac:dyDescent="0.25">
      <c r="A535">
        <v>5424542001</v>
      </c>
      <c r="E535"/>
      <c r="F535" s="164">
        <v>1550.1</v>
      </c>
      <c r="G535" s="164">
        <v>1550.1</v>
      </c>
    </row>
    <row r="536" spans="1:7" x14ac:dyDescent="0.25">
      <c r="B536" t="s">
        <v>332</v>
      </c>
      <c r="E536"/>
      <c r="F536" s="164">
        <v>1550.1</v>
      </c>
      <c r="G536" s="164">
        <v>1550.1</v>
      </c>
    </row>
    <row r="537" spans="1:7" x14ac:dyDescent="0.25">
      <c r="C537" t="s">
        <v>387</v>
      </c>
      <c r="D537" t="s">
        <v>425</v>
      </c>
      <c r="E537" s="164">
        <v>1550.1</v>
      </c>
      <c r="F537" s="164">
        <v>1550.1</v>
      </c>
      <c r="G537" s="164">
        <v>1550.1</v>
      </c>
    </row>
    <row r="538" spans="1:7" x14ac:dyDescent="0.25">
      <c r="A538" t="s">
        <v>26</v>
      </c>
      <c r="E538"/>
      <c r="F538" s="164">
        <v>5060</v>
      </c>
      <c r="G538" s="164">
        <v>1265</v>
      </c>
    </row>
    <row r="539" spans="1:7" x14ac:dyDescent="0.25">
      <c r="B539" t="s">
        <v>24</v>
      </c>
      <c r="E539"/>
      <c r="F539" s="164">
        <v>5060</v>
      </c>
      <c r="G539" s="164">
        <v>1265</v>
      </c>
    </row>
    <row r="540" spans="1:7" x14ac:dyDescent="0.25">
      <c r="C540" t="s">
        <v>8</v>
      </c>
      <c r="D540" t="s">
        <v>25</v>
      </c>
      <c r="E540" s="164">
        <v>25.3</v>
      </c>
      <c r="F540" s="164">
        <v>5060</v>
      </c>
      <c r="G540" s="164">
        <v>1265</v>
      </c>
    </row>
    <row r="541" spans="1:7" x14ac:dyDescent="0.25">
      <c r="A541" t="s">
        <v>49</v>
      </c>
      <c r="E541"/>
      <c r="F541" s="164">
        <v>2420</v>
      </c>
      <c r="G541" s="164">
        <v>1210</v>
      </c>
    </row>
    <row r="542" spans="1:7" x14ac:dyDescent="0.25">
      <c r="B542" t="s">
        <v>24</v>
      </c>
      <c r="E542"/>
      <c r="F542" s="164">
        <v>2420</v>
      </c>
      <c r="G542" s="164">
        <v>1210</v>
      </c>
    </row>
    <row r="543" spans="1:7" x14ac:dyDescent="0.25">
      <c r="C543" t="s">
        <v>8</v>
      </c>
      <c r="D543" t="s">
        <v>48</v>
      </c>
      <c r="E543" s="164">
        <v>12.1</v>
      </c>
      <c r="F543" s="164">
        <v>2420</v>
      </c>
      <c r="G543" s="164">
        <v>1210</v>
      </c>
    </row>
    <row r="544" spans="1:7" x14ac:dyDescent="0.25">
      <c r="A544" t="s">
        <v>253</v>
      </c>
      <c r="E544"/>
      <c r="F544" s="164">
        <v>954</v>
      </c>
      <c r="G544" s="164">
        <v>954</v>
      </c>
    </row>
    <row r="545" spans="1:7" x14ac:dyDescent="0.25">
      <c r="B545" t="s">
        <v>190</v>
      </c>
      <c r="E545"/>
      <c r="F545" s="164">
        <v>954</v>
      </c>
      <c r="G545" s="164">
        <v>954</v>
      </c>
    </row>
    <row r="546" spans="1:7" x14ac:dyDescent="0.25">
      <c r="C546" t="s">
        <v>315</v>
      </c>
      <c r="D546" t="s">
        <v>254</v>
      </c>
      <c r="E546" s="164">
        <v>954</v>
      </c>
      <c r="F546" s="164">
        <v>954</v>
      </c>
      <c r="G546" s="164">
        <v>954</v>
      </c>
    </row>
    <row r="547" spans="1:7" x14ac:dyDescent="0.25">
      <c r="A547" t="s">
        <v>587</v>
      </c>
      <c r="E547"/>
      <c r="F547" s="164">
        <v>925.65</v>
      </c>
      <c r="G547" s="164">
        <v>925.65</v>
      </c>
    </row>
    <row r="548" spans="1:7" x14ac:dyDescent="0.25">
      <c r="B548" t="s">
        <v>704</v>
      </c>
      <c r="E548"/>
      <c r="F548" s="164">
        <v>925.65</v>
      </c>
      <c r="G548" s="164">
        <v>925.65</v>
      </c>
    </row>
    <row r="549" spans="1:7" x14ac:dyDescent="0.25">
      <c r="C549" t="s">
        <v>387</v>
      </c>
      <c r="D549" t="s">
        <v>588</v>
      </c>
      <c r="E549" s="164">
        <v>308.55</v>
      </c>
      <c r="F549" s="164">
        <v>925.65</v>
      </c>
      <c r="G549" s="164">
        <v>925.65</v>
      </c>
    </row>
    <row r="550" spans="1:7" x14ac:dyDescent="0.25">
      <c r="A550" t="s">
        <v>6</v>
      </c>
      <c r="E550"/>
      <c r="F550" s="164">
        <v>750</v>
      </c>
      <c r="G550" s="164">
        <v>750</v>
      </c>
    </row>
    <row r="551" spans="1:7" x14ac:dyDescent="0.25">
      <c r="B551" t="s">
        <v>4</v>
      </c>
      <c r="E551"/>
      <c r="F551" s="164">
        <v>750</v>
      </c>
      <c r="G551" s="164">
        <v>750</v>
      </c>
    </row>
    <row r="552" spans="1:7" x14ac:dyDescent="0.25">
      <c r="C552" t="s">
        <v>8</v>
      </c>
      <c r="D552" t="s">
        <v>5</v>
      </c>
      <c r="E552" s="164">
        <v>0.25</v>
      </c>
      <c r="F552" s="164">
        <v>750</v>
      </c>
      <c r="G552" s="164">
        <v>750</v>
      </c>
    </row>
    <row r="553" spans="1:7" x14ac:dyDescent="0.25">
      <c r="A553" t="s">
        <v>11</v>
      </c>
      <c r="E553"/>
      <c r="F553" s="164">
        <v>2040.0000000000002</v>
      </c>
      <c r="G553" s="164">
        <v>680</v>
      </c>
    </row>
    <row r="554" spans="1:7" x14ac:dyDescent="0.25">
      <c r="B554" t="s">
        <v>4</v>
      </c>
      <c r="E554"/>
      <c r="F554" s="164">
        <v>2040.0000000000002</v>
      </c>
      <c r="G554" s="164">
        <v>680</v>
      </c>
    </row>
    <row r="555" spans="1:7" x14ac:dyDescent="0.25">
      <c r="C555" t="s">
        <v>8</v>
      </c>
      <c r="D555" t="s">
        <v>10</v>
      </c>
      <c r="E555" s="164">
        <v>0.68</v>
      </c>
      <c r="F555" s="164">
        <v>2040.0000000000002</v>
      </c>
      <c r="G555" s="164">
        <v>680</v>
      </c>
    </row>
    <row r="556" spans="1:7" x14ac:dyDescent="0.25">
      <c r="A556">
        <v>8147330100</v>
      </c>
      <c r="E556"/>
      <c r="F556" s="164">
        <v>663</v>
      </c>
      <c r="G556" s="164">
        <v>663</v>
      </c>
    </row>
    <row r="557" spans="1:7" x14ac:dyDescent="0.25">
      <c r="B557" t="s">
        <v>190</v>
      </c>
      <c r="E557"/>
      <c r="F557" s="164">
        <v>663</v>
      </c>
      <c r="G557" s="164">
        <v>663</v>
      </c>
    </row>
    <row r="558" spans="1:7" x14ac:dyDescent="0.25">
      <c r="C558" t="s">
        <v>315</v>
      </c>
      <c r="D558" t="s">
        <v>267</v>
      </c>
      <c r="E558" s="164">
        <v>663</v>
      </c>
      <c r="F558" s="164">
        <v>663</v>
      </c>
      <c r="G558" s="164">
        <v>663</v>
      </c>
    </row>
    <row r="559" spans="1:7" x14ac:dyDescent="0.25">
      <c r="A559" t="s">
        <v>582</v>
      </c>
      <c r="E559"/>
      <c r="F559" s="164">
        <v>635.25</v>
      </c>
      <c r="G559" s="164">
        <v>635.25</v>
      </c>
    </row>
    <row r="560" spans="1:7" x14ac:dyDescent="0.25">
      <c r="B560" t="s">
        <v>704</v>
      </c>
      <c r="E560"/>
      <c r="F560" s="164">
        <v>635.25</v>
      </c>
      <c r="G560" s="164">
        <v>635.25</v>
      </c>
    </row>
    <row r="561" spans="1:7" x14ac:dyDescent="0.25">
      <c r="C561" t="s">
        <v>387</v>
      </c>
      <c r="D561" t="s">
        <v>583</v>
      </c>
      <c r="E561" s="164">
        <v>127.05</v>
      </c>
      <c r="F561" s="164">
        <v>635.25</v>
      </c>
      <c r="G561" s="164">
        <v>635.25</v>
      </c>
    </row>
    <row r="562" spans="1:7" x14ac:dyDescent="0.25">
      <c r="A562" t="s">
        <v>46</v>
      </c>
      <c r="E562"/>
      <c r="F562" s="164">
        <v>2520</v>
      </c>
      <c r="G562" s="164">
        <v>630</v>
      </c>
    </row>
    <row r="563" spans="1:7" x14ac:dyDescent="0.25">
      <c r="B563" t="s">
        <v>24</v>
      </c>
      <c r="E563"/>
      <c r="F563" s="164">
        <v>2520</v>
      </c>
      <c r="G563" s="164">
        <v>630</v>
      </c>
    </row>
    <row r="564" spans="1:7" x14ac:dyDescent="0.25">
      <c r="C564" t="s">
        <v>8</v>
      </c>
      <c r="D564" t="s">
        <v>45</v>
      </c>
      <c r="E564" s="164">
        <v>12.6</v>
      </c>
      <c r="F564" s="164">
        <v>2520</v>
      </c>
      <c r="G564" s="164">
        <v>630</v>
      </c>
    </row>
    <row r="565" spans="1:7" x14ac:dyDescent="0.25">
      <c r="A565" t="s">
        <v>44</v>
      </c>
      <c r="E565"/>
      <c r="F565" s="164">
        <v>7840.0000000000009</v>
      </c>
      <c r="G565" s="164">
        <v>490.00000000000006</v>
      </c>
    </row>
    <row r="566" spans="1:7" x14ac:dyDescent="0.25">
      <c r="B566" t="s">
        <v>24</v>
      </c>
      <c r="E566"/>
      <c r="F566" s="164">
        <v>7840.0000000000009</v>
      </c>
      <c r="G566" s="164">
        <v>490.00000000000006</v>
      </c>
    </row>
    <row r="567" spans="1:7" x14ac:dyDescent="0.25">
      <c r="C567" t="s">
        <v>8</v>
      </c>
      <c r="D567" t="s">
        <v>43</v>
      </c>
      <c r="E567" s="164">
        <v>9.8000000000000007</v>
      </c>
      <c r="F567" s="164">
        <v>7840.0000000000009</v>
      </c>
      <c r="G567" s="164">
        <v>490.00000000000006</v>
      </c>
    </row>
    <row r="568" spans="1:7" x14ac:dyDescent="0.25">
      <c r="A568" t="s">
        <v>130</v>
      </c>
      <c r="E568"/>
      <c r="F568" s="164">
        <v>12756</v>
      </c>
      <c r="G568" s="164">
        <v>0</v>
      </c>
    </row>
    <row r="569" spans="1:7" x14ac:dyDescent="0.25">
      <c r="B569" t="s">
        <v>120</v>
      </c>
      <c r="E569"/>
      <c r="F569" s="164">
        <v>12756</v>
      </c>
      <c r="G569" s="164">
        <v>0</v>
      </c>
    </row>
    <row r="570" spans="1:7" x14ac:dyDescent="0.25">
      <c r="C570" t="s">
        <v>124</v>
      </c>
      <c r="D570" t="s">
        <v>129</v>
      </c>
      <c r="E570" s="164">
        <v>12756</v>
      </c>
      <c r="F570" s="164">
        <v>12756</v>
      </c>
      <c r="G570" s="164">
        <v>0</v>
      </c>
    </row>
    <row r="571" spans="1:7" x14ac:dyDescent="0.25">
      <c r="A571" t="s">
        <v>135</v>
      </c>
      <c r="E571"/>
      <c r="F571" s="164">
        <v>6372.47</v>
      </c>
      <c r="G571" s="164">
        <v>0</v>
      </c>
    </row>
    <row r="572" spans="1:7" x14ac:dyDescent="0.25">
      <c r="B572" t="s">
        <v>133</v>
      </c>
      <c r="E572"/>
      <c r="F572" s="164">
        <v>6372.47</v>
      </c>
      <c r="G572" s="164">
        <v>0</v>
      </c>
    </row>
    <row r="573" spans="1:7" x14ac:dyDescent="0.25">
      <c r="C573" t="s">
        <v>450</v>
      </c>
      <c r="D573" t="s">
        <v>134</v>
      </c>
      <c r="E573" s="164">
        <v>6372.47</v>
      </c>
      <c r="F573" s="164">
        <v>6372.47</v>
      </c>
      <c r="G573" s="164">
        <v>0</v>
      </c>
    </row>
    <row r="574" spans="1:7" x14ac:dyDescent="0.25">
      <c r="A574" t="s">
        <v>122</v>
      </c>
      <c r="E574"/>
      <c r="F574" s="164">
        <v>10388.799999999999</v>
      </c>
      <c r="G574" s="164">
        <v>0</v>
      </c>
    </row>
    <row r="575" spans="1:7" x14ac:dyDescent="0.25">
      <c r="B575" t="s">
        <v>120</v>
      </c>
      <c r="E575"/>
      <c r="F575" s="164">
        <v>10388.799999999999</v>
      </c>
      <c r="G575" s="164">
        <v>0</v>
      </c>
    </row>
    <row r="576" spans="1:7" x14ac:dyDescent="0.25">
      <c r="C576" t="s">
        <v>124</v>
      </c>
      <c r="D576" t="s">
        <v>121</v>
      </c>
      <c r="E576" s="164">
        <v>10388.799999999999</v>
      </c>
      <c r="F576" s="164">
        <v>10388.799999999999</v>
      </c>
      <c r="G576" s="164">
        <v>0</v>
      </c>
    </row>
    <row r="577" spans="1:7" x14ac:dyDescent="0.25">
      <c r="A577" t="s">
        <v>139</v>
      </c>
      <c r="E577"/>
      <c r="F577" s="164">
        <v>18972.8</v>
      </c>
      <c r="G577" s="164">
        <v>0</v>
      </c>
    </row>
    <row r="578" spans="1:7" x14ac:dyDescent="0.25">
      <c r="B578" t="s">
        <v>137</v>
      </c>
      <c r="E578"/>
      <c r="F578" s="164">
        <v>18972.8</v>
      </c>
      <c r="G578" s="164">
        <v>0</v>
      </c>
    </row>
    <row r="579" spans="1:7" x14ac:dyDescent="0.25">
      <c r="C579" t="s">
        <v>450</v>
      </c>
      <c r="D579" t="s">
        <v>138</v>
      </c>
      <c r="E579" s="164">
        <v>18972.8</v>
      </c>
      <c r="F579" s="164">
        <v>18972.8</v>
      </c>
      <c r="G579" s="164">
        <v>0</v>
      </c>
    </row>
    <row r="580" spans="1:7" x14ac:dyDescent="0.25">
      <c r="A580" t="s">
        <v>128</v>
      </c>
      <c r="E580"/>
      <c r="F580" s="164">
        <v>25986.2</v>
      </c>
      <c r="G580" s="164">
        <v>0</v>
      </c>
    </row>
    <row r="581" spans="1:7" x14ac:dyDescent="0.25">
      <c r="B581" t="s">
        <v>120</v>
      </c>
      <c r="E581"/>
      <c r="F581" s="164">
        <v>25986.2</v>
      </c>
      <c r="G581" s="164">
        <v>0</v>
      </c>
    </row>
    <row r="582" spans="1:7" x14ac:dyDescent="0.25">
      <c r="C582" t="s">
        <v>124</v>
      </c>
      <c r="D582" t="s">
        <v>127</v>
      </c>
      <c r="E582" s="164">
        <v>12993.1</v>
      </c>
      <c r="F582" s="164">
        <v>25986.2</v>
      </c>
      <c r="G582" s="164">
        <v>0</v>
      </c>
    </row>
    <row r="583" spans="1:7" x14ac:dyDescent="0.25">
      <c r="A583" t="s">
        <v>126</v>
      </c>
      <c r="E583"/>
      <c r="F583" s="164">
        <v>12756</v>
      </c>
      <c r="G583" s="164">
        <v>0</v>
      </c>
    </row>
    <row r="584" spans="1:7" x14ac:dyDescent="0.25">
      <c r="B584" t="s">
        <v>120</v>
      </c>
      <c r="E584"/>
      <c r="F584" s="164">
        <v>12756</v>
      </c>
      <c r="G584" s="164">
        <v>0</v>
      </c>
    </row>
    <row r="585" spans="1:7" x14ac:dyDescent="0.25">
      <c r="C585" t="s">
        <v>124</v>
      </c>
      <c r="D585" t="s">
        <v>125</v>
      </c>
      <c r="E585" s="164">
        <v>12756</v>
      </c>
      <c r="F585" s="164">
        <v>12756</v>
      </c>
      <c r="G585" s="164">
        <v>0</v>
      </c>
    </row>
    <row r="586" spans="1:7" x14ac:dyDescent="0.25">
      <c r="A586" t="s">
        <v>142</v>
      </c>
      <c r="E586"/>
      <c r="F586" s="164">
        <v>4948.8999999999996</v>
      </c>
      <c r="G586" s="164">
        <v>0</v>
      </c>
    </row>
    <row r="587" spans="1:7" x14ac:dyDescent="0.25">
      <c r="B587" t="s">
        <v>140</v>
      </c>
      <c r="E587"/>
      <c r="F587" s="164">
        <v>4948.8999999999996</v>
      </c>
      <c r="G587" s="164">
        <v>0</v>
      </c>
    </row>
    <row r="588" spans="1:7" x14ac:dyDescent="0.25">
      <c r="C588" t="s">
        <v>450</v>
      </c>
      <c r="D588" t="s">
        <v>141</v>
      </c>
      <c r="E588" s="164">
        <v>4948.8999999999996</v>
      </c>
      <c r="F588" s="164">
        <v>4948.8999999999996</v>
      </c>
      <c r="G588" s="164">
        <v>0</v>
      </c>
    </row>
    <row r="589" spans="1:7" x14ac:dyDescent="0.25">
      <c r="A589" t="s">
        <v>705</v>
      </c>
      <c r="E589"/>
      <c r="F589" s="164">
        <v>2771287.0542148757</v>
      </c>
      <c r="G589" s="164">
        <v>3987099.9742148765</v>
      </c>
    </row>
  </sheetData>
  <pageMargins left="0.70866141732283472" right="0.70866141732283472" top="0.78740157480314965" bottom="0.78740157480314965" header="0.31496062992125984" footer="0.31496062992125984"/>
  <pageSetup paperSize="8" scale="83" fitToHeight="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83F5-41C3-4ABB-980F-1814AC64727C}">
  <dimension ref="A3:G285"/>
  <sheetViews>
    <sheetView workbookViewId="0">
      <selection activeCell="G4" sqref="G4"/>
    </sheetView>
  </sheetViews>
  <sheetFormatPr defaultRowHeight="15" x14ac:dyDescent="0.25"/>
  <cols>
    <col min="1" max="1" width="19.5703125" customWidth="1"/>
    <col min="2" max="2" width="25.5703125" customWidth="1"/>
    <col min="3" max="3" width="15" customWidth="1"/>
    <col min="4" max="4" width="49.7109375" customWidth="1"/>
    <col min="5" max="5" width="22.85546875" style="162" customWidth="1"/>
    <col min="6" max="6" width="29.140625" style="162" bestFit="1" customWidth="1"/>
    <col min="7" max="7" width="18.28515625" style="162" bestFit="1" customWidth="1"/>
  </cols>
  <sheetData>
    <row r="3" spans="1:7" ht="45" x14ac:dyDescent="0.25">
      <c r="A3" s="161" t="s">
        <v>161</v>
      </c>
      <c r="B3" s="161" t="s">
        <v>165</v>
      </c>
      <c r="C3" s="161" t="s">
        <v>163</v>
      </c>
      <c r="D3" s="161" t="s">
        <v>162</v>
      </c>
      <c r="E3" s="161" t="s">
        <v>156</v>
      </c>
      <c r="F3" s="167" t="s">
        <v>707</v>
      </c>
      <c r="G3" s="163" t="s">
        <v>706</v>
      </c>
    </row>
    <row r="4" spans="1:7" x14ac:dyDescent="0.25">
      <c r="A4" t="s">
        <v>363</v>
      </c>
      <c r="E4"/>
      <c r="F4"/>
      <c r="G4" s="164">
        <v>240400</v>
      </c>
    </row>
    <row r="5" spans="1:7" x14ac:dyDescent="0.25">
      <c r="B5" t="s">
        <v>388</v>
      </c>
      <c r="C5" t="s">
        <v>389</v>
      </c>
      <c r="D5" t="s">
        <v>390</v>
      </c>
      <c r="E5" s="164">
        <v>13000</v>
      </c>
      <c r="F5">
        <v>26000</v>
      </c>
      <c r="G5" s="164">
        <v>26000</v>
      </c>
    </row>
    <row r="6" spans="1:7" x14ac:dyDescent="0.25">
      <c r="C6" t="s">
        <v>361</v>
      </c>
      <c r="D6" t="s">
        <v>362</v>
      </c>
      <c r="E6" s="164">
        <v>16880</v>
      </c>
      <c r="F6">
        <v>84400</v>
      </c>
      <c r="G6" s="164">
        <v>84400</v>
      </c>
    </row>
    <row r="7" spans="1:7" x14ac:dyDescent="0.25">
      <c r="C7" t="s">
        <v>401</v>
      </c>
      <c r="D7" t="s">
        <v>402</v>
      </c>
      <c r="E7" s="164">
        <v>13000</v>
      </c>
      <c r="F7">
        <v>26000</v>
      </c>
      <c r="G7" s="164">
        <v>26000</v>
      </c>
    </row>
    <row r="8" spans="1:7" x14ac:dyDescent="0.25">
      <c r="C8" t="s">
        <v>399</v>
      </c>
      <c r="D8" t="s">
        <v>400</v>
      </c>
      <c r="E8" s="164">
        <v>13000</v>
      </c>
      <c r="F8">
        <v>26000</v>
      </c>
      <c r="G8" s="164">
        <v>26000</v>
      </c>
    </row>
    <row r="9" spans="1:7" x14ac:dyDescent="0.25">
      <c r="C9" t="s">
        <v>393</v>
      </c>
      <c r="D9" t="s">
        <v>394</v>
      </c>
      <c r="E9" s="164">
        <v>13000</v>
      </c>
      <c r="F9">
        <v>26000</v>
      </c>
      <c r="G9" s="164">
        <v>26000</v>
      </c>
    </row>
    <row r="10" spans="1:7" x14ac:dyDescent="0.25">
      <c r="C10" t="s">
        <v>395</v>
      </c>
      <c r="D10" t="s">
        <v>396</v>
      </c>
      <c r="E10" s="164">
        <v>13000</v>
      </c>
      <c r="F10">
        <v>26000</v>
      </c>
      <c r="G10" s="164">
        <v>26000</v>
      </c>
    </row>
    <row r="11" spans="1:7" x14ac:dyDescent="0.25">
      <c r="C11" t="s">
        <v>397</v>
      </c>
      <c r="D11" t="s">
        <v>398</v>
      </c>
      <c r="E11" s="164">
        <v>13000</v>
      </c>
      <c r="F11">
        <v>26000</v>
      </c>
      <c r="G11" s="164">
        <v>26000</v>
      </c>
    </row>
    <row r="12" spans="1:7" x14ac:dyDescent="0.25">
      <c r="A12" t="s">
        <v>332</v>
      </c>
      <c r="E12"/>
      <c r="F12"/>
      <c r="G12" s="164">
        <v>131042.09</v>
      </c>
    </row>
    <row r="13" spans="1:7" x14ac:dyDescent="0.25">
      <c r="B13" t="s">
        <v>387</v>
      </c>
      <c r="C13">
        <v>7098928</v>
      </c>
      <c r="D13" t="s">
        <v>434</v>
      </c>
      <c r="E13" s="164">
        <v>3320.8</v>
      </c>
      <c r="F13">
        <v>3320.8</v>
      </c>
      <c r="G13" s="164">
        <v>3320.8</v>
      </c>
    </row>
    <row r="14" spans="1:7" x14ac:dyDescent="0.25">
      <c r="C14">
        <v>5247829001</v>
      </c>
      <c r="D14" t="s">
        <v>436</v>
      </c>
      <c r="E14" s="164">
        <v>719.3</v>
      </c>
      <c r="F14">
        <v>3596.5</v>
      </c>
      <c r="G14" s="164">
        <v>3596.5</v>
      </c>
    </row>
    <row r="15" spans="1:7" x14ac:dyDescent="0.25">
      <c r="C15">
        <v>5266769001</v>
      </c>
      <c r="D15" t="s">
        <v>423</v>
      </c>
      <c r="E15" s="164">
        <v>320.3</v>
      </c>
      <c r="F15">
        <v>3203</v>
      </c>
      <c r="G15" s="164">
        <v>3203</v>
      </c>
    </row>
    <row r="16" spans="1:7" x14ac:dyDescent="0.25">
      <c r="C16">
        <v>5269806001</v>
      </c>
      <c r="D16" t="s">
        <v>421</v>
      </c>
      <c r="E16" s="164">
        <v>9550.7999999999993</v>
      </c>
      <c r="F16">
        <v>19101.599999999999</v>
      </c>
      <c r="G16" s="164">
        <v>19101.599999999999</v>
      </c>
    </row>
    <row r="17" spans="1:7" x14ac:dyDescent="0.25">
      <c r="C17">
        <v>5277965001</v>
      </c>
      <c r="D17" t="s">
        <v>422</v>
      </c>
      <c r="E17" s="164">
        <v>420.5</v>
      </c>
      <c r="F17">
        <v>4205</v>
      </c>
      <c r="G17" s="164">
        <v>4205</v>
      </c>
    </row>
    <row r="18" spans="1:7" x14ac:dyDescent="0.25">
      <c r="C18">
        <v>5353955001</v>
      </c>
      <c r="D18" t="s">
        <v>418</v>
      </c>
      <c r="E18" s="164">
        <v>398.7</v>
      </c>
      <c r="F18">
        <v>3987</v>
      </c>
      <c r="G18" s="164">
        <v>3987</v>
      </c>
    </row>
    <row r="19" spans="1:7" x14ac:dyDescent="0.25">
      <c r="C19">
        <v>5424534001</v>
      </c>
      <c r="D19" t="s">
        <v>414</v>
      </c>
      <c r="E19" s="164">
        <v>647.70000000000005</v>
      </c>
      <c r="F19">
        <v>6477</v>
      </c>
      <c r="G19" s="164">
        <v>6477</v>
      </c>
    </row>
    <row r="20" spans="1:7" x14ac:dyDescent="0.25">
      <c r="C20">
        <v>5424542001</v>
      </c>
      <c r="D20" t="s">
        <v>425</v>
      </c>
      <c r="E20" s="164">
        <v>1550.1</v>
      </c>
      <c r="F20">
        <v>1550.1</v>
      </c>
      <c r="G20" s="164">
        <v>1550.1</v>
      </c>
    </row>
    <row r="21" spans="1:7" x14ac:dyDescent="0.25">
      <c r="C21">
        <v>5424569001</v>
      </c>
      <c r="D21" t="s">
        <v>424</v>
      </c>
      <c r="E21" s="164">
        <v>2606.1999999999998</v>
      </c>
      <c r="F21">
        <v>7818.6</v>
      </c>
      <c r="G21" s="164">
        <v>7818.6</v>
      </c>
    </row>
    <row r="22" spans="1:7" x14ac:dyDescent="0.25">
      <c r="C22">
        <v>6396500001</v>
      </c>
      <c r="D22" t="s">
        <v>426</v>
      </c>
      <c r="E22" s="164">
        <v>9697.7999999999993</v>
      </c>
      <c r="F22">
        <v>9697.7999999999993</v>
      </c>
      <c r="G22" s="164">
        <v>9697.7999999999993</v>
      </c>
    </row>
    <row r="23" spans="1:7" x14ac:dyDescent="0.25">
      <c r="C23" t="s">
        <v>419</v>
      </c>
      <c r="D23" t="s">
        <v>420</v>
      </c>
      <c r="E23" s="164">
        <v>2660</v>
      </c>
      <c r="F23">
        <v>26600</v>
      </c>
      <c r="G23" s="164">
        <v>26600</v>
      </c>
    </row>
    <row r="24" spans="1:7" x14ac:dyDescent="0.25">
      <c r="B24" t="s">
        <v>695</v>
      </c>
      <c r="C24">
        <v>7098928</v>
      </c>
      <c r="D24" t="s">
        <v>434</v>
      </c>
      <c r="E24" s="164">
        <v>4020</v>
      </c>
      <c r="F24">
        <v>4020</v>
      </c>
      <c r="G24" s="164">
        <v>4020</v>
      </c>
    </row>
    <row r="25" spans="1:7" x14ac:dyDescent="0.25">
      <c r="C25">
        <v>5247829001</v>
      </c>
      <c r="D25" t="s">
        <v>436</v>
      </c>
      <c r="E25" s="164">
        <v>870.35</v>
      </c>
      <c r="F25">
        <v>4351.75</v>
      </c>
      <c r="G25" s="164">
        <v>4351.75</v>
      </c>
    </row>
    <row r="26" spans="1:7" x14ac:dyDescent="0.25">
      <c r="C26">
        <v>5269806001</v>
      </c>
      <c r="D26" t="s">
        <v>421</v>
      </c>
      <c r="E26" s="164">
        <v>11556.47</v>
      </c>
      <c r="F26">
        <v>23112.94</v>
      </c>
      <c r="G26" s="164">
        <v>23112.94</v>
      </c>
    </row>
    <row r="27" spans="1:7" x14ac:dyDescent="0.25">
      <c r="B27" t="s">
        <v>388</v>
      </c>
      <c r="C27">
        <v>6396500001</v>
      </c>
      <c r="D27" t="s">
        <v>331</v>
      </c>
      <c r="E27" s="164">
        <v>10000</v>
      </c>
      <c r="F27">
        <v>10000</v>
      </c>
      <c r="G27" s="164">
        <v>10000</v>
      </c>
    </row>
    <row r="28" spans="1:7" x14ac:dyDescent="0.25">
      <c r="A28" t="s">
        <v>149</v>
      </c>
      <c r="E28"/>
      <c r="F28"/>
      <c r="G28" s="164">
        <v>129200</v>
      </c>
    </row>
    <row r="29" spans="1:7" x14ac:dyDescent="0.25">
      <c r="B29" t="s">
        <v>410</v>
      </c>
      <c r="C29">
        <v>330707</v>
      </c>
      <c r="D29" t="s">
        <v>150</v>
      </c>
      <c r="E29" s="164">
        <v>12920</v>
      </c>
      <c r="F29">
        <v>387600</v>
      </c>
      <c r="G29" s="164">
        <v>129200</v>
      </c>
    </row>
    <row r="30" spans="1:7" x14ac:dyDescent="0.25">
      <c r="A30" t="s">
        <v>226</v>
      </c>
      <c r="E30"/>
      <c r="F30"/>
      <c r="G30" s="164">
        <v>121962.50000000001</v>
      </c>
    </row>
    <row r="31" spans="1:7" x14ac:dyDescent="0.25">
      <c r="B31" t="s">
        <v>315</v>
      </c>
      <c r="C31" t="s">
        <v>235</v>
      </c>
      <c r="D31" t="s">
        <v>236</v>
      </c>
      <c r="E31" s="164">
        <v>4647.3999999999996</v>
      </c>
      <c r="F31">
        <v>4647.3999999999996</v>
      </c>
      <c r="G31" s="164">
        <v>4647.3999999999996</v>
      </c>
    </row>
    <row r="32" spans="1:7" x14ac:dyDescent="0.25">
      <c r="C32" t="s">
        <v>237</v>
      </c>
      <c r="D32" t="s">
        <v>238</v>
      </c>
      <c r="E32" s="164">
        <v>4647.3999999999996</v>
      </c>
      <c r="F32">
        <v>4647.3999999999996</v>
      </c>
      <c r="G32" s="164">
        <v>4647.3999999999996</v>
      </c>
    </row>
    <row r="33" spans="1:7" x14ac:dyDescent="0.25">
      <c r="C33" t="s">
        <v>224</v>
      </c>
      <c r="D33" t="s">
        <v>225</v>
      </c>
      <c r="E33" s="164">
        <v>6226.3</v>
      </c>
      <c r="F33">
        <v>6226.3</v>
      </c>
      <c r="G33" s="164">
        <v>6226.3</v>
      </c>
    </row>
    <row r="34" spans="1:7" x14ac:dyDescent="0.25">
      <c r="C34" t="s">
        <v>249</v>
      </c>
      <c r="D34" t="s">
        <v>250</v>
      </c>
      <c r="E34" s="164">
        <v>7239</v>
      </c>
      <c r="F34">
        <v>7239</v>
      </c>
      <c r="G34" s="164">
        <v>7239</v>
      </c>
    </row>
    <row r="35" spans="1:7" x14ac:dyDescent="0.25">
      <c r="C35" t="s">
        <v>229</v>
      </c>
      <c r="D35" t="s">
        <v>230</v>
      </c>
      <c r="E35" s="164">
        <v>10904.1</v>
      </c>
      <c r="F35">
        <v>10904.1</v>
      </c>
      <c r="G35" s="164">
        <v>10904.1</v>
      </c>
    </row>
    <row r="36" spans="1:7" x14ac:dyDescent="0.25">
      <c r="C36" t="s">
        <v>231</v>
      </c>
      <c r="D36" t="s">
        <v>232</v>
      </c>
      <c r="E36" s="164">
        <v>10904.1</v>
      </c>
      <c r="F36">
        <v>10904.1</v>
      </c>
      <c r="G36" s="164">
        <v>10904.1</v>
      </c>
    </row>
    <row r="37" spans="1:7" x14ac:dyDescent="0.25">
      <c r="C37" t="s">
        <v>233</v>
      </c>
      <c r="D37" t="s">
        <v>234</v>
      </c>
      <c r="E37" s="164">
        <v>10904.1</v>
      </c>
      <c r="F37">
        <v>10904.1</v>
      </c>
      <c r="G37" s="164">
        <v>10904.1</v>
      </c>
    </row>
    <row r="38" spans="1:7" x14ac:dyDescent="0.25">
      <c r="C38" t="s">
        <v>239</v>
      </c>
      <c r="D38" t="s">
        <v>240</v>
      </c>
      <c r="E38" s="164">
        <v>10904.1</v>
      </c>
      <c r="F38">
        <v>10904.1</v>
      </c>
      <c r="G38" s="164">
        <v>10904.1</v>
      </c>
    </row>
    <row r="39" spans="1:7" x14ac:dyDescent="0.25">
      <c r="C39" t="s">
        <v>241</v>
      </c>
      <c r="D39" t="s">
        <v>242</v>
      </c>
      <c r="E39" s="164">
        <v>10904.1</v>
      </c>
      <c r="F39">
        <v>10904.1</v>
      </c>
      <c r="G39" s="164">
        <v>10904.1</v>
      </c>
    </row>
    <row r="40" spans="1:7" x14ac:dyDescent="0.25">
      <c r="C40" t="s">
        <v>243</v>
      </c>
      <c r="D40" t="s">
        <v>244</v>
      </c>
      <c r="E40" s="164">
        <v>10904.1</v>
      </c>
      <c r="F40">
        <v>10904.1</v>
      </c>
      <c r="G40" s="164">
        <v>10904.1</v>
      </c>
    </row>
    <row r="41" spans="1:7" x14ac:dyDescent="0.25">
      <c r="C41" t="s">
        <v>247</v>
      </c>
      <c r="D41" t="s">
        <v>248</v>
      </c>
      <c r="E41" s="164">
        <v>10904.1</v>
      </c>
      <c r="F41">
        <v>10904.1</v>
      </c>
      <c r="G41" s="164">
        <v>10904.1</v>
      </c>
    </row>
    <row r="42" spans="1:7" x14ac:dyDescent="0.25">
      <c r="C42" t="s">
        <v>245</v>
      </c>
      <c r="D42" t="s">
        <v>246</v>
      </c>
      <c r="E42" s="164">
        <v>10873.7</v>
      </c>
      <c r="F42">
        <v>10873.7</v>
      </c>
      <c r="G42" s="164">
        <v>10873.7</v>
      </c>
    </row>
    <row r="43" spans="1:7" x14ac:dyDescent="0.25">
      <c r="C43" t="s">
        <v>704</v>
      </c>
      <c r="D43" t="s">
        <v>284</v>
      </c>
      <c r="E43" s="164">
        <v>12000</v>
      </c>
      <c r="F43">
        <v>12000</v>
      </c>
      <c r="G43" s="164">
        <v>12000</v>
      </c>
    </row>
    <row r="44" spans="1:7" x14ac:dyDescent="0.25">
      <c r="A44" t="s">
        <v>281</v>
      </c>
      <c r="E44"/>
      <c r="F44"/>
      <c r="G44" s="164">
        <v>116422.82</v>
      </c>
    </row>
    <row r="45" spans="1:7" x14ac:dyDescent="0.25">
      <c r="B45" t="s">
        <v>387</v>
      </c>
      <c r="C45" t="s">
        <v>568</v>
      </c>
      <c r="D45" t="s">
        <v>569</v>
      </c>
      <c r="E45" s="164">
        <v>8295.67</v>
      </c>
      <c r="F45">
        <v>8295.67</v>
      </c>
      <c r="G45" s="164">
        <v>8295.67</v>
      </c>
    </row>
    <row r="46" spans="1:7" x14ac:dyDescent="0.25">
      <c r="C46" t="s">
        <v>575</v>
      </c>
      <c r="D46" t="s">
        <v>576</v>
      </c>
      <c r="E46" s="164">
        <v>3538.73</v>
      </c>
      <c r="F46">
        <v>3538.73</v>
      </c>
      <c r="G46" s="164">
        <v>3538.73</v>
      </c>
    </row>
    <row r="47" spans="1:7" x14ac:dyDescent="0.25">
      <c r="C47" t="s">
        <v>578</v>
      </c>
      <c r="D47" t="s">
        <v>579</v>
      </c>
      <c r="E47" s="164">
        <v>1809.89</v>
      </c>
      <c r="F47">
        <v>1809.89</v>
      </c>
      <c r="G47" s="164">
        <v>1809.89</v>
      </c>
    </row>
    <row r="48" spans="1:7" x14ac:dyDescent="0.25">
      <c r="C48" t="s">
        <v>563</v>
      </c>
      <c r="D48" t="s">
        <v>564</v>
      </c>
      <c r="E48" s="164">
        <v>58947.57</v>
      </c>
      <c r="F48">
        <v>58947.57</v>
      </c>
      <c r="G48" s="164">
        <v>58947.57</v>
      </c>
    </row>
    <row r="49" spans="1:7" x14ac:dyDescent="0.25">
      <c r="C49" t="s">
        <v>326</v>
      </c>
      <c r="D49" t="s">
        <v>581</v>
      </c>
      <c r="E49" s="164">
        <v>6824.16</v>
      </c>
      <c r="F49">
        <v>6824.16</v>
      </c>
      <c r="G49" s="164">
        <v>6824.16</v>
      </c>
    </row>
    <row r="50" spans="1:7" x14ac:dyDescent="0.25">
      <c r="C50" t="s">
        <v>431</v>
      </c>
      <c r="D50" t="s">
        <v>432</v>
      </c>
      <c r="E50" s="164">
        <v>5668.32</v>
      </c>
      <c r="F50">
        <v>5668.32</v>
      </c>
      <c r="G50" s="164">
        <v>5668.32</v>
      </c>
    </row>
    <row r="51" spans="1:7" x14ac:dyDescent="0.25">
      <c r="B51" t="s">
        <v>315</v>
      </c>
      <c r="C51">
        <v>80350</v>
      </c>
      <c r="D51" t="s">
        <v>280</v>
      </c>
      <c r="E51" s="164">
        <v>1316</v>
      </c>
      <c r="F51">
        <v>2632</v>
      </c>
      <c r="G51" s="164">
        <v>3948</v>
      </c>
    </row>
    <row r="52" spans="1:7" x14ac:dyDescent="0.25">
      <c r="C52" t="s">
        <v>300</v>
      </c>
      <c r="D52" t="s">
        <v>301</v>
      </c>
      <c r="E52" s="164">
        <v>17282.16</v>
      </c>
      <c r="F52">
        <v>17282.16</v>
      </c>
      <c r="G52" s="164">
        <v>17282.16</v>
      </c>
    </row>
    <row r="53" spans="1:7" x14ac:dyDescent="0.25">
      <c r="C53" t="s">
        <v>295</v>
      </c>
      <c r="D53" t="s">
        <v>296</v>
      </c>
      <c r="E53" s="164">
        <v>2220</v>
      </c>
      <c r="F53">
        <v>4440</v>
      </c>
      <c r="G53" s="164">
        <v>4440</v>
      </c>
    </row>
    <row r="54" spans="1:7" x14ac:dyDescent="0.25">
      <c r="B54" t="s">
        <v>695</v>
      </c>
      <c r="C54" t="s">
        <v>431</v>
      </c>
      <c r="D54" t="s">
        <v>432</v>
      </c>
      <c r="E54" s="164">
        <v>5668.32</v>
      </c>
      <c r="F54">
        <v>5668.32</v>
      </c>
      <c r="G54" s="164">
        <v>5668.32</v>
      </c>
    </row>
    <row r="55" spans="1:7" x14ac:dyDescent="0.25">
      <c r="A55" t="s">
        <v>502</v>
      </c>
      <c r="E55"/>
      <c r="F55"/>
      <c r="G55" s="164">
        <v>113384</v>
      </c>
    </row>
    <row r="56" spans="1:7" x14ac:dyDescent="0.25">
      <c r="B56" t="s">
        <v>450</v>
      </c>
      <c r="C56">
        <v>2172620</v>
      </c>
      <c r="D56" t="s">
        <v>527</v>
      </c>
      <c r="E56" s="164">
        <v>10100</v>
      </c>
      <c r="F56">
        <v>20200</v>
      </c>
      <c r="G56" s="164">
        <v>10100</v>
      </c>
    </row>
    <row r="57" spans="1:7" x14ac:dyDescent="0.25">
      <c r="C57">
        <v>2341100</v>
      </c>
      <c r="D57" t="s">
        <v>528</v>
      </c>
      <c r="E57" s="164">
        <v>9137</v>
      </c>
      <c r="F57">
        <v>18274</v>
      </c>
      <c r="G57" s="164">
        <v>9137</v>
      </c>
    </row>
    <row r="58" spans="1:7" x14ac:dyDescent="0.25">
      <c r="C58">
        <v>2382610</v>
      </c>
      <c r="D58" t="s">
        <v>529</v>
      </c>
      <c r="E58" s="164">
        <v>9914</v>
      </c>
      <c r="F58">
        <v>19828</v>
      </c>
      <c r="G58" s="164">
        <v>9914</v>
      </c>
    </row>
    <row r="59" spans="1:7" x14ac:dyDescent="0.25">
      <c r="C59" t="s">
        <v>509</v>
      </c>
      <c r="D59" t="s">
        <v>510</v>
      </c>
      <c r="E59" s="164">
        <v>9914</v>
      </c>
      <c r="F59">
        <v>19828</v>
      </c>
      <c r="G59" s="164">
        <v>9914</v>
      </c>
    </row>
    <row r="60" spans="1:7" x14ac:dyDescent="0.25">
      <c r="C60" t="s">
        <v>505</v>
      </c>
      <c r="D60" t="s">
        <v>506</v>
      </c>
      <c r="E60" s="164">
        <v>9393</v>
      </c>
      <c r="F60">
        <v>18786</v>
      </c>
      <c r="G60" s="164">
        <v>9393</v>
      </c>
    </row>
    <row r="61" spans="1:7" x14ac:dyDescent="0.25">
      <c r="C61" t="s">
        <v>517</v>
      </c>
      <c r="D61" t="s">
        <v>518</v>
      </c>
      <c r="E61" s="164">
        <v>9655</v>
      </c>
      <c r="F61">
        <v>19310</v>
      </c>
      <c r="G61" s="164">
        <v>9655</v>
      </c>
    </row>
    <row r="62" spans="1:7" x14ac:dyDescent="0.25">
      <c r="C62" t="s">
        <v>519</v>
      </c>
      <c r="D62" t="s">
        <v>520</v>
      </c>
      <c r="E62" s="164">
        <v>1490</v>
      </c>
      <c r="F62">
        <v>2980</v>
      </c>
      <c r="G62" s="164">
        <v>1490</v>
      </c>
    </row>
    <row r="63" spans="1:7" x14ac:dyDescent="0.25">
      <c r="C63" t="s">
        <v>515</v>
      </c>
      <c r="D63" t="s">
        <v>516</v>
      </c>
      <c r="E63" s="164">
        <v>5797</v>
      </c>
      <c r="F63">
        <v>11594</v>
      </c>
      <c r="G63" s="164">
        <v>5797</v>
      </c>
    </row>
    <row r="64" spans="1:7" x14ac:dyDescent="0.25">
      <c r="C64" t="s">
        <v>507</v>
      </c>
      <c r="D64" t="s">
        <v>508</v>
      </c>
      <c r="E64" s="164">
        <v>9331</v>
      </c>
      <c r="F64">
        <v>18662</v>
      </c>
      <c r="G64" s="164">
        <v>9331</v>
      </c>
    </row>
    <row r="65" spans="1:7" x14ac:dyDescent="0.25">
      <c r="C65" t="s">
        <v>513</v>
      </c>
      <c r="D65" t="s">
        <v>514</v>
      </c>
      <c r="E65" s="164">
        <v>7906</v>
      </c>
      <c r="F65">
        <v>15812</v>
      </c>
      <c r="G65" s="164">
        <v>7906</v>
      </c>
    </row>
    <row r="66" spans="1:7" x14ac:dyDescent="0.25">
      <c r="C66" t="s">
        <v>503</v>
      </c>
      <c r="D66" t="s">
        <v>504</v>
      </c>
      <c r="E66" s="164">
        <v>9914</v>
      </c>
      <c r="F66">
        <v>19828</v>
      </c>
      <c r="G66" s="164">
        <v>9914</v>
      </c>
    </row>
    <row r="67" spans="1:7" x14ac:dyDescent="0.25">
      <c r="C67" t="s">
        <v>521</v>
      </c>
      <c r="D67" t="s">
        <v>522</v>
      </c>
      <c r="E67" s="164">
        <v>3013</v>
      </c>
      <c r="F67">
        <v>6026</v>
      </c>
      <c r="G67" s="164">
        <v>3013</v>
      </c>
    </row>
    <row r="68" spans="1:7" x14ac:dyDescent="0.25">
      <c r="C68" t="s">
        <v>500</v>
      </c>
      <c r="D68" t="s">
        <v>501</v>
      </c>
      <c r="E68" s="164">
        <v>9914</v>
      </c>
      <c r="F68">
        <v>19828</v>
      </c>
      <c r="G68" s="164">
        <v>9914</v>
      </c>
    </row>
    <row r="69" spans="1:7" x14ac:dyDescent="0.25">
      <c r="C69" t="s">
        <v>511</v>
      </c>
      <c r="D69" t="s">
        <v>512</v>
      </c>
      <c r="E69" s="164">
        <v>7906</v>
      </c>
      <c r="F69">
        <v>15812</v>
      </c>
      <c r="G69" s="164">
        <v>7906</v>
      </c>
    </row>
    <row r="70" spans="1:7" x14ac:dyDescent="0.25">
      <c r="A70" t="s">
        <v>543</v>
      </c>
      <c r="E70"/>
      <c r="F70"/>
      <c r="G70" s="164">
        <v>110072</v>
      </c>
    </row>
    <row r="71" spans="1:7" x14ac:dyDescent="0.25">
      <c r="B71" t="s">
        <v>450</v>
      </c>
      <c r="C71">
        <v>2111040</v>
      </c>
      <c r="D71" t="s">
        <v>542</v>
      </c>
      <c r="E71" s="164">
        <v>7500</v>
      </c>
      <c r="F71">
        <v>45000</v>
      </c>
      <c r="G71" s="164">
        <v>15000</v>
      </c>
    </row>
    <row r="72" spans="1:7" x14ac:dyDescent="0.25">
      <c r="C72">
        <v>2117690</v>
      </c>
      <c r="D72" t="s">
        <v>549</v>
      </c>
      <c r="E72" s="164">
        <v>7500</v>
      </c>
      <c r="F72">
        <v>45000</v>
      </c>
      <c r="G72" s="164">
        <v>15000</v>
      </c>
    </row>
    <row r="73" spans="1:7" x14ac:dyDescent="0.25">
      <c r="C73">
        <v>2200630</v>
      </c>
      <c r="D73" t="s">
        <v>560</v>
      </c>
      <c r="E73" s="164">
        <v>10206</v>
      </c>
      <c r="F73">
        <v>30618</v>
      </c>
      <c r="G73" s="164">
        <v>10206</v>
      </c>
    </row>
    <row r="74" spans="1:7" x14ac:dyDescent="0.25">
      <c r="C74">
        <v>2323590</v>
      </c>
      <c r="D74" t="s">
        <v>561</v>
      </c>
      <c r="E74" s="164">
        <v>8495</v>
      </c>
      <c r="F74">
        <v>50964</v>
      </c>
      <c r="G74" s="164">
        <v>16988</v>
      </c>
    </row>
    <row r="75" spans="1:7" x14ac:dyDescent="0.25">
      <c r="C75">
        <v>3824120</v>
      </c>
      <c r="D75" t="s">
        <v>558</v>
      </c>
      <c r="E75" s="164">
        <v>9137</v>
      </c>
      <c r="F75">
        <v>27411</v>
      </c>
      <c r="G75" s="164">
        <v>9137</v>
      </c>
    </row>
    <row r="76" spans="1:7" x14ac:dyDescent="0.25">
      <c r="C76">
        <v>3869070</v>
      </c>
      <c r="D76" t="s">
        <v>559</v>
      </c>
      <c r="E76" s="164">
        <v>9655</v>
      </c>
      <c r="F76">
        <v>28965</v>
      </c>
      <c r="G76" s="164">
        <v>9655</v>
      </c>
    </row>
    <row r="77" spans="1:7" x14ac:dyDescent="0.25">
      <c r="C77">
        <v>2172580</v>
      </c>
      <c r="D77" t="s">
        <v>1303</v>
      </c>
      <c r="E77" s="164">
        <v>7000</v>
      </c>
      <c r="F77">
        <v>42000</v>
      </c>
      <c r="G77" s="164">
        <v>14000</v>
      </c>
    </row>
    <row r="78" spans="1:7" x14ac:dyDescent="0.25">
      <c r="C78">
        <v>2186660</v>
      </c>
      <c r="D78" t="s">
        <v>1304</v>
      </c>
      <c r="E78" s="164">
        <v>6043</v>
      </c>
      <c r="F78">
        <v>36258</v>
      </c>
      <c r="G78" s="164">
        <v>12086</v>
      </c>
    </row>
    <row r="79" spans="1:7" x14ac:dyDescent="0.25">
      <c r="C79">
        <v>2323020</v>
      </c>
      <c r="D79" t="s">
        <v>1305</v>
      </c>
      <c r="E79" s="164">
        <v>4000</v>
      </c>
      <c r="F79">
        <v>24000</v>
      </c>
      <c r="G79" s="164">
        <v>8000</v>
      </c>
    </row>
    <row r="80" spans="1:7" x14ac:dyDescent="0.25">
      <c r="A80" t="s">
        <v>343</v>
      </c>
      <c r="E80"/>
      <c r="F80"/>
      <c r="G80" s="164">
        <v>108000</v>
      </c>
    </row>
    <row r="81" spans="1:7" x14ac:dyDescent="0.25">
      <c r="B81" t="s">
        <v>388</v>
      </c>
      <c r="C81" t="s">
        <v>341</v>
      </c>
      <c r="D81" t="s">
        <v>342</v>
      </c>
      <c r="E81" s="164">
        <v>12000</v>
      </c>
      <c r="F81">
        <v>12000</v>
      </c>
      <c r="G81" s="164">
        <v>12000</v>
      </c>
    </row>
    <row r="82" spans="1:7" x14ac:dyDescent="0.25">
      <c r="D82" t="s">
        <v>369</v>
      </c>
      <c r="E82" s="164">
        <v>13000</v>
      </c>
      <c r="F82">
        <v>13000</v>
      </c>
      <c r="G82" s="164">
        <v>13000</v>
      </c>
    </row>
    <row r="83" spans="1:7" x14ac:dyDescent="0.25">
      <c r="C83" t="s">
        <v>354</v>
      </c>
      <c r="D83" t="s">
        <v>370</v>
      </c>
      <c r="E83" s="164">
        <v>7500</v>
      </c>
      <c r="F83">
        <v>7500</v>
      </c>
      <c r="G83" s="164">
        <v>7500</v>
      </c>
    </row>
    <row r="84" spans="1:7" x14ac:dyDescent="0.25">
      <c r="D84" t="s">
        <v>355</v>
      </c>
      <c r="E84" s="164">
        <v>12000</v>
      </c>
      <c r="F84">
        <v>12000</v>
      </c>
      <c r="G84" s="164">
        <v>12000</v>
      </c>
    </row>
    <row r="85" spans="1:7" x14ac:dyDescent="0.25">
      <c r="C85" t="s">
        <v>359</v>
      </c>
      <c r="D85" t="s">
        <v>360</v>
      </c>
      <c r="E85" s="164">
        <v>18000</v>
      </c>
      <c r="F85">
        <v>18000</v>
      </c>
      <c r="G85" s="164">
        <v>18000</v>
      </c>
    </row>
    <row r="86" spans="1:7" x14ac:dyDescent="0.25">
      <c r="C86" t="s">
        <v>349</v>
      </c>
      <c r="D86" t="s">
        <v>350</v>
      </c>
      <c r="E86" s="164">
        <v>17500</v>
      </c>
      <c r="F86">
        <v>17500</v>
      </c>
      <c r="G86" s="164">
        <v>17500</v>
      </c>
    </row>
    <row r="87" spans="1:7" x14ac:dyDescent="0.25">
      <c r="C87" t="s">
        <v>352</v>
      </c>
      <c r="D87" t="s">
        <v>353</v>
      </c>
      <c r="E87" s="164">
        <v>15000</v>
      </c>
      <c r="F87">
        <v>15000</v>
      </c>
      <c r="G87" s="164">
        <v>15000</v>
      </c>
    </row>
    <row r="88" spans="1:7" x14ac:dyDescent="0.25">
      <c r="C88" t="s">
        <v>371</v>
      </c>
      <c r="D88" t="s">
        <v>372</v>
      </c>
      <c r="E88" s="164">
        <v>13000</v>
      </c>
      <c r="F88">
        <v>13000</v>
      </c>
      <c r="G88" s="164">
        <v>13000</v>
      </c>
    </row>
    <row r="89" spans="1:7" x14ac:dyDescent="0.25">
      <c r="A89" t="s">
        <v>275</v>
      </c>
      <c r="E89"/>
      <c r="F89"/>
      <c r="G89" s="164">
        <v>104517.34</v>
      </c>
    </row>
    <row r="90" spans="1:7" x14ac:dyDescent="0.25">
      <c r="B90" t="s">
        <v>315</v>
      </c>
      <c r="C90">
        <v>68982</v>
      </c>
      <c r="D90" t="s">
        <v>286</v>
      </c>
      <c r="E90" s="164">
        <v>24417.34</v>
      </c>
      <c r="F90">
        <v>24417.34</v>
      </c>
      <c r="G90" s="164">
        <v>24417.34</v>
      </c>
    </row>
    <row r="91" spans="1:7" x14ac:dyDescent="0.25">
      <c r="E91" s="164">
        <v>30000</v>
      </c>
      <c r="F91">
        <v>30000</v>
      </c>
      <c r="G91" s="164">
        <v>30000</v>
      </c>
    </row>
    <row r="92" spans="1:7" x14ac:dyDescent="0.25">
      <c r="C92" t="s">
        <v>273</v>
      </c>
      <c r="D92" t="s">
        <v>274</v>
      </c>
      <c r="E92" s="164">
        <v>3380</v>
      </c>
      <c r="F92">
        <v>33380</v>
      </c>
      <c r="G92" s="164">
        <v>33380</v>
      </c>
    </row>
    <row r="93" spans="1:7" x14ac:dyDescent="0.25">
      <c r="C93" t="s">
        <v>278</v>
      </c>
      <c r="D93" t="s">
        <v>279</v>
      </c>
      <c r="E93" s="164">
        <v>1672</v>
      </c>
      <c r="F93">
        <v>16720</v>
      </c>
      <c r="G93" s="164">
        <v>16720</v>
      </c>
    </row>
    <row r="94" spans="1:7" x14ac:dyDescent="0.25">
      <c r="A94" t="s">
        <v>320</v>
      </c>
      <c r="E94"/>
      <c r="F94"/>
      <c r="G94" s="164">
        <v>100000</v>
      </c>
    </row>
    <row r="95" spans="1:7" x14ac:dyDescent="0.25">
      <c r="B95" t="s">
        <v>317</v>
      </c>
      <c r="C95">
        <v>135171</v>
      </c>
      <c r="D95" t="s">
        <v>319</v>
      </c>
      <c r="E95" s="164">
        <v>3082</v>
      </c>
      <c r="F95">
        <v>200000</v>
      </c>
      <c r="G95" s="164">
        <v>100000</v>
      </c>
    </row>
    <row r="96" spans="1:7" x14ac:dyDescent="0.25">
      <c r="A96" t="s">
        <v>462</v>
      </c>
      <c r="E96"/>
      <c r="F96"/>
      <c r="G96" s="164">
        <v>96479</v>
      </c>
    </row>
    <row r="97" spans="1:7" x14ac:dyDescent="0.25">
      <c r="B97" t="s">
        <v>450</v>
      </c>
      <c r="C97" t="s">
        <v>1260</v>
      </c>
      <c r="D97" t="s">
        <v>461</v>
      </c>
      <c r="E97" s="164">
        <v>47496</v>
      </c>
      <c r="F97">
        <v>142488</v>
      </c>
      <c r="G97" s="164">
        <v>47496</v>
      </c>
    </row>
    <row r="98" spans="1:7" x14ac:dyDescent="0.25">
      <c r="C98" t="s">
        <v>1261</v>
      </c>
      <c r="D98" t="s">
        <v>465</v>
      </c>
      <c r="E98" s="164">
        <v>48983</v>
      </c>
      <c r="F98">
        <v>146949</v>
      </c>
      <c r="G98" s="164">
        <v>48983</v>
      </c>
    </row>
    <row r="99" spans="1:7" x14ac:dyDescent="0.25">
      <c r="A99" t="s">
        <v>205</v>
      </c>
      <c r="E99"/>
      <c r="F99"/>
      <c r="G99" s="164">
        <v>87446.47</v>
      </c>
    </row>
    <row r="100" spans="1:7" x14ac:dyDescent="0.25">
      <c r="B100" t="s">
        <v>315</v>
      </c>
      <c r="C100" t="s">
        <v>289</v>
      </c>
      <c r="D100" t="s">
        <v>290</v>
      </c>
      <c r="E100" s="164">
        <v>4412</v>
      </c>
      <c r="F100">
        <v>4412</v>
      </c>
      <c r="G100" s="164">
        <v>4412</v>
      </c>
    </row>
    <row r="101" spans="1:7" x14ac:dyDescent="0.25">
      <c r="C101" t="s">
        <v>212</v>
      </c>
      <c r="D101" t="s">
        <v>213</v>
      </c>
      <c r="E101" s="164">
        <v>1395</v>
      </c>
      <c r="F101">
        <v>6751.8</v>
      </c>
      <c r="G101" s="164">
        <v>6751.8</v>
      </c>
    </row>
    <row r="102" spans="1:7" x14ac:dyDescent="0.25">
      <c r="C102" t="s">
        <v>203</v>
      </c>
      <c r="D102" t="s">
        <v>204</v>
      </c>
      <c r="E102" s="164">
        <v>575</v>
      </c>
      <c r="F102">
        <v>4870.25</v>
      </c>
      <c r="G102" s="164">
        <v>4870.25</v>
      </c>
    </row>
    <row r="103" spans="1:7" x14ac:dyDescent="0.25">
      <c r="C103" t="s">
        <v>208</v>
      </c>
      <c r="D103" t="s">
        <v>209</v>
      </c>
      <c r="E103" s="164">
        <v>467</v>
      </c>
      <c r="F103">
        <v>3390.42</v>
      </c>
      <c r="G103" s="164">
        <v>3390.42</v>
      </c>
    </row>
    <row r="104" spans="1:7" x14ac:dyDescent="0.25">
      <c r="C104" t="s">
        <v>216</v>
      </c>
      <c r="D104" t="s">
        <v>217</v>
      </c>
      <c r="E104" s="164">
        <v>10788</v>
      </c>
      <c r="F104">
        <v>10788</v>
      </c>
      <c r="G104" s="164">
        <v>10788</v>
      </c>
    </row>
    <row r="105" spans="1:7" x14ac:dyDescent="0.25">
      <c r="C105" t="s">
        <v>302</v>
      </c>
      <c r="D105" t="s">
        <v>303</v>
      </c>
      <c r="E105" s="164">
        <v>1767</v>
      </c>
      <c r="F105">
        <v>1767</v>
      </c>
      <c r="G105" s="164">
        <v>1767</v>
      </c>
    </row>
    <row r="106" spans="1:7" x14ac:dyDescent="0.25">
      <c r="C106" t="s">
        <v>292</v>
      </c>
      <c r="D106" t="s">
        <v>293</v>
      </c>
      <c r="E106" s="164">
        <v>32142</v>
      </c>
      <c r="F106">
        <v>32142</v>
      </c>
      <c r="G106" s="164">
        <v>32142</v>
      </c>
    </row>
    <row r="107" spans="1:7" x14ac:dyDescent="0.25">
      <c r="C107" t="s">
        <v>312</v>
      </c>
      <c r="D107" t="s">
        <v>313</v>
      </c>
      <c r="E107" s="164">
        <v>23325</v>
      </c>
      <c r="F107">
        <v>23325</v>
      </c>
      <c r="G107" s="164">
        <v>23325</v>
      </c>
    </row>
    <row r="108" spans="1:7" x14ac:dyDescent="0.25">
      <c r="A108" t="s">
        <v>454</v>
      </c>
      <c r="E108"/>
      <c r="F108"/>
      <c r="G108" s="164">
        <v>85740</v>
      </c>
    </row>
    <row r="109" spans="1:7" x14ac:dyDescent="0.25">
      <c r="B109" t="s">
        <v>450</v>
      </c>
      <c r="C109" t="s">
        <v>452</v>
      </c>
      <c r="D109" t="s">
        <v>453</v>
      </c>
      <c r="E109" s="164">
        <v>85740</v>
      </c>
      <c r="F109" s="168">
        <v>257220</v>
      </c>
      <c r="G109" s="164">
        <v>85740</v>
      </c>
    </row>
    <row r="110" spans="1:7" x14ac:dyDescent="0.25">
      <c r="A110" t="s">
        <v>105</v>
      </c>
      <c r="E110"/>
      <c r="F110"/>
      <c r="G110" s="164">
        <v>82464.800000000003</v>
      </c>
    </row>
    <row r="111" spans="1:7" x14ac:dyDescent="0.25">
      <c r="B111" t="s">
        <v>450</v>
      </c>
      <c r="C111" t="s">
        <v>109</v>
      </c>
      <c r="D111" t="s">
        <v>108</v>
      </c>
      <c r="E111" s="164">
        <v>8262</v>
      </c>
      <c r="F111">
        <v>74358</v>
      </c>
      <c r="G111" s="164">
        <v>24786</v>
      </c>
    </row>
    <row r="112" spans="1:7" x14ac:dyDescent="0.25">
      <c r="C112" t="s">
        <v>107</v>
      </c>
      <c r="D112" t="s">
        <v>106</v>
      </c>
      <c r="E112" s="164">
        <v>7515.6</v>
      </c>
      <c r="F112">
        <v>67641</v>
      </c>
      <c r="G112" s="164">
        <v>22546.799999999999</v>
      </c>
    </row>
    <row r="113" spans="1:7" x14ac:dyDescent="0.25">
      <c r="C113" t="s">
        <v>112</v>
      </c>
      <c r="D113" t="s">
        <v>111</v>
      </c>
      <c r="E113" s="164">
        <v>8783</v>
      </c>
      <c r="F113">
        <v>52698</v>
      </c>
      <c r="G113" s="164">
        <v>17566</v>
      </c>
    </row>
    <row r="114" spans="1:7" x14ac:dyDescent="0.25">
      <c r="C114" t="s">
        <v>114</v>
      </c>
      <c r="D114" t="s">
        <v>113</v>
      </c>
      <c r="E114" s="164">
        <v>8783</v>
      </c>
      <c r="F114">
        <v>52698</v>
      </c>
      <c r="G114" s="164">
        <v>17566</v>
      </c>
    </row>
    <row r="115" spans="1:7" x14ac:dyDescent="0.25">
      <c r="A115" t="s">
        <v>638</v>
      </c>
      <c r="E115"/>
      <c r="F115"/>
      <c r="G115" s="164">
        <v>80298.899999999994</v>
      </c>
    </row>
    <row r="116" spans="1:7" x14ac:dyDescent="0.25">
      <c r="B116" t="s">
        <v>695</v>
      </c>
      <c r="C116">
        <v>4322682</v>
      </c>
      <c r="D116" t="s">
        <v>637</v>
      </c>
      <c r="E116" s="164">
        <v>16985.650000000001</v>
      </c>
      <c r="F116">
        <v>16985.650000000001</v>
      </c>
      <c r="G116" s="164">
        <v>16985.650000000001</v>
      </c>
    </row>
    <row r="117" spans="1:7" x14ac:dyDescent="0.25">
      <c r="C117" t="s">
        <v>646</v>
      </c>
      <c r="D117" t="s">
        <v>647</v>
      </c>
      <c r="E117" s="164">
        <v>63313.25</v>
      </c>
      <c r="F117">
        <v>63313.25</v>
      </c>
      <c r="G117" s="164">
        <v>63313.25</v>
      </c>
    </row>
    <row r="118" spans="1:7" x14ac:dyDescent="0.25">
      <c r="A118" t="s">
        <v>288</v>
      </c>
      <c r="E118"/>
      <c r="F118"/>
      <c r="G118" s="164">
        <v>69000</v>
      </c>
    </row>
    <row r="119" spans="1:7" x14ac:dyDescent="0.25">
      <c r="B119" t="s">
        <v>315</v>
      </c>
      <c r="C119">
        <v>8273043</v>
      </c>
      <c r="D119" t="s">
        <v>299</v>
      </c>
      <c r="E119" s="164">
        <v>35000</v>
      </c>
      <c r="F119">
        <v>35000</v>
      </c>
      <c r="G119" s="164">
        <v>35000</v>
      </c>
    </row>
    <row r="120" spans="1:7" x14ac:dyDescent="0.25">
      <c r="C120">
        <v>8273044</v>
      </c>
      <c r="D120" t="s">
        <v>287</v>
      </c>
      <c r="E120" s="164">
        <v>34000</v>
      </c>
      <c r="F120">
        <v>34000</v>
      </c>
      <c r="G120" s="164">
        <v>34000</v>
      </c>
    </row>
    <row r="121" spans="1:7" x14ac:dyDescent="0.25">
      <c r="A121" t="s">
        <v>120</v>
      </c>
      <c r="E121"/>
      <c r="F121"/>
      <c r="G121" s="164">
        <v>61887</v>
      </c>
    </row>
    <row r="122" spans="1:7" x14ac:dyDescent="0.25">
      <c r="B122" t="s">
        <v>124</v>
      </c>
      <c r="C122" t="s">
        <v>128</v>
      </c>
      <c r="D122" t="s">
        <v>127</v>
      </c>
      <c r="E122" s="164">
        <v>12993.1</v>
      </c>
      <c r="F122" t="s">
        <v>116</v>
      </c>
      <c r="G122" s="164">
        <v>25986.2</v>
      </c>
    </row>
    <row r="123" spans="1:7" x14ac:dyDescent="0.25">
      <c r="C123" t="s">
        <v>130</v>
      </c>
      <c r="D123" t="s">
        <v>129</v>
      </c>
      <c r="E123" s="164">
        <v>12756</v>
      </c>
      <c r="F123" t="s">
        <v>116</v>
      </c>
      <c r="G123" s="164">
        <v>12756</v>
      </c>
    </row>
    <row r="124" spans="1:7" x14ac:dyDescent="0.25">
      <c r="C124" t="s">
        <v>122</v>
      </c>
      <c r="D124" t="s">
        <v>121</v>
      </c>
      <c r="E124" s="164">
        <v>10388.799999999999</v>
      </c>
      <c r="F124" t="s">
        <v>116</v>
      </c>
      <c r="G124" s="164">
        <v>10388.799999999999</v>
      </c>
    </row>
    <row r="125" spans="1:7" x14ac:dyDescent="0.25">
      <c r="C125" t="s">
        <v>126</v>
      </c>
      <c r="D125" t="s">
        <v>125</v>
      </c>
      <c r="E125" s="164">
        <v>12756</v>
      </c>
      <c r="F125" t="s">
        <v>116</v>
      </c>
      <c r="G125" s="164">
        <v>12756</v>
      </c>
    </row>
    <row r="126" spans="1:7" x14ac:dyDescent="0.25">
      <c r="A126" t="s">
        <v>704</v>
      </c>
      <c r="E126"/>
      <c r="F126"/>
      <c r="G126" s="164">
        <v>59206.35</v>
      </c>
    </row>
    <row r="127" spans="1:7" x14ac:dyDescent="0.25">
      <c r="B127" t="s">
        <v>387</v>
      </c>
      <c r="C127" t="s">
        <v>585</v>
      </c>
      <c r="D127" t="s">
        <v>586</v>
      </c>
      <c r="E127" s="164">
        <v>957.6</v>
      </c>
      <c r="F127">
        <v>2872.8</v>
      </c>
      <c r="G127" s="164">
        <v>2872.8</v>
      </c>
    </row>
    <row r="128" spans="1:7" x14ac:dyDescent="0.25">
      <c r="C128" t="s">
        <v>582</v>
      </c>
      <c r="D128" t="s">
        <v>583</v>
      </c>
      <c r="E128" s="164">
        <v>127.05</v>
      </c>
      <c r="F128">
        <v>635.25</v>
      </c>
      <c r="G128" s="164">
        <v>635.25</v>
      </c>
    </row>
    <row r="129" spans="2:7" x14ac:dyDescent="0.25">
      <c r="C129" t="s">
        <v>587</v>
      </c>
      <c r="D129" t="s">
        <v>588</v>
      </c>
      <c r="E129" s="164">
        <v>308.55</v>
      </c>
      <c r="F129">
        <v>925.65</v>
      </c>
      <c r="G129" s="164">
        <v>925.65</v>
      </c>
    </row>
    <row r="130" spans="2:7" x14ac:dyDescent="0.25">
      <c r="C130" t="s">
        <v>704</v>
      </c>
      <c r="D130" t="s">
        <v>621</v>
      </c>
      <c r="E130" s="164" t="s">
        <v>708</v>
      </c>
      <c r="F130">
        <v>0</v>
      </c>
      <c r="G130" s="164"/>
    </row>
    <row r="131" spans="2:7" x14ac:dyDescent="0.25">
      <c r="D131" t="s">
        <v>618</v>
      </c>
      <c r="E131" s="164" t="s">
        <v>708</v>
      </c>
      <c r="F131">
        <v>0</v>
      </c>
      <c r="G131" s="164"/>
    </row>
    <row r="132" spans="2:7" x14ac:dyDescent="0.25">
      <c r="D132" t="s">
        <v>633</v>
      </c>
      <c r="E132" s="164" t="s">
        <v>708</v>
      </c>
      <c r="F132">
        <v>0</v>
      </c>
      <c r="G132" s="164"/>
    </row>
    <row r="133" spans="2:7" x14ac:dyDescent="0.25">
      <c r="D133" t="s">
        <v>615</v>
      </c>
      <c r="E133" s="164" t="s">
        <v>708</v>
      </c>
      <c r="F133">
        <v>0</v>
      </c>
      <c r="G133" s="164"/>
    </row>
    <row r="134" spans="2:7" x14ac:dyDescent="0.25">
      <c r="D134" t="s">
        <v>612</v>
      </c>
      <c r="E134" s="164" t="s">
        <v>708</v>
      </c>
      <c r="F134">
        <v>0</v>
      </c>
      <c r="G134" s="164"/>
    </row>
    <row r="135" spans="2:7" x14ac:dyDescent="0.25">
      <c r="D135" t="s">
        <v>609</v>
      </c>
      <c r="E135" s="164" t="s">
        <v>708</v>
      </c>
      <c r="F135">
        <v>0</v>
      </c>
      <c r="G135" s="164"/>
    </row>
    <row r="136" spans="2:7" x14ac:dyDescent="0.25">
      <c r="D136" t="s">
        <v>627</v>
      </c>
      <c r="E136" s="164" t="s">
        <v>708</v>
      </c>
      <c r="F136">
        <v>0</v>
      </c>
      <c r="G136" s="164"/>
    </row>
    <row r="137" spans="2:7" x14ac:dyDescent="0.25">
      <c r="D137" t="s">
        <v>606</v>
      </c>
      <c r="E137" s="164" t="s">
        <v>708</v>
      </c>
      <c r="F137">
        <v>0</v>
      </c>
      <c r="G137" s="164"/>
    </row>
    <row r="138" spans="2:7" x14ac:dyDescent="0.25">
      <c r="D138" t="s">
        <v>630</v>
      </c>
      <c r="E138" s="164" t="s">
        <v>708</v>
      </c>
      <c r="F138">
        <v>0</v>
      </c>
      <c r="G138" s="164"/>
    </row>
    <row r="139" spans="2:7" x14ac:dyDescent="0.25">
      <c r="D139" t="s">
        <v>624</v>
      </c>
      <c r="E139" s="164" t="s">
        <v>708</v>
      </c>
      <c r="F139">
        <v>0</v>
      </c>
      <c r="G139" s="164"/>
    </row>
    <row r="140" spans="2:7" x14ac:dyDescent="0.25">
      <c r="B140" t="s">
        <v>315</v>
      </c>
      <c r="C140">
        <v>186003975</v>
      </c>
      <c r="D140" t="s">
        <v>220</v>
      </c>
      <c r="E140" s="164">
        <v>30000</v>
      </c>
      <c r="F140">
        <v>30000</v>
      </c>
      <c r="G140" s="164">
        <v>30000</v>
      </c>
    </row>
    <row r="141" spans="2:7" x14ac:dyDescent="0.25">
      <c r="B141" t="s">
        <v>695</v>
      </c>
      <c r="C141" t="s">
        <v>643</v>
      </c>
      <c r="D141" t="s">
        <v>644</v>
      </c>
      <c r="E141" s="164">
        <v>24772.65</v>
      </c>
      <c r="F141">
        <v>24772.65</v>
      </c>
      <c r="G141" s="164">
        <v>24772.65</v>
      </c>
    </row>
    <row r="142" spans="2:7" x14ac:dyDescent="0.25">
      <c r="C142" t="s">
        <v>704</v>
      </c>
      <c r="D142" t="s">
        <v>678</v>
      </c>
      <c r="E142" s="164" t="s">
        <v>708</v>
      </c>
      <c r="F142">
        <v>0</v>
      </c>
      <c r="G142" s="164"/>
    </row>
    <row r="143" spans="2:7" x14ac:dyDescent="0.25">
      <c r="D143" t="s">
        <v>684</v>
      </c>
      <c r="E143" s="164" t="s">
        <v>708</v>
      </c>
      <c r="F143">
        <v>0</v>
      </c>
      <c r="G143" s="164"/>
    </row>
    <row r="144" spans="2:7" x14ac:dyDescent="0.25">
      <c r="D144" t="s">
        <v>672</v>
      </c>
      <c r="E144" s="164" t="s">
        <v>708</v>
      </c>
      <c r="F144">
        <v>0</v>
      </c>
      <c r="G144" s="164"/>
    </row>
    <row r="145" spans="1:7" x14ac:dyDescent="0.25">
      <c r="D145" t="s">
        <v>609</v>
      </c>
      <c r="E145" s="164" t="s">
        <v>708</v>
      </c>
      <c r="F145">
        <v>0</v>
      </c>
      <c r="G145" s="164"/>
    </row>
    <row r="146" spans="1:7" x14ac:dyDescent="0.25">
      <c r="D146" t="s">
        <v>669</v>
      </c>
      <c r="E146" s="164" t="s">
        <v>708</v>
      </c>
      <c r="F146">
        <v>0</v>
      </c>
      <c r="G146" s="164"/>
    </row>
    <row r="147" spans="1:7" x14ac:dyDescent="0.25">
      <c r="D147" t="s">
        <v>667</v>
      </c>
      <c r="E147" s="164" t="s">
        <v>708</v>
      </c>
      <c r="F147">
        <v>0</v>
      </c>
      <c r="G147" s="164"/>
    </row>
    <row r="148" spans="1:7" x14ac:dyDescent="0.25">
      <c r="D148" t="s">
        <v>664</v>
      </c>
      <c r="E148" s="164" t="s">
        <v>708</v>
      </c>
      <c r="F148">
        <v>0</v>
      </c>
      <c r="G148" s="164"/>
    </row>
    <row r="149" spans="1:7" x14ac:dyDescent="0.25">
      <c r="D149" t="s">
        <v>682</v>
      </c>
      <c r="E149" s="164" t="s">
        <v>708</v>
      </c>
      <c r="F149">
        <v>0</v>
      </c>
      <c r="G149" s="164"/>
    </row>
    <row r="150" spans="1:7" x14ac:dyDescent="0.25">
      <c r="D150" t="s">
        <v>687</v>
      </c>
      <c r="E150" s="164" t="s">
        <v>708</v>
      </c>
      <c r="F150">
        <v>0</v>
      </c>
      <c r="G150" s="164"/>
    </row>
    <row r="151" spans="1:7" x14ac:dyDescent="0.25">
      <c r="D151" t="s">
        <v>654</v>
      </c>
      <c r="E151" s="164" t="s">
        <v>708</v>
      </c>
      <c r="F151">
        <v>0</v>
      </c>
      <c r="G151" s="164"/>
    </row>
    <row r="152" spans="1:7" x14ac:dyDescent="0.25">
      <c r="D152" t="s">
        <v>660</v>
      </c>
      <c r="E152" s="164" t="s">
        <v>708</v>
      </c>
      <c r="F152">
        <v>0</v>
      </c>
      <c r="G152" s="164"/>
    </row>
    <row r="153" spans="1:7" x14ac:dyDescent="0.25">
      <c r="D153" t="s">
        <v>657</v>
      </c>
      <c r="E153" s="164" t="s">
        <v>708</v>
      </c>
      <c r="F153">
        <v>0</v>
      </c>
      <c r="G153" s="164"/>
    </row>
    <row r="154" spans="1:7" x14ac:dyDescent="0.25">
      <c r="D154" t="s">
        <v>675</v>
      </c>
      <c r="E154" s="164" t="s">
        <v>708</v>
      </c>
      <c r="F154">
        <v>0</v>
      </c>
      <c r="G154" s="164"/>
    </row>
    <row r="155" spans="1:7" x14ac:dyDescent="0.25">
      <c r="D155" t="s">
        <v>680</v>
      </c>
      <c r="E155" s="164" t="s">
        <v>708</v>
      </c>
      <c r="F155">
        <v>0</v>
      </c>
      <c r="G155" s="164"/>
    </row>
    <row r="156" spans="1:7" x14ac:dyDescent="0.25">
      <c r="A156" t="s">
        <v>84</v>
      </c>
      <c r="E156"/>
      <c r="F156"/>
      <c r="G156" s="164">
        <v>58310</v>
      </c>
    </row>
    <row r="157" spans="1:7" x14ac:dyDescent="0.25">
      <c r="B157" t="s">
        <v>63</v>
      </c>
      <c r="C157" t="s">
        <v>91</v>
      </c>
      <c r="D157" t="s">
        <v>90</v>
      </c>
      <c r="E157" s="164">
        <v>17630</v>
      </c>
      <c r="F157">
        <v>17630</v>
      </c>
      <c r="G157" s="164">
        <v>17630</v>
      </c>
    </row>
    <row r="158" spans="1:7" x14ac:dyDescent="0.25">
      <c r="C158" t="s">
        <v>89</v>
      </c>
      <c r="D158" t="s">
        <v>88</v>
      </c>
      <c r="E158" s="164">
        <v>17630</v>
      </c>
      <c r="F158">
        <v>17630</v>
      </c>
      <c r="G158" s="164">
        <v>17630</v>
      </c>
    </row>
    <row r="159" spans="1:7" x14ac:dyDescent="0.25">
      <c r="C159" t="s">
        <v>94</v>
      </c>
      <c r="D159" t="s">
        <v>93</v>
      </c>
      <c r="E159" s="164">
        <v>10120</v>
      </c>
      <c r="F159">
        <v>10120</v>
      </c>
      <c r="G159" s="164">
        <v>10120</v>
      </c>
    </row>
    <row r="160" spans="1:7" x14ac:dyDescent="0.25">
      <c r="C160" t="s">
        <v>86</v>
      </c>
      <c r="D160" t="s">
        <v>85</v>
      </c>
      <c r="E160" s="164">
        <v>12930</v>
      </c>
      <c r="F160">
        <v>12930</v>
      </c>
      <c r="G160" s="164">
        <v>12930</v>
      </c>
    </row>
    <row r="161" spans="1:7" x14ac:dyDescent="0.25">
      <c r="A161" t="s">
        <v>429</v>
      </c>
      <c r="E161"/>
      <c r="F161"/>
      <c r="G161" s="164">
        <v>57644.4</v>
      </c>
    </row>
    <row r="162" spans="1:7" x14ac:dyDescent="0.25">
      <c r="B162" t="s">
        <v>387</v>
      </c>
      <c r="C162" t="s">
        <v>427</v>
      </c>
      <c r="D162" t="s">
        <v>428</v>
      </c>
      <c r="E162" s="164">
        <v>2882.22</v>
      </c>
      <c r="F162">
        <v>28822.2</v>
      </c>
      <c r="G162" s="164">
        <v>28822.2</v>
      </c>
    </row>
    <row r="163" spans="1:7" x14ac:dyDescent="0.25">
      <c r="B163" t="s">
        <v>695</v>
      </c>
      <c r="C163" t="s">
        <v>427</v>
      </c>
      <c r="D163" t="s">
        <v>428</v>
      </c>
      <c r="E163" s="164">
        <v>2882.22</v>
      </c>
      <c r="F163">
        <v>28822.2</v>
      </c>
      <c r="G163" s="164">
        <v>28822.2</v>
      </c>
    </row>
    <row r="164" spans="1:7" x14ac:dyDescent="0.25">
      <c r="A164" t="s">
        <v>190</v>
      </c>
      <c r="E164"/>
      <c r="F164"/>
      <c r="G164" s="164">
        <v>57124.619999999995</v>
      </c>
    </row>
    <row r="165" spans="1:7" x14ac:dyDescent="0.25">
      <c r="B165" t="s">
        <v>315</v>
      </c>
      <c r="C165">
        <v>8147330100</v>
      </c>
      <c r="D165" t="s">
        <v>267</v>
      </c>
      <c r="E165" s="164">
        <v>663</v>
      </c>
      <c r="F165">
        <v>663</v>
      </c>
      <c r="G165" s="164">
        <v>663</v>
      </c>
    </row>
    <row r="166" spans="1:7" x14ac:dyDescent="0.25">
      <c r="C166" t="s">
        <v>194</v>
      </c>
      <c r="D166" t="s">
        <v>195</v>
      </c>
      <c r="E166" s="164">
        <v>5795.9</v>
      </c>
      <c r="F166">
        <v>5795.9</v>
      </c>
      <c r="G166" s="164">
        <v>5795.9</v>
      </c>
    </row>
    <row r="167" spans="1:7" x14ac:dyDescent="0.25">
      <c r="C167" t="s">
        <v>268</v>
      </c>
      <c r="D167" t="s">
        <v>269</v>
      </c>
      <c r="E167" s="164">
        <v>8470</v>
      </c>
      <c r="F167">
        <v>8470</v>
      </c>
      <c r="G167" s="164">
        <v>8470</v>
      </c>
    </row>
    <row r="168" spans="1:7" x14ac:dyDescent="0.25">
      <c r="C168" t="s">
        <v>196</v>
      </c>
      <c r="D168" t="s">
        <v>197</v>
      </c>
      <c r="E168" s="164">
        <v>4329.2299999999996</v>
      </c>
      <c r="F168">
        <v>4329.2299999999996</v>
      </c>
      <c r="G168" s="164">
        <v>4329.2299999999996</v>
      </c>
    </row>
    <row r="169" spans="1:7" x14ac:dyDescent="0.25">
      <c r="C169" t="s">
        <v>199</v>
      </c>
      <c r="D169" t="s">
        <v>200</v>
      </c>
      <c r="E169" s="164">
        <v>3751</v>
      </c>
      <c r="F169">
        <v>3751</v>
      </c>
      <c r="G169" s="164">
        <v>3751</v>
      </c>
    </row>
    <row r="170" spans="1:7" x14ac:dyDescent="0.25">
      <c r="C170" t="s">
        <v>262</v>
      </c>
      <c r="D170" t="s">
        <v>263</v>
      </c>
      <c r="E170" s="164">
        <v>3610</v>
      </c>
      <c r="F170">
        <v>3610</v>
      </c>
      <c r="G170" s="164">
        <v>3610</v>
      </c>
    </row>
    <row r="171" spans="1:7" x14ac:dyDescent="0.25">
      <c r="C171" t="s">
        <v>201</v>
      </c>
      <c r="D171" t="s">
        <v>202</v>
      </c>
      <c r="E171" s="164">
        <v>2221.6</v>
      </c>
      <c r="F171">
        <v>2221.6</v>
      </c>
      <c r="G171" s="164">
        <v>2221.6</v>
      </c>
    </row>
    <row r="172" spans="1:7" x14ac:dyDescent="0.25">
      <c r="C172" t="s">
        <v>251</v>
      </c>
      <c r="D172" t="s">
        <v>252</v>
      </c>
      <c r="E172" s="164">
        <v>2980</v>
      </c>
      <c r="F172">
        <v>2980</v>
      </c>
      <c r="G172" s="164">
        <v>2980</v>
      </c>
    </row>
    <row r="173" spans="1:7" x14ac:dyDescent="0.25">
      <c r="C173" t="s">
        <v>304</v>
      </c>
      <c r="D173" t="s">
        <v>305</v>
      </c>
      <c r="E173" s="164">
        <v>7430</v>
      </c>
      <c r="F173">
        <v>7430</v>
      </c>
      <c r="G173" s="164">
        <v>7430</v>
      </c>
    </row>
    <row r="174" spans="1:7" x14ac:dyDescent="0.25">
      <c r="C174" t="s">
        <v>188</v>
      </c>
      <c r="D174" t="s">
        <v>189</v>
      </c>
      <c r="E174" s="164">
        <v>3352.91</v>
      </c>
      <c r="F174">
        <v>3352.91</v>
      </c>
      <c r="G174" s="164">
        <v>3352.91</v>
      </c>
    </row>
    <row r="175" spans="1:7" x14ac:dyDescent="0.25">
      <c r="C175" t="s">
        <v>192</v>
      </c>
      <c r="D175" t="s">
        <v>193</v>
      </c>
      <c r="E175" s="164">
        <v>5426.98</v>
      </c>
      <c r="F175">
        <v>5426.98</v>
      </c>
      <c r="G175" s="164">
        <v>5426.98</v>
      </c>
    </row>
    <row r="176" spans="1:7" x14ac:dyDescent="0.25">
      <c r="C176" t="s">
        <v>253</v>
      </c>
      <c r="D176" t="s">
        <v>254</v>
      </c>
      <c r="E176" s="164">
        <v>954</v>
      </c>
      <c r="F176">
        <v>954</v>
      </c>
      <c r="G176" s="164">
        <v>954</v>
      </c>
    </row>
    <row r="177" spans="1:7" x14ac:dyDescent="0.25">
      <c r="C177" t="s">
        <v>271</v>
      </c>
      <c r="D177" t="s">
        <v>272</v>
      </c>
      <c r="E177" s="164">
        <v>5590</v>
      </c>
      <c r="F177">
        <v>5590</v>
      </c>
      <c r="G177" s="164">
        <v>5590</v>
      </c>
    </row>
    <row r="178" spans="1:7" x14ac:dyDescent="0.25">
      <c r="C178" t="s">
        <v>265</v>
      </c>
      <c r="D178" t="s">
        <v>266</v>
      </c>
      <c r="E178" s="164">
        <v>2550</v>
      </c>
      <c r="F178">
        <v>2550</v>
      </c>
      <c r="G178" s="164">
        <v>2550</v>
      </c>
    </row>
    <row r="179" spans="1:7" x14ac:dyDescent="0.25">
      <c r="A179" t="s">
        <v>24</v>
      </c>
      <c r="E179"/>
      <c r="F179"/>
      <c r="G179" s="164">
        <v>53065.599999999999</v>
      </c>
    </row>
    <row r="180" spans="1:7" x14ac:dyDescent="0.25">
      <c r="B180" t="s">
        <v>8</v>
      </c>
      <c r="C180" t="s">
        <v>26</v>
      </c>
      <c r="D180" t="s">
        <v>25</v>
      </c>
      <c r="E180" s="164">
        <v>25.3</v>
      </c>
      <c r="F180">
        <v>1265</v>
      </c>
      <c r="G180" s="164">
        <v>5060</v>
      </c>
    </row>
    <row r="181" spans="1:7" x14ac:dyDescent="0.25">
      <c r="C181" t="s">
        <v>54</v>
      </c>
      <c r="D181" t="s">
        <v>53</v>
      </c>
      <c r="E181" s="164">
        <v>16.8</v>
      </c>
      <c r="F181">
        <v>8064</v>
      </c>
      <c r="G181" s="164">
        <v>30240</v>
      </c>
    </row>
    <row r="182" spans="1:7" x14ac:dyDescent="0.25">
      <c r="C182" t="s">
        <v>46</v>
      </c>
      <c r="D182" t="s">
        <v>45</v>
      </c>
      <c r="E182" s="164">
        <v>12.6</v>
      </c>
      <c r="F182">
        <v>630</v>
      </c>
      <c r="G182" s="164">
        <v>2520</v>
      </c>
    </row>
    <row r="183" spans="1:7" x14ac:dyDescent="0.25">
      <c r="C183" t="s">
        <v>52</v>
      </c>
      <c r="D183" t="s">
        <v>51</v>
      </c>
      <c r="E183" s="164">
        <v>31.16</v>
      </c>
      <c r="F183">
        <v>1869.6</v>
      </c>
      <c r="G183" s="164">
        <v>4985.6000000000004</v>
      </c>
    </row>
    <row r="184" spans="1:7" x14ac:dyDescent="0.25">
      <c r="C184" t="s">
        <v>49</v>
      </c>
      <c r="D184" t="s">
        <v>48</v>
      </c>
      <c r="E184" s="164">
        <v>12.1</v>
      </c>
      <c r="F184">
        <v>1210</v>
      </c>
      <c r="G184" s="164">
        <v>2420</v>
      </c>
    </row>
    <row r="185" spans="1:7" x14ac:dyDescent="0.25">
      <c r="C185" t="s">
        <v>44</v>
      </c>
      <c r="D185" t="s">
        <v>43</v>
      </c>
      <c r="E185" s="164">
        <v>9.8000000000000007</v>
      </c>
      <c r="F185">
        <v>490.00000000000006</v>
      </c>
      <c r="G185" s="164">
        <v>7840.0000000000009</v>
      </c>
    </row>
    <row r="186" spans="1:7" x14ac:dyDescent="0.25">
      <c r="A186" t="s">
        <v>72</v>
      </c>
      <c r="E186"/>
      <c r="F186"/>
      <c r="G186" s="164">
        <v>43610</v>
      </c>
    </row>
    <row r="187" spans="1:7" x14ac:dyDescent="0.25">
      <c r="B187" t="s">
        <v>63</v>
      </c>
      <c r="C187" t="s">
        <v>74</v>
      </c>
      <c r="D187" t="s">
        <v>73</v>
      </c>
      <c r="E187" s="164">
        <v>4190</v>
      </c>
      <c r="F187">
        <v>4190</v>
      </c>
      <c r="G187" s="164">
        <v>4190</v>
      </c>
    </row>
    <row r="188" spans="1:7" x14ac:dyDescent="0.25">
      <c r="C188" t="s">
        <v>97</v>
      </c>
      <c r="D188" t="s">
        <v>96</v>
      </c>
      <c r="E188" s="164">
        <v>4620</v>
      </c>
      <c r="F188">
        <v>4620</v>
      </c>
      <c r="G188" s="164">
        <v>4620</v>
      </c>
    </row>
    <row r="189" spans="1:7" x14ac:dyDescent="0.25">
      <c r="C189" t="s">
        <v>100</v>
      </c>
      <c r="D189" t="s">
        <v>99</v>
      </c>
      <c r="E189" s="164">
        <v>11600</v>
      </c>
      <c r="F189">
        <v>34800</v>
      </c>
      <c r="G189" s="164">
        <v>34800</v>
      </c>
    </row>
    <row r="190" spans="1:7" x14ac:dyDescent="0.25">
      <c r="A190" t="s">
        <v>497</v>
      </c>
      <c r="E190"/>
      <c r="F190"/>
      <c r="G190" s="164">
        <v>35393</v>
      </c>
    </row>
    <row r="191" spans="1:7" x14ac:dyDescent="0.25">
      <c r="B191" t="s">
        <v>450</v>
      </c>
      <c r="C191" t="s">
        <v>523</v>
      </c>
      <c r="D191" t="s">
        <v>524</v>
      </c>
      <c r="E191" s="164">
        <v>12240</v>
      </c>
      <c r="F191">
        <v>24480</v>
      </c>
      <c r="G191" s="164">
        <v>12240</v>
      </c>
    </row>
    <row r="192" spans="1:7" x14ac:dyDescent="0.25">
      <c r="C192" t="s">
        <v>495</v>
      </c>
      <c r="D192" t="s">
        <v>496</v>
      </c>
      <c r="E192" s="164">
        <v>7307</v>
      </c>
      <c r="F192">
        <v>14614</v>
      </c>
      <c r="G192" s="164">
        <v>7307</v>
      </c>
    </row>
    <row r="193" spans="1:7" x14ac:dyDescent="0.25">
      <c r="C193" t="s">
        <v>498</v>
      </c>
      <c r="D193" t="s">
        <v>499</v>
      </c>
      <c r="E193" s="164">
        <v>9146</v>
      </c>
      <c r="F193">
        <v>18292</v>
      </c>
      <c r="G193" s="164">
        <v>9146</v>
      </c>
    </row>
    <row r="194" spans="1:7" x14ac:dyDescent="0.25">
      <c r="C194" t="s">
        <v>525</v>
      </c>
      <c r="D194" t="s">
        <v>526</v>
      </c>
      <c r="E194" s="164">
        <v>6700</v>
      </c>
      <c r="F194">
        <v>13400</v>
      </c>
      <c r="G194" s="164">
        <v>6700</v>
      </c>
    </row>
    <row r="195" spans="1:7" x14ac:dyDescent="0.25">
      <c r="A195" t="s">
        <v>33</v>
      </c>
      <c r="E195"/>
      <c r="F195"/>
      <c r="G195" s="164">
        <v>34500</v>
      </c>
    </row>
    <row r="196" spans="1:7" x14ac:dyDescent="0.25">
      <c r="B196" t="s">
        <v>8</v>
      </c>
      <c r="C196" t="s">
        <v>35</v>
      </c>
      <c r="D196" t="s">
        <v>34</v>
      </c>
      <c r="E196" s="164">
        <v>5750</v>
      </c>
      <c r="F196">
        <v>17250</v>
      </c>
      <c r="G196" s="164">
        <v>34500</v>
      </c>
    </row>
    <row r="197" spans="1:7" x14ac:dyDescent="0.25">
      <c r="A197" t="s">
        <v>348</v>
      </c>
      <c r="E197"/>
      <c r="F197"/>
      <c r="G197" s="164">
        <v>34000</v>
      </c>
    </row>
    <row r="198" spans="1:7" x14ac:dyDescent="0.25">
      <c r="B198" t="s">
        <v>388</v>
      </c>
      <c r="C198" t="s">
        <v>346</v>
      </c>
      <c r="D198" t="s">
        <v>347</v>
      </c>
      <c r="E198" s="164">
        <v>17000</v>
      </c>
      <c r="F198">
        <v>34000</v>
      </c>
      <c r="G198" s="164">
        <v>34000</v>
      </c>
    </row>
    <row r="199" spans="1:7" x14ac:dyDescent="0.25">
      <c r="A199" t="s">
        <v>531</v>
      </c>
      <c r="E199"/>
      <c r="F199"/>
      <c r="G199" s="164">
        <v>34000</v>
      </c>
    </row>
    <row r="200" spans="1:7" x14ac:dyDescent="0.25">
      <c r="B200" t="s">
        <v>450</v>
      </c>
      <c r="C200">
        <v>561305</v>
      </c>
      <c r="D200" t="s">
        <v>550</v>
      </c>
      <c r="E200" s="164">
        <v>7000</v>
      </c>
      <c r="F200">
        <v>42000</v>
      </c>
      <c r="G200" s="164">
        <v>14000</v>
      </c>
    </row>
    <row r="201" spans="1:7" x14ac:dyDescent="0.25">
      <c r="C201">
        <v>746959</v>
      </c>
      <c r="D201" t="s">
        <v>530</v>
      </c>
      <c r="E201" s="164">
        <v>10000</v>
      </c>
      <c r="F201">
        <v>20000</v>
      </c>
      <c r="G201" s="164">
        <v>10000</v>
      </c>
    </row>
    <row r="202" spans="1:7" x14ac:dyDescent="0.25">
      <c r="D202" t="s">
        <v>532</v>
      </c>
      <c r="E202" s="164">
        <v>10000</v>
      </c>
      <c r="F202">
        <v>20000</v>
      </c>
      <c r="G202" s="164">
        <v>10000</v>
      </c>
    </row>
    <row r="203" spans="1:7" x14ac:dyDescent="0.25">
      <c r="A203" t="s">
        <v>221</v>
      </c>
      <c r="E203"/>
      <c r="F203"/>
      <c r="G203" s="164">
        <v>30000</v>
      </c>
    </row>
    <row r="204" spans="1:7" x14ac:dyDescent="0.25">
      <c r="B204" t="s">
        <v>315</v>
      </c>
      <c r="C204">
        <v>186003975</v>
      </c>
      <c r="D204" t="s">
        <v>220</v>
      </c>
      <c r="E204" s="164">
        <v>30000</v>
      </c>
      <c r="F204">
        <v>30000</v>
      </c>
      <c r="G204" s="164">
        <v>30000</v>
      </c>
    </row>
    <row r="205" spans="1:7" x14ac:dyDescent="0.25">
      <c r="A205" t="s">
        <v>482</v>
      </c>
      <c r="E205"/>
      <c r="F205"/>
      <c r="G205" s="164">
        <v>28652</v>
      </c>
    </row>
    <row r="206" spans="1:7" x14ac:dyDescent="0.25">
      <c r="B206" t="s">
        <v>450</v>
      </c>
      <c r="C206" t="s">
        <v>488</v>
      </c>
      <c r="D206" t="s">
        <v>489</v>
      </c>
      <c r="E206" s="164">
        <v>8518</v>
      </c>
      <c r="F206">
        <v>17036</v>
      </c>
      <c r="G206" s="164">
        <v>8518</v>
      </c>
    </row>
    <row r="207" spans="1:7" x14ac:dyDescent="0.25">
      <c r="C207" t="s">
        <v>490</v>
      </c>
      <c r="D207" t="s">
        <v>491</v>
      </c>
      <c r="E207" s="164">
        <v>8518</v>
      </c>
      <c r="F207">
        <v>17036</v>
      </c>
      <c r="G207" s="164">
        <v>8518</v>
      </c>
    </row>
    <row r="208" spans="1:7" x14ac:dyDescent="0.25">
      <c r="C208" t="s">
        <v>480</v>
      </c>
      <c r="D208" t="s">
        <v>481</v>
      </c>
      <c r="E208" s="164">
        <v>11616</v>
      </c>
      <c r="F208">
        <v>23232</v>
      </c>
      <c r="G208" s="164">
        <v>11616</v>
      </c>
    </row>
    <row r="209" spans="1:7" x14ac:dyDescent="0.25">
      <c r="A209" t="s">
        <v>67</v>
      </c>
      <c r="E209"/>
      <c r="F209"/>
      <c r="G209" s="164">
        <v>26000</v>
      </c>
    </row>
    <row r="210" spans="1:7" x14ac:dyDescent="0.25">
      <c r="B210" t="s">
        <v>63</v>
      </c>
      <c r="C210" t="s">
        <v>69</v>
      </c>
      <c r="D210" t="s">
        <v>68</v>
      </c>
      <c r="E210" s="164">
        <v>6500</v>
      </c>
      <c r="F210">
        <v>26000</v>
      </c>
      <c r="G210" s="164">
        <v>26000</v>
      </c>
    </row>
    <row r="211" spans="1:7" x14ac:dyDescent="0.25">
      <c r="A211" t="s">
        <v>476</v>
      </c>
      <c r="E211"/>
      <c r="F211"/>
      <c r="G211" s="164">
        <v>24578.512396694216</v>
      </c>
    </row>
    <row r="212" spans="1:7" x14ac:dyDescent="0.25">
      <c r="B212" t="s">
        <v>450</v>
      </c>
      <c r="C212">
        <v>345766</v>
      </c>
      <c r="D212" t="s">
        <v>475</v>
      </c>
      <c r="E212" s="164">
        <v>16275.206611570249</v>
      </c>
      <c r="F212">
        <v>16275.206611570249</v>
      </c>
      <c r="G212" s="164">
        <v>16275.206611570249</v>
      </c>
    </row>
    <row r="213" spans="1:7" x14ac:dyDescent="0.25">
      <c r="C213">
        <v>345789</v>
      </c>
      <c r="D213" t="s">
        <v>477</v>
      </c>
      <c r="E213" s="164">
        <v>8303.3057851239664</v>
      </c>
      <c r="F213">
        <v>8303.3057851239664</v>
      </c>
      <c r="G213" s="164">
        <v>8303.3057851239664</v>
      </c>
    </row>
    <row r="214" spans="1:7" x14ac:dyDescent="0.25">
      <c r="A214" t="s">
        <v>59</v>
      </c>
      <c r="E214"/>
      <c r="F214"/>
      <c r="G214" s="164">
        <v>24352</v>
      </c>
    </row>
    <row r="215" spans="1:7" x14ac:dyDescent="0.25">
      <c r="B215" t="s">
        <v>63</v>
      </c>
      <c r="C215" t="s">
        <v>61</v>
      </c>
      <c r="D215" t="s">
        <v>60</v>
      </c>
      <c r="E215" s="164">
        <v>6088</v>
      </c>
      <c r="F215">
        <v>24352</v>
      </c>
      <c r="G215" s="164">
        <v>24352</v>
      </c>
    </row>
    <row r="216" spans="1:7" x14ac:dyDescent="0.25">
      <c r="A216" t="s">
        <v>365</v>
      </c>
      <c r="E216"/>
      <c r="F216"/>
      <c r="G216" s="164">
        <v>21000</v>
      </c>
    </row>
    <row r="217" spans="1:7" x14ac:dyDescent="0.25">
      <c r="B217" t="s">
        <v>388</v>
      </c>
      <c r="C217" t="s">
        <v>364</v>
      </c>
      <c r="D217" t="s">
        <v>704</v>
      </c>
      <c r="E217" s="164">
        <v>21000</v>
      </c>
      <c r="F217">
        <v>21000</v>
      </c>
      <c r="G217" s="164">
        <v>21000</v>
      </c>
    </row>
    <row r="218" spans="1:7" x14ac:dyDescent="0.25">
      <c r="A218" t="s">
        <v>38</v>
      </c>
      <c r="E218"/>
      <c r="F218"/>
      <c r="G218" s="164">
        <v>20190</v>
      </c>
    </row>
    <row r="219" spans="1:7" x14ac:dyDescent="0.25">
      <c r="B219" t="s">
        <v>8</v>
      </c>
      <c r="C219" t="s">
        <v>40</v>
      </c>
      <c r="D219" t="s">
        <v>39</v>
      </c>
      <c r="E219" s="164">
        <v>168.25</v>
      </c>
      <c r="F219">
        <v>6730</v>
      </c>
      <c r="G219" s="164">
        <v>20190</v>
      </c>
    </row>
    <row r="220" spans="1:7" x14ac:dyDescent="0.25">
      <c r="A220" t="s">
        <v>534</v>
      </c>
      <c r="E220"/>
      <c r="F220"/>
      <c r="G220" s="164">
        <v>20000</v>
      </c>
    </row>
    <row r="221" spans="1:7" x14ac:dyDescent="0.25">
      <c r="B221" t="s">
        <v>450</v>
      </c>
      <c r="C221">
        <v>316610</v>
      </c>
      <c r="D221" t="s">
        <v>535</v>
      </c>
      <c r="E221" s="164">
        <v>10000</v>
      </c>
      <c r="F221">
        <v>20000</v>
      </c>
      <c r="G221" s="164">
        <v>10000</v>
      </c>
    </row>
    <row r="222" spans="1:7" x14ac:dyDescent="0.25">
      <c r="C222">
        <v>356620</v>
      </c>
      <c r="D222" t="s">
        <v>533</v>
      </c>
      <c r="E222" s="164">
        <v>10000</v>
      </c>
      <c r="F222">
        <v>20000</v>
      </c>
      <c r="G222" s="164">
        <v>10000</v>
      </c>
    </row>
    <row r="223" spans="1:7" x14ac:dyDescent="0.25">
      <c r="A223" t="s">
        <v>78</v>
      </c>
      <c r="E223"/>
      <c r="F223"/>
      <c r="G223" s="164">
        <v>19310</v>
      </c>
    </row>
    <row r="224" spans="1:7" x14ac:dyDescent="0.25">
      <c r="B224" t="s">
        <v>63</v>
      </c>
      <c r="C224" t="s">
        <v>80</v>
      </c>
      <c r="D224" t="s">
        <v>79</v>
      </c>
      <c r="E224" s="164">
        <v>19310</v>
      </c>
      <c r="F224">
        <v>19310</v>
      </c>
      <c r="G224" s="164">
        <v>19310</v>
      </c>
    </row>
    <row r="225" spans="1:7" x14ac:dyDescent="0.25">
      <c r="A225" t="s">
        <v>137</v>
      </c>
      <c r="E225"/>
      <c r="F225"/>
      <c r="G225" s="164">
        <v>18972.8</v>
      </c>
    </row>
    <row r="226" spans="1:7" x14ac:dyDescent="0.25">
      <c r="B226" t="s">
        <v>450</v>
      </c>
      <c r="C226" t="s">
        <v>139</v>
      </c>
      <c r="D226" t="s">
        <v>138</v>
      </c>
      <c r="E226" s="164">
        <v>18972.8</v>
      </c>
      <c r="F226" t="s">
        <v>116</v>
      </c>
      <c r="G226" s="164">
        <v>18972.8</v>
      </c>
    </row>
    <row r="227" spans="1:7" x14ac:dyDescent="0.25">
      <c r="A227" t="s">
        <v>469</v>
      </c>
      <c r="E227"/>
      <c r="F227"/>
      <c r="G227" s="164">
        <v>16018.18181818182</v>
      </c>
    </row>
    <row r="228" spans="1:7" x14ac:dyDescent="0.25">
      <c r="B228" t="s">
        <v>450</v>
      </c>
      <c r="C228" t="s">
        <v>467</v>
      </c>
      <c r="D228" t="s">
        <v>468</v>
      </c>
      <c r="E228" s="164">
        <v>6783.4710743801652</v>
      </c>
      <c r="F228">
        <v>6783.4710743801652</v>
      </c>
      <c r="G228" s="164">
        <v>6783.4710743801652</v>
      </c>
    </row>
    <row r="229" spans="1:7" x14ac:dyDescent="0.25">
      <c r="C229" t="s">
        <v>473</v>
      </c>
      <c r="D229" t="s">
        <v>474</v>
      </c>
      <c r="E229" s="164">
        <v>9234.7107438016537</v>
      </c>
      <c r="F229">
        <v>9234.7107438016537</v>
      </c>
      <c r="G229" s="164">
        <v>9234.7107438016537</v>
      </c>
    </row>
    <row r="230" spans="1:7" x14ac:dyDescent="0.25">
      <c r="A230" t="s">
        <v>260</v>
      </c>
      <c r="E230"/>
      <c r="F230"/>
      <c r="G230" s="164">
        <v>15000</v>
      </c>
    </row>
    <row r="231" spans="1:7" x14ac:dyDescent="0.25">
      <c r="B231" t="s">
        <v>315</v>
      </c>
      <c r="C231">
        <v>91745</v>
      </c>
      <c r="D231" t="s">
        <v>259</v>
      </c>
      <c r="E231" s="164">
        <v>15000</v>
      </c>
      <c r="F231">
        <v>15000</v>
      </c>
      <c r="G231" s="164">
        <v>15000</v>
      </c>
    </row>
    <row r="232" spans="1:7" x14ac:dyDescent="0.25">
      <c r="A232" t="s">
        <v>368</v>
      </c>
      <c r="E232"/>
      <c r="F232"/>
      <c r="G232" s="164">
        <v>14000</v>
      </c>
    </row>
    <row r="233" spans="1:7" x14ac:dyDescent="0.25">
      <c r="B233" t="s">
        <v>388</v>
      </c>
      <c r="C233" t="s">
        <v>403</v>
      </c>
      <c r="D233" t="s">
        <v>404</v>
      </c>
      <c r="E233" s="164">
        <v>5000</v>
      </c>
      <c r="F233">
        <v>5000</v>
      </c>
      <c r="G233" s="164">
        <v>5000</v>
      </c>
    </row>
    <row r="234" spans="1:7" x14ac:dyDescent="0.25">
      <c r="C234" t="s">
        <v>366</v>
      </c>
      <c r="D234" t="s">
        <v>367</v>
      </c>
      <c r="E234" s="164">
        <v>9000</v>
      </c>
      <c r="F234">
        <v>9000</v>
      </c>
      <c r="G234" s="164">
        <v>9000</v>
      </c>
    </row>
    <row r="235" spans="1:7" x14ac:dyDescent="0.25">
      <c r="A235" t="s">
        <v>28</v>
      </c>
      <c r="E235"/>
      <c r="F235"/>
      <c r="G235" s="164">
        <v>13716</v>
      </c>
    </row>
    <row r="236" spans="1:7" x14ac:dyDescent="0.25">
      <c r="B236" t="s">
        <v>8</v>
      </c>
      <c r="C236" t="s">
        <v>30</v>
      </c>
      <c r="D236" t="s">
        <v>29</v>
      </c>
      <c r="E236" s="164">
        <v>11.43</v>
      </c>
      <c r="F236">
        <v>2743.2</v>
      </c>
      <c r="G236" s="164">
        <v>13716</v>
      </c>
    </row>
    <row r="237" spans="1:7" x14ac:dyDescent="0.25">
      <c r="A237" t="s">
        <v>494</v>
      </c>
      <c r="E237"/>
      <c r="F237"/>
      <c r="G237" s="164">
        <v>13700</v>
      </c>
    </row>
    <row r="238" spans="1:7" x14ac:dyDescent="0.25">
      <c r="B238" t="s">
        <v>450</v>
      </c>
      <c r="C238" t="s">
        <v>492</v>
      </c>
      <c r="D238" t="s">
        <v>493</v>
      </c>
      <c r="E238" s="164">
        <v>13700</v>
      </c>
      <c r="F238">
        <v>27400</v>
      </c>
      <c r="G238" s="164">
        <v>13700</v>
      </c>
    </row>
    <row r="239" spans="1:7" x14ac:dyDescent="0.25">
      <c r="A239" t="s">
        <v>178</v>
      </c>
      <c r="E239"/>
      <c r="F239"/>
      <c r="G239" s="164">
        <v>13664</v>
      </c>
    </row>
    <row r="240" spans="1:7" x14ac:dyDescent="0.25">
      <c r="B240" t="s">
        <v>315</v>
      </c>
      <c r="C240" t="s">
        <v>176</v>
      </c>
      <c r="D240" t="s">
        <v>177</v>
      </c>
      <c r="E240" s="164">
        <v>3919</v>
      </c>
      <c r="F240">
        <v>3919</v>
      </c>
      <c r="G240" s="164">
        <v>3919</v>
      </c>
    </row>
    <row r="241" spans="1:7" x14ac:dyDescent="0.25">
      <c r="C241" t="s">
        <v>184</v>
      </c>
      <c r="D241" t="s">
        <v>185</v>
      </c>
      <c r="E241" s="164">
        <v>4785</v>
      </c>
      <c r="F241">
        <v>4785</v>
      </c>
      <c r="G241" s="164">
        <v>4785</v>
      </c>
    </row>
    <row r="242" spans="1:7" x14ac:dyDescent="0.25">
      <c r="C242" t="s">
        <v>186</v>
      </c>
      <c r="D242" t="s">
        <v>187</v>
      </c>
      <c r="E242" s="164">
        <v>4960</v>
      </c>
      <c r="F242">
        <v>4960</v>
      </c>
      <c r="G242" s="164">
        <v>4960</v>
      </c>
    </row>
    <row r="243" spans="1:7" x14ac:dyDescent="0.25">
      <c r="A243" t="s">
        <v>308</v>
      </c>
      <c r="E243"/>
      <c r="F243"/>
      <c r="G243" s="164">
        <v>12250</v>
      </c>
    </row>
    <row r="244" spans="1:7" x14ac:dyDescent="0.25">
      <c r="B244" t="s">
        <v>315</v>
      </c>
      <c r="C244" t="s">
        <v>306</v>
      </c>
      <c r="D244" t="s">
        <v>307</v>
      </c>
      <c r="E244" s="164">
        <v>12250</v>
      </c>
      <c r="F244">
        <v>12250</v>
      </c>
      <c r="G244" s="164">
        <v>12250</v>
      </c>
    </row>
    <row r="245" spans="1:7" x14ac:dyDescent="0.25">
      <c r="A245" t="s">
        <v>257</v>
      </c>
      <c r="E245"/>
      <c r="F245"/>
      <c r="G245" s="164">
        <v>12000</v>
      </c>
    </row>
    <row r="246" spans="1:7" x14ac:dyDescent="0.25">
      <c r="B246" t="s">
        <v>315</v>
      </c>
      <c r="C246" t="s">
        <v>255</v>
      </c>
      <c r="D246" t="s">
        <v>256</v>
      </c>
      <c r="E246" s="164">
        <v>12000</v>
      </c>
      <c r="F246">
        <v>12000</v>
      </c>
      <c r="G246" s="164">
        <v>12000</v>
      </c>
    </row>
    <row r="247" spans="1:7" x14ac:dyDescent="0.25">
      <c r="A247" t="s">
        <v>553</v>
      </c>
      <c r="E247"/>
      <c r="F247"/>
      <c r="G247" s="164">
        <v>12000</v>
      </c>
    </row>
    <row r="248" spans="1:7" x14ac:dyDescent="0.25">
      <c r="B248" t="s">
        <v>450</v>
      </c>
      <c r="C248" t="s">
        <v>551</v>
      </c>
      <c r="D248" t="s">
        <v>552</v>
      </c>
      <c r="E248" s="164">
        <v>3000</v>
      </c>
      <c r="F248">
        <v>24000</v>
      </c>
      <c r="G248" s="164">
        <v>12000</v>
      </c>
    </row>
    <row r="249" spans="1:7" x14ac:dyDescent="0.25">
      <c r="A249" t="s">
        <v>479</v>
      </c>
      <c r="E249"/>
      <c r="F249"/>
      <c r="G249" s="164">
        <v>11200</v>
      </c>
    </row>
    <row r="250" spans="1:7" x14ac:dyDescent="0.25">
      <c r="B250" t="s">
        <v>450</v>
      </c>
      <c r="C250">
        <v>19655</v>
      </c>
      <c r="D250" t="s">
        <v>478</v>
      </c>
      <c r="E250" s="164">
        <v>11200</v>
      </c>
      <c r="F250">
        <v>11200</v>
      </c>
      <c r="G250" s="164">
        <v>11200</v>
      </c>
    </row>
    <row r="251" spans="1:7" x14ac:dyDescent="0.25">
      <c r="A251" t="s">
        <v>14</v>
      </c>
      <c r="E251"/>
      <c r="F251"/>
      <c r="G251" s="164">
        <v>10759.08</v>
      </c>
    </row>
    <row r="252" spans="1:7" x14ac:dyDescent="0.25">
      <c r="B252" t="s">
        <v>8</v>
      </c>
      <c r="C252">
        <v>537500</v>
      </c>
      <c r="D252" t="s">
        <v>15</v>
      </c>
      <c r="E252" s="164">
        <v>2689.77</v>
      </c>
      <c r="F252">
        <v>2689.77</v>
      </c>
      <c r="G252" s="164">
        <v>10759.08</v>
      </c>
    </row>
    <row r="253" spans="1:7" x14ac:dyDescent="0.25">
      <c r="A253" t="s">
        <v>537</v>
      </c>
      <c r="E253"/>
      <c r="F253"/>
      <c r="G253" s="164">
        <v>10000</v>
      </c>
    </row>
    <row r="254" spans="1:7" x14ac:dyDescent="0.25">
      <c r="B254" t="s">
        <v>450</v>
      </c>
      <c r="C254">
        <v>2566020</v>
      </c>
      <c r="D254" t="s">
        <v>536</v>
      </c>
      <c r="E254" s="164">
        <v>10000</v>
      </c>
      <c r="F254">
        <v>20000</v>
      </c>
      <c r="G254" s="164">
        <v>10000</v>
      </c>
    </row>
    <row r="255" spans="1:7" x14ac:dyDescent="0.25">
      <c r="A255" t="s">
        <v>328</v>
      </c>
      <c r="E255"/>
      <c r="F255"/>
      <c r="G255" s="164">
        <v>9600</v>
      </c>
    </row>
    <row r="256" spans="1:7" x14ac:dyDescent="0.25">
      <c r="B256" t="s">
        <v>388</v>
      </c>
      <c r="C256" t="s">
        <v>326</v>
      </c>
      <c r="D256" t="s">
        <v>327</v>
      </c>
      <c r="E256" s="164">
        <v>4800</v>
      </c>
      <c r="F256">
        <v>9600</v>
      </c>
      <c r="G256" s="164">
        <v>9600</v>
      </c>
    </row>
    <row r="257" spans="1:7" x14ac:dyDescent="0.25">
      <c r="A257" t="s">
        <v>358</v>
      </c>
      <c r="E257"/>
      <c r="F257"/>
      <c r="G257" s="164">
        <v>9000</v>
      </c>
    </row>
    <row r="258" spans="1:7" x14ac:dyDescent="0.25">
      <c r="B258" t="s">
        <v>388</v>
      </c>
      <c r="C258" t="s">
        <v>356</v>
      </c>
      <c r="D258" t="s">
        <v>357</v>
      </c>
      <c r="E258" s="164">
        <v>9000</v>
      </c>
      <c r="F258">
        <v>9000</v>
      </c>
      <c r="G258" s="164">
        <v>9000</v>
      </c>
    </row>
    <row r="259" spans="1:7" x14ac:dyDescent="0.25">
      <c r="A259" t="s">
        <v>600</v>
      </c>
      <c r="E259"/>
      <c r="F259"/>
      <c r="G259" s="164">
        <v>8237.68</v>
      </c>
    </row>
    <row r="260" spans="1:7" x14ac:dyDescent="0.25">
      <c r="B260" t="s">
        <v>387</v>
      </c>
      <c r="C260" t="s">
        <v>598</v>
      </c>
      <c r="D260" t="s">
        <v>599</v>
      </c>
      <c r="E260" s="164">
        <v>2023.1</v>
      </c>
      <c r="F260">
        <v>4046.23</v>
      </c>
      <c r="G260" s="164">
        <v>4046.23</v>
      </c>
    </row>
    <row r="261" spans="1:7" x14ac:dyDescent="0.25">
      <c r="C261" t="s">
        <v>603</v>
      </c>
      <c r="D261" t="s">
        <v>604</v>
      </c>
      <c r="E261" s="164">
        <v>4191.45</v>
      </c>
      <c r="F261">
        <v>4191.45</v>
      </c>
      <c r="G261" s="164">
        <v>4191.45</v>
      </c>
    </row>
    <row r="262" spans="1:7" x14ac:dyDescent="0.25">
      <c r="A262" t="s">
        <v>557</v>
      </c>
      <c r="E262"/>
      <c r="F262"/>
      <c r="G262" s="164">
        <v>7959</v>
      </c>
    </row>
    <row r="263" spans="1:7" x14ac:dyDescent="0.25">
      <c r="B263" t="s">
        <v>450</v>
      </c>
      <c r="C263" t="s">
        <v>555</v>
      </c>
      <c r="D263" t="s">
        <v>556</v>
      </c>
      <c r="E263" s="164">
        <v>7959</v>
      </c>
      <c r="F263">
        <v>23877</v>
      </c>
      <c r="G263" s="164">
        <v>7959</v>
      </c>
    </row>
    <row r="264" spans="1:7" x14ac:dyDescent="0.25">
      <c r="A264" t="s">
        <v>18</v>
      </c>
      <c r="E264"/>
      <c r="F264"/>
      <c r="G264" s="164">
        <v>7500</v>
      </c>
    </row>
    <row r="265" spans="1:7" x14ac:dyDescent="0.25">
      <c r="B265" t="s">
        <v>8</v>
      </c>
      <c r="C265" t="s">
        <v>20</v>
      </c>
      <c r="D265" t="s">
        <v>19</v>
      </c>
      <c r="E265" s="164">
        <v>5</v>
      </c>
      <c r="F265">
        <v>2500</v>
      </c>
      <c r="G265" s="164">
        <v>7500</v>
      </c>
    </row>
    <row r="266" spans="1:7" x14ac:dyDescent="0.25">
      <c r="A266" t="s">
        <v>133</v>
      </c>
      <c r="E266"/>
      <c r="F266"/>
      <c r="G266" s="164">
        <v>6372.47</v>
      </c>
    </row>
    <row r="267" spans="1:7" x14ac:dyDescent="0.25">
      <c r="B267" t="s">
        <v>450</v>
      </c>
      <c r="C267" t="s">
        <v>135</v>
      </c>
      <c r="D267" t="s">
        <v>134</v>
      </c>
      <c r="E267" s="164">
        <v>6372.47</v>
      </c>
      <c r="F267" t="s">
        <v>116</v>
      </c>
      <c r="G267" s="164">
        <v>6372.47</v>
      </c>
    </row>
    <row r="268" spans="1:7" x14ac:dyDescent="0.25">
      <c r="A268" t="s">
        <v>140</v>
      </c>
      <c r="E268"/>
      <c r="F268"/>
      <c r="G268" s="164">
        <v>4948.8999999999996</v>
      </c>
    </row>
    <row r="269" spans="1:7" x14ac:dyDescent="0.25">
      <c r="B269" t="s">
        <v>450</v>
      </c>
      <c r="C269" t="s">
        <v>142</v>
      </c>
      <c r="D269" t="s">
        <v>141</v>
      </c>
      <c r="E269" s="164">
        <v>4948.8999999999996</v>
      </c>
      <c r="F269" t="s">
        <v>116</v>
      </c>
      <c r="G269" s="164">
        <v>4948.8999999999996</v>
      </c>
    </row>
    <row r="270" spans="1:7" x14ac:dyDescent="0.25">
      <c r="A270" t="s">
        <v>595</v>
      </c>
      <c r="E270"/>
      <c r="F270"/>
      <c r="G270" s="164">
        <v>4942.8500000000004</v>
      </c>
    </row>
    <row r="271" spans="1:7" x14ac:dyDescent="0.25">
      <c r="B271" t="s">
        <v>387</v>
      </c>
      <c r="C271" t="s">
        <v>593</v>
      </c>
      <c r="D271" t="s">
        <v>594</v>
      </c>
      <c r="E271" s="164">
        <v>4942.8500000000004</v>
      </c>
      <c r="F271">
        <v>4942.8500000000004</v>
      </c>
      <c r="G271" s="164">
        <v>4942.8500000000004</v>
      </c>
    </row>
    <row r="272" spans="1:7" x14ac:dyDescent="0.25">
      <c r="A272" t="s">
        <v>311</v>
      </c>
      <c r="E272"/>
      <c r="F272"/>
      <c r="G272" s="164">
        <v>4626.72</v>
      </c>
    </row>
    <row r="273" spans="1:7" x14ac:dyDescent="0.25">
      <c r="B273" t="s">
        <v>315</v>
      </c>
      <c r="C273" t="s">
        <v>309</v>
      </c>
      <c r="D273" t="s">
        <v>310</v>
      </c>
      <c r="E273" s="164">
        <v>4626.72</v>
      </c>
      <c r="F273">
        <v>4626.72</v>
      </c>
      <c r="G273" s="164">
        <v>4626.72</v>
      </c>
    </row>
    <row r="274" spans="1:7" x14ac:dyDescent="0.25">
      <c r="A274" t="s">
        <v>651</v>
      </c>
      <c r="E274"/>
      <c r="F274"/>
      <c r="G274" s="164">
        <v>4356</v>
      </c>
    </row>
    <row r="275" spans="1:7" x14ac:dyDescent="0.25">
      <c r="B275" t="s">
        <v>695</v>
      </c>
      <c r="C275" t="s">
        <v>649</v>
      </c>
      <c r="D275" t="s">
        <v>650</v>
      </c>
      <c r="E275" s="164">
        <v>4356</v>
      </c>
      <c r="F275">
        <v>4356</v>
      </c>
      <c r="G275" s="164">
        <v>4356</v>
      </c>
    </row>
    <row r="276" spans="1:7" x14ac:dyDescent="0.25">
      <c r="A276" t="s">
        <v>174</v>
      </c>
      <c r="E276"/>
      <c r="F276"/>
      <c r="G276" s="164">
        <v>3000</v>
      </c>
    </row>
    <row r="277" spans="1:7" x14ac:dyDescent="0.25">
      <c r="B277" t="s">
        <v>388</v>
      </c>
      <c r="C277" t="s">
        <v>333</v>
      </c>
      <c r="D277" t="s">
        <v>334</v>
      </c>
      <c r="E277" s="164">
        <v>3000</v>
      </c>
      <c r="F277">
        <v>3000</v>
      </c>
      <c r="G277" s="164">
        <v>3000</v>
      </c>
    </row>
    <row r="278" spans="1:7" x14ac:dyDescent="0.25">
      <c r="A278" t="s">
        <v>408</v>
      </c>
      <c r="E278"/>
      <c r="F278"/>
      <c r="G278" s="164">
        <v>3000</v>
      </c>
    </row>
    <row r="279" spans="1:7" x14ac:dyDescent="0.25">
      <c r="B279" t="s">
        <v>388</v>
      </c>
      <c r="C279" t="s">
        <v>406</v>
      </c>
      <c r="D279" t="s">
        <v>407</v>
      </c>
      <c r="E279" s="164">
        <v>3000</v>
      </c>
      <c r="F279">
        <v>3000</v>
      </c>
      <c r="G279" s="164">
        <v>3000</v>
      </c>
    </row>
    <row r="280" spans="1:7" x14ac:dyDescent="0.25">
      <c r="A280" t="s">
        <v>4</v>
      </c>
      <c r="E280"/>
      <c r="F280"/>
      <c r="G280" s="164">
        <v>2790</v>
      </c>
    </row>
    <row r="281" spans="1:7" x14ac:dyDescent="0.25">
      <c r="B281" t="s">
        <v>8</v>
      </c>
      <c r="C281" t="s">
        <v>6</v>
      </c>
      <c r="D281" t="s">
        <v>5</v>
      </c>
      <c r="E281" s="164">
        <v>0.25</v>
      </c>
      <c r="F281">
        <v>750</v>
      </c>
      <c r="G281" s="164">
        <v>750</v>
      </c>
    </row>
    <row r="282" spans="1:7" x14ac:dyDescent="0.25">
      <c r="C282" t="s">
        <v>11</v>
      </c>
      <c r="D282" t="s">
        <v>10</v>
      </c>
      <c r="E282" s="164">
        <v>0.68</v>
      </c>
      <c r="F282">
        <v>680</v>
      </c>
      <c r="G282" s="164">
        <v>2040.0000000000002</v>
      </c>
    </row>
    <row r="283" spans="1:7" x14ac:dyDescent="0.25">
      <c r="A283" t="s">
        <v>590</v>
      </c>
      <c r="E283"/>
      <c r="F283"/>
      <c r="G283" s="164">
        <v>2419.9699999999998</v>
      </c>
    </row>
    <row r="284" spans="1:7" x14ac:dyDescent="0.25">
      <c r="B284" t="s">
        <v>387</v>
      </c>
      <c r="C284">
        <v>5130150</v>
      </c>
      <c r="D284" t="s">
        <v>589</v>
      </c>
      <c r="E284" s="164">
        <v>2419.9699999999998</v>
      </c>
      <c r="F284">
        <v>2419.9699999999998</v>
      </c>
      <c r="G284" s="164">
        <v>2419.9699999999998</v>
      </c>
    </row>
    <row r="285" spans="1:7" x14ac:dyDescent="0.25">
      <c r="A285" t="s">
        <v>705</v>
      </c>
      <c r="E285"/>
      <c r="F285"/>
      <c r="G285" s="164">
        <v>2771287.0542148757</v>
      </c>
    </row>
  </sheetData>
  <pageMargins left="0.7" right="0.7" top="0.78740157499999996" bottom="0.78740157499999996"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90CD-7651-4CC6-A6D4-5227AE12A6A2}">
  <sheetPr>
    <pageSetUpPr fitToPage="1"/>
  </sheetPr>
  <dimension ref="A3:W724"/>
  <sheetViews>
    <sheetView view="pageLayout" topLeftCell="R1" zoomScaleNormal="100" workbookViewId="0">
      <selection activeCell="A3" sqref="A3:W3"/>
    </sheetView>
  </sheetViews>
  <sheetFormatPr defaultColWidth="26.140625" defaultRowHeight="15" x14ac:dyDescent="0.25"/>
  <cols>
    <col min="1" max="1" width="8.5703125" style="163" customWidth="1"/>
    <col min="2" max="2" width="13.28515625" style="397" customWidth="1"/>
    <col min="3" max="3" width="20.140625" style="163" customWidth="1"/>
    <col min="4" max="4" width="34" style="163" customWidth="1"/>
    <col min="5" max="5" width="12.5703125" style="163" customWidth="1"/>
    <col min="6" max="6" width="25.7109375" style="163" customWidth="1"/>
    <col min="7" max="7" width="11.7109375" style="397" customWidth="1"/>
    <col min="8" max="8" width="18.28515625" style="395" bestFit="1" customWidth="1"/>
    <col min="9" max="9" width="20.140625" style="395" bestFit="1" customWidth="1"/>
    <col min="10" max="10" width="21.28515625" style="396" bestFit="1" customWidth="1"/>
    <col min="11" max="12" width="13.7109375" style="395" customWidth="1"/>
    <col min="13" max="13" width="14.140625" style="163" customWidth="1"/>
    <col min="14" max="14" width="40.42578125" style="163" customWidth="1"/>
    <col min="15" max="15" width="10.5703125" style="163" customWidth="1"/>
    <col min="16" max="16" width="19.7109375" style="163" customWidth="1"/>
    <col min="17" max="17" width="32.7109375" style="163" customWidth="1"/>
    <col min="18" max="18" width="12.85546875" style="163" customWidth="1"/>
    <col min="19" max="19" width="26.140625" style="163"/>
    <col min="20" max="20" width="15" style="397" customWidth="1"/>
    <col min="21" max="21" width="15.42578125" style="163" customWidth="1"/>
    <col min="22" max="22" width="13.28515625" style="163" customWidth="1"/>
    <col min="23" max="23" width="18.5703125" style="163" bestFit="1" customWidth="1"/>
    <col min="24" max="16384" width="26.140625" style="163"/>
  </cols>
  <sheetData>
    <row r="3" spans="1:23" s="400" customFormat="1" ht="75" x14ac:dyDescent="0.25">
      <c r="A3" s="401" t="s">
        <v>1300</v>
      </c>
      <c r="B3" s="401" t="s">
        <v>163</v>
      </c>
      <c r="C3" s="401" t="s">
        <v>161</v>
      </c>
      <c r="D3" s="401" t="s">
        <v>162</v>
      </c>
      <c r="E3" s="401" t="s">
        <v>1327</v>
      </c>
      <c r="F3" s="401" t="s">
        <v>160</v>
      </c>
      <c r="G3" s="401" t="s">
        <v>168</v>
      </c>
      <c r="H3" s="402" t="s">
        <v>156</v>
      </c>
      <c r="I3" s="402" t="s">
        <v>154</v>
      </c>
      <c r="J3" s="402" t="s">
        <v>707</v>
      </c>
      <c r="K3" s="401" t="s">
        <v>157</v>
      </c>
      <c r="L3" s="401" t="s">
        <v>158</v>
      </c>
      <c r="M3" s="401" t="s">
        <v>159</v>
      </c>
      <c r="N3" s="401" t="s">
        <v>164</v>
      </c>
      <c r="O3" s="401" t="s">
        <v>1469</v>
      </c>
      <c r="P3" s="401" t="s">
        <v>165</v>
      </c>
      <c r="Q3" s="401" t="s">
        <v>152</v>
      </c>
      <c r="R3" s="401" t="s">
        <v>1470</v>
      </c>
      <c r="S3" s="401" t="s">
        <v>1301</v>
      </c>
      <c r="T3" s="401" t="s">
        <v>155</v>
      </c>
      <c r="U3" s="401" t="s">
        <v>166</v>
      </c>
      <c r="V3" s="401" t="s">
        <v>340</v>
      </c>
      <c r="W3" s="403" t="s">
        <v>1616</v>
      </c>
    </row>
    <row r="4" spans="1:23" ht="45" x14ac:dyDescent="0.25">
      <c r="A4" s="404" t="s">
        <v>412</v>
      </c>
      <c r="B4" s="405">
        <v>13494</v>
      </c>
      <c r="C4" s="404" t="s">
        <v>1507</v>
      </c>
      <c r="D4" s="404" t="s">
        <v>1143</v>
      </c>
      <c r="E4" s="404" t="s">
        <v>1506</v>
      </c>
      <c r="F4" s="404" t="s">
        <v>1141</v>
      </c>
      <c r="G4" s="405" t="s">
        <v>1036</v>
      </c>
      <c r="H4" s="406" t="s">
        <v>1145</v>
      </c>
      <c r="I4" s="406">
        <v>390</v>
      </c>
      <c r="J4" s="406">
        <v>1170</v>
      </c>
      <c r="K4" s="404" t="s">
        <v>704</v>
      </c>
      <c r="L4" s="404" t="s">
        <v>102</v>
      </c>
      <c r="M4" s="404" t="s">
        <v>704</v>
      </c>
      <c r="N4" s="404" t="s">
        <v>1259</v>
      </c>
      <c r="O4" s="404" t="s">
        <v>1475</v>
      </c>
      <c r="P4" s="404" t="s">
        <v>450</v>
      </c>
      <c r="Q4" s="404" t="s">
        <v>704</v>
      </c>
      <c r="R4" s="404" t="s">
        <v>1476</v>
      </c>
      <c r="S4" s="404" t="s">
        <v>1473</v>
      </c>
      <c r="T4" s="405" t="s">
        <v>1086</v>
      </c>
      <c r="U4" s="404" t="s">
        <v>704</v>
      </c>
      <c r="V4" s="404" t="s">
        <v>704</v>
      </c>
      <c r="W4" s="407"/>
    </row>
    <row r="5" spans="1:23" ht="45" x14ac:dyDescent="0.25">
      <c r="A5" s="404"/>
      <c r="B5" s="405">
        <v>30585</v>
      </c>
      <c r="C5" s="404" t="s">
        <v>1167</v>
      </c>
      <c r="D5" s="404" t="s">
        <v>1166</v>
      </c>
      <c r="E5" s="404" t="s">
        <v>1527</v>
      </c>
      <c r="F5" s="404" t="s">
        <v>1163</v>
      </c>
      <c r="G5" s="405" t="s">
        <v>1040</v>
      </c>
      <c r="H5" s="406" t="s">
        <v>1168</v>
      </c>
      <c r="I5" s="406">
        <v>2160</v>
      </c>
      <c r="J5" s="406">
        <v>6480</v>
      </c>
      <c r="K5" s="404" t="s">
        <v>704</v>
      </c>
      <c r="L5" s="404" t="s">
        <v>1164</v>
      </c>
      <c r="M5" s="404" t="s">
        <v>704</v>
      </c>
      <c r="N5" s="404" t="s">
        <v>1259</v>
      </c>
      <c r="O5" s="404" t="s">
        <v>1475</v>
      </c>
      <c r="P5" s="404" t="s">
        <v>450</v>
      </c>
      <c r="Q5" s="404" t="s">
        <v>704</v>
      </c>
      <c r="R5" s="404" t="s">
        <v>1476</v>
      </c>
      <c r="S5" s="404" t="s">
        <v>1473</v>
      </c>
      <c r="T5" s="405" t="s">
        <v>1086</v>
      </c>
      <c r="U5" s="404" t="s">
        <v>704</v>
      </c>
      <c r="V5" s="404" t="s">
        <v>704</v>
      </c>
      <c r="W5" s="407"/>
    </row>
    <row r="6" spans="1:23" ht="45" x14ac:dyDescent="0.25">
      <c r="A6" s="404"/>
      <c r="B6" s="405">
        <v>30625</v>
      </c>
      <c r="C6" s="404" t="s">
        <v>1158</v>
      </c>
      <c r="D6" s="404" t="s">
        <v>1157</v>
      </c>
      <c r="E6" s="404" t="s">
        <v>1521</v>
      </c>
      <c r="F6" s="404" t="s">
        <v>1159</v>
      </c>
      <c r="G6" s="405" t="s">
        <v>1038</v>
      </c>
      <c r="H6" s="406" t="s">
        <v>1160</v>
      </c>
      <c r="I6" s="406">
        <v>445</v>
      </c>
      <c r="J6" s="406">
        <v>1335</v>
      </c>
      <c r="K6" s="404" t="s">
        <v>704</v>
      </c>
      <c r="L6" s="404" t="s">
        <v>102</v>
      </c>
      <c r="M6" s="404" t="s">
        <v>704</v>
      </c>
      <c r="N6" s="404" t="s">
        <v>1259</v>
      </c>
      <c r="O6" s="404" t="s">
        <v>1475</v>
      </c>
      <c r="P6" s="404" t="s">
        <v>450</v>
      </c>
      <c r="Q6" s="404" t="s">
        <v>704</v>
      </c>
      <c r="R6" s="404" t="s">
        <v>1476</v>
      </c>
      <c r="S6" s="404" t="s">
        <v>1473</v>
      </c>
      <c r="T6" s="405" t="s">
        <v>1086</v>
      </c>
      <c r="U6" s="404" t="s">
        <v>704</v>
      </c>
      <c r="V6" s="404" t="s">
        <v>704</v>
      </c>
      <c r="W6" s="407"/>
    </row>
    <row r="7" spans="1:23" ht="45" x14ac:dyDescent="0.25">
      <c r="A7" s="404"/>
      <c r="B7" s="405">
        <v>68982</v>
      </c>
      <c r="C7" s="404" t="s">
        <v>275</v>
      </c>
      <c r="D7" s="404" t="s">
        <v>286</v>
      </c>
      <c r="E7" s="404" t="s">
        <v>1347</v>
      </c>
      <c r="F7" s="404" t="s">
        <v>285</v>
      </c>
      <c r="G7" s="405" t="s">
        <v>704</v>
      </c>
      <c r="H7" s="406">
        <v>24417.34</v>
      </c>
      <c r="I7" s="406">
        <v>24417.34</v>
      </c>
      <c r="J7" s="406">
        <v>24417.34</v>
      </c>
      <c r="K7" s="404" t="s">
        <v>704</v>
      </c>
      <c r="L7" s="404" t="s">
        <v>102</v>
      </c>
      <c r="M7" s="404" t="s">
        <v>147</v>
      </c>
      <c r="N7" s="404" t="s">
        <v>316</v>
      </c>
      <c r="O7" s="404" t="s">
        <v>1479</v>
      </c>
      <c r="P7" s="404" t="s">
        <v>315</v>
      </c>
      <c r="Q7" s="404" t="s">
        <v>182</v>
      </c>
      <c r="R7" s="404" t="s">
        <v>1480</v>
      </c>
      <c r="S7" s="404" t="s">
        <v>1473</v>
      </c>
      <c r="T7" s="405" t="s">
        <v>298</v>
      </c>
      <c r="U7" s="404" t="s">
        <v>704</v>
      </c>
      <c r="V7" s="404" t="s">
        <v>704</v>
      </c>
      <c r="W7" s="407"/>
    </row>
    <row r="8" spans="1:23" ht="45" x14ac:dyDescent="0.25">
      <c r="A8" s="404"/>
      <c r="B8" s="405"/>
      <c r="C8" s="404"/>
      <c r="D8" s="404"/>
      <c r="E8" s="404"/>
      <c r="F8" s="404"/>
      <c r="G8" s="405"/>
      <c r="H8" s="406">
        <v>30000</v>
      </c>
      <c r="I8" s="406">
        <v>30000</v>
      </c>
      <c r="J8" s="406">
        <v>30000</v>
      </c>
      <c r="K8" s="404" t="s">
        <v>704</v>
      </c>
      <c r="L8" s="404" t="s">
        <v>102</v>
      </c>
      <c r="M8" s="404" t="s">
        <v>147</v>
      </c>
      <c r="N8" s="404" t="s">
        <v>316</v>
      </c>
      <c r="O8" s="404" t="s">
        <v>1479</v>
      </c>
      <c r="P8" s="404" t="s">
        <v>315</v>
      </c>
      <c r="Q8" s="404" t="s">
        <v>182</v>
      </c>
      <c r="R8" s="404" t="s">
        <v>1480</v>
      </c>
      <c r="S8" s="404" t="s">
        <v>1473</v>
      </c>
      <c r="T8" s="405" t="s">
        <v>261</v>
      </c>
      <c r="U8" s="404" t="s">
        <v>704</v>
      </c>
      <c r="V8" s="404" t="s">
        <v>704</v>
      </c>
      <c r="W8" s="407"/>
    </row>
    <row r="9" spans="1:23" ht="45" x14ac:dyDescent="0.25">
      <c r="A9" s="404"/>
      <c r="B9" s="405">
        <v>80350</v>
      </c>
      <c r="C9" s="404" t="s">
        <v>281</v>
      </c>
      <c r="D9" s="404" t="s">
        <v>280</v>
      </c>
      <c r="E9" s="404" t="s">
        <v>1437</v>
      </c>
      <c r="F9" s="404" t="s">
        <v>282</v>
      </c>
      <c r="G9" s="405" t="s">
        <v>283</v>
      </c>
      <c r="H9" s="406">
        <v>1316</v>
      </c>
      <c r="I9" s="406">
        <v>3948</v>
      </c>
      <c r="J9" s="406">
        <v>2632</v>
      </c>
      <c r="K9" s="404" t="s">
        <v>704</v>
      </c>
      <c r="L9" s="404" t="s">
        <v>102</v>
      </c>
      <c r="M9" s="404" t="s">
        <v>219</v>
      </c>
      <c r="N9" s="404" t="s">
        <v>316</v>
      </c>
      <c r="O9" s="404" t="s">
        <v>1479</v>
      </c>
      <c r="P9" s="404" t="s">
        <v>315</v>
      </c>
      <c r="Q9" s="404" t="s">
        <v>182</v>
      </c>
      <c r="R9" s="404" t="s">
        <v>1480</v>
      </c>
      <c r="S9" s="404" t="s">
        <v>1473</v>
      </c>
      <c r="T9" s="405" t="s">
        <v>261</v>
      </c>
      <c r="U9" s="404" t="s">
        <v>704</v>
      </c>
      <c r="V9" s="404" t="s">
        <v>704</v>
      </c>
      <c r="W9" s="407"/>
    </row>
    <row r="10" spans="1:23" ht="60" x14ac:dyDescent="0.25">
      <c r="A10" s="404"/>
      <c r="B10" s="405">
        <v>91010</v>
      </c>
      <c r="C10" s="404" t="s">
        <v>828</v>
      </c>
      <c r="D10" s="404" t="s">
        <v>827</v>
      </c>
      <c r="E10" s="404" t="s">
        <v>1520</v>
      </c>
      <c r="F10" s="404" t="s">
        <v>824</v>
      </c>
      <c r="G10" s="405" t="s">
        <v>866</v>
      </c>
      <c r="H10" s="406">
        <v>2600</v>
      </c>
      <c r="I10" s="406">
        <v>2600</v>
      </c>
      <c r="J10" s="406">
        <v>5200</v>
      </c>
      <c r="K10" s="404" t="s">
        <v>704</v>
      </c>
      <c r="L10" s="404" t="s">
        <v>704</v>
      </c>
      <c r="M10" s="404" t="s">
        <v>704</v>
      </c>
      <c r="N10" s="404" t="s">
        <v>885</v>
      </c>
      <c r="O10" s="404" t="s">
        <v>1543</v>
      </c>
      <c r="P10" s="404" t="s">
        <v>450</v>
      </c>
      <c r="Q10" s="404" t="s">
        <v>894</v>
      </c>
      <c r="R10" s="404" t="s">
        <v>1478</v>
      </c>
      <c r="S10" s="404" t="s">
        <v>1473</v>
      </c>
      <c r="T10" s="405" t="s">
        <v>816</v>
      </c>
      <c r="U10" s="404" t="s">
        <v>704</v>
      </c>
      <c r="V10" s="404" t="s">
        <v>704</v>
      </c>
      <c r="W10" s="407"/>
    </row>
    <row r="11" spans="1:23" ht="45" x14ac:dyDescent="0.25">
      <c r="A11" s="404"/>
      <c r="B11" s="405">
        <v>91015</v>
      </c>
      <c r="C11" s="404" t="s">
        <v>828</v>
      </c>
      <c r="D11" s="404" t="s">
        <v>1191</v>
      </c>
      <c r="E11" s="404" t="s">
        <v>1422</v>
      </c>
      <c r="F11" s="404" t="s">
        <v>1189</v>
      </c>
      <c r="G11" s="405" t="s">
        <v>1049</v>
      </c>
      <c r="H11" s="406" t="s">
        <v>1192</v>
      </c>
      <c r="I11" s="406">
        <v>5400</v>
      </c>
      <c r="J11" s="406">
        <v>10800</v>
      </c>
      <c r="K11" s="404" t="s">
        <v>704</v>
      </c>
      <c r="L11" s="404" t="s">
        <v>102</v>
      </c>
      <c r="M11" s="404" t="s">
        <v>704</v>
      </c>
      <c r="N11" s="404" t="s">
        <v>1259</v>
      </c>
      <c r="O11" s="404" t="s">
        <v>1475</v>
      </c>
      <c r="P11" s="404" t="s">
        <v>450</v>
      </c>
      <c r="Q11" s="404" t="s">
        <v>704</v>
      </c>
      <c r="R11" s="404" t="s">
        <v>1476</v>
      </c>
      <c r="S11" s="404" t="s">
        <v>1473</v>
      </c>
      <c r="T11" s="405" t="s">
        <v>1086</v>
      </c>
      <c r="U11" s="404" t="s">
        <v>704</v>
      </c>
      <c r="V11" s="404" t="s">
        <v>704</v>
      </c>
      <c r="W11" s="407"/>
    </row>
    <row r="12" spans="1:23" ht="45" x14ac:dyDescent="0.25">
      <c r="A12" s="404"/>
      <c r="B12" s="405">
        <v>99505</v>
      </c>
      <c r="C12" s="404" t="s">
        <v>712</v>
      </c>
      <c r="D12" s="404" t="s">
        <v>723</v>
      </c>
      <c r="E12" s="404" t="s">
        <v>1617</v>
      </c>
      <c r="F12" s="404" t="s">
        <v>724</v>
      </c>
      <c r="G12" s="405" t="s">
        <v>704</v>
      </c>
      <c r="H12" s="406">
        <v>6450</v>
      </c>
      <c r="I12" s="406">
        <v>12900</v>
      </c>
      <c r="J12" s="406">
        <v>12900</v>
      </c>
      <c r="K12" s="404" t="s">
        <v>704</v>
      </c>
      <c r="L12" s="404" t="s">
        <v>704</v>
      </c>
      <c r="M12" s="404" t="s">
        <v>704</v>
      </c>
      <c r="N12" s="404" t="s">
        <v>806</v>
      </c>
      <c r="O12" s="404" t="s">
        <v>1487</v>
      </c>
      <c r="P12" s="404" t="s">
        <v>805</v>
      </c>
      <c r="Q12" s="404" t="s">
        <v>704</v>
      </c>
      <c r="R12" s="404" t="s">
        <v>1472</v>
      </c>
      <c r="S12" s="404" t="s">
        <v>1473</v>
      </c>
      <c r="T12" s="408">
        <v>45565</v>
      </c>
      <c r="U12" s="404" t="s">
        <v>704</v>
      </c>
      <c r="V12" s="404" t="s">
        <v>704</v>
      </c>
      <c r="W12" s="407"/>
    </row>
    <row r="13" spans="1:23" ht="45" x14ac:dyDescent="0.25">
      <c r="A13" s="404"/>
      <c r="B13" s="405">
        <v>450072</v>
      </c>
      <c r="C13" s="404" t="s">
        <v>1162</v>
      </c>
      <c r="D13" s="404" t="s">
        <v>1176</v>
      </c>
      <c r="E13" s="404" t="s">
        <v>1509</v>
      </c>
      <c r="F13" s="404" t="s">
        <v>1163</v>
      </c>
      <c r="G13" s="405" t="s">
        <v>1043</v>
      </c>
      <c r="H13" s="406" t="s">
        <v>1177</v>
      </c>
      <c r="I13" s="406">
        <v>397.5</v>
      </c>
      <c r="J13" s="406">
        <v>1192.5</v>
      </c>
      <c r="K13" s="404" t="s">
        <v>704</v>
      </c>
      <c r="L13" s="404" t="s">
        <v>1164</v>
      </c>
      <c r="M13" s="404" t="s">
        <v>704</v>
      </c>
      <c r="N13" s="404" t="s">
        <v>1259</v>
      </c>
      <c r="O13" s="404" t="s">
        <v>1475</v>
      </c>
      <c r="P13" s="404" t="s">
        <v>450</v>
      </c>
      <c r="Q13" s="404" t="s">
        <v>704</v>
      </c>
      <c r="R13" s="404" t="s">
        <v>1476</v>
      </c>
      <c r="S13" s="404" t="s">
        <v>1473</v>
      </c>
      <c r="T13" s="405" t="s">
        <v>1086</v>
      </c>
      <c r="U13" s="404" t="s">
        <v>704</v>
      </c>
      <c r="V13" s="404" t="s">
        <v>704</v>
      </c>
      <c r="W13" s="407"/>
    </row>
    <row r="14" spans="1:23" ht="45" x14ac:dyDescent="0.25">
      <c r="A14" s="404"/>
      <c r="B14" s="405">
        <v>450209</v>
      </c>
      <c r="C14" s="404" t="s">
        <v>1162</v>
      </c>
      <c r="D14" s="404" t="s">
        <v>1178</v>
      </c>
      <c r="E14" s="404" t="s">
        <v>1501</v>
      </c>
      <c r="F14" s="404" t="s">
        <v>1163</v>
      </c>
      <c r="G14" s="405" t="s">
        <v>1044</v>
      </c>
      <c r="H14" s="406" t="s">
        <v>1179</v>
      </c>
      <c r="I14" s="406">
        <v>137.5</v>
      </c>
      <c r="J14" s="406">
        <v>412.5</v>
      </c>
      <c r="K14" s="404" t="s">
        <v>704</v>
      </c>
      <c r="L14" s="404" t="s">
        <v>1164</v>
      </c>
      <c r="M14" s="404" t="s">
        <v>704</v>
      </c>
      <c r="N14" s="404" t="s">
        <v>1259</v>
      </c>
      <c r="O14" s="404" t="s">
        <v>1475</v>
      </c>
      <c r="P14" s="404" t="s">
        <v>450</v>
      </c>
      <c r="Q14" s="404" t="s">
        <v>704</v>
      </c>
      <c r="R14" s="404" t="s">
        <v>1476</v>
      </c>
      <c r="S14" s="404" t="s">
        <v>1473</v>
      </c>
      <c r="T14" s="405" t="s">
        <v>1086</v>
      </c>
      <c r="U14" s="404" t="s">
        <v>704</v>
      </c>
      <c r="V14" s="404" t="s">
        <v>704</v>
      </c>
      <c r="W14" s="407"/>
    </row>
    <row r="15" spans="1:23" ht="45" x14ac:dyDescent="0.25">
      <c r="A15" s="404"/>
      <c r="B15" s="405">
        <v>450263</v>
      </c>
      <c r="C15" s="404" t="s">
        <v>1162</v>
      </c>
      <c r="D15" s="404" t="s">
        <v>1161</v>
      </c>
      <c r="E15" s="404" t="s">
        <v>1501</v>
      </c>
      <c r="F15" s="404" t="s">
        <v>1163</v>
      </c>
      <c r="G15" s="405" t="s">
        <v>1039</v>
      </c>
      <c r="H15" s="406" t="s">
        <v>1165</v>
      </c>
      <c r="I15" s="406">
        <v>390</v>
      </c>
      <c r="J15" s="406">
        <v>1170</v>
      </c>
      <c r="K15" s="404" t="s">
        <v>704</v>
      </c>
      <c r="L15" s="404" t="s">
        <v>1164</v>
      </c>
      <c r="M15" s="404" t="s">
        <v>704</v>
      </c>
      <c r="N15" s="404" t="s">
        <v>1259</v>
      </c>
      <c r="O15" s="404" t="s">
        <v>1475</v>
      </c>
      <c r="P15" s="404" t="s">
        <v>450</v>
      </c>
      <c r="Q15" s="404" t="s">
        <v>704</v>
      </c>
      <c r="R15" s="404" t="s">
        <v>1476</v>
      </c>
      <c r="S15" s="404" t="s">
        <v>1473</v>
      </c>
      <c r="T15" s="405" t="s">
        <v>1086</v>
      </c>
      <c r="U15" s="404" t="s">
        <v>704</v>
      </c>
      <c r="V15" s="404" t="s">
        <v>704</v>
      </c>
      <c r="W15" s="407"/>
    </row>
    <row r="16" spans="1:23" ht="60" x14ac:dyDescent="0.25">
      <c r="A16" s="404"/>
      <c r="B16" s="405">
        <v>455007</v>
      </c>
      <c r="C16" s="404" t="s">
        <v>704</v>
      </c>
      <c r="D16" s="404" t="s">
        <v>821</v>
      </c>
      <c r="E16" s="404" t="s">
        <v>1618</v>
      </c>
      <c r="F16" s="404" t="s">
        <v>819</v>
      </c>
      <c r="G16" s="405" t="s">
        <v>863</v>
      </c>
      <c r="H16" s="406">
        <v>119.5</v>
      </c>
      <c r="I16" s="406">
        <v>119.5</v>
      </c>
      <c r="J16" s="406">
        <v>239</v>
      </c>
      <c r="K16" s="404" t="s">
        <v>704</v>
      </c>
      <c r="L16" s="404" t="s">
        <v>704</v>
      </c>
      <c r="M16" s="404" t="s">
        <v>704</v>
      </c>
      <c r="N16" s="404" t="s">
        <v>885</v>
      </c>
      <c r="O16" s="404" t="s">
        <v>1541</v>
      </c>
      <c r="P16" s="404" t="s">
        <v>450</v>
      </c>
      <c r="Q16" s="404" t="s">
        <v>891</v>
      </c>
      <c r="R16" s="404" t="s">
        <v>1478</v>
      </c>
      <c r="S16" s="404" t="s">
        <v>1473</v>
      </c>
      <c r="T16" s="405" t="s">
        <v>816</v>
      </c>
      <c r="U16" s="404" t="s">
        <v>704</v>
      </c>
      <c r="V16" s="404" t="s">
        <v>704</v>
      </c>
      <c r="W16" s="407"/>
    </row>
    <row r="17" spans="1:23" ht="45" x14ac:dyDescent="0.25">
      <c r="A17" s="404"/>
      <c r="B17" s="405">
        <v>455071</v>
      </c>
      <c r="C17" s="404" t="s">
        <v>1162</v>
      </c>
      <c r="D17" s="404" t="s">
        <v>1182</v>
      </c>
      <c r="E17" s="404" t="s">
        <v>1422</v>
      </c>
      <c r="F17" s="404" t="s">
        <v>1163</v>
      </c>
      <c r="G17" s="405" t="s">
        <v>1046</v>
      </c>
      <c r="H17" s="406" t="s">
        <v>1183</v>
      </c>
      <c r="I17" s="406">
        <v>1794</v>
      </c>
      <c r="J17" s="406">
        <v>3588</v>
      </c>
      <c r="K17" s="404" t="s">
        <v>704</v>
      </c>
      <c r="L17" s="404" t="s">
        <v>1164</v>
      </c>
      <c r="M17" s="404" t="s">
        <v>704</v>
      </c>
      <c r="N17" s="404" t="s">
        <v>1259</v>
      </c>
      <c r="O17" s="404" t="s">
        <v>1475</v>
      </c>
      <c r="P17" s="404" t="s">
        <v>450</v>
      </c>
      <c r="Q17" s="404" t="s">
        <v>704</v>
      </c>
      <c r="R17" s="404" t="s">
        <v>1476</v>
      </c>
      <c r="S17" s="404" t="s">
        <v>1473</v>
      </c>
      <c r="T17" s="405" t="s">
        <v>1</v>
      </c>
      <c r="U17" s="404" t="s">
        <v>704</v>
      </c>
      <c r="V17" s="404" t="s">
        <v>704</v>
      </c>
      <c r="W17" s="407"/>
    </row>
    <row r="18" spans="1:23" ht="45" x14ac:dyDescent="0.25">
      <c r="A18" s="404"/>
      <c r="B18" s="405">
        <v>455084</v>
      </c>
      <c r="C18" s="404" t="s">
        <v>758</v>
      </c>
      <c r="D18" s="404" t="s">
        <v>757</v>
      </c>
      <c r="E18" s="404" t="s">
        <v>1422</v>
      </c>
      <c r="F18" s="404" t="s">
        <v>759</v>
      </c>
      <c r="G18" s="405" t="s">
        <v>704</v>
      </c>
      <c r="H18" s="406">
        <v>850</v>
      </c>
      <c r="I18" s="406">
        <v>1700</v>
      </c>
      <c r="J18" s="406">
        <v>3400</v>
      </c>
      <c r="K18" s="404" t="s">
        <v>704</v>
      </c>
      <c r="L18" s="404" t="s">
        <v>704</v>
      </c>
      <c r="M18" s="404" t="s">
        <v>704</v>
      </c>
      <c r="N18" s="404" t="s">
        <v>806</v>
      </c>
      <c r="O18" s="404" t="s">
        <v>1487</v>
      </c>
      <c r="P18" s="404" t="s">
        <v>805</v>
      </c>
      <c r="Q18" s="404" t="s">
        <v>704</v>
      </c>
      <c r="R18" s="404" t="s">
        <v>1472</v>
      </c>
      <c r="S18" s="404" t="s">
        <v>1473</v>
      </c>
      <c r="T18" s="405" t="s">
        <v>715</v>
      </c>
      <c r="U18" s="404" t="s">
        <v>704</v>
      </c>
      <c r="V18" s="404" t="s">
        <v>704</v>
      </c>
      <c r="W18" s="407"/>
    </row>
    <row r="19" spans="1:23" ht="45" x14ac:dyDescent="0.25">
      <c r="A19" s="404"/>
      <c r="B19" s="405">
        <v>455092</v>
      </c>
      <c r="C19" s="404" t="s">
        <v>1162</v>
      </c>
      <c r="D19" s="404" t="s">
        <v>1180</v>
      </c>
      <c r="E19" s="404" t="s">
        <v>1422</v>
      </c>
      <c r="F19" s="404" t="s">
        <v>1163</v>
      </c>
      <c r="G19" s="405" t="s">
        <v>1045</v>
      </c>
      <c r="H19" s="406" t="s">
        <v>1181</v>
      </c>
      <c r="I19" s="406">
        <v>495</v>
      </c>
      <c r="J19" s="406">
        <v>1485</v>
      </c>
      <c r="K19" s="404" t="s">
        <v>704</v>
      </c>
      <c r="L19" s="404" t="s">
        <v>1164</v>
      </c>
      <c r="M19" s="404" t="s">
        <v>704</v>
      </c>
      <c r="N19" s="404" t="s">
        <v>1259</v>
      </c>
      <c r="O19" s="404" t="s">
        <v>1475</v>
      </c>
      <c r="P19" s="404" t="s">
        <v>450</v>
      </c>
      <c r="Q19" s="404" t="s">
        <v>704</v>
      </c>
      <c r="R19" s="404" t="s">
        <v>1476</v>
      </c>
      <c r="S19" s="404" t="s">
        <v>1473</v>
      </c>
      <c r="T19" s="405" t="s">
        <v>1086</v>
      </c>
      <c r="U19" s="404" t="s">
        <v>704</v>
      </c>
      <c r="V19" s="404" t="s">
        <v>704</v>
      </c>
      <c r="W19" s="407"/>
    </row>
    <row r="20" spans="1:23" ht="60" x14ac:dyDescent="0.25">
      <c r="A20" s="404"/>
      <c r="B20" s="405"/>
      <c r="C20" s="404" t="s">
        <v>704</v>
      </c>
      <c r="D20" s="404" t="s">
        <v>820</v>
      </c>
      <c r="E20" s="404" t="s">
        <v>1618</v>
      </c>
      <c r="F20" s="404" t="s">
        <v>819</v>
      </c>
      <c r="G20" s="405" t="s">
        <v>862</v>
      </c>
      <c r="H20" s="406">
        <v>1432</v>
      </c>
      <c r="I20" s="406">
        <v>1432</v>
      </c>
      <c r="J20" s="406">
        <v>2864</v>
      </c>
      <c r="K20" s="404" t="s">
        <v>704</v>
      </c>
      <c r="L20" s="404" t="s">
        <v>704</v>
      </c>
      <c r="M20" s="404" t="s">
        <v>704</v>
      </c>
      <c r="N20" s="404" t="s">
        <v>885</v>
      </c>
      <c r="O20" s="404" t="s">
        <v>1477</v>
      </c>
      <c r="P20" s="404" t="s">
        <v>450</v>
      </c>
      <c r="Q20" s="404" t="s">
        <v>890</v>
      </c>
      <c r="R20" s="404" t="s">
        <v>1478</v>
      </c>
      <c r="S20" s="404" t="s">
        <v>1473</v>
      </c>
      <c r="T20" s="405" t="s">
        <v>816</v>
      </c>
      <c r="U20" s="404" t="s">
        <v>704</v>
      </c>
      <c r="V20" s="404" t="s">
        <v>704</v>
      </c>
      <c r="W20" s="407"/>
    </row>
    <row r="21" spans="1:23" ht="75" x14ac:dyDescent="0.25">
      <c r="A21" s="404"/>
      <c r="B21" s="405">
        <v>1653308</v>
      </c>
      <c r="C21" s="404" t="s">
        <v>839</v>
      </c>
      <c r="D21" s="404" t="s">
        <v>838</v>
      </c>
      <c r="E21" s="404" t="s">
        <v>1619</v>
      </c>
      <c r="F21" s="404" t="s">
        <v>834</v>
      </c>
      <c r="G21" s="405" t="s">
        <v>873</v>
      </c>
      <c r="H21" s="406">
        <v>1225</v>
      </c>
      <c r="I21" s="406">
        <v>1225</v>
      </c>
      <c r="J21" s="406">
        <v>2450</v>
      </c>
      <c r="K21" s="404" t="s">
        <v>704</v>
      </c>
      <c r="L21" s="404" t="s">
        <v>704</v>
      </c>
      <c r="M21" s="404" t="s">
        <v>704</v>
      </c>
      <c r="N21" s="404" t="s">
        <v>885</v>
      </c>
      <c r="O21" s="404" t="s">
        <v>1549</v>
      </c>
      <c r="P21" s="404" t="s">
        <v>450</v>
      </c>
      <c r="Q21" s="404" t="s">
        <v>901</v>
      </c>
      <c r="R21" s="404" t="s">
        <v>1478</v>
      </c>
      <c r="S21" s="404" t="s">
        <v>1473</v>
      </c>
      <c r="T21" s="405" t="s">
        <v>816</v>
      </c>
      <c r="U21" s="404" t="s">
        <v>704</v>
      </c>
      <c r="V21" s="404" t="s">
        <v>704</v>
      </c>
      <c r="W21" s="407"/>
    </row>
    <row r="22" spans="1:23" ht="75" x14ac:dyDescent="0.25">
      <c r="A22" s="404"/>
      <c r="B22" s="405">
        <v>4662070</v>
      </c>
      <c r="C22" s="404" t="s">
        <v>1091</v>
      </c>
      <c r="D22" s="404" t="s">
        <v>1094</v>
      </c>
      <c r="E22" s="404" t="s">
        <v>1520</v>
      </c>
      <c r="F22" s="404" t="s">
        <v>1095</v>
      </c>
      <c r="G22" s="405" t="s">
        <v>704</v>
      </c>
      <c r="H22" s="406">
        <v>18088.5</v>
      </c>
      <c r="I22" s="406">
        <v>18089</v>
      </c>
      <c r="J22" s="406">
        <v>18089</v>
      </c>
      <c r="K22" s="404" t="s">
        <v>704</v>
      </c>
      <c r="L22" s="404" t="s">
        <v>1093</v>
      </c>
      <c r="M22" s="404" t="s">
        <v>704</v>
      </c>
      <c r="N22" s="404" t="s">
        <v>1259</v>
      </c>
      <c r="O22" s="404" t="s">
        <v>1475</v>
      </c>
      <c r="P22" s="404" t="s">
        <v>450</v>
      </c>
      <c r="Q22" s="404" t="s">
        <v>704</v>
      </c>
      <c r="R22" s="404" t="s">
        <v>1476</v>
      </c>
      <c r="S22" s="404" t="s">
        <v>1473</v>
      </c>
      <c r="T22" s="405">
        <v>2025</v>
      </c>
      <c r="U22" s="404" t="s">
        <v>704</v>
      </c>
      <c r="V22" s="404" t="s">
        <v>704</v>
      </c>
      <c r="W22" s="407"/>
    </row>
    <row r="23" spans="1:23" ht="75" x14ac:dyDescent="0.25">
      <c r="A23" s="404"/>
      <c r="B23" s="405">
        <v>4700880</v>
      </c>
      <c r="C23" s="404" t="s">
        <v>1091</v>
      </c>
      <c r="D23" s="404" t="s">
        <v>1090</v>
      </c>
      <c r="E23" s="404" t="s">
        <v>1503</v>
      </c>
      <c r="F23" s="404" t="s">
        <v>1092</v>
      </c>
      <c r="G23" s="405" t="s">
        <v>704</v>
      </c>
      <c r="H23" s="406">
        <v>17550</v>
      </c>
      <c r="I23" s="406">
        <v>17550</v>
      </c>
      <c r="J23" s="406">
        <v>17550</v>
      </c>
      <c r="K23" s="404" t="s">
        <v>704</v>
      </c>
      <c r="L23" s="404" t="s">
        <v>1093</v>
      </c>
      <c r="M23" s="404" t="s">
        <v>704</v>
      </c>
      <c r="N23" s="404" t="s">
        <v>1259</v>
      </c>
      <c r="O23" s="404" t="s">
        <v>1475</v>
      </c>
      <c r="P23" s="404" t="s">
        <v>450</v>
      </c>
      <c r="Q23" s="404" t="s">
        <v>704</v>
      </c>
      <c r="R23" s="404" t="s">
        <v>1476</v>
      </c>
      <c r="S23" s="404" t="s">
        <v>1473</v>
      </c>
      <c r="T23" s="405">
        <v>2024</v>
      </c>
      <c r="U23" s="404" t="s">
        <v>704</v>
      </c>
      <c r="V23" s="404" t="s">
        <v>704</v>
      </c>
      <c r="W23" s="407"/>
    </row>
    <row r="24" spans="1:23" ht="45" x14ac:dyDescent="0.25">
      <c r="A24" s="404"/>
      <c r="B24" s="405">
        <v>5130150</v>
      </c>
      <c r="C24" s="404" t="s">
        <v>590</v>
      </c>
      <c r="D24" s="404" t="s">
        <v>589</v>
      </c>
      <c r="E24" s="404" t="s">
        <v>1412</v>
      </c>
      <c r="F24" s="404" t="s">
        <v>591</v>
      </c>
      <c r="G24" s="405" t="s">
        <v>439</v>
      </c>
      <c r="H24" s="406">
        <v>2419.9699999999998</v>
      </c>
      <c r="I24" s="406">
        <v>2419.9699999999998</v>
      </c>
      <c r="J24" s="406">
        <v>2419.9699999999998</v>
      </c>
      <c r="K24" s="404" t="s">
        <v>704</v>
      </c>
      <c r="L24" s="404" t="s">
        <v>704</v>
      </c>
      <c r="M24" s="404" t="s">
        <v>704</v>
      </c>
      <c r="N24" s="404" t="s">
        <v>636</v>
      </c>
      <c r="O24" s="404" t="s">
        <v>1485</v>
      </c>
      <c r="P24" s="404" t="s">
        <v>387</v>
      </c>
      <c r="Q24" s="404" t="s">
        <v>704</v>
      </c>
      <c r="R24" s="404" t="s">
        <v>1478</v>
      </c>
      <c r="S24" s="404" t="s">
        <v>1473</v>
      </c>
      <c r="T24" s="405">
        <v>2024</v>
      </c>
      <c r="U24" s="404" t="s">
        <v>704</v>
      </c>
      <c r="V24" s="404" t="s">
        <v>592</v>
      </c>
      <c r="W24" s="407"/>
    </row>
    <row r="25" spans="1:23" ht="45" x14ac:dyDescent="0.25">
      <c r="A25" s="404"/>
      <c r="B25" s="405">
        <v>7098928</v>
      </c>
      <c r="C25" s="404" t="s">
        <v>332</v>
      </c>
      <c r="D25" s="404" t="s">
        <v>434</v>
      </c>
      <c r="E25" s="404" t="s">
        <v>1410</v>
      </c>
      <c r="F25" s="404" t="s">
        <v>435</v>
      </c>
      <c r="G25" s="405" t="s">
        <v>704</v>
      </c>
      <c r="H25" s="406">
        <v>4020</v>
      </c>
      <c r="I25" s="406">
        <v>4020</v>
      </c>
      <c r="J25" s="406">
        <v>4020</v>
      </c>
      <c r="K25" s="404" t="s">
        <v>704</v>
      </c>
      <c r="L25" s="404" t="s">
        <v>704</v>
      </c>
      <c r="M25" s="404" t="s">
        <v>704</v>
      </c>
      <c r="N25" s="404" t="s">
        <v>694</v>
      </c>
      <c r="O25" s="404" t="s">
        <v>1486</v>
      </c>
      <c r="P25" s="404" t="s">
        <v>695</v>
      </c>
      <c r="Q25" s="404" t="s">
        <v>704</v>
      </c>
      <c r="R25" s="404" t="s">
        <v>1478</v>
      </c>
      <c r="S25" s="404" t="s">
        <v>1473</v>
      </c>
      <c r="T25" s="405">
        <v>2024</v>
      </c>
      <c r="U25" s="404" t="s">
        <v>338</v>
      </c>
      <c r="V25" s="404" t="s">
        <v>691</v>
      </c>
      <c r="W25" s="407"/>
    </row>
    <row r="26" spans="1:23" ht="45" x14ac:dyDescent="0.25">
      <c r="A26" s="404"/>
      <c r="B26" s="405">
        <v>8273043</v>
      </c>
      <c r="C26" s="404" t="s">
        <v>288</v>
      </c>
      <c r="D26" s="404" t="s">
        <v>299</v>
      </c>
      <c r="E26" s="404" t="s">
        <v>1341</v>
      </c>
      <c r="F26" s="404" t="s">
        <v>285</v>
      </c>
      <c r="G26" s="405" t="s">
        <v>704</v>
      </c>
      <c r="H26" s="406">
        <v>35000</v>
      </c>
      <c r="I26" s="406">
        <v>35000</v>
      </c>
      <c r="J26" s="406">
        <v>35000</v>
      </c>
      <c r="K26" s="404" t="s">
        <v>704</v>
      </c>
      <c r="L26" s="404" t="s">
        <v>102</v>
      </c>
      <c r="M26" s="404" t="s">
        <v>147</v>
      </c>
      <c r="N26" s="404" t="s">
        <v>316</v>
      </c>
      <c r="O26" s="404" t="s">
        <v>1479</v>
      </c>
      <c r="P26" s="404" t="s">
        <v>315</v>
      </c>
      <c r="Q26" s="404" t="s">
        <v>182</v>
      </c>
      <c r="R26" s="404" t="s">
        <v>1480</v>
      </c>
      <c r="S26" s="404" t="s">
        <v>1473</v>
      </c>
      <c r="T26" s="405" t="s">
        <v>298</v>
      </c>
      <c r="U26" s="404" t="s">
        <v>704</v>
      </c>
      <c r="V26" s="404" t="s">
        <v>704</v>
      </c>
      <c r="W26" s="407"/>
    </row>
    <row r="27" spans="1:23" ht="45" x14ac:dyDescent="0.25">
      <c r="A27" s="404"/>
      <c r="B27" s="405">
        <v>8273044</v>
      </c>
      <c r="C27" s="404" t="s">
        <v>288</v>
      </c>
      <c r="D27" s="404" t="s">
        <v>287</v>
      </c>
      <c r="E27" s="404" t="s">
        <v>1341</v>
      </c>
      <c r="F27" s="404" t="s">
        <v>285</v>
      </c>
      <c r="G27" s="405" t="s">
        <v>704</v>
      </c>
      <c r="H27" s="406">
        <v>34000</v>
      </c>
      <c r="I27" s="406">
        <v>34000</v>
      </c>
      <c r="J27" s="406">
        <v>34000</v>
      </c>
      <c r="K27" s="404" t="s">
        <v>704</v>
      </c>
      <c r="L27" s="404" t="s">
        <v>102</v>
      </c>
      <c r="M27" s="404" t="s">
        <v>147</v>
      </c>
      <c r="N27" s="404" t="s">
        <v>316</v>
      </c>
      <c r="O27" s="404" t="s">
        <v>1479</v>
      </c>
      <c r="P27" s="404" t="s">
        <v>315</v>
      </c>
      <c r="Q27" s="404" t="s">
        <v>182</v>
      </c>
      <c r="R27" s="404" t="s">
        <v>1480</v>
      </c>
      <c r="S27" s="404" t="s">
        <v>1473</v>
      </c>
      <c r="T27" s="405" t="s">
        <v>261</v>
      </c>
      <c r="U27" s="404" t="s">
        <v>704</v>
      </c>
      <c r="V27" s="404" t="s">
        <v>704</v>
      </c>
      <c r="W27" s="407"/>
    </row>
    <row r="28" spans="1:23" ht="75" x14ac:dyDescent="0.25">
      <c r="A28" s="404"/>
      <c r="B28" s="405">
        <v>9402030</v>
      </c>
      <c r="C28" s="404" t="s">
        <v>1074</v>
      </c>
      <c r="D28" s="404" t="s">
        <v>1133</v>
      </c>
      <c r="E28" s="404" t="s">
        <v>1461</v>
      </c>
      <c r="F28" s="404" t="s">
        <v>824</v>
      </c>
      <c r="G28" s="405" t="s">
        <v>1034</v>
      </c>
      <c r="H28" s="406" t="s">
        <v>1134</v>
      </c>
      <c r="I28" s="406">
        <v>4060</v>
      </c>
      <c r="J28" s="406">
        <v>12180</v>
      </c>
      <c r="K28" s="404" t="s">
        <v>704</v>
      </c>
      <c r="L28" s="404" t="s">
        <v>1127</v>
      </c>
      <c r="M28" s="404" t="s">
        <v>704</v>
      </c>
      <c r="N28" s="404" t="s">
        <v>1259</v>
      </c>
      <c r="O28" s="404" t="s">
        <v>1475</v>
      </c>
      <c r="P28" s="404" t="s">
        <v>450</v>
      </c>
      <c r="Q28" s="404" t="s">
        <v>704</v>
      </c>
      <c r="R28" s="404" t="s">
        <v>1476</v>
      </c>
      <c r="S28" s="404" t="s">
        <v>1473</v>
      </c>
      <c r="T28" s="405" t="s">
        <v>1086</v>
      </c>
      <c r="U28" s="404" t="s">
        <v>704</v>
      </c>
      <c r="V28" s="404" t="s">
        <v>704</v>
      </c>
      <c r="W28" s="407"/>
    </row>
    <row r="29" spans="1:23" ht="120" x14ac:dyDescent="0.25">
      <c r="A29" s="404"/>
      <c r="B29" s="405">
        <v>30077806</v>
      </c>
      <c r="C29" s="404" t="s">
        <v>830</v>
      </c>
      <c r="D29" s="404" t="s">
        <v>832</v>
      </c>
      <c r="E29" s="404" t="s">
        <v>1412</v>
      </c>
      <c r="F29" s="404" t="s">
        <v>824</v>
      </c>
      <c r="G29" s="405" t="s">
        <v>869</v>
      </c>
      <c r="H29" s="406">
        <v>3964</v>
      </c>
      <c r="I29" s="406">
        <v>3964</v>
      </c>
      <c r="J29" s="406">
        <v>7928</v>
      </c>
      <c r="K29" s="404" t="s">
        <v>704</v>
      </c>
      <c r="L29" s="404" t="s">
        <v>704</v>
      </c>
      <c r="M29" s="404" t="s">
        <v>704</v>
      </c>
      <c r="N29" s="404" t="s">
        <v>885</v>
      </c>
      <c r="O29" s="404" t="s">
        <v>1545</v>
      </c>
      <c r="P29" s="404" t="s">
        <v>450</v>
      </c>
      <c r="Q29" s="404" t="s">
        <v>897</v>
      </c>
      <c r="R29" s="404" t="s">
        <v>1478</v>
      </c>
      <c r="S29" s="404" t="s">
        <v>1473</v>
      </c>
      <c r="T29" s="405" t="s">
        <v>816</v>
      </c>
      <c r="U29" s="404" t="s">
        <v>704</v>
      </c>
      <c r="V29" s="404" t="s">
        <v>704</v>
      </c>
      <c r="W29" s="407"/>
    </row>
    <row r="30" spans="1:23" ht="60" x14ac:dyDescent="0.25">
      <c r="A30" s="404"/>
      <c r="B30" s="405">
        <v>30078535</v>
      </c>
      <c r="C30" s="404" t="s">
        <v>830</v>
      </c>
      <c r="D30" s="404" t="s">
        <v>831</v>
      </c>
      <c r="E30" s="404" t="s">
        <v>1412</v>
      </c>
      <c r="F30" s="404" t="s">
        <v>824</v>
      </c>
      <c r="G30" s="405" t="s">
        <v>868</v>
      </c>
      <c r="H30" s="406">
        <v>3907</v>
      </c>
      <c r="I30" s="406">
        <v>3907</v>
      </c>
      <c r="J30" s="406">
        <v>7814</v>
      </c>
      <c r="K30" s="404" t="s">
        <v>704</v>
      </c>
      <c r="L30" s="404" t="s">
        <v>704</v>
      </c>
      <c r="M30" s="404" t="s">
        <v>704</v>
      </c>
      <c r="N30" s="404" t="s">
        <v>885</v>
      </c>
      <c r="O30" s="404" t="s">
        <v>1544</v>
      </c>
      <c r="P30" s="404" t="s">
        <v>450</v>
      </c>
      <c r="Q30" s="404" t="s">
        <v>896</v>
      </c>
      <c r="R30" s="404" t="s">
        <v>1478</v>
      </c>
      <c r="S30" s="404" t="s">
        <v>1473</v>
      </c>
      <c r="T30" s="405" t="s">
        <v>816</v>
      </c>
      <c r="U30" s="404" t="s">
        <v>704</v>
      </c>
      <c r="V30" s="404" t="s">
        <v>704</v>
      </c>
      <c r="W30" s="407"/>
    </row>
    <row r="31" spans="1:23" ht="45" x14ac:dyDescent="0.25">
      <c r="A31" s="404"/>
      <c r="B31" s="405">
        <v>30108132</v>
      </c>
      <c r="C31" s="404" t="s">
        <v>1117</v>
      </c>
      <c r="D31" s="404" t="s">
        <v>1116</v>
      </c>
      <c r="E31" s="404" t="s">
        <v>1523</v>
      </c>
      <c r="F31" s="404" t="s">
        <v>1118</v>
      </c>
      <c r="G31" s="405" t="s">
        <v>1029</v>
      </c>
      <c r="H31" s="406" t="s">
        <v>1119</v>
      </c>
      <c r="I31" s="406">
        <v>8400</v>
      </c>
      <c r="J31" s="406">
        <v>25200</v>
      </c>
      <c r="K31" s="404" t="s">
        <v>704</v>
      </c>
      <c r="L31" s="404" t="s">
        <v>102</v>
      </c>
      <c r="M31" s="404" t="s">
        <v>704</v>
      </c>
      <c r="N31" s="404" t="s">
        <v>1259</v>
      </c>
      <c r="O31" s="404" t="s">
        <v>1475</v>
      </c>
      <c r="P31" s="404" t="s">
        <v>450</v>
      </c>
      <c r="Q31" s="404" t="s">
        <v>704</v>
      </c>
      <c r="R31" s="404" t="s">
        <v>1476</v>
      </c>
      <c r="S31" s="404" t="s">
        <v>1473</v>
      </c>
      <c r="T31" s="405" t="s">
        <v>1086</v>
      </c>
      <c r="U31" s="404" t="s">
        <v>704</v>
      </c>
      <c r="V31" s="404" t="s">
        <v>704</v>
      </c>
      <c r="W31" s="407"/>
    </row>
    <row r="32" spans="1:23" ht="45" x14ac:dyDescent="0.25">
      <c r="A32" s="404"/>
      <c r="B32" s="405">
        <v>30119401</v>
      </c>
      <c r="C32" s="404" t="s">
        <v>1121</v>
      </c>
      <c r="D32" s="404" t="s">
        <v>1123</v>
      </c>
      <c r="E32" s="404" t="s">
        <v>1494</v>
      </c>
      <c r="F32" s="404" t="s">
        <v>1118</v>
      </c>
      <c r="G32" s="405" t="s">
        <v>1030</v>
      </c>
      <c r="H32" s="406" t="s">
        <v>1124</v>
      </c>
      <c r="I32" s="406">
        <v>954</v>
      </c>
      <c r="J32" s="406">
        <v>2862</v>
      </c>
      <c r="K32" s="404" t="s">
        <v>704</v>
      </c>
      <c r="L32" s="404" t="s">
        <v>102</v>
      </c>
      <c r="M32" s="404" t="s">
        <v>704</v>
      </c>
      <c r="N32" s="404" t="s">
        <v>1259</v>
      </c>
      <c r="O32" s="404" t="s">
        <v>1475</v>
      </c>
      <c r="P32" s="404" t="s">
        <v>450</v>
      </c>
      <c r="Q32" s="404" t="s">
        <v>704</v>
      </c>
      <c r="R32" s="404" t="s">
        <v>1476</v>
      </c>
      <c r="S32" s="404" t="s">
        <v>1473</v>
      </c>
      <c r="T32" s="405" t="s">
        <v>1086</v>
      </c>
      <c r="U32" s="404" t="s">
        <v>704</v>
      </c>
      <c r="V32" s="404" t="s">
        <v>704</v>
      </c>
      <c r="W32" s="407"/>
    </row>
    <row r="33" spans="1:23" ht="60" x14ac:dyDescent="0.25">
      <c r="A33" s="404"/>
      <c r="B33" s="405">
        <v>30123328</v>
      </c>
      <c r="C33" s="404" t="s">
        <v>830</v>
      </c>
      <c r="D33" s="404" t="s">
        <v>829</v>
      </c>
      <c r="E33" s="404" t="s">
        <v>1422</v>
      </c>
      <c r="F33" s="404" t="s">
        <v>704</v>
      </c>
      <c r="G33" s="405" t="s">
        <v>867</v>
      </c>
      <c r="H33" s="406">
        <v>1150</v>
      </c>
      <c r="I33" s="406">
        <v>1150</v>
      </c>
      <c r="J33" s="406">
        <v>2300</v>
      </c>
      <c r="K33" s="404" t="s">
        <v>704</v>
      </c>
      <c r="L33" s="404" t="s">
        <v>704</v>
      </c>
      <c r="M33" s="404" t="s">
        <v>704</v>
      </c>
      <c r="N33" s="404" t="s">
        <v>885</v>
      </c>
      <c r="O33" s="404" t="s">
        <v>1483</v>
      </c>
      <c r="P33" s="404" t="s">
        <v>450</v>
      </c>
      <c r="Q33" s="404" t="s">
        <v>895</v>
      </c>
      <c r="R33" s="404" t="s">
        <v>1478</v>
      </c>
      <c r="S33" s="404" t="s">
        <v>1473</v>
      </c>
      <c r="T33" s="405" t="s">
        <v>816</v>
      </c>
      <c r="U33" s="404" t="s">
        <v>704</v>
      </c>
      <c r="V33" s="404" t="s">
        <v>704</v>
      </c>
      <c r="W33" s="407"/>
    </row>
    <row r="34" spans="1:23" ht="45" x14ac:dyDescent="0.25">
      <c r="A34" s="404"/>
      <c r="B34" s="405"/>
      <c r="C34" s="404" t="s">
        <v>1121</v>
      </c>
      <c r="D34" s="404" t="s">
        <v>1120</v>
      </c>
      <c r="E34" s="404" t="s">
        <v>1492</v>
      </c>
      <c r="F34" s="404" t="s">
        <v>1118</v>
      </c>
      <c r="G34" s="405" t="s">
        <v>867</v>
      </c>
      <c r="H34" s="406" t="s">
        <v>1122</v>
      </c>
      <c r="I34" s="406">
        <v>2400</v>
      </c>
      <c r="J34" s="406">
        <v>7200</v>
      </c>
      <c r="K34" s="404" t="s">
        <v>704</v>
      </c>
      <c r="L34" s="404" t="s">
        <v>102</v>
      </c>
      <c r="M34" s="404" t="s">
        <v>704</v>
      </c>
      <c r="N34" s="404" t="s">
        <v>1259</v>
      </c>
      <c r="O34" s="404" t="s">
        <v>1475</v>
      </c>
      <c r="P34" s="404" t="s">
        <v>450</v>
      </c>
      <c r="Q34" s="404" t="s">
        <v>704</v>
      </c>
      <c r="R34" s="404" t="s">
        <v>1476</v>
      </c>
      <c r="S34" s="404" t="s">
        <v>1473</v>
      </c>
      <c r="T34" s="405" t="s">
        <v>1086</v>
      </c>
      <c r="U34" s="404" t="s">
        <v>704</v>
      </c>
      <c r="V34" s="404" t="s">
        <v>704</v>
      </c>
      <c r="W34" s="407"/>
    </row>
    <row r="35" spans="1:23" ht="45" x14ac:dyDescent="0.25">
      <c r="A35" s="404"/>
      <c r="B35" s="405">
        <v>186003975</v>
      </c>
      <c r="C35" s="404" t="s">
        <v>704</v>
      </c>
      <c r="D35" s="404" t="s">
        <v>220</v>
      </c>
      <c r="E35" s="404" t="s">
        <v>1343</v>
      </c>
      <c r="F35" s="404" t="s">
        <v>222</v>
      </c>
      <c r="G35" s="405" t="s">
        <v>704</v>
      </c>
      <c r="H35" s="406">
        <v>30000</v>
      </c>
      <c r="I35" s="406">
        <v>30000</v>
      </c>
      <c r="J35" s="406">
        <v>30000</v>
      </c>
      <c r="K35" s="404" t="s">
        <v>704</v>
      </c>
      <c r="L35" s="404" t="s">
        <v>102</v>
      </c>
      <c r="M35" s="404" t="s">
        <v>147</v>
      </c>
      <c r="N35" s="404" t="s">
        <v>316</v>
      </c>
      <c r="O35" s="404" t="s">
        <v>1479</v>
      </c>
      <c r="P35" s="404" t="s">
        <v>315</v>
      </c>
      <c r="Q35" s="404" t="s">
        <v>182</v>
      </c>
      <c r="R35" s="404" t="s">
        <v>1480</v>
      </c>
      <c r="S35" s="404" t="s">
        <v>1473</v>
      </c>
      <c r="T35" s="405" t="s">
        <v>298</v>
      </c>
      <c r="U35" s="404" t="s">
        <v>704</v>
      </c>
      <c r="V35" s="404" t="s">
        <v>704</v>
      </c>
      <c r="W35" s="407"/>
    </row>
    <row r="36" spans="1:23" ht="45" x14ac:dyDescent="0.25">
      <c r="A36" s="404"/>
      <c r="B36" s="405">
        <v>1323805895</v>
      </c>
      <c r="C36" s="404" t="s">
        <v>740</v>
      </c>
      <c r="D36" s="404" t="s">
        <v>739</v>
      </c>
      <c r="E36" s="404" t="s">
        <v>1462</v>
      </c>
      <c r="F36" s="404" t="s">
        <v>741</v>
      </c>
      <c r="G36" s="405" t="s">
        <v>704</v>
      </c>
      <c r="H36" s="406">
        <v>92.56</v>
      </c>
      <c r="I36" s="406">
        <v>925.6</v>
      </c>
      <c r="J36" s="406">
        <v>925.6</v>
      </c>
      <c r="K36" s="404" t="s">
        <v>704</v>
      </c>
      <c r="L36" s="404" t="s">
        <v>704</v>
      </c>
      <c r="M36" s="404" t="s">
        <v>704</v>
      </c>
      <c r="N36" s="404" t="s">
        <v>806</v>
      </c>
      <c r="O36" s="404" t="s">
        <v>1487</v>
      </c>
      <c r="P36" s="404" t="s">
        <v>805</v>
      </c>
      <c r="Q36" s="404" t="s">
        <v>704</v>
      </c>
      <c r="R36" s="404" t="s">
        <v>1472</v>
      </c>
      <c r="S36" s="404" t="s">
        <v>1473</v>
      </c>
      <c r="T36" s="408">
        <v>45565</v>
      </c>
      <c r="U36" s="404" t="s">
        <v>704</v>
      </c>
      <c r="V36" s="404" t="s">
        <v>704</v>
      </c>
      <c r="W36" s="407"/>
    </row>
    <row r="37" spans="1:23" ht="45" x14ac:dyDescent="0.25">
      <c r="A37" s="404"/>
      <c r="B37" s="405">
        <v>1323805896</v>
      </c>
      <c r="C37" s="404" t="s">
        <v>740</v>
      </c>
      <c r="D37" s="404" t="s">
        <v>742</v>
      </c>
      <c r="E37" s="404" t="s">
        <v>1462</v>
      </c>
      <c r="F37" s="404" t="s">
        <v>741</v>
      </c>
      <c r="G37" s="405" t="s">
        <v>704</v>
      </c>
      <c r="H37" s="406">
        <v>256.41000000000003</v>
      </c>
      <c r="I37" s="406">
        <v>2564.1000000000004</v>
      </c>
      <c r="J37" s="406">
        <v>2564.1000000000004</v>
      </c>
      <c r="K37" s="404" t="s">
        <v>704</v>
      </c>
      <c r="L37" s="404" t="s">
        <v>704</v>
      </c>
      <c r="M37" s="404" t="s">
        <v>704</v>
      </c>
      <c r="N37" s="404" t="s">
        <v>806</v>
      </c>
      <c r="O37" s="404" t="s">
        <v>1487</v>
      </c>
      <c r="P37" s="404" t="s">
        <v>805</v>
      </c>
      <c r="Q37" s="404" t="s">
        <v>704</v>
      </c>
      <c r="R37" s="404" t="s">
        <v>1472</v>
      </c>
      <c r="S37" s="404" t="s">
        <v>1473</v>
      </c>
      <c r="T37" s="408">
        <v>45565</v>
      </c>
      <c r="U37" s="404" t="s">
        <v>704</v>
      </c>
      <c r="V37" s="404" t="s">
        <v>704</v>
      </c>
      <c r="W37" s="407"/>
    </row>
    <row r="38" spans="1:23" ht="45" x14ac:dyDescent="0.25">
      <c r="A38" s="404"/>
      <c r="B38" s="405">
        <v>1323805897</v>
      </c>
      <c r="C38" s="404" t="s">
        <v>740</v>
      </c>
      <c r="D38" s="404" t="s">
        <v>743</v>
      </c>
      <c r="E38" s="404" t="s">
        <v>1462</v>
      </c>
      <c r="F38" s="404" t="s">
        <v>741</v>
      </c>
      <c r="G38" s="405" t="s">
        <v>704</v>
      </c>
      <c r="H38" s="406">
        <v>256.41000000000003</v>
      </c>
      <c r="I38" s="406">
        <v>2564.1000000000004</v>
      </c>
      <c r="J38" s="406">
        <v>2565.1</v>
      </c>
      <c r="K38" s="404" t="s">
        <v>704</v>
      </c>
      <c r="L38" s="404" t="s">
        <v>704</v>
      </c>
      <c r="M38" s="404" t="s">
        <v>704</v>
      </c>
      <c r="N38" s="404" t="s">
        <v>806</v>
      </c>
      <c r="O38" s="404" t="s">
        <v>1487</v>
      </c>
      <c r="P38" s="404" t="s">
        <v>805</v>
      </c>
      <c r="Q38" s="404" t="s">
        <v>704</v>
      </c>
      <c r="R38" s="404" t="s">
        <v>1472</v>
      </c>
      <c r="S38" s="404" t="s">
        <v>1473</v>
      </c>
      <c r="T38" s="408">
        <v>45565</v>
      </c>
      <c r="U38" s="404" t="s">
        <v>704</v>
      </c>
      <c r="V38" s="404" t="s">
        <v>704</v>
      </c>
      <c r="W38" s="407"/>
    </row>
    <row r="39" spans="1:23" ht="45" x14ac:dyDescent="0.25">
      <c r="A39" s="404"/>
      <c r="B39" s="405">
        <v>1323806909</v>
      </c>
      <c r="C39" s="404" t="s">
        <v>740</v>
      </c>
      <c r="D39" s="404" t="s">
        <v>745</v>
      </c>
      <c r="E39" s="404" t="s">
        <v>1462</v>
      </c>
      <c r="F39" s="404" t="s">
        <v>741</v>
      </c>
      <c r="G39" s="405" t="s">
        <v>704</v>
      </c>
      <c r="H39" s="406">
        <v>204.96</v>
      </c>
      <c r="I39" s="406">
        <v>2049.6</v>
      </c>
      <c r="J39" s="406">
        <v>2049.6</v>
      </c>
      <c r="K39" s="404" t="s">
        <v>704</v>
      </c>
      <c r="L39" s="404" t="s">
        <v>704</v>
      </c>
      <c r="M39" s="404" t="s">
        <v>704</v>
      </c>
      <c r="N39" s="404" t="s">
        <v>806</v>
      </c>
      <c r="O39" s="404" t="s">
        <v>1487</v>
      </c>
      <c r="P39" s="404" t="s">
        <v>805</v>
      </c>
      <c r="Q39" s="404" t="s">
        <v>704</v>
      </c>
      <c r="R39" s="404" t="s">
        <v>1472</v>
      </c>
      <c r="S39" s="404" t="s">
        <v>1473</v>
      </c>
      <c r="T39" s="408">
        <v>45565</v>
      </c>
      <c r="U39" s="404" t="s">
        <v>704</v>
      </c>
      <c r="V39" s="404" t="s">
        <v>704</v>
      </c>
      <c r="W39" s="407"/>
    </row>
    <row r="40" spans="1:23" ht="45" x14ac:dyDescent="0.25">
      <c r="A40" s="404"/>
      <c r="B40" s="405">
        <v>1323806922</v>
      </c>
      <c r="C40" s="404" t="s">
        <v>740</v>
      </c>
      <c r="D40" s="404" t="s">
        <v>744</v>
      </c>
      <c r="E40" s="404" t="s">
        <v>1462</v>
      </c>
      <c r="F40" s="404" t="s">
        <v>741</v>
      </c>
      <c r="G40" s="405" t="s">
        <v>704</v>
      </c>
      <c r="H40" s="406">
        <v>140</v>
      </c>
      <c r="I40" s="406">
        <v>1400</v>
      </c>
      <c r="J40" s="406">
        <v>1400</v>
      </c>
      <c r="K40" s="404" t="s">
        <v>704</v>
      </c>
      <c r="L40" s="404" t="s">
        <v>704</v>
      </c>
      <c r="M40" s="404" t="s">
        <v>704</v>
      </c>
      <c r="N40" s="404" t="s">
        <v>806</v>
      </c>
      <c r="O40" s="404" t="s">
        <v>1487</v>
      </c>
      <c r="P40" s="404" t="s">
        <v>805</v>
      </c>
      <c r="Q40" s="404" t="s">
        <v>704</v>
      </c>
      <c r="R40" s="404" t="s">
        <v>1472</v>
      </c>
      <c r="S40" s="404" t="s">
        <v>1473</v>
      </c>
      <c r="T40" s="408">
        <v>45565</v>
      </c>
      <c r="U40" s="404" t="s">
        <v>704</v>
      </c>
      <c r="V40" s="404" t="s">
        <v>704</v>
      </c>
      <c r="W40" s="407"/>
    </row>
    <row r="41" spans="1:23" ht="45" x14ac:dyDescent="0.25">
      <c r="A41" s="404"/>
      <c r="B41" s="405" t="s">
        <v>1007</v>
      </c>
      <c r="C41" s="404" t="s">
        <v>1170</v>
      </c>
      <c r="D41" s="404" t="s">
        <v>1169</v>
      </c>
      <c r="E41" s="404" t="s">
        <v>1528</v>
      </c>
      <c r="F41" s="404" t="s">
        <v>1163</v>
      </c>
      <c r="G41" s="405" t="s">
        <v>1041</v>
      </c>
      <c r="H41" s="406" t="s">
        <v>1171</v>
      </c>
      <c r="I41" s="406">
        <v>62</v>
      </c>
      <c r="J41" s="406">
        <v>186</v>
      </c>
      <c r="K41" s="404" t="s">
        <v>704</v>
      </c>
      <c r="L41" s="404" t="s">
        <v>102</v>
      </c>
      <c r="M41" s="404" t="s">
        <v>704</v>
      </c>
      <c r="N41" s="404" t="s">
        <v>1259</v>
      </c>
      <c r="O41" s="404" t="s">
        <v>1475</v>
      </c>
      <c r="P41" s="404" t="s">
        <v>450</v>
      </c>
      <c r="Q41" s="404" t="s">
        <v>704</v>
      </c>
      <c r="R41" s="404" t="s">
        <v>1476</v>
      </c>
      <c r="S41" s="404" t="s">
        <v>1473</v>
      </c>
      <c r="T41" s="405" t="s">
        <v>1086</v>
      </c>
      <c r="U41" s="404" t="s">
        <v>704</v>
      </c>
      <c r="V41" s="404" t="s">
        <v>704</v>
      </c>
      <c r="W41" s="407"/>
    </row>
    <row r="42" spans="1:23" ht="45" x14ac:dyDescent="0.25">
      <c r="A42" s="404"/>
      <c r="B42" s="405" t="s">
        <v>753</v>
      </c>
      <c r="C42" s="404" t="s">
        <v>755</v>
      </c>
      <c r="D42" s="404" t="s">
        <v>754</v>
      </c>
      <c r="E42" s="404" t="s">
        <v>1620</v>
      </c>
      <c r="F42" s="404" t="s">
        <v>756</v>
      </c>
      <c r="G42" s="405" t="s">
        <v>704</v>
      </c>
      <c r="H42" s="406">
        <v>5800</v>
      </c>
      <c r="I42" s="406">
        <v>17400</v>
      </c>
      <c r="J42" s="406">
        <v>34800</v>
      </c>
      <c r="K42" s="404" t="s">
        <v>704</v>
      </c>
      <c r="L42" s="404" t="s">
        <v>704</v>
      </c>
      <c r="M42" s="404" t="s">
        <v>704</v>
      </c>
      <c r="N42" s="404" t="s">
        <v>806</v>
      </c>
      <c r="O42" s="404" t="s">
        <v>1487</v>
      </c>
      <c r="P42" s="404" t="s">
        <v>805</v>
      </c>
      <c r="Q42" s="404" t="s">
        <v>704</v>
      </c>
      <c r="R42" s="404" t="s">
        <v>1472</v>
      </c>
      <c r="S42" s="404" t="s">
        <v>1473</v>
      </c>
      <c r="T42" s="405" t="s">
        <v>715</v>
      </c>
      <c r="U42" s="404" t="s">
        <v>704</v>
      </c>
      <c r="V42" s="404" t="s">
        <v>704</v>
      </c>
      <c r="W42" s="407"/>
    </row>
    <row r="43" spans="1:23" ht="45" x14ac:dyDescent="0.25">
      <c r="A43" s="404"/>
      <c r="B43" s="405" t="s">
        <v>1017</v>
      </c>
      <c r="C43" s="404" t="s">
        <v>1208</v>
      </c>
      <c r="D43" s="404" t="s">
        <v>1207</v>
      </c>
      <c r="E43" s="404" t="s">
        <v>1514</v>
      </c>
      <c r="F43" s="404" t="s">
        <v>1209</v>
      </c>
      <c r="G43" s="405" t="s">
        <v>1056</v>
      </c>
      <c r="H43" s="406" t="s">
        <v>1210</v>
      </c>
      <c r="I43" s="406">
        <v>97</v>
      </c>
      <c r="J43" s="406">
        <v>291</v>
      </c>
      <c r="K43" s="404" t="s">
        <v>704</v>
      </c>
      <c r="L43" s="404" t="s">
        <v>102</v>
      </c>
      <c r="M43" s="404" t="s">
        <v>704</v>
      </c>
      <c r="N43" s="404" t="s">
        <v>1259</v>
      </c>
      <c r="O43" s="404" t="s">
        <v>1475</v>
      </c>
      <c r="P43" s="404" t="s">
        <v>450</v>
      </c>
      <c r="Q43" s="404" t="s">
        <v>704</v>
      </c>
      <c r="R43" s="404" t="s">
        <v>1476</v>
      </c>
      <c r="S43" s="404" t="s">
        <v>1473</v>
      </c>
      <c r="T43" s="405" t="s">
        <v>1086</v>
      </c>
      <c r="U43" s="404" t="s">
        <v>704</v>
      </c>
      <c r="V43" s="404" t="s">
        <v>704</v>
      </c>
      <c r="W43" s="407"/>
    </row>
    <row r="44" spans="1:23" ht="45" x14ac:dyDescent="0.25">
      <c r="A44" s="404"/>
      <c r="B44" s="405" t="s">
        <v>289</v>
      </c>
      <c r="C44" s="404" t="s">
        <v>205</v>
      </c>
      <c r="D44" s="404" t="s">
        <v>290</v>
      </c>
      <c r="E44" s="404" t="s">
        <v>1421</v>
      </c>
      <c r="F44" s="404" t="s">
        <v>291</v>
      </c>
      <c r="G44" s="405" t="s">
        <v>704</v>
      </c>
      <c r="H44" s="406">
        <v>4412</v>
      </c>
      <c r="I44" s="406">
        <v>4412</v>
      </c>
      <c r="J44" s="406">
        <v>4412</v>
      </c>
      <c r="K44" s="404" t="s">
        <v>704</v>
      </c>
      <c r="L44" s="404" t="s">
        <v>102</v>
      </c>
      <c r="M44" s="404" t="s">
        <v>180</v>
      </c>
      <c r="N44" s="404" t="s">
        <v>316</v>
      </c>
      <c r="O44" s="404" t="s">
        <v>1479</v>
      </c>
      <c r="P44" s="404" t="s">
        <v>315</v>
      </c>
      <c r="Q44" s="404" t="s">
        <v>182</v>
      </c>
      <c r="R44" s="404" t="s">
        <v>1480</v>
      </c>
      <c r="S44" s="404" t="s">
        <v>1473</v>
      </c>
      <c r="T44" s="405" t="s">
        <v>261</v>
      </c>
      <c r="U44" s="404" t="s">
        <v>704</v>
      </c>
      <c r="V44" s="404" t="s">
        <v>704</v>
      </c>
      <c r="W44" s="407"/>
    </row>
    <row r="45" spans="1:23" ht="45" x14ac:dyDescent="0.25">
      <c r="A45" s="404"/>
      <c r="B45" s="405" t="s">
        <v>1011</v>
      </c>
      <c r="C45" s="404" t="s">
        <v>1194</v>
      </c>
      <c r="D45" s="404" t="s">
        <v>1193</v>
      </c>
      <c r="E45" s="404" t="s">
        <v>1526</v>
      </c>
      <c r="F45" s="404" t="s">
        <v>1195</v>
      </c>
      <c r="G45" s="405" t="s">
        <v>1050</v>
      </c>
      <c r="H45" s="406" t="s">
        <v>1196</v>
      </c>
      <c r="I45" s="406">
        <v>612</v>
      </c>
      <c r="J45" s="406">
        <v>612</v>
      </c>
      <c r="K45" s="404" t="s">
        <v>704</v>
      </c>
      <c r="L45" s="404" t="s">
        <v>102</v>
      </c>
      <c r="M45" s="404" t="s">
        <v>704</v>
      </c>
      <c r="N45" s="404" t="s">
        <v>1259</v>
      </c>
      <c r="O45" s="404" t="s">
        <v>1475</v>
      </c>
      <c r="P45" s="404" t="s">
        <v>450</v>
      </c>
      <c r="Q45" s="404" t="s">
        <v>704</v>
      </c>
      <c r="R45" s="404" t="s">
        <v>1476</v>
      </c>
      <c r="S45" s="404" t="s">
        <v>1473</v>
      </c>
      <c r="T45" s="405">
        <v>2024</v>
      </c>
      <c r="U45" s="404" t="s">
        <v>704</v>
      </c>
      <c r="V45" s="404" t="s">
        <v>704</v>
      </c>
      <c r="W45" s="407"/>
    </row>
    <row r="46" spans="1:23" ht="60" x14ac:dyDescent="0.25">
      <c r="A46" s="404"/>
      <c r="B46" s="405" t="s">
        <v>735</v>
      </c>
      <c r="C46" s="404" t="s">
        <v>737</v>
      </c>
      <c r="D46" s="404" t="s">
        <v>736</v>
      </c>
      <c r="E46" s="404" t="s">
        <v>1621</v>
      </c>
      <c r="F46" s="404" t="s">
        <v>738</v>
      </c>
      <c r="G46" s="405" t="s">
        <v>704</v>
      </c>
      <c r="H46" s="406">
        <v>748</v>
      </c>
      <c r="I46" s="406">
        <v>2244</v>
      </c>
      <c r="J46" s="406">
        <v>2244</v>
      </c>
      <c r="K46" s="404" t="s">
        <v>704</v>
      </c>
      <c r="L46" s="404" t="s">
        <v>704</v>
      </c>
      <c r="M46" s="404" t="s">
        <v>704</v>
      </c>
      <c r="N46" s="404" t="s">
        <v>806</v>
      </c>
      <c r="O46" s="404" t="s">
        <v>1487</v>
      </c>
      <c r="P46" s="404" t="s">
        <v>805</v>
      </c>
      <c r="Q46" s="404" t="s">
        <v>704</v>
      </c>
      <c r="R46" s="404" t="s">
        <v>1472</v>
      </c>
      <c r="S46" s="404" t="s">
        <v>1473</v>
      </c>
      <c r="T46" s="408">
        <v>45565</v>
      </c>
      <c r="U46" s="404" t="s">
        <v>704</v>
      </c>
      <c r="V46" s="404" t="s">
        <v>704</v>
      </c>
      <c r="W46" s="407"/>
    </row>
    <row r="47" spans="1:23" ht="45" x14ac:dyDescent="0.25">
      <c r="A47" s="404"/>
      <c r="B47" s="405" t="s">
        <v>1008</v>
      </c>
      <c r="C47" s="404" t="s">
        <v>1173</v>
      </c>
      <c r="D47" s="404" t="s">
        <v>1172</v>
      </c>
      <c r="E47" s="404" t="s">
        <v>1525</v>
      </c>
      <c r="F47" s="404" t="s">
        <v>1174</v>
      </c>
      <c r="G47" s="405" t="s">
        <v>1042</v>
      </c>
      <c r="H47" s="406" t="s">
        <v>1175</v>
      </c>
      <c r="I47" s="406">
        <v>1928</v>
      </c>
      <c r="J47" s="406">
        <v>1928</v>
      </c>
      <c r="K47" s="404" t="s">
        <v>704</v>
      </c>
      <c r="L47" s="404" t="s">
        <v>102</v>
      </c>
      <c r="M47" s="404" t="s">
        <v>704</v>
      </c>
      <c r="N47" s="404" t="s">
        <v>1259</v>
      </c>
      <c r="O47" s="404" t="s">
        <v>1475</v>
      </c>
      <c r="P47" s="404" t="s">
        <v>450</v>
      </c>
      <c r="Q47" s="404" t="s">
        <v>704</v>
      </c>
      <c r="R47" s="404" t="s">
        <v>1476</v>
      </c>
      <c r="S47" s="404" t="s">
        <v>1473</v>
      </c>
      <c r="T47" s="405">
        <v>2024</v>
      </c>
      <c r="U47" s="404" t="s">
        <v>704</v>
      </c>
      <c r="V47" s="404" t="s">
        <v>704</v>
      </c>
      <c r="W47" s="407"/>
    </row>
    <row r="48" spans="1:23" ht="45" x14ac:dyDescent="0.25">
      <c r="A48" s="404"/>
      <c r="B48" s="405" t="s">
        <v>766</v>
      </c>
      <c r="C48" s="404" t="s">
        <v>737</v>
      </c>
      <c r="D48" s="404" t="s">
        <v>767</v>
      </c>
      <c r="E48" s="404" t="s">
        <v>1622</v>
      </c>
      <c r="F48" s="404" t="s">
        <v>763</v>
      </c>
      <c r="G48" s="405" t="s">
        <v>704</v>
      </c>
      <c r="H48" s="406">
        <v>2400</v>
      </c>
      <c r="I48" s="406">
        <v>2400</v>
      </c>
      <c r="J48" s="406">
        <v>4800</v>
      </c>
      <c r="K48" s="404" t="s">
        <v>704</v>
      </c>
      <c r="L48" s="404" t="s">
        <v>704</v>
      </c>
      <c r="M48" s="404" t="s">
        <v>763</v>
      </c>
      <c r="N48" s="404" t="s">
        <v>806</v>
      </c>
      <c r="O48" s="404" t="s">
        <v>1487</v>
      </c>
      <c r="P48" s="404" t="s">
        <v>805</v>
      </c>
      <c r="Q48" s="404" t="s">
        <v>704</v>
      </c>
      <c r="R48" s="404" t="s">
        <v>1472</v>
      </c>
      <c r="S48" s="404" t="s">
        <v>1473</v>
      </c>
      <c r="T48" s="405" t="s">
        <v>715</v>
      </c>
      <c r="U48" s="404" t="s">
        <v>704</v>
      </c>
      <c r="V48" s="404" t="s">
        <v>704</v>
      </c>
      <c r="W48" s="407"/>
    </row>
    <row r="49" spans="1:23" ht="60" x14ac:dyDescent="0.25">
      <c r="A49" s="404"/>
      <c r="B49" s="405" t="s">
        <v>879</v>
      </c>
      <c r="C49" s="404" t="s">
        <v>823</v>
      </c>
      <c r="D49" s="404" t="s">
        <v>822</v>
      </c>
      <c r="E49" s="404" t="s">
        <v>1623</v>
      </c>
      <c r="F49" s="404" t="s">
        <v>824</v>
      </c>
      <c r="G49" s="405" t="s">
        <v>864</v>
      </c>
      <c r="H49" s="406">
        <v>1161.5999999999999</v>
      </c>
      <c r="I49" s="406">
        <v>1161.5999999999999</v>
      </c>
      <c r="J49" s="406">
        <v>2323.1999999999998</v>
      </c>
      <c r="K49" s="404" t="s">
        <v>704</v>
      </c>
      <c r="L49" s="404" t="s">
        <v>704</v>
      </c>
      <c r="M49" s="404" t="s">
        <v>704</v>
      </c>
      <c r="N49" s="404" t="s">
        <v>885</v>
      </c>
      <c r="O49" s="404" t="s">
        <v>1542</v>
      </c>
      <c r="P49" s="404" t="s">
        <v>450</v>
      </c>
      <c r="Q49" s="404" t="s">
        <v>892</v>
      </c>
      <c r="R49" s="404" t="s">
        <v>1478</v>
      </c>
      <c r="S49" s="404" t="s">
        <v>1473</v>
      </c>
      <c r="T49" s="405" t="s">
        <v>816</v>
      </c>
      <c r="U49" s="404" t="s">
        <v>704</v>
      </c>
      <c r="V49" s="404" t="s">
        <v>704</v>
      </c>
      <c r="W49" s="407"/>
    </row>
    <row r="50" spans="1:23" ht="45" x14ac:dyDescent="0.25">
      <c r="A50" s="404"/>
      <c r="B50" s="405" t="s">
        <v>746</v>
      </c>
      <c r="C50" s="404" t="s">
        <v>748</v>
      </c>
      <c r="D50" s="404" t="s">
        <v>747</v>
      </c>
      <c r="E50" s="404" t="s">
        <v>1624</v>
      </c>
      <c r="F50" s="404" t="s">
        <v>730</v>
      </c>
      <c r="G50" s="405" t="s">
        <v>704</v>
      </c>
      <c r="H50" s="406">
        <v>41</v>
      </c>
      <c r="I50" s="406">
        <v>82</v>
      </c>
      <c r="J50" s="406">
        <v>164</v>
      </c>
      <c r="K50" s="404" t="s">
        <v>704</v>
      </c>
      <c r="L50" s="404" t="s">
        <v>704</v>
      </c>
      <c r="M50" s="404" t="s">
        <v>704</v>
      </c>
      <c r="N50" s="404" t="s">
        <v>806</v>
      </c>
      <c r="O50" s="404" t="s">
        <v>1487</v>
      </c>
      <c r="P50" s="404" t="s">
        <v>805</v>
      </c>
      <c r="Q50" s="404" t="s">
        <v>704</v>
      </c>
      <c r="R50" s="404" t="s">
        <v>1472</v>
      </c>
      <c r="S50" s="404" t="s">
        <v>1473</v>
      </c>
      <c r="T50" s="405" t="s">
        <v>715</v>
      </c>
      <c r="U50" s="404" t="s">
        <v>704</v>
      </c>
      <c r="V50" s="404" t="s">
        <v>704</v>
      </c>
      <c r="W50" s="407"/>
    </row>
    <row r="51" spans="1:23" ht="45" x14ac:dyDescent="0.25">
      <c r="A51" s="404"/>
      <c r="B51" s="405" t="s">
        <v>300</v>
      </c>
      <c r="C51" s="404" t="s">
        <v>281</v>
      </c>
      <c r="D51" s="404" t="s">
        <v>301</v>
      </c>
      <c r="E51" s="404" t="s">
        <v>1371</v>
      </c>
      <c r="F51" s="404" t="s">
        <v>285</v>
      </c>
      <c r="G51" s="405" t="s">
        <v>704</v>
      </c>
      <c r="H51" s="406">
        <v>17282.16</v>
      </c>
      <c r="I51" s="406">
        <v>17282.16</v>
      </c>
      <c r="J51" s="406">
        <v>17282.16</v>
      </c>
      <c r="K51" s="404" t="s">
        <v>704</v>
      </c>
      <c r="L51" s="404" t="s">
        <v>102</v>
      </c>
      <c r="M51" s="404" t="s">
        <v>147</v>
      </c>
      <c r="N51" s="404" t="s">
        <v>316</v>
      </c>
      <c r="O51" s="404" t="s">
        <v>1479</v>
      </c>
      <c r="P51" s="404" t="s">
        <v>315</v>
      </c>
      <c r="Q51" s="404" t="s">
        <v>182</v>
      </c>
      <c r="R51" s="404" t="s">
        <v>1480</v>
      </c>
      <c r="S51" s="404" t="s">
        <v>1473</v>
      </c>
      <c r="T51" s="405" t="s">
        <v>298</v>
      </c>
      <c r="U51" s="404" t="s">
        <v>704</v>
      </c>
      <c r="V51" s="404" t="s">
        <v>704</v>
      </c>
      <c r="W51" s="407"/>
    </row>
    <row r="52" spans="1:23" ht="45" x14ac:dyDescent="0.25">
      <c r="A52" s="404"/>
      <c r="B52" s="405" t="s">
        <v>255</v>
      </c>
      <c r="C52" s="404" t="s">
        <v>257</v>
      </c>
      <c r="D52" s="404" t="s">
        <v>256</v>
      </c>
      <c r="E52" s="404" t="s">
        <v>1385</v>
      </c>
      <c r="F52" s="404" t="s">
        <v>258</v>
      </c>
      <c r="G52" s="405" t="s">
        <v>704</v>
      </c>
      <c r="H52" s="406">
        <v>12000</v>
      </c>
      <c r="I52" s="406">
        <v>12000</v>
      </c>
      <c r="J52" s="406">
        <v>12000</v>
      </c>
      <c r="K52" s="404" t="s">
        <v>704</v>
      </c>
      <c r="L52" s="404" t="s">
        <v>102</v>
      </c>
      <c r="M52" s="404" t="s">
        <v>180</v>
      </c>
      <c r="N52" s="404" t="s">
        <v>316</v>
      </c>
      <c r="O52" s="404" t="s">
        <v>1479</v>
      </c>
      <c r="P52" s="404" t="s">
        <v>315</v>
      </c>
      <c r="Q52" s="404" t="s">
        <v>182</v>
      </c>
      <c r="R52" s="404" t="s">
        <v>1480</v>
      </c>
      <c r="S52" s="404" t="s">
        <v>1473</v>
      </c>
      <c r="T52" s="405" t="s">
        <v>223</v>
      </c>
      <c r="U52" s="404" t="s">
        <v>704</v>
      </c>
      <c r="V52" s="404" t="s">
        <v>704</v>
      </c>
      <c r="W52" s="407"/>
    </row>
    <row r="53" spans="1:23" ht="45" x14ac:dyDescent="0.25">
      <c r="A53" s="404"/>
      <c r="B53" s="405" t="s">
        <v>1010</v>
      </c>
      <c r="C53" s="404" t="s">
        <v>721</v>
      </c>
      <c r="D53" s="404" t="s">
        <v>1188</v>
      </c>
      <c r="E53" s="404" t="s">
        <v>1422</v>
      </c>
      <c r="F53" s="404" t="s">
        <v>1189</v>
      </c>
      <c r="G53" s="405" t="s">
        <v>1048</v>
      </c>
      <c r="H53" s="406" t="s">
        <v>1190</v>
      </c>
      <c r="I53" s="406">
        <v>990</v>
      </c>
      <c r="J53" s="406">
        <v>1980</v>
      </c>
      <c r="K53" s="404" t="s">
        <v>704</v>
      </c>
      <c r="L53" s="404" t="s">
        <v>102</v>
      </c>
      <c r="M53" s="404" t="s">
        <v>704</v>
      </c>
      <c r="N53" s="404" t="s">
        <v>1259</v>
      </c>
      <c r="O53" s="404" t="s">
        <v>1475</v>
      </c>
      <c r="P53" s="404" t="s">
        <v>450</v>
      </c>
      <c r="Q53" s="404" t="s">
        <v>704</v>
      </c>
      <c r="R53" s="404" t="s">
        <v>1476</v>
      </c>
      <c r="S53" s="404" t="s">
        <v>1473</v>
      </c>
      <c r="T53" s="405" t="s">
        <v>1086</v>
      </c>
      <c r="U53" s="404" t="s">
        <v>704</v>
      </c>
      <c r="V53" s="404" t="s">
        <v>704</v>
      </c>
      <c r="W53" s="407"/>
    </row>
    <row r="54" spans="1:23" ht="45" x14ac:dyDescent="0.25">
      <c r="A54" s="404"/>
      <c r="B54" s="405" t="s">
        <v>593</v>
      </c>
      <c r="C54" s="404" t="s">
        <v>595</v>
      </c>
      <c r="D54" s="404" t="s">
        <v>594</v>
      </c>
      <c r="E54" s="404" t="s">
        <v>1427</v>
      </c>
      <c r="F54" s="404" t="s">
        <v>596</v>
      </c>
      <c r="G54" s="405" t="s">
        <v>439</v>
      </c>
      <c r="H54" s="406">
        <v>4942.8500000000004</v>
      </c>
      <c r="I54" s="406">
        <v>4942.8500000000004</v>
      </c>
      <c r="J54" s="406">
        <v>4942.8500000000004</v>
      </c>
      <c r="K54" s="404" t="s">
        <v>704</v>
      </c>
      <c r="L54" s="404" t="s">
        <v>704</v>
      </c>
      <c r="M54" s="404" t="s">
        <v>704</v>
      </c>
      <c r="N54" s="404" t="s">
        <v>636</v>
      </c>
      <c r="O54" s="404" t="s">
        <v>1485</v>
      </c>
      <c r="P54" s="404" t="s">
        <v>387</v>
      </c>
      <c r="Q54" s="404" t="s">
        <v>704</v>
      </c>
      <c r="R54" s="404" t="s">
        <v>1478</v>
      </c>
      <c r="S54" s="404" t="s">
        <v>1473</v>
      </c>
      <c r="T54" s="405">
        <v>2024</v>
      </c>
      <c r="U54" s="404" t="s">
        <v>704</v>
      </c>
      <c r="V54" s="404" t="s">
        <v>597</v>
      </c>
      <c r="W54" s="407"/>
    </row>
    <row r="55" spans="1:23" ht="45" x14ac:dyDescent="0.25">
      <c r="A55" s="404"/>
      <c r="B55" s="405" t="s">
        <v>6</v>
      </c>
      <c r="C55" s="404" t="s">
        <v>726</v>
      </c>
      <c r="D55" s="404" t="s">
        <v>725</v>
      </c>
      <c r="E55" s="404" t="s">
        <v>1421</v>
      </c>
      <c r="F55" s="404" t="s">
        <v>727</v>
      </c>
      <c r="G55" s="405" t="s">
        <v>704</v>
      </c>
      <c r="H55" s="406">
        <v>150</v>
      </c>
      <c r="I55" s="406">
        <v>1500</v>
      </c>
      <c r="J55" s="406">
        <v>3000</v>
      </c>
      <c r="K55" s="404" t="s">
        <v>704</v>
      </c>
      <c r="L55" s="404" t="s">
        <v>704</v>
      </c>
      <c r="M55" s="404" t="s">
        <v>722</v>
      </c>
      <c r="N55" s="404" t="s">
        <v>806</v>
      </c>
      <c r="O55" s="404" t="s">
        <v>1487</v>
      </c>
      <c r="P55" s="404" t="s">
        <v>805</v>
      </c>
      <c r="Q55" s="404" t="s">
        <v>704</v>
      </c>
      <c r="R55" s="404" t="s">
        <v>1472</v>
      </c>
      <c r="S55" s="404" t="s">
        <v>1473</v>
      </c>
      <c r="T55" s="405" t="s">
        <v>715</v>
      </c>
      <c r="U55" s="404" t="s">
        <v>704</v>
      </c>
      <c r="V55" s="404" t="s">
        <v>704</v>
      </c>
      <c r="W55" s="407"/>
    </row>
    <row r="56" spans="1:23" ht="90" x14ac:dyDescent="0.25">
      <c r="A56" s="404"/>
      <c r="B56" s="405"/>
      <c r="C56" s="404" t="s">
        <v>4</v>
      </c>
      <c r="D56" s="404" t="s">
        <v>5</v>
      </c>
      <c r="E56" s="404" t="s">
        <v>1421</v>
      </c>
      <c r="F56" s="404" t="s">
        <v>3</v>
      </c>
      <c r="G56" s="405" t="s">
        <v>704</v>
      </c>
      <c r="H56" s="406">
        <v>0.25</v>
      </c>
      <c r="I56" s="406">
        <v>750</v>
      </c>
      <c r="J56" s="406">
        <v>750</v>
      </c>
      <c r="K56" s="404" t="s">
        <v>704</v>
      </c>
      <c r="L56" s="404" t="s">
        <v>704</v>
      </c>
      <c r="M56" s="404" t="s">
        <v>2</v>
      </c>
      <c r="N56" s="404" t="s">
        <v>7</v>
      </c>
      <c r="O56" s="404" t="s">
        <v>1477</v>
      </c>
      <c r="P56" s="404" t="s">
        <v>8</v>
      </c>
      <c r="Q56" s="404" t="s">
        <v>0</v>
      </c>
      <c r="R56" s="404" t="s">
        <v>1478</v>
      </c>
      <c r="S56" s="404" t="s">
        <v>1473</v>
      </c>
      <c r="T56" s="405" t="s">
        <v>1</v>
      </c>
      <c r="U56" s="404" t="s">
        <v>704</v>
      </c>
      <c r="V56" s="404" t="s">
        <v>704</v>
      </c>
      <c r="W56" s="407"/>
    </row>
    <row r="57" spans="1:23" ht="45" x14ac:dyDescent="0.25">
      <c r="A57" s="404"/>
      <c r="B57" s="405" t="s">
        <v>312</v>
      </c>
      <c r="C57" s="404" t="s">
        <v>205</v>
      </c>
      <c r="D57" s="404" t="s">
        <v>313</v>
      </c>
      <c r="E57" s="404" t="s">
        <v>1365</v>
      </c>
      <c r="F57" s="404" t="s">
        <v>314</v>
      </c>
      <c r="G57" s="405" t="s">
        <v>704</v>
      </c>
      <c r="H57" s="406">
        <v>23325</v>
      </c>
      <c r="I57" s="406">
        <v>23325</v>
      </c>
      <c r="J57" s="406">
        <v>23325</v>
      </c>
      <c r="K57" s="404" t="s">
        <v>704</v>
      </c>
      <c r="L57" s="404" t="s">
        <v>102</v>
      </c>
      <c r="M57" s="404" t="s">
        <v>704</v>
      </c>
      <c r="N57" s="404" t="s">
        <v>316</v>
      </c>
      <c r="O57" s="404" t="s">
        <v>1479</v>
      </c>
      <c r="P57" s="404" t="s">
        <v>315</v>
      </c>
      <c r="Q57" s="404" t="s">
        <v>182</v>
      </c>
      <c r="R57" s="404" t="s">
        <v>1480</v>
      </c>
      <c r="S57" s="404" t="s">
        <v>1473</v>
      </c>
      <c r="T57" s="405" t="s">
        <v>298</v>
      </c>
      <c r="U57" s="404" t="s">
        <v>704</v>
      </c>
      <c r="V57" s="404" t="s">
        <v>704</v>
      </c>
      <c r="W57" s="407"/>
    </row>
    <row r="58" spans="1:23" ht="60" x14ac:dyDescent="0.25">
      <c r="A58" s="404"/>
      <c r="B58" s="405" t="s">
        <v>877</v>
      </c>
      <c r="C58" s="404" t="s">
        <v>814</v>
      </c>
      <c r="D58" s="404" t="s">
        <v>817</v>
      </c>
      <c r="E58" s="404" t="s">
        <v>1625</v>
      </c>
      <c r="F58" s="404" t="s">
        <v>815</v>
      </c>
      <c r="G58" s="405" t="s">
        <v>860</v>
      </c>
      <c r="H58" s="406">
        <v>1220</v>
      </c>
      <c r="I58" s="406">
        <v>1220</v>
      </c>
      <c r="J58" s="406">
        <v>2440</v>
      </c>
      <c r="K58" s="404" t="s">
        <v>704</v>
      </c>
      <c r="L58" s="404" t="s">
        <v>704</v>
      </c>
      <c r="M58" s="404" t="s">
        <v>704</v>
      </c>
      <c r="N58" s="404" t="s">
        <v>885</v>
      </c>
      <c r="O58" s="404" t="s">
        <v>1488</v>
      </c>
      <c r="P58" s="404" t="s">
        <v>450</v>
      </c>
      <c r="Q58" s="404" t="s">
        <v>888</v>
      </c>
      <c r="R58" s="404" t="s">
        <v>1478</v>
      </c>
      <c r="S58" s="404" t="s">
        <v>1473</v>
      </c>
      <c r="T58" s="405" t="s">
        <v>816</v>
      </c>
      <c r="U58" s="404" t="s">
        <v>704</v>
      </c>
      <c r="V58" s="404" t="s">
        <v>704</v>
      </c>
      <c r="W58" s="407"/>
    </row>
    <row r="59" spans="1:23" ht="45" x14ac:dyDescent="0.25">
      <c r="A59" s="404"/>
      <c r="B59" s="405" t="s">
        <v>728</v>
      </c>
      <c r="C59" s="404" t="s">
        <v>721</v>
      </c>
      <c r="D59" s="404" t="s">
        <v>729</v>
      </c>
      <c r="E59" s="404" t="s">
        <v>1464</v>
      </c>
      <c r="F59" s="404" t="s">
        <v>730</v>
      </c>
      <c r="G59" s="405" t="s">
        <v>704</v>
      </c>
      <c r="H59" s="406">
        <v>2000</v>
      </c>
      <c r="I59" s="406">
        <v>16000</v>
      </c>
      <c r="J59" s="406">
        <v>32000</v>
      </c>
      <c r="K59" s="404" t="s">
        <v>704</v>
      </c>
      <c r="L59" s="404" t="s">
        <v>704</v>
      </c>
      <c r="M59" s="404" t="s">
        <v>704</v>
      </c>
      <c r="N59" s="404" t="s">
        <v>806</v>
      </c>
      <c r="O59" s="404" t="s">
        <v>1487</v>
      </c>
      <c r="P59" s="404" t="s">
        <v>805</v>
      </c>
      <c r="Q59" s="404" t="s">
        <v>704</v>
      </c>
      <c r="R59" s="404" t="s">
        <v>1472</v>
      </c>
      <c r="S59" s="404" t="s">
        <v>1473</v>
      </c>
      <c r="T59" s="405" t="s">
        <v>715</v>
      </c>
      <c r="U59" s="404" t="s">
        <v>704</v>
      </c>
      <c r="V59" s="404" t="s">
        <v>704</v>
      </c>
      <c r="W59" s="407"/>
    </row>
    <row r="60" spans="1:23" ht="60" x14ac:dyDescent="0.25">
      <c r="A60" s="404"/>
      <c r="B60" s="405"/>
      <c r="C60" s="404" t="s">
        <v>826</v>
      </c>
      <c r="D60" s="404" t="s">
        <v>825</v>
      </c>
      <c r="E60" s="404" t="s">
        <v>1520</v>
      </c>
      <c r="F60" s="404" t="s">
        <v>824</v>
      </c>
      <c r="G60" s="405" t="s">
        <v>865</v>
      </c>
      <c r="H60" s="406">
        <v>1605</v>
      </c>
      <c r="I60" s="406">
        <v>1605</v>
      </c>
      <c r="J60" s="406">
        <v>1606</v>
      </c>
      <c r="K60" s="404" t="s">
        <v>704</v>
      </c>
      <c r="L60" s="404" t="s">
        <v>704</v>
      </c>
      <c r="M60" s="404" t="s">
        <v>704</v>
      </c>
      <c r="N60" s="404" t="s">
        <v>885</v>
      </c>
      <c r="O60" s="404" t="s">
        <v>1490</v>
      </c>
      <c r="P60" s="404" t="s">
        <v>450</v>
      </c>
      <c r="Q60" s="404" t="s">
        <v>893</v>
      </c>
      <c r="R60" s="404" t="s">
        <v>1478</v>
      </c>
      <c r="S60" s="404" t="s">
        <v>1473</v>
      </c>
      <c r="T60" s="405" t="s">
        <v>816</v>
      </c>
      <c r="U60" s="404" t="s">
        <v>704</v>
      </c>
      <c r="V60" s="404" t="s">
        <v>704</v>
      </c>
      <c r="W60" s="407"/>
    </row>
    <row r="61" spans="1:23" ht="45" x14ac:dyDescent="0.25">
      <c r="A61" s="404"/>
      <c r="B61" s="405" t="s">
        <v>731</v>
      </c>
      <c r="C61" s="404" t="s">
        <v>721</v>
      </c>
      <c r="D61" s="404" t="s">
        <v>732</v>
      </c>
      <c r="E61" s="404" t="s">
        <v>1464</v>
      </c>
      <c r="F61" s="404" t="s">
        <v>730</v>
      </c>
      <c r="G61" s="405" t="s">
        <v>704</v>
      </c>
      <c r="H61" s="406">
        <v>3200</v>
      </c>
      <c r="I61" s="406">
        <v>25600</v>
      </c>
      <c r="J61" s="406">
        <v>51200</v>
      </c>
      <c r="K61" s="404" t="s">
        <v>704</v>
      </c>
      <c r="L61" s="404" t="s">
        <v>704</v>
      </c>
      <c r="M61" s="404" t="s">
        <v>704</v>
      </c>
      <c r="N61" s="404" t="s">
        <v>806</v>
      </c>
      <c r="O61" s="404" t="s">
        <v>1487</v>
      </c>
      <c r="P61" s="404" t="s">
        <v>805</v>
      </c>
      <c r="Q61" s="404" t="s">
        <v>704</v>
      </c>
      <c r="R61" s="404" t="s">
        <v>1472</v>
      </c>
      <c r="S61" s="404" t="s">
        <v>1473</v>
      </c>
      <c r="T61" s="405" t="s">
        <v>715</v>
      </c>
      <c r="U61" s="404" t="s">
        <v>704</v>
      </c>
      <c r="V61" s="404" t="s">
        <v>704</v>
      </c>
      <c r="W61" s="407"/>
    </row>
    <row r="62" spans="1:23" ht="90" x14ac:dyDescent="0.25">
      <c r="A62" s="404"/>
      <c r="B62" s="405" t="s">
        <v>11</v>
      </c>
      <c r="C62" s="404" t="s">
        <v>4</v>
      </c>
      <c r="D62" s="404" t="s">
        <v>10</v>
      </c>
      <c r="E62" s="404" t="s">
        <v>1452</v>
      </c>
      <c r="F62" s="404" t="s">
        <v>9</v>
      </c>
      <c r="G62" s="405" t="s">
        <v>704</v>
      </c>
      <c r="H62" s="406">
        <v>0.68</v>
      </c>
      <c r="I62" s="406">
        <v>2040.0000000000002</v>
      </c>
      <c r="J62" s="406">
        <v>680</v>
      </c>
      <c r="K62" s="404" t="s">
        <v>704</v>
      </c>
      <c r="L62" s="404" t="s">
        <v>704</v>
      </c>
      <c r="M62" s="404" t="s">
        <v>2</v>
      </c>
      <c r="N62" s="404" t="s">
        <v>7</v>
      </c>
      <c r="O62" s="404" t="s">
        <v>1477</v>
      </c>
      <c r="P62" s="404" t="s">
        <v>8</v>
      </c>
      <c r="Q62" s="404" t="s">
        <v>0</v>
      </c>
      <c r="R62" s="404" t="s">
        <v>1478</v>
      </c>
      <c r="S62" s="404" t="s">
        <v>1473</v>
      </c>
      <c r="T62" s="405" t="s">
        <v>1</v>
      </c>
      <c r="U62" s="404" t="s">
        <v>704</v>
      </c>
      <c r="V62" s="404" t="s">
        <v>704</v>
      </c>
      <c r="W62" s="407"/>
    </row>
    <row r="63" spans="1:23" ht="45" x14ac:dyDescent="0.25">
      <c r="A63" s="404"/>
      <c r="B63" s="405" t="s">
        <v>733</v>
      </c>
      <c r="C63" s="404" t="s">
        <v>721</v>
      </c>
      <c r="D63" s="404" t="s">
        <v>734</v>
      </c>
      <c r="E63" s="404" t="s">
        <v>1464</v>
      </c>
      <c r="F63" s="404" t="s">
        <v>730</v>
      </c>
      <c r="G63" s="405" t="s">
        <v>704</v>
      </c>
      <c r="H63" s="406">
        <v>2420</v>
      </c>
      <c r="I63" s="406">
        <v>19360</v>
      </c>
      <c r="J63" s="406">
        <v>19360</v>
      </c>
      <c r="K63" s="404" t="s">
        <v>704</v>
      </c>
      <c r="L63" s="404" t="s">
        <v>704</v>
      </c>
      <c r="M63" s="404" t="s">
        <v>704</v>
      </c>
      <c r="N63" s="404" t="s">
        <v>806</v>
      </c>
      <c r="O63" s="404" t="s">
        <v>1487</v>
      </c>
      <c r="P63" s="404" t="s">
        <v>805</v>
      </c>
      <c r="Q63" s="404" t="s">
        <v>704</v>
      </c>
      <c r="R63" s="404" t="s">
        <v>1472</v>
      </c>
      <c r="S63" s="404" t="s">
        <v>1473</v>
      </c>
      <c r="T63" s="408">
        <v>45565</v>
      </c>
      <c r="U63" s="404" t="s">
        <v>704</v>
      </c>
      <c r="V63" s="404" t="s">
        <v>704</v>
      </c>
      <c r="W63" s="407"/>
    </row>
    <row r="64" spans="1:23" ht="60" x14ac:dyDescent="0.25">
      <c r="A64" s="404"/>
      <c r="B64" s="405" t="s">
        <v>876</v>
      </c>
      <c r="C64" s="404" t="s">
        <v>814</v>
      </c>
      <c r="D64" s="404" t="s">
        <v>813</v>
      </c>
      <c r="E64" s="404" t="s">
        <v>1626</v>
      </c>
      <c r="F64" s="404" t="s">
        <v>815</v>
      </c>
      <c r="G64" s="405" t="s">
        <v>859</v>
      </c>
      <c r="H64" s="406">
        <v>5346</v>
      </c>
      <c r="I64" s="406">
        <v>5346</v>
      </c>
      <c r="J64" s="406">
        <v>10692</v>
      </c>
      <c r="K64" s="404" t="s">
        <v>704</v>
      </c>
      <c r="L64" s="404" t="s">
        <v>704</v>
      </c>
      <c r="M64" s="404" t="s">
        <v>704</v>
      </c>
      <c r="N64" s="404" t="s">
        <v>886</v>
      </c>
      <c r="O64" s="404" t="s">
        <v>1488</v>
      </c>
      <c r="P64" s="404" t="s">
        <v>450</v>
      </c>
      <c r="Q64" s="404" t="s">
        <v>887</v>
      </c>
      <c r="R64" s="404" t="s">
        <v>1478</v>
      </c>
      <c r="S64" s="404" t="s">
        <v>1473</v>
      </c>
      <c r="T64" s="405" t="s">
        <v>816</v>
      </c>
      <c r="U64" s="404" t="s">
        <v>704</v>
      </c>
      <c r="V64" s="404" t="s">
        <v>704</v>
      </c>
      <c r="W64" s="407"/>
    </row>
    <row r="65" spans="1:23" ht="45" x14ac:dyDescent="0.25">
      <c r="A65" s="404"/>
      <c r="B65" s="405" t="s">
        <v>1024</v>
      </c>
      <c r="C65" s="404" t="s">
        <v>721</v>
      </c>
      <c r="D65" s="404" t="s">
        <v>1225</v>
      </c>
      <c r="E65" s="404" t="s">
        <v>1498</v>
      </c>
      <c r="F65" s="404" t="s">
        <v>815</v>
      </c>
      <c r="G65" s="405" t="s">
        <v>1063</v>
      </c>
      <c r="H65" s="406" t="s">
        <v>1200</v>
      </c>
      <c r="I65" s="406">
        <v>1150</v>
      </c>
      <c r="J65" s="406">
        <v>1150</v>
      </c>
      <c r="K65" s="404" t="s">
        <v>704</v>
      </c>
      <c r="L65" s="404" t="s">
        <v>102</v>
      </c>
      <c r="M65" s="404" t="s">
        <v>704</v>
      </c>
      <c r="N65" s="404" t="s">
        <v>1259</v>
      </c>
      <c r="O65" s="404" t="s">
        <v>1475</v>
      </c>
      <c r="P65" s="404" t="s">
        <v>450</v>
      </c>
      <c r="Q65" s="404" t="s">
        <v>704</v>
      </c>
      <c r="R65" s="404" t="s">
        <v>1476</v>
      </c>
      <c r="S65" s="404" t="s">
        <v>1473</v>
      </c>
      <c r="T65" s="405">
        <v>2024</v>
      </c>
      <c r="U65" s="404" t="s">
        <v>704</v>
      </c>
      <c r="V65" s="404" t="s">
        <v>704</v>
      </c>
      <c r="W65" s="407"/>
    </row>
    <row r="66" spans="1:23" ht="45" x14ac:dyDescent="0.25">
      <c r="A66" s="404"/>
      <c r="B66" s="405" t="s">
        <v>749</v>
      </c>
      <c r="C66" s="404" t="s">
        <v>726</v>
      </c>
      <c r="D66" s="404" t="s">
        <v>750</v>
      </c>
      <c r="E66" s="404" t="s">
        <v>1460</v>
      </c>
      <c r="F66" s="404" t="s">
        <v>751</v>
      </c>
      <c r="G66" s="405" t="s">
        <v>704</v>
      </c>
      <c r="H66" s="406">
        <v>6000</v>
      </c>
      <c r="I66" s="406">
        <v>6000</v>
      </c>
      <c r="J66" s="406">
        <v>6000</v>
      </c>
      <c r="K66" s="404" t="s">
        <v>704</v>
      </c>
      <c r="L66" s="404" t="s">
        <v>704</v>
      </c>
      <c r="M66" s="404" t="s">
        <v>752</v>
      </c>
      <c r="N66" s="404" t="s">
        <v>806</v>
      </c>
      <c r="O66" s="404" t="s">
        <v>1487</v>
      </c>
      <c r="P66" s="404" t="s">
        <v>805</v>
      </c>
      <c r="Q66" s="404" t="s">
        <v>704</v>
      </c>
      <c r="R66" s="404" t="s">
        <v>1472</v>
      </c>
      <c r="S66" s="404" t="s">
        <v>1473</v>
      </c>
      <c r="T66" s="408">
        <v>45565</v>
      </c>
      <c r="U66" s="404" t="s">
        <v>704</v>
      </c>
      <c r="V66" s="404" t="s">
        <v>704</v>
      </c>
      <c r="W66" s="407"/>
    </row>
    <row r="67" spans="1:23" ht="45" x14ac:dyDescent="0.25">
      <c r="A67" s="404"/>
      <c r="B67" s="405" t="s">
        <v>309</v>
      </c>
      <c r="C67" s="404" t="s">
        <v>311</v>
      </c>
      <c r="D67" s="404" t="s">
        <v>310</v>
      </c>
      <c r="E67" s="404" t="s">
        <v>1429</v>
      </c>
      <c r="F67" s="404" t="s">
        <v>285</v>
      </c>
      <c r="G67" s="405" t="s">
        <v>704</v>
      </c>
      <c r="H67" s="406">
        <v>4626.72</v>
      </c>
      <c r="I67" s="406">
        <v>4626.72</v>
      </c>
      <c r="J67" s="406">
        <v>4626.72</v>
      </c>
      <c r="K67" s="404" t="s">
        <v>704</v>
      </c>
      <c r="L67" s="404" t="s">
        <v>102</v>
      </c>
      <c r="M67" s="404" t="s">
        <v>147</v>
      </c>
      <c r="N67" s="404" t="s">
        <v>316</v>
      </c>
      <c r="O67" s="404" t="s">
        <v>1479</v>
      </c>
      <c r="P67" s="404" t="s">
        <v>315</v>
      </c>
      <c r="Q67" s="404" t="s">
        <v>182</v>
      </c>
      <c r="R67" s="404" t="s">
        <v>1480</v>
      </c>
      <c r="S67" s="404" t="s">
        <v>1473</v>
      </c>
      <c r="T67" s="405" t="s">
        <v>298</v>
      </c>
      <c r="U67" s="404" t="s">
        <v>704</v>
      </c>
      <c r="V67" s="404" t="s">
        <v>704</v>
      </c>
      <c r="W67" s="407"/>
    </row>
    <row r="68" spans="1:23" ht="75" x14ac:dyDescent="0.25">
      <c r="A68" s="404"/>
      <c r="B68" s="405" t="s">
        <v>1001</v>
      </c>
      <c r="C68" s="404" t="s">
        <v>1126</v>
      </c>
      <c r="D68" s="404" t="s">
        <v>1129</v>
      </c>
      <c r="E68" s="404" t="s">
        <v>1412</v>
      </c>
      <c r="F68" s="404" t="s">
        <v>824</v>
      </c>
      <c r="G68" s="405" t="s">
        <v>1032</v>
      </c>
      <c r="H68" s="406" t="s">
        <v>1130</v>
      </c>
      <c r="I68" s="406">
        <v>9405</v>
      </c>
      <c r="J68" s="406">
        <v>28215</v>
      </c>
      <c r="K68" s="404" t="s">
        <v>704</v>
      </c>
      <c r="L68" s="404" t="s">
        <v>1127</v>
      </c>
      <c r="M68" s="404" t="s">
        <v>704</v>
      </c>
      <c r="N68" s="404" t="s">
        <v>1259</v>
      </c>
      <c r="O68" s="404" t="s">
        <v>1475</v>
      </c>
      <c r="P68" s="404" t="s">
        <v>450</v>
      </c>
      <c r="Q68" s="404" t="s">
        <v>704</v>
      </c>
      <c r="R68" s="404" t="s">
        <v>1476</v>
      </c>
      <c r="S68" s="404" t="s">
        <v>1473</v>
      </c>
      <c r="T68" s="405" t="s">
        <v>1086</v>
      </c>
      <c r="U68" s="404" t="s">
        <v>704</v>
      </c>
      <c r="V68" s="404" t="s">
        <v>704</v>
      </c>
      <c r="W68" s="407"/>
    </row>
    <row r="69" spans="1:23" ht="75" x14ac:dyDescent="0.25">
      <c r="A69" s="404"/>
      <c r="B69" s="405" t="s">
        <v>1000</v>
      </c>
      <c r="C69" s="404" t="s">
        <v>1126</v>
      </c>
      <c r="D69" s="404" t="s">
        <v>1125</v>
      </c>
      <c r="E69" s="404" t="s">
        <v>1412</v>
      </c>
      <c r="F69" s="404" t="s">
        <v>824</v>
      </c>
      <c r="G69" s="405" t="s">
        <v>1031</v>
      </c>
      <c r="H69" s="406" t="s">
        <v>1128</v>
      </c>
      <c r="I69" s="406">
        <v>4830</v>
      </c>
      <c r="J69" s="406">
        <v>14490</v>
      </c>
      <c r="K69" s="404" t="s">
        <v>704</v>
      </c>
      <c r="L69" s="404" t="s">
        <v>1127</v>
      </c>
      <c r="M69" s="404" t="s">
        <v>704</v>
      </c>
      <c r="N69" s="404" t="s">
        <v>1259</v>
      </c>
      <c r="O69" s="404" t="s">
        <v>1475</v>
      </c>
      <c r="P69" s="404" t="s">
        <v>450</v>
      </c>
      <c r="Q69" s="404" t="s">
        <v>704</v>
      </c>
      <c r="R69" s="404" t="s">
        <v>1476</v>
      </c>
      <c r="S69" s="404" t="s">
        <v>1473</v>
      </c>
      <c r="T69" s="405" t="s">
        <v>1086</v>
      </c>
      <c r="U69" s="404" t="s">
        <v>704</v>
      </c>
      <c r="V69" s="404" t="s">
        <v>704</v>
      </c>
      <c r="W69" s="407"/>
    </row>
    <row r="70" spans="1:23" ht="45" x14ac:dyDescent="0.25">
      <c r="A70" s="404"/>
      <c r="B70" s="405" t="s">
        <v>74</v>
      </c>
      <c r="C70" s="404" t="s">
        <v>72</v>
      </c>
      <c r="D70" s="404" t="s">
        <v>73</v>
      </c>
      <c r="E70" s="404" t="s">
        <v>1435</v>
      </c>
      <c r="F70" s="404" t="s">
        <v>71</v>
      </c>
      <c r="G70" s="405" t="s">
        <v>704</v>
      </c>
      <c r="H70" s="406">
        <v>4190</v>
      </c>
      <c r="I70" s="406">
        <v>4190</v>
      </c>
      <c r="J70" s="406">
        <v>4190</v>
      </c>
      <c r="K70" s="404" t="s">
        <v>70</v>
      </c>
      <c r="L70" s="404" t="s">
        <v>102</v>
      </c>
      <c r="M70" s="404" t="s">
        <v>70</v>
      </c>
      <c r="N70" s="404" t="s">
        <v>62</v>
      </c>
      <c r="O70" s="404" t="s">
        <v>123</v>
      </c>
      <c r="P70" s="404" t="s">
        <v>63</v>
      </c>
      <c r="Q70" s="404" t="s">
        <v>55</v>
      </c>
      <c r="R70" s="404" t="s">
        <v>1472</v>
      </c>
      <c r="S70" s="404" t="s">
        <v>1473</v>
      </c>
      <c r="T70" s="408">
        <v>45536</v>
      </c>
      <c r="U70" s="404" t="s">
        <v>704</v>
      </c>
      <c r="V70" s="404" t="s">
        <v>386</v>
      </c>
      <c r="W70" s="407"/>
    </row>
    <row r="71" spans="1:23" ht="75" x14ac:dyDescent="0.25">
      <c r="A71" s="404"/>
      <c r="B71" s="405" t="s">
        <v>598</v>
      </c>
      <c r="C71" s="404" t="s">
        <v>600</v>
      </c>
      <c r="D71" s="404" t="s">
        <v>599</v>
      </c>
      <c r="E71" s="404" t="s">
        <v>1403</v>
      </c>
      <c r="F71" s="404" t="s">
        <v>601</v>
      </c>
      <c r="G71" s="405" t="s">
        <v>439</v>
      </c>
      <c r="H71" s="406">
        <v>2023.1</v>
      </c>
      <c r="I71" s="406">
        <v>4046.23</v>
      </c>
      <c r="J71" s="406">
        <v>4046.23</v>
      </c>
      <c r="K71" s="404" t="s">
        <v>704</v>
      </c>
      <c r="L71" s="404" t="s">
        <v>704</v>
      </c>
      <c r="M71" s="404" t="s">
        <v>704</v>
      </c>
      <c r="N71" s="404" t="s">
        <v>636</v>
      </c>
      <c r="O71" s="404" t="s">
        <v>1485</v>
      </c>
      <c r="P71" s="404" t="s">
        <v>387</v>
      </c>
      <c r="Q71" s="404" t="s">
        <v>704</v>
      </c>
      <c r="R71" s="404" t="s">
        <v>1478</v>
      </c>
      <c r="S71" s="404" t="s">
        <v>1473</v>
      </c>
      <c r="T71" s="405">
        <v>2024</v>
      </c>
      <c r="U71" s="404" t="s">
        <v>704</v>
      </c>
      <c r="V71" s="404" t="s">
        <v>602</v>
      </c>
      <c r="W71" s="407"/>
    </row>
    <row r="72" spans="1:23" ht="60" x14ac:dyDescent="0.25">
      <c r="A72" s="404"/>
      <c r="B72" s="405" t="s">
        <v>26</v>
      </c>
      <c r="C72" s="404" t="s">
        <v>24</v>
      </c>
      <c r="D72" s="404" t="s">
        <v>25</v>
      </c>
      <c r="E72" s="404" t="s">
        <v>1422</v>
      </c>
      <c r="F72" s="404" t="s">
        <v>23</v>
      </c>
      <c r="G72" s="405" t="s">
        <v>175</v>
      </c>
      <c r="H72" s="406">
        <v>25.3</v>
      </c>
      <c r="I72" s="406">
        <v>5060</v>
      </c>
      <c r="J72" s="406">
        <v>1265</v>
      </c>
      <c r="K72" s="404" t="s">
        <v>21</v>
      </c>
      <c r="L72" s="404" t="s">
        <v>102</v>
      </c>
      <c r="M72" s="404" t="s">
        <v>22</v>
      </c>
      <c r="N72" s="404" t="s">
        <v>7</v>
      </c>
      <c r="O72" s="404" t="s">
        <v>1477</v>
      </c>
      <c r="P72" s="404" t="s">
        <v>8</v>
      </c>
      <c r="Q72" s="404" t="s">
        <v>0</v>
      </c>
      <c r="R72" s="404" t="s">
        <v>1478</v>
      </c>
      <c r="S72" s="404" t="s">
        <v>1473</v>
      </c>
      <c r="T72" s="405" t="s">
        <v>1</v>
      </c>
      <c r="U72" s="404" t="s">
        <v>704</v>
      </c>
      <c r="V72" s="404" t="s">
        <v>704</v>
      </c>
      <c r="W72" s="407"/>
    </row>
    <row r="73" spans="1:23" ht="45" x14ac:dyDescent="0.25">
      <c r="A73" s="404"/>
      <c r="B73" s="405" t="s">
        <v>1009</v>
      </c>
      <c r="C73" s="404" t="s">
        <v>1185</v>
      </c>
      <c r="D73" s="404" t="s">
        <v>1184</v>
      </c>
      <c r="E73" s="404" t="s">
        <v>1422</v>
      </c>
      <c r="F73" s="404" t="s">
        <v>1186</v>
      </c>
      <c r="G73" s="405" t="s">
        <v>1047</v>
      </c>
      <c r="H73" s="406" t="s">
        <v>1187</v>
      </c>
      <c r="I73" s="406">
        <v>1130</v>
      </c>
      <c r="J73" s="406">
        <v>3390</v>
      </c>
      <c r="K73" s="404" t="s">
        <v>704</v>
      </c>
      <c r="L73" s="404" t="s">
        <v>102</v>
      </c>
      <c r="M73" s="404" t="s">
        <v>704</v>
      </c>
      <c r="N73" s="404" t="s">
        <v>1259</v>
      </c>
      <c r="O73" s="404" t="s">
        <v>1475</v>
      </c>
      <c r="P73" s="404" t="s">
        <v>450</v>
      </c>
      <c r="Q73" s="404" t="s">
        <v>704</v>
      </c>
      <c r="R73" s="404" t="s">
        <v>1476</v>
      </c>
      <c r="S73" s="404" t="s">
        <v>1473</v>
      </c>
      <c r="T73" s="405" t="s">
        <v>1086</v>
      </c>
      <c r="U73" s="404" t="s">
        <v>704</v>
      </c>
      <c r="V73" s="404" t="s">
        <v>704</v>
      </c>
      <c r="W73" s="407"/>
    </row>
    <row r="74" spans="1:23" ht="60" x14ac:dyDescent="0.25">
      <c r="A74" s="404"/>
      <c r="B74" s="405" t="s">
        <v>995</v>
      </c>
      <c r="C74" s="404" t="s">
        <v>828</v>
      </c>
      <c r="D74" s="404" t="s">
        <v>1098</v>
      </c>
      <c r="E74" s="404" t="s">
        <v>1499</v>
      </c>
      <c r="F74" s="404" t="s">
        <v>1100</v>
      </c>
      <c r="G74" s="405" t="s">
        <v>704</v>
      </c>
      <c r="H74" s="406">
        <v>7700</v>
      </c>
      <c r="I74" s="406">
        <v>7700</v>
      </c>
      <c r="J74" s="406">
        <v>7700</v>
      </c>
      <c r="K74" s="404" t="s">
        <v>704</v>
      </c>
      <c r="L74" s="404" t="s">
        <v>102</v>
      </c>
      <c r="M74" s="404" t="s">
        <v>704</v>
      </c>
      <c r="N74" s="404" t="s">
        <v>1259</v>
      </c>
      <c r="O74" s="404" t="s">
        <v>1475</v>
      </c>
      <c r="P74" s="404" t="s">
        <v>450</v>
      </c>
      <c r="Q74" s="404" t="s">
        <v>704</v>
      </c>
      <c r="R74" s="404" t="s">
        <v>1476</v>
      </c>
      <c r="S74" s="404" t="s">
        <v>1473</v>
      </c>
      <c r="T74" s="405">
        <v>2025</v>
      </c>
      <c r="U74" s="404" t="s">
        <v>704</v>
      </c>
      <c r="V74" s="404" t="s">
        <v>704</v>
      </c>
      <c r="W74" s="407"/>
    </row>
    <row r="75" spans="1:23" ht="45" x14ac:dyDescent="0.25">
      <c r="A75" s="404"/>
      <c r="B75" s="405" t="s">
        <v>996</v>
      </c>
      <c r="C75" s="404" t="s">
        <v>308</v>
      </c>
      <c r="D75" s="404" t="s">
        <v>1101</v>
      </c>
      <c r="E75" s="404" t="s">
        <v>1493</v>
      </c>
      <c r="F75" s="404" t="s">
        <v>1102</v>
      </c>
      <c r="G75" s="405" t="s">
        <v>704</v>
      </c>
      <c r="H75" s="406">
        <v>12155</v>
      </c>
      <c r="I75" s="406">
        <v>12155</v>
      </c>
      <c r="J75" s="406">
        <v>12155</v>
      </c>
      <c r="K75" s="404" t="s">
        <v>704</v>
      </c>
      <c r="L75" s="404" t="s">
        <v>102</v>
      </c>
      <c r="M75" s="404" t="s">
        <v>704</v>
      </c>
      <c r="N75" s="404" t="s">
        <v>1259</v>
      </c>
      <c r="O75" s="404" t="s">
        <v>1475</v>
      </c>
      <c r="P75" s="404" t="s">
        <v>450</v>
      </c>
      <c r="Q75" s="404" t="s">
        <v>704</v>
      </c>
      <c r="R75" s="404" t="s">
        <v>1476</v>
      </c>
      <c r="S75" s="404" t="s">
        <v>1473</v>
      </c>
      <c r="T75" s="405">
        <v>2025</v>
      </c>
      <c r="U75" s="404" t="s">
        <v>704</v>
      </c>
      <c r="V75" s="404" t="s">
        <v>704</v>
      </c>
      <c r="W75" s="407"/>
    </row>
    <row r="76" spans="1:23" ht="45" x14ac:dyDescent="0.25">
      <c r="A76" s="404"/>
      <c r="B76" s="405" t="s">
        <v>295</v>
      </c>
      <c r="C76" s="404" t="s">
        <v>281</v>
      </c>
      <c r="D76" s="404" t="s">
        <v>296</v>
      </c>
      <c r="E76" s="404" t="s">
        <v>1431</v>
      </c>
      <c r="F76" s="404" t="s">
        <v>297</v>
      </c>
      <c r="G76" s="405" t="s">
        <v>283</v>
      </c>
      <c r="H76" s="406">
        <v>2220</v>
      </c>
      <c r="I76" s="406">
        <v>4440</v>
      </c>
      <c r="J76" s="406">
        <v>4440</v>
      </c>
      <c r="K76" s="404" t="s">
        <v>704</v>
      </c>
      <c r="L76" s="404" t="s">
        <v>102</v>
      </c>
      <c r="M76" s="404" t="s">
        <v>147</v>
      </c>
      <c r="N76" s="404" t="s">
        <v>316</v>
      </c>
      <c r="O76" s="404" t="s">
        <v>1479</v>
      </c>
      <c r="P76" s="404" t="s">
        <v>315</v>
      </c>
      <c r="Q76" s="404" t="s">
        <v>182</v>
      </c>
      <c r="R76" s="404" t="s">
        <v>1480</v>
      </c>
      <c r="S76" s="404" t="s">
        <v>1473</v>
      </c>
      <c r="T76" s="405" t="s">
        <v>298</v>
      </c>
      <c r="U76" s="404" t="s">
        <v>704</v>
      </c>
      <c r="V76" s="404" t="s">
        <v>704</v>
      </c>
      <c r="W76" s="407"/>
    </row>
    <row r="77" spans="1:23" ht="75" x14ac:dyDescent="0.25">
      <c r="A77" s="404"/>
      <c r="B77" s="405" t="s">
        <v>427</v>
      </c>
      <c r="C77" s="404" t="s">
        <v>429</v>
      </c>
      <c r="D77" s="404" t="s">
        <v>428</v>
      </c>
      <c r="E77" s="404" t="s">
        <v>1345</v>
      </c>
      <c r="F77" s="404" t="s">
        <v>430</v>
      </c>
      <c r="G77" s="405" t="s">
        <v>440</v>
      </c>
      <c r="H77" s="406">
        <v>2882.22</v>
      </c>
      <c r="I77" s="406">
        <v>28822.2</v>
      </c>
      <c r="J77" s="406">
        <v>28822.2</v>
      </c>
      <c r="K77" s="404" t="s">
        <v>704</v>
      </c>
      <c r="L77" s="404" t="s">
        <v>704</v>
      </c>
      <c r="M77" s="404" t="s">
        <v>704</v>
      </c>
      <c r="N77" s="404" t="s">
        <v>438</v>
      </c>
      <c r="O77" s="404" t="s">
        <v>1483</v>
      </c>
      <c r="P77" s="404" t="s">
        <v>387</v>
      </c>
      <c r="Q77" s="404" t="s">
        <v>704</v>
      </c>
      <c r="R77" s="404" t="s">
        <v>1478</v>
      </c>
      <c r="S77" s="404" t="s">
        <v>1473</v>
      </c>
      <c r="T77" s="405">
        <v>2024</v>
      </c>
      <c r="U77" s="404" t="s">
        <v>704</v>
      </c>
      <c r="V77" s="404" t="s">
        <v>704</v>
      </c>
      <c r="W77" s="407"/>
    </row>
    <row r="78" spans="1:23" ht="45" x14ac:dyDescent="0.25">
      <c r="A78" s="404"/>
      <c r="B78" s="405"/>
      <c r="C78" s="404"/>
      <c r="D78" s="404"/>
      <c r="E78" s="404"/>
      <c r="F78" s="404"/>
      <c r="G78" s="405" t="s">
        <v>704</v>
      </c>
      <c r="H78" s="406">
        <v>2882.22</v>
      </c>
      <c r="I78" s="406">
        <v>28822.2</v>
      </c>
      <c r="J78" s="406">
        <v>28822.2</v>
      </c>
      <c r="K78" s="404" t="s">
        <v>704</v>
      </c>
      <c r="L78" s="404" t="s">
        <v>704</v>
      </c>
      <c r="M78" s="404" t="s">
        <v>704</v>
      </c>
      <c r="N78" s="404" t="s">
        <v>694</v>
      </c>
      <c r="O78" s="404" t="s">
        <v>1486</v>
      </c>
      <c r="P78" s="404" t="s">
        <v>695</v>
      </c>
      <c r="Q78" s="404" t="s">
        <v>704</v>
      </c>
      <c r="R78" s="404" t="s">
        <v>1478</v>
      </c>
      <c r="S78" s="404" t="s">
        <v>1473</v>
      </c>
      <c r="T78" s="405">
        <v>2024</v>
      </c>
      <c r="U78" s="404" t="s">
        <v>704</v>
      </c>
      <c r="V78" s="404" t="s">
        <v>689</v>
      </c>
      <c r="W78" s="407"/>
    </row>
    <row r="79" spans="1:23" ht="75" x14ac:dyDescent="0.25">
      <c r="A79" s="404"/>
      <c r="B79" s="405"/>
      <c r="C79" s="404" t="s">
        <v>704</v>
      </c>
      <c r="D79" s="404" t="s">
        <v>981</v>
      </c>
      <c r="E79" s="404" t="s">
        <v>1345</v>
      </c>
      <c r="F79" s="404" t="s">
        <v>704</v>
      </c>
      <c r="G79" s="405" t="s">
        <v>704</v>
      </c>
      <c r="H79" s="406">
        <v>2860</v>
      </c>
      <c r="I79" s="406">
        <v>2860</v>
      </c>
      <c r="J79" s="406">
        <v>5720</v>
      </c>
      <c r="K79" s="404" t="s">
        <v>704</v>
      </c>
      <c r="L79" s="404" t="s">
        <v>704</v>
      </c>
      <c r="M79" s="404" t="s">
        <v>977</v>
      </c>
      <c r="N79" s="404" t="s">
        <v>987</v>
      </c>
      <c r="O79" s="404" t="s">
        <v>1490</v>
      </c>
      <c r="P79" s="404" t="s">
        <v>933</v>
      </c>
      <c r="Q79" s="404" t="s">
        <v>923</v>
      </c>
      <c r="R79" s="404" t="s">
        <v>1478</v>
      </c>
      <c r="S79" s="404" t="s">
        <v>1473</v>
      </c>
      <c r="T79" s="405" t="s">
        <v>922</v>
      </c>
      <c r="U79" s="404" t="s">
        <v>704</v>
      </c>
      <c r="V79" s="404" t="s">
        <v>704</v>
      </c>
      <c r="W79" s="407">
        <v>2</v>
      </c>
    </row>
    <row r="80" spans="1:23" ht="90" x14ac:dyDescent="0.25">
      <c r="A80" s="404"/>
      <c r="B80" s="405" t="s">
        <v>603</v>
      </c>
      <c r="C80" s="404" t="s">
        <v>600</v>
      </c>
      <c r="D80" s="404" t="s">
        <v>604</v>
      </c>
      <c r="E80" s="404" t="s">
        <v>1403</v>
      </c>
      <c r="F80" s="404" t="s">
        <v>601</v>
      </c>
      <c r="G80" s="405" t="s">
        <v>439</v>
      </c>
      <c r="H80" s="406">
        <v>4191.45</v>
      </c>
      <c r="I80" s="406">
        <v>4191.45</v>
      </c>
      <c r="J80" s="406">
        <v>4191.45</v>
      </c>
      <c r="K80" s="404" t="s">
        <v>704</v>
      </c>
      <c r="L80" s="404" t="s">
        <v>704</v>
      </c>
      <c r="M80" s="404" t="s">
        <v>704</v>
      </c>
      <c r="N80" s="404" t="s">
        <v>636</v>
      </c>
      <c r="O80" s="404" t="s">
        <v>1485</v>
      </c>
      <c r="P80" s="404" t="s">
        <v>387</v>
      </c>
      <c r="Q80" s="404" t="s">
        <v>704</v>
      </c>
      <c r="R80" s="404" t="s">
        <v>1478</v>
      </c>
      <c r="S80" s="404" t="s">
        <v>1473</v>
      </c>
      <c r="T80" s="405">
        <v>2024</v>
      </c>
      <c r="U80" s="404" t="s">
        <v>704</v>
      </c>
      <c r="V80" s="404" t="s">
        <v>605</v>
      </c>
      <c r="W80" s="407"/>
    </row>
    <row r="81" spans="1:23" ht="45" x14ac:dyDescent="0.25">
      <c r="A81" s="404"/>
      <c r="B81" s="405" t="s">
        <v>1005</v>
      </c>
      <c r="C81" s="404" t="s">
        <v>1140</v>
      </c>
      <c r="D81" s="404" t="s">
        <v>1139</v>
      </c>
      <c r="E81" s="404" t="s">
        <v>1534</v>
      </c>
      <c r="F81" s="404" t="s">
        <v>1141</v>
      </c>
      <c r="G81" s="405" t="s">
        <v>1035</v>
      </c>
      <c r="H81" s="406" t="s">
        <v>1142</v>
      </c>
      <c r="I81" s="406">
        <v>546</v>
      </c>
      <c r="J81" s="406">
        <v>1638</v>
      </c>
      <c r="K81" s="404" t="s">
        <v>704</v>
      </c>
      <c r="L81" s="404" t="s">
        <v>102</v>
      </c>
      <c r="M81" s="404" t="s">
        <v>704</v>
      </c>
      <c r="N81" s="404" t="s">
        <v>1259</v>
      </c>
      <c r="O81" s="404" t="s">
        <v>1475</v>
      </c>
      <c r="P81" s="404" t="s">
        <v>450</v>
      </c>
      <c r="Q81" s="404" t="s">
        <v>704</v>
      </c>
      <c r="R81" s="404" t="s">
        <v>1476</v>
      </c>
      <c r="S81" s="404" t="s">
        <v>1473</v>
      </c>
      <c r="T81" s="405" t="s">
        <v>1086</v>
      </c>
      <c r="U81" s="404" t="s">
        <v>704</v>
      </c>
      <c r="V81" s="404" t="s">
        <v>704</v>
      </c>
      <c r="W81" s="407"/>
    </row>
    <row r="82" spans="1:23" ht="45" x14ac:dyDescent="0.25">
      <c r="A82" s="404"/>
      <c r="B82" s="405" t="s">
        <v>1015</v>
      </c>
      <c r="C82" s="404" t="s">
        <v>308</v>
      </c>
      <c r="D82" s="404" t="s">
        <v>1203</v>
      </c>
      <c r="E82" s="404" t="s">
        <v>1512</v>
      </c>
      <c r="F82" s="404" t="s">
        <v>1189</v>
      </c>
      <c r="G82" s="405" t="s">
        <v>1054</v>
      </c>
      <c r="H82" s="406" t="s">
        <v>1204</v>
      </c>
      <c r="I82" s="406">
        <v>1264</v>
      </c>
      <c r="J82" s="406">
        <v>12640</v>
      </c>
      <c r="K82" s="404" t="s">
        <v>704</v>
      </c>
      <c r="L82" s="404" t="s">
        <v>102</v>
      </c>
      <c r="M82" s="404" t="s">
        <v>704</v>
      </c>
      <c r="N82" s="404" t="s">
        <v>1259</v>
      </c>
      <c r="O82" s="404" t="s">
        <v>1475</v>
      </c>
      <c r="P82" s="404" t="s">
        <v>450</v>
      </c>
      <c r="Q82" s="404" t="s">
        <v>704</v>
      </c>
      <c r="R82" s="404" t="s">
        <v>1476</v>
      </c>
      <c r="S82" s="404" t="s">
        <v>1473</v>
      </c>
      <c r="T82" s="405">
        <v>2025</v>
      </c>
      <c r="U82" s="404" t="s">
        <v>704</v>
      </c>
      <c r="V82" s="404" t="s">
        <v>704</v>
      </c>
      <c r="W82" s="407"/>
    </row>
    <row r="83" spans="1:23" ht="45" x14ac:dyDescent="0.25">
      <c r="A83" s="404"/>
      <c r="B83" s="405" t="s">
        <v>1016</v>
      </c>
      <c r="C83" s="404" t="s">
        <v>308</v>
      </c>
      <c r="D83" s="404" t="s">
        <v>1205</v>
      </c>
      <c r="E83" s="404" t="s">
        <v>1512</v>
      </c>
      <c r="F83" s="404" t="s">
        <v>1189</v>
      </c>
      <c r="G83" s="405" t="s">
        <v>1055</v>
      </c>
      <c r="H83" s="406" t="s">
        <v>1206</v>
      </c>
      <c r="I83" s="406">
        <v>2688</v>
      </c>
      <c r="J83" s="406">
        <v>2688</v>
      </c>
      <c r="K83" s="404" t="s">
        <v>704</v>
      </c>
      <c r="L83" s="404" t="s">
        <v>102</v>
      </c>
      <c r="M83" s="404" t="s">
        <v>704</v>
      </c>
      <c r="N83" s="404" t="s">
        <v>1259</v>
      </c>
      <c r="O83" s="404" t="s">
        <v>1475</v>
      </c>
      <c r="P83" s="404" t="s">
        <v>450</v>
      </c>
      <c r="Q83" s="404" t="s">
        <v>704</v>
      </c>
      <c r="R83" s="404" t="s">
        <v>1476</v>
      </c>
      <c r="S83" s="404" t="s">
        <v>1473</v>
      </c>
      <c r="T83" s="405">
        <v>2015</v>
      </c>
      <c r="U83" s="404" t="s">
        <v>704</v>
      </c>
      <c r="V83" s="404" t="s">
        <v>704</v>
      </c>
      <c r="W83" s="407"/>
    </row>
    <row r="84" spans="1:23" ht="75" x14ac:dyDescent="0.25">
      <c r="A84" s="404"/>
      <c r="B84" s="405" t="s">
        <v>1002</v>
      </c>
      <c r="C84" s="404" t="s">
        <v>1126</v>
      </c>
      <c r="D84" s="404" t="s">
        <v>1131</v>
      </c>
      <c r="E84" s="404" t="s">
        <v>1412</v>
      </c>
      <c r="F84" s="404" t="s">
        <v>824</v>
      </c>
      <c r="G84" s="405" t="s">
        <v>1033</v>
      </c>
      <c r="H84" s="406" t="s">
        <v>1132</v>
      </c>
      <c r="I84" s="406">
        <v>10800</v>
      </c>
      <c r="J84" s="406">
        <v>32400</v>
      </c>
      <c r="K84" s="404" t="s">
        <v>704</v>
      </c>
      <c r="L84" s="404" t="s">
        <v>1127</v>
      </c>
      <c r="M84" s="404" t="s">
        <v>704</v>
      </c>
      <c r="N84" s="404" t="s">
        <v>1259</v>
      </c>
      <c r="O84" s="404" t="s">
        <v>1475</v>
      </c>
      <c r="P84" s="404" t="s">
        <v>450</v>
      </c>
      <c r="Q84" s="404" t="s">
        <v>704</v>
      </c>
      <c r="R84" s="404" t="s">
        <v>1476</v>
      </c>
      <c r="S84" s="404" t="s">
        <v>1473</v>
      </c>
      <c r="T84" s="405" t="s">
        <v>1086</v>
      </c>
      <c r="U84" s="404" t="s">
        <v>704</v>
      </c>
      <c r="V84" s="404" t="s">
        <v>704</v>
      </c>
      <c r="W84" s="407"/>
    </row>
    <row r="85" spans="1:23" ht="60" x14ac:dyDescent="0.25">
      <c r="A85" s="404"/>
      <c r="B85" s="405" t="s">
        <v>994</v>
      </c>
      <c r="C85" s="404" t="s">
        <v>308</v>
      </c>
      <c r="D85" s="404" t="s">
        <v>1096</v>
      </c>
      <c r="E85" s="404" t="s">
        <v>1536</v>
      </c>
      <c r="F85" s="404" t="s">
        <v>1097</v>
      </c>
      <c r="G85" s="405" t="s">
        <v>704</v>
      </c>
      <c r="H85" s="406">
        <v>14800</v>
      </c>
      <c r="I85" s="406">
        <v>14800</v>
      </c>
      <c r="J85" s="406">
        <v>14800</v>
      </c>
      <c r="K85" s="404" t="s">
        <v>704</v>
      </c>
      <c r="L85" s="404" t="s">
        <v>102</v>
      </c>
      <c r="M85" s="404" t="s">
        <v>704</v>
      </c>
      <c r="N85" s="404" t="s">
        <v>1259</v>
      </c>
      <c r="O85" s="404" t="s">
        <v>1475</v>
      </c>
      <c r="P85" s="404" t="s">
        <v>450</v>
      </c>
      <c r="Q85" s="404" t="s">
        <v>704</v>
      </c>
      <c r="R85" s="404" t="s">
        <v>1476</v>
      </c>
      <c r="S85" s="404" t="s">
        <v>1473</v>
      </c>
      <c r="T85" s="405">
        <v>2025</v>
      </c>
      <c r="U85" s="404" t="s">
        <v>704</v>
      </c>
      <c r="V85" s="404" t="s">
        <v>704</v>
      </c>
      <c r="W85" s="407"/>
    </row>
    <row r="86" spans="1:23" ht="45" x14ac:dyDescent="0.25">
      <c r="A86" s="404"/>
      <c r="B86" s="405" t="s">
        <v>1003</v>
      </c>
      <c r="C86" s="404" t="s">
        <v>1136</v>
      </c>
      <c r="D86" s="404" t="s">
        <v>1135</v>
      </c>
      <c r="E86" s="404" t="s">
        <v>1462</v>
      </c>
      <c r="F86" s="404" t="s">
        <v>834</v>
      </c>
      <c r="G86" s="405" t="s">
        <v>872</v>
      </c>
      <c r="H86" s="406" t="s">
        <v>835</v>
      </c>
      <c r="I86" s="406">
        <v>1600</v>
      </c>
      <c r="J86" s="406">
        <v>4800</v>
      </c>
      <c r="K86" s="404" t="s">
        <v>704</v>
      </c>
      <c r="L86" s="404" t="s">
        <v>102</v>
      </c>
      <c r="M86" s="404" t="s">
        <v>704</v>
      </c>
      <c r="N86" s="404" t="s">
        <v>1259</v>
      </c>
      <c r="O86" s="404" t="s">
        <v>1475</v>
      </c>
      <c r="P86" s="404" t="s">
        <v>450</v>
      </c>
      <c r="Q86" s="404" t="s">
        <v>704</v>
      </c>
      <c r="R86" s="404" t="s">
        <v>1476</v>
      </c>
      <c r="S86" s="404" t="s">
        <v>1473</v>
      </c>
      <c r="T86" s="405" t="s">
        <v>816</v>
      </c>
      <c r="U86" s="404" t="s">
        <v>704</v>
      </c>
      <c r="V86" s="404" t="s">
        <v>704</v>
      </c>
      <c r="W86" s="407"/>
    </row>
    <row r="87" spans="1:23" ht="45" x14ac:dyDescent="0.25">
      <c r="A87" s="404"/>
      <c r="B87" s="405" t="s">
        <v>1004</v>
      </c>
      <c r="C87" s="404" t="s">
        <v>1136</v>
      </c>
      <c r="D87" s="404" t="s">
        <v>1137</v>
      </c>
      <c r="E87" s="404" t="s">
        <v>1462</v>
      </c>
      <c r="F87" s="404" t="s">
        <v>834</v>
      </c>
      <c r="G87" s="405" t="s">
        <v>871</v>
      </c>
      <c r="H87" s="406" t="s">
        <v>835</v>
      </c>
      <c r="I87" s="406">
        <v>1600</v>
      </c>
      <c r="J87" s="406">
        <v>4800</v>
      </c>
      <c r="K87" s="404" t="s">
        <v>704</v>
      </c>
      <c r="L87" s="404" t="s">
        <v>102</v>
      </c>
      <c r="M87" s="404" t="s">
        <v>704</v>
      </c>
      <c r="N87" s="404" t="s">
        <v>1259</v>
      </c>
      <c r="O87" s="404" t="s">
        <v>1475</v>
      </c>
      <c r="P87" s="404" t="s">
        <v>450</v>
      </c>
      <c r="Q87" s="404" t="s">
        <v>704</v>
      </c>
      <c r="R87" s="404" t="s">
        <v>1476</v>
      </c>
      <c r="S87" s="404" t="s">
        <v>1473</v>
      </c>
      <c r="T87" s="405" t="s">
        <v>816</v>
      </c>
      <c r="U87" s="404" t="s">
        <v>704</v>
      </c>
      <c r="V87" s="404" t="s">
        <v>704</v>
      </c>
      <c r="W87" s="407"/>
    </row>
    <row r="88" spans="1:23" ht="45" x14ac:dyDescent="0.25">
      <c r="A88" s="404"/>
      <c r="B88" s="405" t="s">
        <v>880</v>
      </c>
      <c r="C88" s="404" t="s">
        <v>1136</v>
      </c>
      <c r="D88" s="404" t="s">
        <v>1138</v>
      </c>
      <c r="E88" s="404" t="s">
        <v>1462</v>
      </c>
      <c r="F88" s="404" t="s">
        <v>834</v>
      </c>
      <c r="G88" s="405" t="s">
        <v>870</v>
      </c>
      <c r="H88" s="406" t="s">
        <v>835</v>
      </c>
      <c r="I88" s="406">
        <v>1600</v>
      </c>
      <c r="J88" s="406">
        <v>4800</v>
      </c>
      <c r="K88" s="404" t="s">
        <v>704</v>
      </c>
      <c r="L88" s="404" t="s">
        <v>102</v>
      </c>
      <c r="M88" s="404" t="s">
        <v>704</v>
      </c>
      <c r="N88" s="404" t="s">
        <v>1259</v>
      </c>
      <c r="O88" s="404" t="s">
        <v>1475</v>
      </c>
      <c r="P88" s="404" t="s">
        <v>450</v>
      </c>
      <c r="Q88" s="404" t="s">
        <v>704</v>
      </c>
      <c r="R88" s="404" t="s">
        <v>1476</v>
      </c>
      <c r="S88" s="404" t="s">
        <v>1473</v>
      </c>
      <c r="T88" s="405" t="s">
        <v>816</v>
      </c>
      <c r="U88" s="404" t="s">
        <v>704</v>
      </c>
      <c r="V88" s="404" t="s">
        <v>704</v>
      </c>
      <c r="W88" s="407"/>
    </row>
    <row r="89" spans="1:23" ht="60" x14ac:dyDescent="0.25">
      <c r="A89" s="404"/>
      <c r="B89" s="405"/>
      <c r="C89" s="404" t="s">
        <v>704</v>
      </c>
      <c r="D89" s="404" t="s">
        <v>837</v>
      </c>
      <c r="E89" s="404" t="s">
        <v>1627</v>
      </c>
      <c r="F89" s="404" t="s">
        <v>834</v>
      </c>
      <c r="G89" s="405" t="s">
        <v>872</v>
      </c>
      <c r="H89" s="406" t="s">
        <v>835</v>
      </c>
      <c r="I89" s="406">
        <v>1200</v>
      </c>
      <c r="J89" s="406">
        <v>2400</v>
      </c>
      <c r="K89" s="404" t="s">
        <v>704</v>
      </c>
      <c r="L89" s="404" t="s">
        <v>704</v>
      </c>
      <c r="M89" s="404" t="s">
        <v>704</v>
      </c>
      <c r="N89" s="404" t="s">
        <v>885</v>
      </c>
      <c r="O89" s="404" t="s">
        <v>1548</v>
      </c>
      <c r="P89" s="404" t="s">
        <v>450</v>
      </c>
      <c r="Q89" s="404" t="s">
        <v>900</v>
      </c>
      <c r="R89" s="404" t="s">
        <v>1478</v>
      </c>
      <c r="S89" s="404" t="s">
        <v>1473</v>
      </c>
      <c r="T89" s="405" t="s">
        <v>816</v>
      </c>
      <c r="U89" s="404" t="s">
        <v>704</v>
      </c>
      <c r="V89" s="404" t="s">
        <v>704</v>
      </c>
      <c r="W89" s="407"/>
    </row>
    <row r="90" spans="1:23" ht="60" x14ac:dyDescent="0.25">
      <c r="A90" s="404"/>
      <c r="B90" s="405"/>
      <c r="C90" s="404"/>
      <c r="D90" s="404" t="s">
        <v>836</v>
      </c>
      <c r="E90" s="404" t="s">
        <v>1627</v>
      </c>
      <c r="F90" s="404" t="s">
        <v>834</v>
      </c>
      <c r="G90" s="405" t="s">
        <v>871</v>
      </c>
      <c r="H90" s="406" t="s">
        <v>835</v>
      </c>
      <c r="I90" s="406">
        <v>1200</v>
      </c>
      <c r="J90" s="406">
        <v>2400</v>
      </c>
      <c r="K90" s="404" t="s">
        <v>704</v>
      </c>
      <c r="L90" s="404" t="s">
        <v>704</v>
      </c>
      <c r="M90" s="404" t="s">
        <v>704</v>
      </c>
      <c r="N90" s="404" t="s">
        <v>885</v>
      </c>
      <c r="O90" s="404" t="s">
        <v>1547</v>
      </c>
      <c r="P90" s="404" t="s">
        <v>450</v>
      </c>
      <c r="Q90" s="404" t="s">
        <v>899</v>
      </c>
      <c r="R90" s="404" t="s">
        <v>1478</v>
      </c>
      <c r="S90" s="404" t="s">
        <v>1473</v>
      </c>
      <c r="T90" s="405" t="s">
        <v>816</v>
      </c>
      <c r="U90" s="404" t="s">
        <v>704</v>
      </c>
      <c r="V90" s="404" t="s">
        <v>704</v>
      </c>
      <c r="W90" s="407"/>
    </row>
    <row r="91" spans="1:23" ht="60" x14ac:dyDescent="0.25">
      <c r="A91" s="404"/>
      <c r="B91" s="405"/>
      <c r="C91" s="404"/>
      <c r="D91" s="404" t="s">
        <v>833</v>
      </c>
      <c r="E91" s="404" t="s">
        <v>1627</v>
      </c>
      <c r="F91" s="404" t="s">
        <v>834</v>
      </c>
      <c r="G91" s="405" t="s">
        <v>870</v>
      </c>
      <c r="H91" s="406" t="s">
        <v>835</v>
      </c>
      <c r="I91" s="406">
        <v>1200</v>
      </c>
      <c r="J91" s="406">
        <v>2400</v>
      </c>
      <c r="K91" s="404" t="s">
        <v>704</v>
      </c>
      <c r="L91" s="404" t="s">
        <v>704</v>
      </c>
      <c r="M91" s="404" t="s">
        <v>704</v>
      </c>
      <c r="N91" s="404" t="s">
        <v>885</v>
      </c>
      <c r="O91" s="404" t="s">
        <v>1546</v>
      </c>
      <c r="P91" s="404" t="s">
        <v>450</v>
      </c>
      <c r="Q91" s="404" t="s">
        <v>898</v>
      </c>
      <c r="R91" s="404" t="s">
        <v>1478</v>
      </c>
      <c r="S91" s="404" t="s">
        <v>1473</v>
      </c>
      <c r="T91" s="405" t="s">
        <v>816</v>
      </c>
      <c r="U91" s="404" t="s">
        <v>704</v>
      </c>
      <c r="V91" s="404" t="s">
        <v>704</v>
      </c>
      <c r="W91" s="407"/>
    </row>
    <row r="92" spans="1:23" ht="60" x14ac:dyDescent="0.25">
      <c r="A92" s="404"/>
      <c r="B92" s="405" t="s">
        <v>878</v>
      </c>
      <c r="C92" s="404" t="s">
        <v>704</v>
      </c>
      <c r="D92" s="404" t="s">
        <v>818</v>
      </c>
      <c r="E92" s="404" t="s">
        <v>1628</v>
      </c>
      <c r="F92" s="404" t="s">
        <v>819</v>
      </c>
      <c r="G92" s="405" t="s">
        <v>861</v>
      </c>
      <c r="H92" s="406">
        <v>17</v>
      </c>
      <c r="I92" s="406">
        <v>17</v>
      </c>
      <c r="J92" s="406">
        <v>34</v>
      </c>
      <c r="K92" s="404" t="s">
        <v>704</v>
      </c>
      <c r="L92" s="404" t="s">
        <v>704</v>
      </c>
      <c r="M92" s="404" t="s">
        <v>704</v>
      </c>
      <c r="N92" s="404" t="s">
        <v>885</v>
      </c>
      <c r="O92" s="404" t="s">
        <v>1540</v>
      </c>
      <c r="P92" s="404" t="s">
        <v>450</v>
      </c>
      <c r="Q92" s="404" t="s">
        <v>889</v>
      </c>
      <c r="R92" s="404" t="s">
        <v>1478</v>
      </c>
      <c r="S92" s="404" t="s">
        <v>1473</v>
      </c>
      <c r="T92" s="405" t="s">
        <v>816</v>
      </c>
      <c r="U92" s="404" t="s">
        <v>704</v>
      </c>
      <c r="V92" s="404" t="s">
        <v>704</v>
      </c>
      <c r="W92" s="407"/>
    </row>
    <row r="93" spans="1:23" ht="60" x14ac:dyDescent="0.25">
      <c r="A93" s="404"/>
      <c r="B93" s="405" t="s">
        <v>30</v>
      </c>
      <c r="C93" s="404" t="s">
        <v>28</v>
      </c>
      <c r="D93" s="404" t="s">
        <v>29</v>
      </c>
      <c r="E93" s="404" t="s">
        <v>1377</v>
      </c>
      <c r="F93" s="404" t="s">
        <v>27</v>
      </c>
      <c r="G93" s="405" t="s">
        <v>704</v>
      </c>
      <c r="H93" s="406">
        <v>11.43</v>
      </c>
      <c r="I93" s="406">
        <v>13716</v>
      </c>
      <c r="J93" s="406">
        <v>2743.2</v>
      </c>
      <c r="K93" s="404" t="s">
        <v>21</v>
      </c>
      <c r="L93" s="404" t="s">
        <v>102</v>
      </c>
      <c r="M93" s="404" t="s">
        <v>22</v>
      </c>
      <c r="N93" s="404" t="s">
        <v>7</v>
      </c>
      <c r="O93" s="404" t="s">
        <v>1477</v>
      </c>
      <c r="P93" s="404" t="s">
        <v>8</v>
      </c>
      <c r="Q93" s="404" t="s">
        <v>0</v>
      </c>
      <c r="R93" s="404" t="s">
        <v>1478</v>
      </c>
      <c r="S93" s="404" t="s">
        <v>1473</v>
      </c>
      <c r="T93" s="405" t="s">
        <v>1</v>
      </c>
      <c r="U93" s="404" t="s">
        <v>704</v>
      </c>
      <c r="V93" s="404" t="s">
        <v>704</v>
      </c>
      <c r="W93" s="407"/>
    </row>
    <row r="94" spans="1:23" ht="45" x14ac:dyDescent="0.25">
      <c r="A94" s="404"/>
      <c r="B94" s="405" t="s">
        <v>1012</v>
      </c>
      <c r="C94" s="404" t="s">
        <v>823</v>
      </c>
      <c r="D94" s="404" t="s">
        <v>1197</v>
      </c>
      <c r="E94" s="404" t="s">
        <v>1510</v>
      </c>
      <c r="F94" s="404" t="s">
        <v>1189</v>
      </c>
      <c r="G94" s="405" t="s">
        <v>1051</v>
      </c>
      <c r="H94" s="406" t="s">
        <v>1198</v>
      </c>
      <c r="I94" s="406">
        <v>594</v>
      </c>
      <c r="J94" s="406">
        <v>594</v>
      </c>
      <c r="K94" s="404" t="s">
        <v>704</v>
      </c>
      <c r="L94" s="404" t="s">
        <v>102</v>
      </c>
      <c r="M94" s="404" t="s">
        <v>704</v>
      </c>
      <c r="N94" s="404" t="s">
        <v>1259</v>
      </c>
      <c r="O94" s="404" t="s">
        <v>1475</v>
      </c>
      <c r="P94" s="404" t="s">
        <v>450</v>
      </c>
      <c r="Q94" s="404" t="s">
        <v>704</v>
      </c>
      <c r="R94" s="404" t="s">
        <v>1476</v>
      </c>
      <c r="S94" s="404" t="s">
        <v>1473</v>
      </c>
      <c r="T94" s="405">
        <v>2024</v>
      </c>
      <c r="U94" s="404" t="s">
        <v>704</v>
      </c>
      <c r="V94" s="404" t="s">
        <v>704</v>
      </c>
      <c r="W94" s="407"/>
    </row>
    <row r="95" spans="1:23" ht="45" x14ac:dyDescent="0.25">
      <c r="A95" s="404"/>
      <c r="B95" s="405" t="s">
        <v>1013</v>
      </c>
      <c r="C95" s="404" t="s">
        <v>823</v>
      </c>
      <c r="D95" s="404" t="s">
        <v>1199</v>
      </c>
      <c r="E95" s="404" t="s">
        <v>1533</v>
      </c>
      <c r="F95" s="404" t="s">
        <v>1189</v>
      </c>
      <c r="G95" s="405" t="s">
        <v>1052</v>
      </c>
      <c r="H95" s="406" t="s">
        <v>1200</v>
      </c>
      <c r="I95" s="406">
        <v>690</v>
      </c>
      <c r="J95" s="406">
        <v>690</v>
      </c>
      <c r="K95" s="404" t="s">
        <v>704</v>
      </c>
      <c r="L95" s="404" t="s">
        <v>102</v>
      </c>
      <c r="M95" s="404" t="s">
        <v>704</v>
      </c>
      <c r="N95" s="404" t="s">
        <v>1259</v>
      </c>
      <c r="O95" s="404" t="s">
        <v>1475</v>
      </c>
      <c r="P95" s="404" t="s">
        <v>450</v>
      </c>
      <c r="Q95" s="404" t="s">
        <v>704</v>
      </c>
      <c r="R95" s="404" t="s">
        <v>1476</v>
      </c>
      <c r="S95" s="404" t="s">
        <v>1473</v>
      </c>
      <c r="T95" s="405">
        <v>2024</v>
      </c>
      <c r="U95" s="404" t="s">
        <v>704</v>
      </c>
      <c r="V95" s="404" t="s">
        <v>704</v>
      </c>
      <c r="W95" s="407"/>
    </row>
    <row r="96" spans="1:23" ht="45" x14ac:dyDescent="0.25">
      <c r="A96" s="404"/>
      <c r="B96" s="405" t="s">
        <v>1014</v>
      </c>
      <c r="C96" s="404" t="s">
        <v>823</v>
      </c>
      <c r="D96" s="404" t="s">
        <v>1201</v>
      </c>
      <c r="E96" s="404" t="s">
        <v>1533</v>
      </c>
      <c r="F96" s="404" t="s">
        <v>1189</v>
      </c>
      <c r="G96" s="405" t="s">
        <v>1053</v>
      </c>
      <c r="H96" s="406" t="s">
        <v>1202</v>
      </c>
      <c r="I96" s="406">
        <v>720</v>
      </c>
      <c r="J96" s="406">
        <v>720</v>
      </c>
      <c r="K96" s="404" t="s">
        <v>704</v>
      </c>
      <c r="L96" s="404" t="s">
        <v>102</v>
      </c>
      <c r="M96" s="404" t="s">
        <v>704</v>
      </c>
      <c r="N96" s="404" t="s">
        <v>1259</v>
      </c>
      <c r="O96" s="404" t="s">
        <v>1475</v>
      </c>
      <c r="P96" s="404" t="s">
        <v>450</v>
      </c>
      <c r="Q96" s="404" t="s">
        <v>704</v>
      </c>
      <c r="R96" s="404" t="s">
        <v>1476</v>
      </c>
      <c r="S96" s="404" t="s">
        <v>1473</v>
      </c>
      <c r="T96" s="405">
        <v>2024</v>
      </c>
      <c r="U96" s="404" t="s">
        <v>704</v>
      </c>
      <c r="V96" s="404" t="s">
        <v>704</v>
      </c>
      <c r="W96" s="407"/>
    </row>
    <row r="97" spans="1:23" ht="60" x14ac:dyDescent="0.25">
      <c r="A97" s="404"/>
      <c r="B97" s="405" t="s">
        <v>975</v>
      </c>
      <c r="C97" s="404" t="s">
        <v>704</v>
      </c>
      <c r="D97" s="404" t="s">
        <v>976</v>
      </c>
      <c r="E97" s="404" t="s">
        <v>1410</v>
      </c>
      <c r="F97" s="404" t="s">
        <v>704</v>
      </c>
      <c r="G97" s="405" t="s">
        <v>704</v>
      </c>
      <c r="H97" s="406">
        <v>4020</v>
      </c>
      <c r="I97" s="406">
        <v>4020</v>
      </c>
      <c r="J97" s="406">
        <v>12060</v>
      </c>
      <c r="K97" s="404" t="s">
        <v>704</v>
      </c>
      <c r="L97" s="404" t="s">
        <v>704</v>
      </c>
      <c r="M97" s="404" t="s">
        <v>977</v>
      </c>
      <c r="N97" s="404" t="s">
        <v>987</v>
      </c>
      <c r="O97" s="404" t="s">
        <v>1490</v>
      </c>
      <c r="P97" s="404" t="s">
        <v>933</v>
      </c>
      <c r="Q97" s="404" t="s">
        <v>978</v>
      </c>
      <c r="R97" s="404" t="s">
        <v>1478</v>
      </c>
      <c r="S97" s="404" t="s">
        <v>1473</v>
      </c>
      <c r="T97" s="405" t="s">
        <v>922</v>
      </c>
      <c r="U97" s="404" t="s">
        <v>704</v>
      </c>
      <c r="V97" s="404" t="s">
        <v>704</v>
      </c>
      <c r="W97" s="407">
        <v>3</v>
      </c>
    </row>
    <row r="98" spans="1:23" ht="60" x14ac:dyDescent="0.25">
      <c r="A98" s="404"/>
      <c r="B98" s="405" t="s">
        <v>982</v>
      </c>
      <c r="C98" s="404" t="s">
        <v>704</v>
      </c>
      <c r="D98" s="404" t="s">
        <v>983</v>
      </c>
      <c r="E98" s="404" t="s">
        <v>1629</v>
      </c>
      <c r="F98" s="404" t="s">
        <v>704</v>
      </c>
      <c r="G98" s="405" t="s">
        <v>704</v>
      </c>
      <c r="H98" s="406">
        <v>4343</v>
      </c>
      <c r="I98" s="406">
        <v>4343</v>
      </c>
      <c r="J98" s="406">
        <v>8686</v>
      </c>
      <c r="K98" s="404" t="s">
        <v>704</v>
      </c>
      <c r="L98" s="404" t="s">
        <v>704</v>
      </c>
      <c r="M98" s="404" t="s">
        <v>984</v>
      </c>
      <c r="N98" s="404" t="s">
        <v>987</v>
      </c>
      <c r="O98" s="404" t="s">
        <v>1490</v>
      </c>
      <c r="P98" s="404" t="s">
        <v>933</v>
      </c>
      <c r="Q98" s="404" t="s">
        <v>923</v>
      </c>
      <c r="R98" s="404" t="s">
        <v>1478</v>
      </c>
      <c r="S98" s="404" t="s">
        <v>1473</v>
      </c>
      <c r="T98" s="405" t="s">
        <v>922</v>
      </c>
      <c r="U98" s="404" t="s">
        <v>704</v>
      </c>
      <c r="V98" s="404" t="s">
        <v>704</v>
      </c>
      <c r="W98" s="407">
        <v>2</v>
      </c>
    </row>
    <row r="99" spans="1:23" ht="90" x14ac:dyDescent="0.25">
      <c r="A99" s="404"/>
      <c r="B99" s="405" t="s">
        <v>979</v>
      </c>
      <c r="C99" s="404" t="s">
        <v>704</v>
      </c>
      <c r="D99" s="404" t="s">
        <v>980</v>
      </c>
      <c r="E99" s="404" t="s">
        <v>1630</v>
      </c>
      <c r="F99" s="404" t="s">
        <v>704</v>
      </c>
      <c r="G99" s="405" t="s">
        <v>704</v>
      </c>
      <c r="H99" s="406">
        <v>4920</v>
      </c>
      <c r="I99" s="406">
        <v>4920</v>
      </c>
      <c r="J99" s="406">
        <v>9840</v>
      </c>
      <c r="K99" s="404" t="s">
        <v>704</v>
      </c>
      <c r="L99" s="404" t="s">
        <v>704</v>
      </c>
      <c r="M99" s="404" t="s">
        <v>977</v>
      </c>
      <c r="N99" s="404" t="s">
        <v>987</v>
      </c>
      <c r="O99" s="404" t="s">
        <v>1490</v>
      </c>
      <c r="P99" s="404" t="s">
        <v>933</v>
      </c>
      <c r="Q99" s="404" t="s">
        <v>978</v>
      </c>
      <c r="R99" s="404" t="s">
        <v>1478</v>
      </c>
      <c r="S99" s="404" t="s">
        <v>1473</v>
      </c>
      <c r="T99" s="405" t="s">
        <v>922</v>
      </c>
      <c r="U99" s="404" t="s">
        <v>704</v>
      </c>
      <c r="V99" s="404" t="s">
        <v>704</v>
      </c>
      <c r="W99" s="407">
        <v>2</v>
      </c>
    </row>
    <row r="100" spans="1:23" ht="45" x14ac:dyDescent="0.25">
      <c r="A100" s="404"/>
      <c r="B100" s="405" t="s">
        <v>704</v>
      </c>
      <c r="C100" s="404" t="s">
        <v>226</v>
      </c>
      <c r="D100" s="404" t="s">
        <v>284</v>
      </c>
      <c r="E100" s="404" t="s">
        <v>1383</v>
      </c>
      <c r="F100" s="404" t="s">
        <v>285</v>
      </c>
      <c r="G100" s="405" t="s">
        <v>704</v>
      </c>
      <c r="H100" s="406">
        <v>12000</v>
      </c>
      <c r="I100" s="406">
        <v>12000</v>
      </c>
      <c r="J100" s="406">
        <v>12000</v>
      </c>
      <c r="K100" s="404" t="s">
        <v>704</v>
      </c>
      <c r="L100" s="404" t="s">
        <v>102</v>
      </c>
      <c r="M100" s="404" t="s">
        <v>147</v>
      </c>
      <c r="N100" s="404" t="s">
        <v>316</v>
      </c>
      <c r="O100" s="404" t="s">
        <v>1479</v>
      </c>
      <c r="P100" s="404" t="s">
        <v>315</v>
      </c>
      <c r="Q100" s="404" t="s">
        <v>182</v>
      </c>
      <c r="R100" s="404" t="s">
        <v>1480</v>
      </c>
      <c r="S100" s="404" t="s">
        <v>1473</v>
      </c>
      <c r="T100" s="405" t="s">
        <v>261</v>
      </c>
      <c r="U100" s="404" t="s">
        <v>704</v>
      </c>
      <c r="V100" s="404" t="s">
        <v>704</v>
      </c>
      <c r="W100" s="407"/>
    </row>
    <row r="101" spans="1:23" ht="45" x14ac:dyDescent="0.25">
      <c r="A101" s="404"/>
      <c r="B101" s="405"/>
      <c r="C101" s="404" t="s">
        <v>721</v>
      </c>
      <c r="D101" s="404" t="s">
        <v>1227</v>
      </c>
      <c r="E101" s="404" t="s">
        <v>1498</v>
      </c>
      <c r="F101" s="404" t="s">
        <v>815</v>
      </c>
      <c r="G101" s="405" t="s">
        <v>1064</v>
      </c>
      <c r="H101" s="406" t="s">
        <v>1228</v>
      </c>
      <c r="I101" s="406">
        <v>800</v>
      </c>
      <c r="J101" s="406">
        <v>800</v>
      </c>
      <c r="K101" s="404" t="s">
        <v>704</v>
      </c>
      <c r="L101" s="404" t="s">
        <v>102</v>
      </c>
      <c r="M101" s="404" t="s">
        <v>704</v>
      </c>
      <c r="N101" s="404" t="s">
        <v>1259</v>
      </c>
      <c r="O101" s="404" t="s">
        <v>1475</v>
      </c>
      <c r="P101" s="404" t="s">
        <v>450</v>
      </c>
      <c r="Q101" s="404" t="s">
        <v>704</v>
      </c>
      <c r="R101" s="404" t="s">
        <v>1476</v>
      </c>
      <c r="S101" s="404" t="s">
        <v>1473</v>
      </c>
      <c r="T101" s="405">
        <v>2024</v>
      </c>
      <c r="U101" s="404" t="s">
        <v>704</v>
      </c>
      <c r="V101" s="404" t="s">
        <v>704</v>
      </c>
      <c r="W101" s="407"/>
    </row>
    <row r="102" spans="1:23" ht="45" x14ac:dyDescent="0.25">
      <c r="A102" s="404"/>
      <c r="B102" s="405"/>
      <c r="C102" s="404" t="s">
        <v>704</v>
      </c>
      <c r="D102" s="404" t="s">
        <v>621</v>
      </c>
      <c r="E102" s="404" t="s">
        <v>1465</v>
      </c>
      <c r="F102" s="404" t="s">
        <v>704</v>
      </c>
      <c r="G102" s="405" t="s">
        <v>439</v>
      </c>
      <c r="H102" s="406" t="s">
        <v>704</v>
      </c>
      <c r="I102" s="406" t="s">
        <v>704</v>
      </c>
      <c r="J102" s="406">
        <v>0</v>
      </c>
      <c r="K102" s="404" t="s">
        <v>704</v>
      </c>
      <c r="L102" s="404" t="s">
        <v>704</v>
      </c>
      <c r="M102" s="404" t="s">
        <v>622</v>
      </c>
      <c r="N102" s="404" t="s">
        <v>636</v>
      </c>
      <c r="O102" s="404" t="s">
        <v>1485</v>
      </c>
      <c r="P102" s="404" t="s">
        <v>387</v>
      </c>
      <c r="Q102" s="404" t="s">
        <v>704</v>
      </c>
      <c r="R102" s="404" t="s">
        <v>1478</v>
      </c>
      <c r="S102" s="404" t="s">
        <v>1473</v>
      </c>
      <c r="T102" s="405" t="s">
        <v>704</v>
      </c>
      <c r="U102" s="404" t="s">
        <v>704</v>
      </c>
      <c r="V102" s="404" t="s">
        <v>623</v>
      </c>
      <c r="W102" s="407"/>
    </row>
    <row r="103" spans="1:23" ht="45" x14ac:dyDescent="0.25">
      <c r="A103" s="404"/>
      <c r="B103" s="405"/>
      <c r="C103" s="404"/>
      <c r="D103" s="404" t="s">
        <v>678</v>
      </c>
      <c r="E103" s="404" t="s">
        <v>1465</v>
      </c>
      <c r="F103" s="404" t="s">
        <v>622</v>
      </c>
      <c r="G103" s="405" t="s">
        <v>704</v>
      </c>
      <c r="H103" s="406" t="s">
        <v>704</v>
      </c>
      <c r="I103" s="406" t="s">
        <v>704</v>
      </c>
      <c r="J103" s="406">
        <v>0</v>
      </c>
      <c r="K103" s="404" t="s">
        <v>704</v>
      </c>
      <c r="L103" s="404" t="s">
        <v>704</v>
      </c>
      <c r="M103" s="404" t="s">
        <v>704</v>
      </c>
      <c r="N103" s="404" t="s">
        <v>694</v>
      </c>
      <c r="O103" s="404" t="s">
        <v>1486</v>
      </c>
      <c r="P103" s="404" t="s">
        <v>695</v>
      </c>
      <c r="Q103" s="404" t="s">
        <v>704</v>
      </c>
      <c r="R103" s="404" t="s">
        <v>1478</v>
      </c>
      <c r="S103" s="404" t="s">
        <v>1473</v>
      </c>
      <c r="T103" s="405" t="s">
        <v>704</v>
      </c>
      <c r="U103" s="404" t="s">
        <v>704</v>
      </c>
      <c r="V103" s="404" t="s">
        <v>679</v>
      </c>
      <c r="W103" s="407"/>
    </row>
    <row r="104" spans="1:23" ht="45" x14ac:dyDescent="0.25">
      <c r="A104" s="404"/>
      <c r="B104" s="405"/>
      <c r="C104" s="404"/>
      <c r="D104" s="404" t="s">
        <v>684</v>
      </c>
      <c r="E104" s="404" t="s">
        <v>1459</v>
      </c>
      <c r="F104" s="404" t="s">
        <v>685</v>
      </c>
      <c r="G104" s="405" t="s">
        <v>704</v>
      </c>
      <c r="H104" s="406" t="s">
        <v>704</v>
      </c>
      <c r="I104" s="406" t="s">
        <v>704</v>
      </c>
      <c r="J104" s="406">
        <v>0</v>
      </c>
      <c r="K104" s="404" t="s">
        <v>704</v>
      </c>
      <c r="L104" s="404" t="s">
        <v>704</v>
      </c>
      <c r="M104" s="404" t="s">
        <v>704</v>
      </c>
      <c r="N104" s="404" t="s">
        <v>694</v>
      </c>
      <c r="O104" s="404" t="s">
        <v>1486</v>
      </c>
      <c r="P104" s="404" t="s">
        <v>695</v>
      </c>
      <c r="Q104" s="404" t="s">
        <v>704</v>
      </c>
      <c r="R104" s="404" t="s">
        <v>1478</v>
      </c>
      <c r="S104" s="404" t="s">
        <v>1473</v>
      </c>
      <c r="T104" s="405" t="s">
        <v>704</v>
      </c>
      <c r="U104" s="404" t="s">
        <v>704</v>
      </c>
      <c r="V104" s="404" t="s">
        <v>686</v>
      </c>
      <c r="W104" s="407"/>
    </row>
    <row r="105" spans="1:23" ht="45" x14ac:dyDescent="0.25">
      <c r="A105" s="404"/>
      <c r="B105" s="405"/>
      <c r="C105" s="404"/>
      <c r="D105" s="404" t="s">
        <v>618</v>
      </c>
      <c r="E105" s="404" t="s">
        <v>1421</v>
      </c>
      <c r="F105" s="404" t="s">
        <v>704</v>
      </c>
      <c r="G105" s="405" t="s">
        <v>439</v>
      </c>
      <c r="H105" s="406" t="s">
        <v>704</v>
      </c>
      <c r="I105" s="406" t="s">
        <v>704</v>
      </c>
      <c r="J105" s="406">
        <v>0</v>
      </c>
      <c r="K105" s="404" t="s">
        <v>704</v>
      </c>
      <c r="L105" s="404" t="s">
        <v>704</v>
      </c>
      <c r="M105" s="404" t="s">
        <v>619</v>
      </c>
      <c r="N105" s="404" t="s">
        <v>636</v>
      </c>
      <c r="O105" s="404" t="s">
        <v>1485</v>
      </c>
      <c r="P105" s="404" t="s">
        <v>387</v>
      </c>
      <c r="Q105" s="404" t="s">
        <v>704</v>
      </c>
      <c r="R105" s="404" t="s">
        <v>1478</v>
      </c>
      <c r="S105" s="404" t="s">
        <v>1473</v>
      </c>
      <c r="T105" s="405" t="s">
        <v>704</v>
      </c>
      <c r="U105" s="404" t="s">
        <v>704</v>
      </c>
      <c r="V105" s="404" t="s">
        <v>620</v>
      </c>
      <c r="W105" s="407"/>
    </row>
    <row r="106" spans="1:23" ht="45" x14ac:dyDescent="0.25">
      <c r="A106" s="404"/>
      <c r="B106" s="405"/>
      <c r="C106" s="404"/>
      <c r="D106" s="404" t="s">
        <v>672</v>
      </c>
      <c r="E106" s="404" t="s">
        <v>1421</v>
      </c>
      <c r="F106" s="404" t="s">
        <v>673</v>
      </c>
      <c r="G106" s="405" t="s">
        <v>704</v>
      </c>
      <c r="H106" s="406" t="s">
        <v>704</v>
      </c>
      <c r="I106" s="406" t="s">
        <v>704</v>
      </c>
      <c r="J106" s="406">
        <v>0</v>
      </c>
      <c r="K106" s="404" t="s">
        <v>704</v>
      </c>
      <c r="L106" s="404" t="s">
        <v>704</v>
      </c>
      <c r="M106" s="404" t="s">
        <v>704</v>
      </c>
      <c r="N106" s="404" t="s">
        <v>694</v>
      </c>
      <c r="O106" s="404" t="s">
        <v>1486</v>
      </c>
      <c r="P106" s="404" t="s">
        <v>695</v>
      </c>
      <c r="Q106" s="404" t="s">
        <v>704</v>
      </c>
      <c r="R106" s="404" t="s">
        <v>1478</v>
      </c>
      <c r="S106" s="404" t="s">
        <v>1473</v>
      </c>
      <c r="T106" s="405" t="s">
        <v>704</v>
      </c>
      <c r="U106" s="404" t="s">
        <v>704</v>
      </c>
      <c r="V106" s="404" t="s">
        <v>674</v>
      </c>
      <c r="W106" s="407"/>
    </row>
    <row r="107" spans="1:23" ht="45" x14ac:dyDescent="0.25">
      <c r="A107" s="404"/>
      <c r="B107" s="405"/>
      <c r="C107" s="404"/>
      <c r="D107" s="404" t="s">
        <v>615</v>
      </c>
      <c r="E107" s="404" t="s">
        <v>1462</v>
      </c>
      <c r="F107" s="404" t="s">
        <v>704</v>
      </c>
      <c r="G107" s="405" t="s">
        <v>439</v>
      </c>
      <c r="H107" s="406" t="s">
        <v>704</v>
      </c>
      <c r="I107" s="406" t="s">
        <v>704</v>
      </c>
      <c r="J107" s="406">
        <v>0</v>
      </c>
      <c r="K107" s="404" t="s">
        <v>704</v>
      </c>
      <c r="L107" s="404" t="s">
        <v>704</v>
      </c>
      <c r="M107" s="404" t="s">
        <v>616</v>
      </c>
      <c r="N107" s="404" t="s">
        <v>636</v>
      </c>
      <c r="O107" s="404" t="s">
        <v>1485</v>
      </c>
      <c r="P107" s="404" t="s">
        <v>387</v>
      </c>
      <c r="Q107" s="404" t="s">
        <v>704</v>
      </c>
      <c r="R107" s="404" t="s">
        <v>1478</v>
      </c>
      <c r="S107" s="404" t="s">
        <v>1473</v>
      </c>
      <c r="T107" s="405" t="s">
        <v>704</v>
      </c>
      <c r="U107" s="404" t="s">
        <v>704</v>
      </c>
      <c r="V107" s="404" t="s">
        <v>617</v>
      </c>
      <c r="W107" s="407"/>
    </row>
    <row r="108" spans="1:23" ht="45" x14ac:dyDescent="0.25">
      <c r="A108" s="404"/>
      <c r="B108" s="405"/>
      <c r="C108" s="404"/>
      <c r="D108" s="404" t="s">
        <v>612</v>
      </c>
      <c r="E108" s="404" t="s">
        <v>1462</v>
      </c>
      <c r="F108" s="404" t="s">
        <v>704</v>
      </c>
      <c r="G108" s="405" t="s">
        <v>439</v>
      </c>
      <c r="H108" s="406" t="s">
        <v>704</v>
      </c>
      <c r="I108" s="406" t="s">
        <v>704</v>
      </c>
      <c r="J108" s="406">
        <v>0</v>
      </c>
      <c r="K108" s="404" t="s">
        <v>704</v>
      </c>
      <c r="L108" s="404" t="s">
        <v>704</v>
      </c>
      <c r="M108" s="404" t="s">
        <v>613</v>
      </c>
      <c r="N108" s="404" t="s">
        <v>636</v>
      </c>
      <c r="O108" s="404" t="s">
        <v>1485</v>
      </c>
      <c r="P108" s="404" t="s">
        <v>387</v>
      </c>
      <c r="Q108" s="404" t="s">
        <v>704</v>
      </c>
      <c r="R108" s="404" t="s">
        <v>1478</v>
      </c>
      <c r="S108" s="404" t="s">
        <v>1473</v>
      </c>
      <c r="T108" s="405" t="s">
        <v>704</v>
      </c>
      <c r="U108" s="404" t="s">
        <v>704</v>
      </c>
      <c r="V108" s="404" t="s">
        <v>614</v>
      </c>
      <c r="W108" s="407"/>
    </row>
    <row r="109" spans="1:23" ht="45" x14ac:dyDescent="0.25">
      <c r="A109" s="404"/>
      <c r="B109" s="405"/>
      <c r="C109" s="404"/>
      <c r="D109" s="404" t="s">
        <v>609</v>
      </c>
      <c r="E109" s="404" t="s">
        <v>1462</v>
      </c>
      <c r="F109" s="404" t="s">
        <v>662</v>
      </c>
      <c r="G109" s="405" t="s">
        <v>704</v>
      </c>
      <c r="H109" s="406" t="s">
        <v>704</v>
      </c>
      <c r="I109" s="406" t="s">
        <v>704</v>
      </c>
      <c r="J109" s="406">
        <v>0</v>
      </c>
      <c r="K109" s="404" t="s">
        <v>704</v>
      </c>
      <c r="L109" s="404" t="s">
        <v>704</v>
      </c>
      <c r="M109" s="404" t="s">
        <v>704</v>
      </c>
      <c r="N109" s="404" t="s">
        <v>694</v>
      </c>
      <c r="O109" s="404" t="s">
        <v>1486</v>
      </c>
      <c r="P109" s="404" t="s">
        <v>695</v>
      </c>
      <c r="Q109" s="404" t="s">
        <v>704</v>
      </c>
      <c r="R109" s="404" t="s">
        <v>1478</v>
      </c>
      <c r="S109" s="404" t="s">
        <v>1473</v>
      </c>
      <c r="T109" s="405" t="s">
        <v>704</v>
      </c>
      <c r="U109" s="404" t="s">
        <v>704</v>
      </c>
      <c r="V109" s="404" t="s">
        <v>663</v>
      </c>
      <c r="W109" s="407"/>
    </row>
    <row r="110" spans="1:23" ht="45" x14ac:dyDescent="0.25">
      <c r="A110" s="404"/>
      <c r="B110" s="405"/>
      <c r="C110" s="404"/>
      <c r="D110" s="404"/>
      <c r="E110" s="404"/>
      <c r="F110" s="404" t="s">
        <v>704</v>
      </c>
      <c r="G110" s="405" t="s">
        <v>439</v>
      </c>
      <c r="H110" s="406" t="s">
        <v>704</v>
      </c>
      <c r="I110" s="406" t="s">
        <v>704</v>
      </c>
      <c r="J110" s="406">
        <v>0</v>
      </c>
      <c r="K110" s="404" t="s">
        <v>704</v>
      </c>
      <c r="L110" s="404" t="s">
        <v>704</v>
      </c>
      <c r="M110" s="404" t="s">
        <v>610</v>
      </c>
      <c r="N110" s="404" t="s">
        <v>636</v>
      </c>
      <c r="O110" s="404" t="s">
        <v>1485</v>
      </c>
      <c r="P110" s="404" t="s">
        <v>387</v>
      </c>
      <c r="Q110" s="404" t="s">
        <v>704</v>
      </c>
      <c r="R110" s="404" t="s">
        <v>1478</v>
      </c>
      <c r="S110" s="404" t="s">
        <v>1473</v>
      </c>
      <c r="T110" s="405" t="s">
        <v>704</v>
      </c>
      <c r="U110" s="404" t="s">
        <v>704</v>
      </c>
      <c r="V110" s="404" t="s">
        <v>611</v>
      </c>
      <c r="W110" s="407"/>
    </row>
    <row r="111" spans="1:23" ht="45" x14ac:dyDescent="0.25">
      <c r="A111" s="404"/>
      <c r="B111" s="405"/>
      <c r="C111" s="404"/>
      <c r="D111" s="404" t="s">
        <v>669</v>
      </c>
      <c r="E111" s="404" t="s">
        <v>1462</v>
      </c>
      <c r="F111" s="404" t="s">
        <v>670</v>
      </c>
      <c r="G111" s="405" t="s">
        <v>704</v>
      </c>
      <c r="H111" s="406" t="s">
        <v>704</v>
      </c>
      <c r="I111" s="406" t="s">
        <v>704</v>
      </c>
      <c r="J111" s="406">
        <v>0</v>
      </c>
      <c r="K111" s="404" t="s">
        <v>704</v>
      </c>
      <c r="L111" s="404" t="s">
        <v>704</v>
      </c>
      <c r="M111" s="404" t="s">
        <v>704</v>
      </c>
      <c r="N111" s="404" t="s">
        <v>694</v>
      </c>
      <c r="O111" s="404" t="s">
        <v>1486</v>
      </c>
      <c r="P111" s="404" t="s">
        <v>695</v>
      </c>
      <c r="Q111" s="404" t="s">
        <v>704</v>
      </c>
      <c r="R111" s="404" t="s">
        <v>1478</v>
      </c>
      <c r="S111" s="404" t="s">
        <v>1473</v>
      </c>
      <c r="T111" s="405" t="s">
        <v>704</v>
      </c>
      <c r="U111" s="404" t="s">
        <v>704</v>
      </c>
      <c r="V111" s="404" t="s">
        <v>671</v>
      </c>
      <c r="W111" s="407"/>
    </row>
    <row r="112" spans="1:23" ht="45" x14ac:dyDescent="0.25">
      <c r="A112" s="404"/>
      <c r="B112" s="405"/>
      <c r="C112" s="404"/>
      <c r="D112" s="404" t="s">
        <v>667</v>
      </c>
      <c r="E112" s="404" t="s">
        <v>1462</v>
      </c>
      <c r="F112" s="404" t="s">
        <v>613</v>
      </c>
      <c r="G112" s="405" t="s">
        <v>704</v>
      </c>
      <c r="H112" s="406" t="s">
        <v>704</v>
      </c>
      <c r="I112" s="406" t="s">
        <v>704</v>
      </c>
      <c r="J112" s="406">
        <v>0</v>
      </c>
      <c r="K112" s="404" t="s">
        <v>704</v>
      </c>
      <c r="L112" s="404" t="s">
        <v>704</v>
      </c>
      <c r="M112" s="404" t="s">
        <v>704</v>
      </c>
      <c r="N112" s="404" t="s">
        <v>694</v>
      </c>
      <c r="O112" s="404" t="s">
        <v>1486</v>
      </c>
      <c r="P112" s="404" t="s">
        <v>695</v>
      </c>
      <c r="Q112" s="404" t="s">
        <v>704</v>
      </c>
      <c r="R112" s="404" t="s">
        <v>1478</v>
      </c>
      <c r="S112" s="404" t="s">
        <v>1473</v>
      </c>
      <c r="T112" s="405" t="s">
        <v>704</v>
      </c>
      <c r="U112" s="404" t="s">
        <v>704</v>
      </c>
      <c r="V112" s="404" t="s">
        <v>668</v>
      </c>
      <c r="W112" s="407"/>
    </row>
    <row r="113" spans="1:23" ht="45" x14ac:dyDescent="0.25">
      <c r="A113" s="404"/>
      <c r="B113" s="405"/>
      <c r="C113" s="404"/>
      <c r="D113" s="404" t="s">
        <v>664</v>
      </c>
      <c r="E113" s="404" t="s">
        <v>1462</v>
      </c>
      <c r="F113" s="404" t="s">
        <v>665</v>
      </c>
      <c r="G113" s="405" t="s">
        <v>704</v>
      </c>
      <c r="H113" s="406" t="s">
        <v>704</v>
      </c>
      <c r="I113" s="406" t="s">
        <v>704</v>
      </c>
      <c r="J113" s="406">
        <v>0</v>
      </c>
      <c r="K113" s="404" t="s">
        <v>704</v>
      </c>
      <c r="L113" s="404" t="s">
        <v>704</v>
      </c>
      <c r="M113" s="404" t="s">
        <v>704</v>
      </c>
      <c r="N113" s="404" t="s">
        <v>694</v>
      </c>
      <c r="O113" s="404" t="s">
        <v>1486</v>
      </c>
      <c r="P113" s="404" t="s">
        <v>695</v>
      </c>
      <c r="Q113" s="404" t="s">
        <v>704</v>
      </c>
      <c r="R113" s="404" t="s">
        <v>1478</v>
      </c>
      <c r="S113" s="404" t="s">
        <v>1473</v>
      </c>
      <c r="T113" s="405" t="s">
        <v>704</v>
      </c>
      <c r="U113" s="404" t="s">
        <v>704</v>
      </c>
      <c r="V113" s="404" t="s">
        <v>666</v>
      </c>
      <c r="W113" s="407"/>
    </row>
    <row r="114" spans="1:23" ht="45" x14ac:dyDescent="0.25">
      <c r="A114" s="404"/>
      <c r="B114" s="405"/>
      <c r="C114" s="404"/>
      <c r="D114" s="404" t="s">
        <v>682</v>
      </c>
      <c r="E114" s="404" t="s">
        <v>1464</v>
      </c>
      <c r="F114" s="404" t="s">
        <v>658</v>
      </c>
      <c r="G114" s="405" t="s">
        <v>704</v>
      </c>
      <c r="H114" s="406" t="s">
        <v>704</v>
      </c>
      <c r="I114" s="406" t="s">
        <v>704</v>
      </c>
      <c r="J114" s="406">
        <v>0</v>
      </c>
      <c r="K114" s="404" t="s">
        <v>704</v>
      </c>
      <c r="L114" s="404" t="s">
        <v>704</v>
      </c>
      <c r="M114" s="404" t="s">
        <v>704</v>
      </c>
      <c r="N114" s="404" t="s">
        <v>694</v>
      </c>
      <c r="O114" s="404" t="s">
        <v>1486</v>
      </c>
      <c r="P114" s="404" t="s">
        <v>695</v>
      </c>
      <c r="Q114" s="404" t="s">
        <v>704</v>
      </c>
      <c r="R114" s="404" t="s">
        <v>1478</v>
      </c>
      <c r="S114" s="404" t="s">
        <v>1473</v>
      </c>
      <c r="T114" s="405" t="s">
        <v>704</v>
      </c>
      <c r="U114" s="404" t="s">
        <v>704</v>
      </c>
      <c r="V114" s="404" t="s">
        <v>683</v>
      </c>
      <c r="W114" s="407"/>
    </row>
    <row r="115" spans="1:23" ht="45" x14ac:dyDescent="0.25">
      <c r="A115" s="404"/>
      <c r="B115" s="405"/>
      <c r="C115" s="404"/>
      <c r="D115" s="404" t="s">
        <v>627</v>
      </c>
      <c r="E115" s="404" t="s">
        <v>1464</v>
      </c>
      <c r="F115" s="404" t="s">
        <v>704</v>
      </c>
      <c r="G115" s="405" t="s">
        <v>439</v>
      </c>
      <c r="H115" s="406" t="s">
        <v>704</v>
      </c>
      <c r="I115" s="406" t="s">
        <v>704</v>
      </c>
      <c r="J115" s="406">
        <v>0</v>
      </c>
      <c r="K115" s="404" t="s">
        <v>704</v>
      </c>
      <c r="L115" s="404" t="s">
        <v>704</v>
      </c>
      <c r="M115" s="404" t="s">
        <v>628</v>
      </c>
      <c r="N115" s="404" t="s">
        <v>636</v>
      </c>
      <c r="O115" s="404" t="s">
        <v>1485</v>
      </c>
      <c r="P115" s="404" t="s">
        <v>387</v>
      </c>
      <c r="Q115" s="404" t="s">
        <v>704</v>
      </c>
      <c r="R115" s="404" t="s">
        <v>1478</v>
      </c>
      <c r="S115" s="404" t="s">
        <v>1473</v>
      </c>
      <c r="T115" s="405" t="s">
        <v>704</v>
      </c>
      <c r="U115" s="404" t="s">
        <v>704</v>
      </c>
      <c r="V115" s="404" t="s">
        <v>629</v>
      </c>
      <c r="W115" s="407"/>
    </row>
    <row r="116" spans="1:23" ht="45" x14ac:dyDescent="0.25">
      <c r="A116" s="404"/>
      <c r="B116" s="405"/>
      <c r="C116" s="404"/>
      <c r="D116" s="404" t="s">
        <v>687</v>
      </c>
      <c r="E116" s="404" t="s">
        <v>687</v>
      </c>
      <c r="F116" s="404" t="s">
        <v>622</v>
      </c>
      <c r="G116" s="405" t="s">
        <v>704</v>
      </c>
      <c r="H116" s="406" t="s">
        <v>704</v>
      </c>
      <c r="I116" s="406" t="s">
        <v>704</v>
      </c>
      <c r="J116" s="406">
        <v>0</v>
      </c>
      <c r="K116" s="404" t="s">
        <v>704</v>
      </c>
      <c r="L116" s="404" t="s">
        <v>704</v>
      </c>
      <c r="M116" s="404" t="s">
        <v>704</v>
      </c>
      <c r="N116" s="404" t="s">
        <v>694</v>
      </c>
      <c r="O116" s="404" t="s">
        <v>1486</v>
      </c>
      <c r="P116" s="404" t="s">
        <v>695</v>
      </c>
      <c r="Q116" s="404" t="s">
        <v>704</v>
      </c>
      <c r="R116" s="404" t="s">
        <v>1478</v>
      </c>
      <c r="S116" s="404" t="s">
        <v>1473</v>
      </c>
      <c r="T116" s="405" t="s">
        <v>704</v>
      </c>
      <c r="U116" s="404" t="s">
        <v>704</v>
      </c>
      <c r="V116" s="404" t="s">
        <v>688</v>
      </c>
      <c r="W116" s="407"/>
    </row>
    <row r="117" spans="1:23" ht="45" x14ac:dyDescent="0.25">
      <c r="A117" s="404"/>
      <c r="B117" s="405"/>
      <c r="C117" s="404"/>
      <c r="D117" s="404" t="s">
        <v>606</v>
      </c>
      <c r="E117" s="404" t="s">
        <v>1461</v>
      </c>
      <c r="F117" s="404" t="s">
        <v>704</v>
      </c>
      <c r="G117" s="405" t="s">
        <v>439</v>
      </c>
      <c r="H117" s="406" t="s">
        <v>704</v>
      </c>
      <c r="I117" s="406" t="s">
        <v>704</v>
      </c>
      <c r="J117" s="406">
        <v>0</v>
      </c>
      <c r="K117" s="404" t="s">
        <v>704</v>
      </c>
      <c r="L117" s="404" t="s">
        <v>704</v>
      </c>
      <c r="M117" s="404" t="s">
        <v>607</v>
      </c>
      <c r="N117" s="404" t="s">
        <v>636</v>
      </c>
      <c r="O117" s="404" t="s">
        <v>1485</v>
      </c>
      <c r="P117" s="404" t="s">
        <v>387</v>
      </c>
      <c r="Q117" s="404" t="s">
        <v>704</v>
      </c>
      <c r="R117" s="404" t="s">
        <v>1478</v>
      </c>
      <c r="S117" s="404" t="s">
        <v>1473</v>
      </c>
      <c r="T117" s="405" t="s">
        <v>704</v>
      </c>
      <c r="U117" s="404" t="s">
        <v>704</v>
      </c>
      <c r="V117" s="404" t="s">
        <v>608</v>
      </c>
      <c r="W117" s="407"/>
    </row>
    <row r="118" spans="1:23" ht="45" x14ac:dyDescent="0.25">
      <c r="A118" s="404"/>
      <c r="B118" s="405"/>
      <c r="C118" s="404"/>
      <c r="D118" s="404" t="s">
        <v>654</v>
      </c>
      <c r="E118" s="404" t="s">
        <v>1461</v>
      </c>
      <c r="F118" s="404" t="s">
        <v>655</v>
      </c>
      <c r="G118" s="405" t="s">
        <v>704</v>
      </c>
      <c r="H118" s="406" t="s">
        <v>704</v>
      </c>
      <c r="I118" s="406" t="s">
        <v>704</v>
      </c>
      <c r="J118" s="406">
        <v>0</v>
      </c>
      <c r="K118" s="404" t="s">
        <v>704</v>
      </c>
      <c r="L118" s="404" t="s">
        <v>704</v>
      </c>
      <c r="M118" s="404" t="s">
        <v>704</v>
      </c>
      <c r="N118" s="404" t="s">
        <v>694</v>
      </c>
      <c r="O118" s="404" t="s">
        <v>1486</v>
      </c>
      <c r="P118" s="404" t="s">
        <v>695</v>
      </c>
      <c r="Q118" s="404" t="s">
        <v>704</v>
      </c>
      <c r="R118" s="404" t="s">
        <v>1478</v>
      </c>
      <c r="S118" s="404" t="s">
        <v>1473</v>
      </c>
      <c r="T118" s="405" t="s">
        <v>704</v>
      </c>
      <c r="U118" s="404" t="s">
        <v>704</v>
      </c>
      <c r="V118" s="404" t="s">
        <v>656</v>
      </c>
      <c r="W118" s="407"/>
    </row>
    <row r="119" spans="1:23" ht="45" x14ac:dyDescent="0.25">
      <c r="A119" s="404"/>
      <c r="B119" s="405"/>
      <c r="C119" s="404"/>
      <c r="D119" s="404" t="s">
        <v>660</v>
      </c>
      <c r="E119" s="404" t="s">
        <v>1461</v>
      </c>
      <c r="F119" s="404" t="s">
        <v>619</v>
      </c>
      <c r="G119" s="405" t="s">
        <v>704</v>
      </c>
      <c r="H119" s="406" t="s">
        <v>704</v>
      </c>
      <c r="I119" s="406" t="s">
        <v>704</v>
      </c>
      <c r="J119" s="406">
        <v>0</v>
      </c>
      <c r="K119" s="404" t="s">
        <v>704</v>
      </c>
      <c r="L119" s="404" t="s">
        <v>704</v>
      </c>
      <c r="M119" s="404" t="s">
        <v>704</v>
      </c>
      <c r="N119" s="404" t="s">
        <v>694</v>
      </c>
      <c r="O119" s="404" t="s">
        <v>1486</v>
      </c>
      <c r="P119" s="404" t="s">
        <v>695</v>
      </c>
      <c r="Q119" s="404" t="s">
        <v>704</v>
      </c>
      <c r="R119" s="404" t="s">
        <v>1478</v>
      </c>
      <c r="S119" s="404" t="s">
        <v>1473</v>
      </c>
      <c r="T119" s="405" t="s">
        <v>704</v>
      </c>
      <c r="U119" s="404" t="s">
        <v>704</v>
      </c>
      <c r="V119" s="404" t="s">
        <v>661</v>
      </c>
      <c r="W119" s="407"/>
    </row>
    <row r="120" spans="1:23" ht="45" x14ac:dyDescent="0.25">
      <c r="A120" s="404"/>
      <c r="B120" s="405"/>
      <c r="C120" s="404"/>
      <c r="D120" s="404" t="s">
        <v>657</v>
      </c>
      <c r="E120" s="404" t="s">
        <v>1461</v>
      </c>
      <c r="F120" s="404" t="s">
        <v>658</v>
      </c>
      <c r="G120" s="405" t="s">
        <v>704</v>
      </c>
      <c r="H120" s="406" t="s">
        <v>704</v>
      </c>
      <c r="I120" s="406" t="s">
        <v>704</v>
      </c>
      <c r="J120" s="406">
        <v>0</v>
      </c>
      <c r="K120" s="404" t="s">
        <v>704</v>
      </c>
      <c r="L120" s="404" t="s">
        <v>704</v>
      </c>
      <c r="M120" s="404" t="s">
        <v>704</v>
      </c>
      <c r="N120" s="404" t="s">
        <v>694</v>
      </c>
      <c r="O120" s="404" t="s">
        <v>1486</v>
      </c>
      <c r="P120" s="404" t="s">
        <v>695</v>
      </c>
      <c r="Q120" s="404" t="s">
        <v>704</v>
      </c>
      <c r="R120" s="404" t="s">
        <v>1478</v>
      </c>
      <c r="S120" s="404" t="s">
        <v>1473</v>
      </c>
      <c r="T120" s="405" t="s">
        <v>704</v>
      </c>
      <c r="U120" s="404" t="s">
        <v>704</v>
      </c>
      <c r="V120" s="404" t="s">
        <v>659</v>
      </c>
      <c r="W120" s="407"/>
    </row>
    <row r="121" spans="1:23" ht="45" x14ac:dyDescent="0.25">
      <c r="A121" s="404"/>
      <c r="B121" s="405"/>
      <c r="C121" s="404"/>
      <c r="D121" s="404" t="s">
        <v>675</v>
      </c>
      <c r="E121" s="404" t="s">
        <v>1463</v>
      </c>
      <c r="F121" s="404" t="s">
        <v>676</v>
      </c>
      <c r="G121" s="405" t="s">
        <v>704</v>
      </c>
      <c r="H121" s="406" t="s">
        <v>704</v>
      </c>
      <c r="I121" s="406" t="s">
        <v>704</v>
      </c>
      <c r="J121" s="406">
        <v>0</v>
      </c>
      <c r="K121" s="404" t="s">
        <v>704</v>
      </c>
      <c r="L121" s="404" t="s">
        <v>704</v>
      </c>
      <c r="M121" s="404" t="s">
        <v>704</v>
      </c>
      <c r="N121" s="404" t="s">
        <v>694</v>
      </c>
      <c r="O121" s="404" t="s">
        <v>1486</v>
      </c>
      <c r="P121" s="404" t="s">
        <v>695</v>
      </c>
      <c r="Q121" s="404" t="s">
        <v>704</v>
      </c>
      <c r="R121" s="404" t="s">
        <v>1478</v>
      </c>
      <c r="S121" s="404" t="s">
        <v>1473</v>
      </c>
      <c r="T121" s="405" t="s">
        <v>704</v>
      </c>
      <c r="U121" s="404" t="s">
        <v>704</v>
      </c>
      <c r="V121" s="404" t="s">
        <v>677</v>
      </c>
      <c r="W121" s="407"/>
    </row>
    <row r="122" spans="1:23" ht="45" x14ac:dyDescent="0.25">
      <c r="A122" s="404"/>
      <c r="B122" s="405"/>
      <c r="C122" s="404"/>
      <c r="D122" s="404" t="s">
        <v>680</v>
      </c>
      <c r="E122" s="404" t="s">
        <v>1422</v>
      </c>
      <c r="F122" s="404" t="s">
        <v>622</v>
      </c>
      <c r="G122" s="405" t="s">
        <v>704</v>
      </c>
      <c r="H122" s="406" t="s">
        <v>704</v>
      </c>
      <c r="I122" s="406" t="s">
        <v>704</v>
      </c>
      <c r="J122" s="406">
        <v>0</v>
      </c>
      <c r="K122" s="404" t="s">
        <v>704</v>
      </c>
      <c r="L122" s="404" t="s">
        <v>704</v>
      </c>
      <c r="M122" s="404" t="s">
        <v>704</v>
      </c>
      <c r="N122" s="404" t="s">
        <v>694</v>
      </c>
      <c r="O122" s="404" t="s">
        <v>1486</v>
      </c>
      <c r="P122" s="404" t="s">
        <v>695</v>
      </c>
      <c r="Q122" s="404" t="s">
        <v>704</v>
      </c>
      <c r="R122" s="404" t="s">
        <v>1478</v>
      </c>
      <c r="S122" s="404" t="s">
        <v>1473</v>
      </c>
      <c r="T122" s="405" t="s">
        <v>704</v>
      </c>
      <c r="U122" s="404" t="s">
        <v>704</v>
      </c>
      <c r="V122" s="404" t="s">
        <v>681</v>
      </c>
      <c r="W122" s="407"/>
    </row>
    <row r="123" spans="1:23" ht="45" x14ac:dyDescent="0.25">
      <c r="A123" s="404"/>
      <c r="B123" s="405"/>
      <c r="C123" s="404"/>
      <c r="D123" s="404" t="s">
        <v>624</v>
      </c>
      <c r="E123" s="404" t="s">
        <v>1422</v>
      </c>
      <c r="F123" s="404" t="s">
        <v>704</v>
      </c>
      <c r="G123" s="405" t="s">
        <v>439</v>
      </c>
      <c r="H123" s="406" t="s">
        <v>704</v>
      </c>
      <c r="I123" s="406" t="s">
        <v>704</v>
      </c>
      <c r="J123" s="406">
        <v>0</v>
      </c>
      <c r="K123" s="404" t="s">
        <v>704</v>
      </c>
      <c r="L123" s="404" t="s">
        <v>704</v>
      </c>
      <c r="M123" s="404" t="s">
        <v>625</v>
      </c>
      <c r="N123" s="404" t="s">
        <v>636</v>
      </c>
      <c r="O123" s="404" t="s">
        <v>1485</v>
      </c>
      <c r="P123" s="404" t="s">
        <v>387</v>
      </c>
      <c r="Q123" s="404" t="s">
        <v>704</v>
      </c>
      <c r="R123" s="404" t="s">
        <v>1478</v>
      </c>
      <c r="S123" s="404" t="s">
        <v>1473</v>
      </c>
      <c r="T123" s="405" t="s">
        <v>704</v>
      </c>
      <c r="U123" s="404" t="s">
        <v>704</v>
      </c>
      <c r="V123" s="404" t="s">
        <v>626</v>
      </c>
      <c r="W123" s="407"/>
    </row>
    <row r="124" spans="1:23" ht="30" x14ac:dyDescent="0.25">
      <c r="A124" s="406" t="s">
        <v>705</v>
      </c>
      <c r="B124" s="409"/>
      <c r="C124" s="406"/>
      <c r="D124" s="406"/>
      <c r="E124" s="406"/>
      <c r="F124" s="406"/>
      <c r="G124" s="409"/>
      <c r="H124" s="406"/>
      <c r="I124" s="406"/>
      <c r="J124" s="406"/>
      <c r="K124" s="406"/>
      <c r="L124" s="406"/>
      <c r="M124" s="406"/>
      <c r="N124" s="406"/>
      <c r="O124" s="406"/>
      <c r="P124" s="406"/>
      <c r="Q124" s="406"/>
      <c r="R124" s="406"/>
      <c r="S124" s="406"/>
      <c r="T124" s="409"/>
      <c r="U124" s="406"/>
      <c r="V124" s="406"/>
      <c r="W124" s="407">
        <v>9</v>
      </c>
    </row>
    <row r="125" spans="1:23" x14ac:dyDescent="0.25">
      <c r="A125"/>
      <c r="B125" s="398"/>
      <c r="C125"/>
      <c r="D125"/>
      <c r="E125"/>
      <c r="F125"/>
      <c r="G125" s="398"/>
      <c r="H125" s="164"/>
      <c r="I125" s="164"/>
      <c r="J125" s="399"/>
      <c r="K125" s="164"/>
      <c r="L125" s="164"/>
      <c r="M125"/>
      <c r="N125"/>
      <c r="O125"/>
      <c r="P125"/>
      <c r="Q125"/>
      <c r="R125"/>
      <c r="S125"/>
      <c r="T125" s="398"/>
      <c r="U125"/>
      <c r="V125"/>
      <c r="W125"/>
    </row>
    <row r="126" spans="1:23" x14ac:dyDescent="0.25">
      <c r="A126"/>
      <c r="B126" s="398"/>
      <c r="C126"/>
      <c r="D126"/>
      <c r="E126"/>
      <c r="F126"/>
      <c r="G126" s="398"/>
      <c r="H126" s="164"/>
      <c r="I126" s="164"/>
      <c r="J126" s="399"/>
      <c r="K126" s="164"/>
      <c r="L126" s="164"/>
      <c r="M126"/>
      <c r="N126"/>
      <c r="O126"/>
      <c r="P126"/>
      <c r="Q126"/>
      <c r="R126"/>
      <c r="S126"/>
      <c r="T126" s="398"/>
      <c r="U126"/>
      <c r="V126"/>
      <c r="W126"/>
    </row>
    <row r="127" spans="1:23" x14ac:dyDescent="0.25">
      <c r="A127"/>
      <c r="B127" s="398"/>
      <c r="C127"/>
      <c r="D127"/>
      <c r="E127"/>
      <c r="F127"/>
      <c r="G127" s="398"/>
      <c r="H127" s="164"/>
      <c r="I127" s="164"/>
      <c r="J127" s="399"/>
      <c r="K127" s="164"/>
      <c r="L127" s="164"/>
      <c r="M127"/>
      <c r="N127"/>
      <c r="O127"/>
      <c r="P127"/>
      <c r="Q127"/>
      <c r="R127"/>
      <c r="S127"/>
      <c r="T127" s="398"/>
      <c r="U127"/>
      <c r="V127"/>
      <c r="W127"/>
    </row>
    <row r="128" spans="1:23" x14ac:dyDescent="0.25">
      <c r="A128"/>
      <c r="B128" s="398"/>
      <c r="C128"/>
      <c r="D128"/>
      <c r="E128"/>
      <c r="F128"/>
      <c r="G128" s="398"/>
      <c r="H128" s="164"/>
      <c r="I128" s="164"/>
      <c r="J128" s="399"/>
      <c r="K128" s="164"/>
      <c r="L128" s="164"/>
      <c r="M128"/>
      <c r="N128"/>
      <c r="O128"/>
      <c r="P128"/>
      <c r="Q128"/>
      <c r="R128"/>
      <c r="S128"/>
      <c r="T128" s="398"/>
      <c r="U128"/>
      <c r="V128"/>
      <c r="W128"/>
    </row>
    <row r="129" spans="1:23" x14ac:dyDescent="0.25">
      <c r="A129"/>
      <c r="B129" s="398"/>
      <c r="C129"/>
      <c r="D129"/>
      <c r="E129"/>
      <c r="F129"/>
      <c r="G129" s="398"/>
      <c r="H129" s="164"/>
      <c r="I129" s="164"/>
      <c r="J129" s="399"/>
      <c r="K129" s="164"/>
      <c r="L129" s="164"/>
      <c r="M129"/>
      <c r="N129"/>
      <c r="O129"/>
      <c r="P129"/>
      <c r="Q129"/>
      <c r="R129"/>
      <c r="S129"/>
      <c r="T129" s="398"/>
      <c r="U129"/>
      <c r="V129"/>
      <c r="W129"/>
    </row>
    <row r="130" spans="1:23" x14ac:dyDescent="0.25">
      <c r="A130"/>
      <c r="B130" s="398"/>
      <c r="C130"/>
      <c r="D130"/>
      <c r="E130"/>
      <c r="F130"/>
      <c r="G130" s="398"/>
      <c r="H130" s="164"/>
      <c r="I130" s="164"/>
      <c r="J130" s="399"/>
      <c r="K130" s="164"/>
      <c r="L130" s="164"/>
      <c r="M130"/>
      <c r="N130"/>
      <c r="O130"/>
      <c r="P130"/>
      <c r="Q130"/>
      <c r="R130"/>
      <c r="S130"/>
      <c r="T130" s="398"/>
      <c r="U130"/>
      <c r="V130"/>
      <c r="W130"/>
    </row>
    <row r="131" spans="1:23" x14ac:dyDescent="0.25">
      <c r="A131"/>
      <c r="B131" s="398"/>
      <c r="C131"/>
      <c r="D131"/>
      <c r="E131"/>
      <c r="F131"/>
      <c r="G131" s="398"/>
      <c r="H131" s="164"/>
      <c r="I131" s="164"/>
      <c r="J131" s="399"/>
      <c r="K131" s="164"/>
      <c r="L131" s="164"/>
      <c r="M131"/>
      <c r="N131"/>
      <c r="O131"/>
      <c r="P131"/>
      <c r="Q131"/>
      <c r="R131"/>
      <c r="S131"/>
      <c r="T131" s="398"/>
      <c r="U131"/>
      <c r="V131"/>
      <c r="W131"/>
    </row>
    <row r="132" spans="1:23" x14ac:dyDescent="0.25">
      <c r="A132"/>
      <c r="B132" s="398"/>
      <c r="C132"/>
      <c r="D132"/>
      <c r="E132"/>
      <c r="F132"/>
      <c r="G132" s="398"/>
      <c r="H132" s="164"/>
      <c r="I132" s="164"/>
      <c r="J132" s="399"/>
      <c r="K132" s="164"/>
      <c r="L132" s="164"/>
      <c r="M132"/>
      <c r="N132"/>
      <c r="O132"/>
      <c r="P132"/>
      <c r="Q132"/>
      <c r="R132"/>
      <c r="S132"/>
      <c r="T132" s="398"/>
      <c r="U132"/>
      <c r="V132"/>
      <c r="W132"/>
    </row>
    <row r="133" spans="1:23" x14ac:dyDescent="0.25">
      <c r="A133"/>
      <c r="B133" s="398"/>
      <c r="C133"/>
      <c r="D133"/>
      <c r="E133"/>
      <c r="F133"/>
      <c r="G133" s="398"/>
      <c r="H133" s="164"/>
      <c r="I133" s="164"/>
      <c r="J133" s="399"/>
      <c r="K133" s="164"/>
      <c r="L133" s="164"/>
      <c r="M133"/>
      <c r="N133"/>
      <c r="O133"/>
      <c r="P133"/>
      <c r="Q133"/>
      <c r="R133"/>
      <c r="S133"/>
      <c r="T133" s="398"/>
      <c r="U133"/>
      <c r="V133"/>
      <c r="W133"/>
    </row>
    <row r="134" spans="1:23" x14ac:dyDescent="0.25">
      <c r="A134"/>
      <c r="B134" s="398"/>
      <c r="C134"/>
      <c r="D134"/>
      <c r="E134"/>
      <c r="F134"/>
      <c r="G134" s="398"/>
      <c r="H134" s="164"/>
      <c r="I134" s="164"/>
      <c r="J134" s="399"/>
      <c r="K134" s="164"/>
      <c r="L134" s="164"/>
      <c r="M134"/>
      <c r="N134"/>
      <c r="O134"/>
      <c r="P134"/>
      <c r="Q134"/>
      <c r="R134"/>
      <c r="S134"/>
      <c r="T134" s="398"/>
      <c r="U134"/>
      <c r="V134"/>
      <c r="W134"/>
    </row>
    <row r="135" spans="1:23" x14ac:dyDescent="0.25">
      <c r="A135"/>
      <c r="B135" s="398"/>
      <c r="C135"/>
      <c r="D135"/>
      <c r="E135"/>
      <c r="F135"/>
      <c r="G135" s="398"/>
      <c r="H135" s="164"/>
      <c r="I135" s="164"/>
      <c r="J135" s="399"/>
      <c r="K135" s="164"/>
      <c r="L135" s="164"/>
      <c r="M135"/>
      <c r="N135"/>
      <c r="O135"/>
      <c r="P135"/>
      <c r="Q135"/>
      <c r="R135"/>
      <c r="S135"/>
      <c r="T135" s="398"/>
      <c r="U135"/>
      <c r="V135"/>
      <c r="W135"/>
    </row>
    <row r="136" spans="1:23" x14ac:dyDescent="0.25">
      <c r="A136"/>
      <c r="B136" s="398"/>
      <c r="C136"/>
      <c r="D136"/>
      <c r="E136"/>
      <c r="F136"/>
      <c r="G136" s="398"/>
      <c r="H136" s="164"/>
      <c r="I136" s="164"/>
      <c r="J136" s="399"/>
      <c r="K136" s="164"/>
      <c r="L136" s="164"/>
      <c r="M136"/>
      <c r="N136"/>
      <c r="O136"/>
      <c r="P136"/>
      <c r="Q136"/>
      <c r="R136"/>
      <c r="S136"/>
      <c r="T136" s="398"/>
      <c r="U136"/>
      <c r="V136"/>
      <c r="W136"/>
    </row>
    <row r="137" spans="1:23" x14ac:dyDescent="0.25">
      <c r="A137"/>
      <c r="B137" s="398"/>
      <c r="C137"/>
      <c r="D137"/>
      <c r="E137"/>
      <c r="F137"/>
      <c r="G137" s="398"/>
      <c r="H137" s="164"/>
      <c r="I137" s="164"/>
      <c r="J137" s="399"/>
      <c r="K137" s="164"/>
      <c r="L137" s="164"/>
      <c r="M137"/>
      <c r="N137"/>
      <c r="O137"/>
      <c r="P137"/>
      <c r="Q137"/>
      <c r="R137"/>
      <c r="S137"/>
      <c r="T137" s="398"/>
      <c r="U137"/>
      <c r="V137"/>
      <c r="W137"/>
    </row>
    <row r="138" spans="1:23" x14ac:dyDescent="0.25">
      <c r="A138"/>
      <c r="B138" s="398"/>
      <c r="C138"/>
      <c r="D138"/>
      <c r="E138"/>
      <c r="F138"/>
      <c r="G138" s="398"/>
      <c r="H138" s="164"/>
      <c r="I138" s="164"/>
      <c r="J138" s="399"/>
      <c r="K138" s="164"/>
      <c r="L138" s="164"/>
      <c r="M138"/>
      <c r="N138"/>
      <c r="O138"/>
      <c r="P138"/>
      <c r="Q138"/>
      <c r="R138"/>
      <c r="S138"/>
      <c r="T138" s="398"/>
      <c r="U138"/>
      <c r="V138"/>
      <c r="W138"/>
    </row>
    <row r="139" spans="1:23" x14ac:dyDescent="0.25">
      <c r="A139"/>
      <c r="B139" s="398"/>
      <c r="C139"/>
      <c r="D139"/>
      <c r="E139"/>
      <c r="F139"/>
      <c r="G139" s="398"/>
      <c r="H139" s="164"/>
      <c r="I139" s="164"/>
      <c r="J139" s="399"/>
      <c r="K139" s="164"/>
      <c r="L139" s="164"/>
      <c r="M139"/>
      <c r="N139"/>
      <c r="O139"/>
      <c r="P139"/>
      <c r="Q139"/>
      <c r="R139"/>
      <c r="S139"/>
      <c r="T139" s="398"/>
      <c r="U139"/>
      <c r="V139"/>
      <c r="W139"/>
    </row>
    <row r="140" spans="1:23" x14ac:dyDescent="0.25">
      <c r="A140"/>
      <c r="B140" s="398"/>
      <c r="C140"/>
      <c r="D140"/>
      <c r="E140"/>
      <c r="F140"/>
      <c r="G140" s="398"/>
      <c r="H140" s="164"/>
      <c r="I140" s="164"/>
      <c r="J140" s="399"/>
      <c r="K140" s="164"/>
      <c r="L140" s="164"/>
      <c r="M140"/>
      <c r="N140"/>
      <c r="O140"/>
      <c r="P140"/>
      <c r="Q140"/>
      <c r="R140"/>
      <c r="S140"/>
      <c r="T140" s="398"/>
      <c r="U140"/>
      <c r="V140"/>
      <c r="W140"/>
    </row>
    <row r="141" spans="1:23" x14ac:dyDescent="0.25">
      <c r="A141"/>
      <c r="B141" s="398"/>
      <c r="C141"/>
      <c r="D141"/>
      <c r="E141"/>
      <c r="F141"/>
      <c r="G141" s="398"/>
      <c r="H141" s="164"/>
      <c r="I141" s="164"/>
      <c r="J141" s="399"/>
      <c r="K141" s="164"/>
      <c r="L141" s="164"/>
      <c r="M141"/>
      <c r="N141"/>
      <c r="O141"/>
      <c r="P141"/>
      <c r="Q141"/>
      <c r="R141"/>
      <c r="S141"/>
      <c r="T141" s="398"/>
      <c r="U141"/>
      <c r="V141"/>
      <c r="W141"/>
    </row>
    <row r="142" spans="1:23" x14ac:dyDescent="0.25">
      <c r="A142"/>
      <c r="B142" s="398"/>
      <c r="C142"/>
      <c r="D142"/>
      <c r="E142"/>
      <c r="F142"/>
      <c r="G142" s="398"/>
      <c r="H142" s="164"/>
      <c r="I142" s="164"/>
      <c r="J142" s="399"/>
      <c r="K142" s="164"/>
      <c r="L142" s="164"/>
      <c r="M142"/>
      <c r="N142"/>
      <c r="O142"/>
      <c r="P142"/>
      <c r="Q142"/>
      <c r="R142"/>
      <c r="S142"/>
      <c r="T142" s="398"/>
      <c r="U142"/>
      <c r="V142"/>
      <c r="W142"/>
    </row>
    <row r="143" spans="1:23" x14ac:dyDescent="0.25">
      <c r="A143"/>
      <c r="B143" s="398"/>
      <c r="C143"/>
      <c r="D143"/>
      <c r="E143"/>
      <c r="F143"/>
      <c r="G143" s="398"/>
      <c r="H143" s="164"/>
      <c r="I143" s="164"/>
      <c r="J143" s="399"/>
      <c r="K143" s="164"/>
      <c r="L143" s="164"/>
      <c r="M143"/>
      <c r="N143"/>
      <c r="O143"/>
      <c r="P143"/>
      <c r="Q143"/>
      <c r="R143"/>
      <c r="S143"/>
      <c r="T143" s="398"/>
      <c r="U143"/>
      <c r="V143"/>
      <c r="W143"/>
    </row>
    <row r="144" spans="1:23" x14ac:dyDescent="0.25">
      <c r="A144"/>
      <c r="B144" s="398"/>
      <c r="C144"/>
      <c r="D144"/>
      <c r="E144"/>
      <c r="F144"/>
      <c r="G144" s="398"/>
      <c r="H144" s="164"/>
      <c r="I144" s="164"/>
      <c r="J144" s="399"/>
      <c r="K144" s="164"/>
      <c r="L144" s="164"/>
      <c r="M144"/>
      <c r="N144"/>
      <c r="O144"/>
      <c r="P144"/>
      <c r="Q144"/>
      <c r="R144"/>
      <c r="S144"/>
      <c r="T144" s="398"/>
      <c r="U144"/>
      <c r="V144"/>
      <c r="W144"/>
    </row>
    <row r="145" spans="1:23" x14ac:dyDescent="0.25">
      <c r="A145"/>
      <c r="B145" s="398"/>
      <c r="C145"/>
      <c r="D145"/>
      <c r="E145"/>
      <c r="F145"/>
      <c r="G145" s="398"/>
      <c r="H145" s="164"/>
      <c r="I145" s="164"/>
      <c r="J145" s="399"/>
      <c r="K145" s="164"/>
      <c r="L145" s="164"/>
      <c r="M145"/>
      <c r="N145"/>
      <c r="O145"/>
      <c r="P145"/>
      <c r="Q145"/>
      <c r="R145"/>
      <c r="S145"/>
      <c r="T145" s="398"/>
      <c r="U145"/>
      <c r="V145"/>
      <c r="W145"/>
    </row>
    <row r="146" spans="1:23" x14ac:dyDescent="0.25">
      <c r="A146"/>
      <c r="B146" s="398"/>
      <c r="C146"/>
      <c r="D146"/>
      <c r="E146"/>
      <c r="F146"/>
      <c r="G146" s="398"/>
      <c r="H146" s="164"/>
      <c r="I146" s="164"/>
      <c r="J146" s="399"/>
      <c r="K146" s="164"/>
      <c r="L146" s="164"/>
      <c r="M146"/>
      <c r="N146"/>
      <c r="O146"/>
      <c r="P146"/>
      <c r="Q146"/>
      <c r="R146"/>
      <c r="S146"/>
      <c r="T146" s="398"/>
      <c r="U146"/>
      <c r="V146"/>
      <c r="W146"/>
    </row>
    <row r="147" spans="1:23" x14ac:dyDescent="0.25">
      <c r="A147"/>
      <c r="B147" s="398"/>
      <c r="C147"/>
      <c r="D147"/>
      <c r="E147"/>
      <c r="F147"/>
      <c r="G147" s="398"/>
      <c r="H147" s="164"/>
      <c r="I147" s="164"/>
      <c r="J147" s="399"/>
      <c r="K147" s="164"/>
      <c r="L147" s="164"/>
      <c r="M147"/>
      <c r="N147"/>
      <c r="O147"/>
      <c r="P147"/>
      <c r="Q147"/>
      <c r="R147"/>
      <c r="S147"/>
      <c r="T147" s="398"/>
      <c r="U147"/>
      <c r="V147"/>
      <c r="W147"/>
    </row>
    <row r="148" spans="1:23" x14ac:dyDescent="0.25">
      <c r="A148"/>
      <c r="B148" s="398"/>
      <c r="C148"/>
      <c r="D148"/>
      <c r="E148"/>
      <c r="F148"/>
      <c r="G148" s="398"/>
      <c r="H148" s="164"/>
      <c r="I148" s="164"/>
      <c r="J148" s="399"/>
      <c r="K148" s="164"/>
      <c r="L148" s="164"/>
      <c r="M148"/>
      <c r="N148"/>
      <c r="O148"/>
      <c r="P148"/>
      <c r="Q148"/>
      <c r="R148"/>
      <c r="S148"/>
      <c r="T148" s="398"/>
      <c r="U148"/>
      <c r="V148"/>
      <c r="W148"/>
    </row>
    <row r="149" spans="1:23" x14ac:dyDescent="0.25">
      <c r="A149"/>
      <c r="B149" s="398"/>
      <c r="C149"/>
      <c r="D149"/>
      <c r="E149"/>
      <c r="F149"/>
      <c r="G149" s="398"/>
      <c r="H149" s="164"/>
      <c r="I149" s="164"/>
      <c r="J149" s="399"/>
      <c r="K149" s="164"/>
      <c r="L149" s="164"/>
      <c r="M149"/>
      <c r="N149"/>
      <c r="O149"/>
      <c r="P149"/>
      <c r="Q149"/>
      <c r="R149"/>
      <c r="S149"/>
      <c r="T149" s="398"/>
      <c r="U149"/>
      <c r="V149"/>
      <c r="W149"/>
    </row>
    <row r="150" spans="1:23" x14ac:dyDescent="0.25">
      <c r="A150"/>
      <c r="B150" s="398"/>
      <c r="C150"/>
      <c r="D150"/>
      <c r="E150"/>
      <c r="F150"/>
      <c r="G150" s="398"/>
      <c r="H150" s="164"/>
      <c r="I150" s="164"/>
      <c r="J150" s="399"/>
      <c r="K150" s="164"/>
      <c r="L150" s="164"/>
      <c r="M150"/>
      <c r="N150"/>
      <c r="O150"/>
      <c r="P150"/>
      <c r="Q150"/>
      <c r="R150"/>
      <c r="S150"/>
      <c r="T150" s="398"/>
      <c r="U150"/>
      <c r="V150"/>
      <c r="W150"/>
    </row>
    <row r="151" spans="1:23" x14ac:dyDescent="0.25">
      <c r="A151"/>
      <c r="B151" s="398"/>
      <c r="C151"/>
      <c r="D151"/>
      <c r="E151"/>
      <c r="F151"/>
      <c r="G151" s="398"/>
      <c r="H151" s="164"/>
      <c r="I151" s="164"/>
      <c r="J151" s="399"/>
      <c r="K151" s="164"/>
      <c r="L151" s="164"/>
      <c r="M151"/>
      <c r="N151"/>
      <c r="O151"/>
      <c r="P151"/>
      <c r="Q151"/>
      <c r="R151"/>
      <c r="S151"/>
      <c r="T151" s="398"/>
      <c r="U151"/>
      <c r="V151"/>
      <c r="W151"/>
    </row>
    <row r="152" spans="1:23" x14ac:dyDescent="0.25">
      <c r="A152"/>
      <c r="B152" s="398"/>
      <c r="C152"/>
      <c r="D152"/>
      <c r="E152"/>
      <c r="F152"/>
      <c r="G152" s="398"/>
      <c r="H152" s="164"/>
      <c r="I152" s="164"/>
      <c r="J152" s="399"/>
      <c r="K152" s="164"/>
      <c r="L152" s="164"/>
      <c r="M152"/>
      <c r="N152"/>
      <c r="O152"/>
      <c r="P152"/>
      <c r="Q152"/>
      <c r="R152"/>
      <c r="S152"/>
      <c r="T152" s="398"/>
      <c r="U152"/>
      <c r="V152"/>
      <c r="W152"/>
    </row>
    <row r="153" spans="1:23" x14ac:dyDescent="0.25">
      <c r="A153"/>
      <c r="B153" s="398"/>
      <c r="C153"/>
      <c r="D153"/>
      <c r="E153"/>
      <c r="F153"/>
      <c r="G153" s="398"/>
      <c r="H153" s="164"/>
      <c r="I153" s="164"/>
      <c r="J153" s="399"/>
      <c r="K153" s="164"/>
      <c r="L153" s="164"/>
      <c r="M153"/>
      <c r="N153"/>
      <c r="O153"/>
      <c r="P153"/>
      <c r="Q153"/>
      <c r="R153"/>
      <c r="S153"/>
      <c r="T153" s="398"/>
      <c r="U153"/>
      <c r="V153"/>
      <c r="W153"/>
    </row>
    <row r="154" spans="1:23" x14ac:dyDescent="0.25">
      <c r="A154"/>
      <c r="B154" s="398"/>
      <c r="C154"/>
      <c r="D154"/>
      <c r="E154"/>
      <c r="F154"/>
      <c r="G154" s="398"/>
      <c r="H154" s="164"/>
      <c r="I154" s="164"/>
      <c r="J154" s="399"/>
      <c r="K154" s="164"/>
      <c r="L154" s="164"/>
      <c r="M154"/>
      <c r="N154"/>
      <c r="O154"/>
      <c r="P154"/>
      <c r="Q154"/>
      <c r="R154"/>
      <c r="S154"/>
      <c r="T154" s="398"/>
      <c r="U154"/>
      <c r="V154"/>
      <c r="W154"/>
    </row>
    <row r="155" spans="1:23" x14ac:dyDescent="0.25">
      <c r="A155"/>
      <c r="B155" s="398"/>
      <c r="C155"/>
      <c r="D155"/>
      <c r="E155"/>
      <c r="F155"/>
      <c r="G155" s="398"/>
      <c r="H155" s="164"/>
      <c r="I155" s="164"/>
      <c r="J155" s="399"/>
      <c r="K155" s="164"/>
      <c r="L155" s="164"/>
      <c r="M155"/>
      <c r="N155"/>
      <c r="O155"/>
      <c r="P155"/>
      <c r="Q155"/>
      <c r="R155"/>
      <c r="S155"/>
      <c r="T155" s="398"/>
      <c r="U155"/>
      <c r="V155"/>
      <c r="W155"/>
    </row>
    <row r="156" spans="1:23" x14ac:dyDescent="0.25">
      <c r="A156"/>
      <c r="B156" s="398"/>
      <c r="C156"/>
      <c r="D156"/>
      <c r="E156"/>
      <c r="F156"/>
      <c r="G156" s="398"/>
      <c r="H156" s="164"/>
      <c r="I156" s="164"/>
      <c r="J156" s="399"/>
      <c r="K156" s="164"/>
      <c r="L156" s="164"/>
      <c r="M156"/>
      <c r="N156"/>
      <c r="O156"/>
      <c r="P156"/>
      <c r="Q156"/>
      <c r="R156"/>
      <c r="S156"/>
      <c r="T156" s="398"/>
      <c r="U156"/>
      <c r="V156"/>
      <c r="W156"/>
    </row>
    <row r="157" spans="1:23" x14ac:dyDescent="0.25">
      <c r="A157"/>
      <c r="B157" s="398"/>
      <c r="C157"/>
      <c r="D157"/>
      <c r="E157"/>
      <c r="F157"/>
      <c r="G157" s="398"/>
      <c r="H157" s="164"/>
      <c r="I157" s="164"/>
      <c r="J157" s="399"/>
      <c r="K157" s="164"/>
      <c r="L157" s="164"/>
      <c r="M157"/>
      <c r="N157"/>
      <c r="O157"/>
      <c r="P157"/>
      <c r="Q157"/>
      <c r="R157"/>
      <c r="S157"/>
      <c r="T157" s="398"/>
      <c r="U157"/>
      <c r="V157"/>
      <c r="W157"/>
    </row>
    <row r="158" spans="1:23" x14ac:dyDescent="0.25">
      <c r="A158"/>
      <c r="B158" s="398"/>
      <c r="C158"/>
      <c r="D158"/>
      <c r="E158"/>
      <c r="F158"/>
      <c r="G158" s="398"/>
      <c r="H158" s="164"/>
      <c r="I158" s="164"/>
      <c r="J158" s="399"/>
      <c r="K158" s="164"/>
      <c r="L158" s="164"/>
      <c r="M158"/>
      <c r="N158"/>
      <c r="O158"/>
      <c r="P158"/>
      <c r="Q158"/>
      <c r="R158"/>
      <c r="S158"/>
      <c r="T158" s="398"/>
      <c r="U158"/>
      <c r="V158"/>
      <c r="W158"/>
    </row>
    <row r="159" spans="1:23" x14ac:dyDescent="0.25">
      <c r="A159"/>
      <c r="B159" s="398"/>
      <c r="C159"/>
      <c r="D159"/>
      <c r="E159"/>
      <c r="F159"/>
      <c r="G159" s="398"/>
      <c r="H159" s="164"/>
      <c r="I159" s="164"/>
      <c r="J159" s="399"/>
      <c r="K159" s="164"/>
      <c r="L159" s="164"/>
      <c r="M159"/>
      <c r="N159"/>
      <c r="O159"/>
      <c r="P159"/>
      <c r="Q159"/>
      <c r="R159"/>
      <c r="S159"/>
      <c r="T159" s="398"/>
      <c r="U159"/>
      <c r="V159"/>
      <c r="W159"/>
    </row>
    <row r="160" spans="1:23" x14ac:dyDescent="0.25">
      <c r="A160"/>
      <c r="B160" s="398"/>
      <c r="C160"/>
      <c r="D160"/>
      <c r="E160"/>
      <c r="F160"/>
      <c r="G160" s="398"/>
      <c r="H160" s="164"/>
      <c r="I160" s="164"/>
      <c r="J160" s="399"/>
      <c r="K160" s="164"/>
      <c r="L160" s="164"/>
      <c r="M160"/>
      <c r="N160"/>
      <c r="O160"/>
      <c r="P160"/>
      <c r="Q160"/>
      <c r="R160"/>
      <c r="S160"/>
      <c r="T160" s="398"/>
      <c r="U160"/>
      <c r="V160"/>
      <c r="W160"/>
    </row>
    <row r="161" spans="1:23" x14ac:dyDescent="0.25">
      <c r="A161"/>
      <c r="B161" s="398"/>
      <c r="C161"/>
      <c r="D161"/>
      <c r="E161"/>
      <c r="F161"/>
      <c r="G161" s="398"/>
      <c r="H161" s="164"/>
      <c r="I161" s="164"/>
      <c r="J161" s="399"/>
      <c r="K161" s="164"/>
      <c r="L161" s="164"/>
      <c r="M161"/>
      <c r="N161"/>
      <c r="O161"/>
      <c r="P161"/>
      <c r="Q161"/>
      <c r="R161"/>
      <c r="S161"/>
      <c r="T161" s="398"/>
      <c r="U161"/>
      <c r="V161"/>
      <c r="W161"/>
    </row>
    <row r="162" spans="1:23" x14ac:dyDescent="0.25">
      <c r="A162"/>
      <c r="B162" s="398"/>
      <c r="C162"/>
      <c r="D162"/>
      <c r="E162"/>
      <c r="F162"/>
      <c r="G162" s="398"/>
      <c r="H162" s="164"/>
      <c r="I162" s="164"/>
      <c r="J162" s="399"/>
      <c r="K162" s="164"/>
      <c r="L162" s="164"/>
      <c r="M162"/>
      <c r="N162"/>
      <c r="O162"/>
      <c r="P162"/>
      <c r="Q162"/>
      <c r="R162"/>
      <c r="S162"/>
      <c r="T162" s="398"/>
      <c r="U162"/>
      <c r="V162"/>
      <c r="W162"/>
    </row>
    <row r="163" spans="1:23" x14ac:dyDescent="0.25">
      <c r="A163"/>
      <c r="B163" s="398"/>
      <c r="C163"/>
      <c r="D163"/>
      <c r="E163"/>
      <c r="F163"/>
      <c r="G163" s="398"/>
      <c r="H163" s="164"/>
      <c r="I163" s="164"/>
      <c r="J163" s="399"/>
      <c r="K163" s="164"/>
      <c r="L163" s="164"/>
      <c r="M163"/>
      <c r="N163"/>
      <c r="O163"/>
      <c r="P163"/>
      <c r="Q163"/>
      <c r="R163"/>
      <c r="S163"/>
      <c r="T163" s="398"/>
      <c r="U163"/>
      <c r="V163"/>
      <c r="W163"/>
    </row>
    <row r="164" spans="1:23" x14ac:dyDescent="0.25">
      <c r="A164"/>
      <c r="B164" s="398"/>
      <c r="C164"/>
      <c r="D164"/>
      <c r="E164"/>
      <c r="F164"/>
      <c r="G164" s="398"/>
      <c r="H164" s="164"/>
      <c r="I164" s="164"/>
      <c r="J164" s="399"/>
      <c r="K164" s="164"/>
      <c r="L164" s="164"/>
      <c r="M164"/>
      <c r="N164"/>
      <c r="O164"/>
      <c r="P164"/>
      <c r="Q164"/>
      <c r="R164"/>
      <c r="S164"/>
      <c r="T164" s="398"/>
      <c r="U164"/>
      <c r="V164"/>
      <c r="W164"/>
    </row>
    <row r="165" spans="1:23" x14ac:dyDescent="0.25">
      <c r="A165"/>
      <c r="B165" s="398"/>
      <c r="C165"/>
      <c r="D165"/>
      <c r="E165"/>
      <c r="F165"/>
      <c r="G165" s="398"/>
      <c r="H165" s="164"/>
      <c r="I165" s="164"/>
      <c r="J165" s="399"/>
      <c r="K165" s="164"/>
      <c r="L165" s="164"/>
      <c r="M165"/>
      <c r="N165"/>
      <c r="O165"/>
      <c r="P165"/>
      <c r="Q165"/>
      <c r="R165"/>
      <c r="S165"/>
      <c r="T165" s="398"/>
      <c r="U165"/>
      <c r="V165"/>
      <c r="W165"/>
    </row>
    <row r="166" spans="1:23" x14ac:dyDescent="0.25">
      <c r="A166"/>
      <c r="B166" s="398"/>
      <c r="C166"/>
      <c r="D166"/>
      <c r="E166"/>
      <c r="F166"/>
      <c r="G166" s="398"/>
      <c r="H166" s="164"/>
      <c r="I166" s="164"/>
      <c r="J166" s="399"/>
      <c r="K166" s="164"/>
      <c r="L166" s="164"/>
      <c r="M166"/>
      <c r="N166"/>
      <c r="O166"/>
      <c r="P166"/>
      <c r="Q166"/>
      <c r="R166"/>
      <c r="S166"/>
      <c r="T166" s="398"/>
      <c r="U166"/>
      <c r="V166"/>
      <c r="W166"/>
    </row>
    <row r="167" spans="1:23" x14ac:dyDescent="0.25">
      <c r="A167"/>
      <c r="B167" s="398"/>
      <c r="C167"/>
      <c r="D167"/>
      <c r="E167"/>
      <c r="F167"/>
      <c r="G167" s="398"/>
      <c r="H167" s="164"/>
      <c r="I167" s="164"/>
      <c r="J167" s="399"/>
      <c r="K167" s="164"/>
      <c r="L167" s="164"/>
      <c r="M167"/>
      <c r="N167"/>
      <c r="O167"/>
      <c r="P167"/>
      <c r="Q167"/>
      <c r="R167"/>
      <c r="S167"/>
      <c r="T167" s="398"/>
      <c r="U167"/>
      <c r="V167"/>
      <c r="W167"/>
    </row>
    <row r="168" spans="1:23" x14ac:dyDescent="0.25">
      <c r="A168"/>
      <c r="B168" s="398"/>
      <c r="C168"/>
      <c r="D168"/>
      <c r="E168"/>
      <c r="F168"/>
      <c r="G168" s="398"/>
      <c r="H168" s="164"/>
      <c r="I168" s="164"/>
      <c r="J168" s="399"/>
      <c r="K168" s="164"/>
      <c r="L168" s="164"/>
      <c r="M168"/>
      <c r="N168"/>
      <c r="O168"/>
      <c r="P168"/>
      <c r="Q168"/>
      <c r="R168"/>
      <c r="S168"/>
      <c r="T168" s="398"/>
      <c r="U168"/>
      <c r="V168"/>
      <c r="W168"/>
    </row>
    <row r="169" spans="1:23" x14ac:dyDescent="0.25">
      <c r="A169"/>
      <c r="B169" s="398"/>
      <c r="C169"/>
      <c r="D169"/>
      <c r="E169"/>
      <c r="F169"/>
      <c r="G169" s="398"/>
      <c r="H169" s="164"/>
      <c r="I169" s="164"/>
      <c r="J169" s="399"/>
      <c r="K169" s="164"/>
      <c r="L169" s="164"/>
      <c r="M169"/>
      <c r="N169"/>
      <c r="O169"/>
      <c r="P169"/>
      <c r="Q169"/>
      <c r="R169"/>
      <c r="S169"/>
      <c r="T169" s="398"/>
      <c r="U169"/>
      <c r="V169"/>
      <c r="W169"/>
    </row>
    <row r="170" spans="1:23" x14ac:dyDescent="0.25">
      <c r="A170"/>
      <c r="B170" s="398"/>
      <c r="C170"/>
      <c r="D170"/>
      <c r="E170"/>
      <c r="F170"/>
      <c r="G170" s="398"/>
      <c r="H170" s="164"/>
      <c r="I170" s="164"/>
      <c r="J170" s="399"/>
      <c r="K170" s="164"/>
      <c r="L170" s="164"/>
      <c r="M170"/>
      <c r="N170"/>
      <c r="O170"/>
      <c r="P170"/>
      <c r="Q170"/>
      <c r="R170"/>
      <c r="S170"/>
      <c r="T170" s="398"/>
      <c r="U170"/>
      <c r="V170"/>
      <c r="W170"/>
    </row>
    <row r="171" spans="1:23" x14ac:dyDescent="0.25">
      <c r="A171"/>
      <c r="B171" s="398"/>
      <c r="C171"/>
      <c r="D171"/>
      <c r="E171"/>
      <c r="F171"/>
      <c r="G171" s="398"/>
      <c r="H171" s="164"/>
      <c r="I171" s="164"/>
      <c r="J171" s="399"/>
      <c r="K171" s="164"/>
      <c r="L171" s="164"/>
      <c r="M171"/>
      <c r="N171"/>
      <c r="O171"/>
      <c r="P171"/>
      <c r="Q171"/>
      <c r="R171"/>
      <c r="S171"/>
      <c r="T171" s="398"/>
      <c r="U171"/>
      <c r="V171"/>
      <c r="W171"/>
    </row>
    <row r="172" spans="1:23" x14ac:dyDescent="0.25">
      <c r="A172"/>
      <c r="B172" s="398"/>
      <c r="C172"/>
      <c r="D172"/>
      <c r="E172"/>
      <c r="F172"/>
      <c r="G172" s="398"/>
      <c r="H172" s="164"/>
      <c r="I172" s="164"/>
      <c r="J172" s="399"/>
      <c r="K172" s="164"/>
      <c r="L172" s="164"/>
      <c r="M172"/>
      <c r="N172"/>
      <c r="O172"/>
      <c r="P172"/>
      <c r="Q172"/>
      <c r="R172"/>
      <c r="S172"/>
      <c r="T172" s="398"/>
      <c r="U172"/>
      <c r="V172"/>
      <c r="W172"/>
    </row>
    <row r="173" spans="1:23" x14ac:dyDescent="0.25">
      <c r="A173"/>
      <c r="B173" s="398"/>
      <c r="C173"/>
      <c r="D173"/>
      <c r="E173"/>
      <c r="F173"/>
      <c r="G173" s="398"/>
      <c r="H173" s="164"/>
      <c r="I173" s="164"/>
      <c r="J173" s="399"/>
      <c r="K173" s="164"/>
      <c r="L173" s="164"/>
      <c r="M173"/>
      <c r="N173"/>
      <c r="O173"/>
      <c r="P173"/>
      <c r="Q173"/>
      <c r="R173"/>
      <c r="S173"/>
      <c r="T173" s="398"/>
      <c r="U173"/>
      <c r="V173"/>
      <c r="W173"/>
    </row>
    <row r="174" spans="1:23" x14ac:dyDescent="0.25">
      <c r="A174"/>
      <c r="B174" s="398"/>
      <c r="C174"/>
      <c r="D174"/>
      <c r="E174"/>
      <c r="F174"/>
      <c r="G174" s="398"/>
      <c r="H174" s="164"/>
      <c r="I174" s="164"/>
      <c r="J174" s="399"/>
      <c r="K174" s="164"/>
      <c r="L174" s="164"/>
      <c r="M174"/>
      <c r="N174"/>
      <c r="O174"/>
      <c r="P174"/>
      <c r="Q174"/>
      <c r="R174"/>
      <c r="S174"/>
      <c r="T174" s="398"/>
      <c r="U174"/>
      <c r="V174"/>
      <c r="W174"/>
    </row>
    <row r="175" spans="1:23" x14ac:dyDescent="0.25">
      <c r="A175"/>
      <c r="B175" s="398"/>
      <c r="C175"/>
      <c r="D175"/>
      <c r="E175"/>
      <c r="F175"/>
      <c r="G175" s="398"/>
      <c r="H175" s="164"/>
      <c r="I175" s="164"/>
      <c r="J175" s="399"/>
      <c r="K175" s="164"/>
      <c r="L175" s="164"/>
      <c r="M175"/>
      <c r="N175"/>
      <c r="O175"/>
      <c r="P175"/>
      <c r="Q175"/>
      <c r="R175"/>
      <c r="S175"/>
      <c r="T175" s="398"/>
      <c r="U175"/>
      <c r="V175"/>
      <c r="W175"/>
    </row>
    <row r="176" spans="1:23" x14ac:dyDescent="0.25">
      <c r="A176"/>
      <c r="B176" s="398"/>
      <c r="C176"/>
      <c r="D176"/>
      <c r="E176"/>
      <c r="F176"/>
      <c r="G176" s="398"/>
      <c r="H176" s="164"/>
      <c r="I176" s="164"/>
      <c r="J176" s="399"/>
      <c r="K176" s="164"/>
      <c r="L176" s="164"/>
      <c r="M176"/>
      <c r="N176"/>
      <c r="O176"/>
      <c r="P176"/>
      <c r="Q176"/>
      <c r="R176"/>
      <c r="S176"/>
      <c r="T176" s="398"/>
      <c r="U176"/>
      <c r="V176"/>
      <c r="W176"/>
    </row>
    <row r="177" spans="1:23" x14ac:dyDescent="0.25">
      <c r="A177"/>
      <c r="B177" s="398"/>
      <c r="C177"/>
      <c r="D177"/>
      <c r="E177"/>
      <c r="F177"/>
      <c r="G177" s="398"/>
      <c r="H177" s="164"/>
      <c r="I177" s="164"/>
      <c r="J177" s="399"/>
      <c r="K177" s="164"/>
      <c r="L177" s="164"/>
      <c r="M177"/>
      <c r="N177"/>
      <c r="O177"/>
      <c r="P177"/>
      <c r="Q177"/>
      <c r="R177"/>
      <c r="S177"/>
      <c r="T177" s="398"/>
      <c r="U177"/>
      <c r="V177"/>
      <c r="W177"/>
    </row>
    <row r="178" spans="1:23" x14ac:dyDescent="0.25">
      <c r="A178"/>
      <c r="B178" s="398"/>
      <c r="C178"/>
      <c r="D178"/>
      <c r="E178"/>
      <c r="F178"/>
      <c r="G178" s="398"/>
      <c r="H178" s="164"/>
      <c r="I178" s="164"/>
      <c r="J178" s="399"/>
      <c r="K178" s="164"/>
      <c r="L178" s="164"/>
      <c r="M178"/>
      <c r="N178"/>
      <c r="O178"/>
      <c r="P178"/>
      <c r="Q178"/>
      <c r="R178"/>
      <c r="S178"/>
      <c r="T178" s="398"/>
      <c r="U178"/>
      <c r="V178"/>
      <c r="W178"/>
    </row>
    <row r="179" spans="1:23" x14ac:dyDescent="0.25">
      <c r="A179"/>
      <c r="B179" s="398"/>
      <c r="C179"/>
      <c r="D179"/>
      <c r="E179"/>
      <c r="F179"/>
      <c r="G179" s="398"/>
      <c r="H179" s="164"/>
      <c r="I179" s="164"/>
      <c r="J179" s="399"/>
      <c r="K179" s="164"/>
      <c r="L179" s="164"/>
      <c r="M179"/>
      <c r="N179"/>
      <c r="O179"/>
      <c r="P179"/>
      <c r="Q179"/>
      <c r="R179"/>
      <c r="S179"/>
      <c r="T179" s="398"/>
      <c r="U179"/>
      <c r="V179"/>
      <c r="W179"/>
    </row>
    <row r="180" spans="1:23" x14ac:dyDescent="0.25">
      <c r="A180"/>
      <c r="B180" s="398"/>
      <c r="C180"/>
      <c r="D180"/>
      <c r="E180"/>
      <c r="F180"/>
      <c r="G180" s="398"/>
      <c r="H180" s="164"/>
      <c r="I180" s="164"/>
      <c r="J180" s="399"/>
      <c r="K180" s="164"/>
      <c r="L180" s="164"/>
      <c r="M180"/>
      <c r="N180"/>
      <c r="O180"/>
      <c r="P180"/>
      <c r="Q180"/>
      <c r="R180"/>
      <c r="S180"/>
      <c r="T180" s="398"/>
      <c r="U180"/>
      <c r="V180"/>
      <c r="W180"/>
    </row>
    <row r="181" spans="1:23" x14ac:dyDescent="0.25">
      <c r="A181"/>
      <c r="B181" s="398"/>
      <c r="C181"/>
      <c r="D181"/>
      <c r="E181"/>
      <c r="F181"/>
      <c r="G181" s="398"/>
      <c r="H181" s="164"/>
      <c r="I181" s="164"/>
      <c r="J181" s="399"/>
      <c r="K181" s="164"/>
      <c r="L181" s="164"/>
      <c r="M181"/>
      <c r="N181"/>
      <c r="O181"/>
      <c r="P181"/>
      <c r="Q181"/>
      <c r="R181"/>
      <c r="S181"/>
      <c r="T181" s="398"/>
      <c r="U181"/>
      <c r="V181"/>
      <c r="W181"/>
    </row>
    <row r="182" spans="1:23" x14ac:dyDescent="0.25">
      <c r="A182"/>
      <c r="B182" s="398"/>
      <c r="C182"/>
      <c r="D182"/>
      <c r="E182"/>
      <c r="F182"/>
      <c r="G182" s="398"/>
      <c r="H182" s="164"/>
      <c r="I182" s="164"/>
      <c r="J182" s="399"/>
      <c r="K182" s="164"/>
      <c r="L182" s="164"/>
      <c r="M182"/>
      <c r="N182"/>
      <c r="O182"/>
      <c r="P182"/>
      <c r="Q182"/>
      <c r="R182"/>
      <c r="S182"/>
      <c r="T182" s="398"/>
      <c r="U182"/>
      <c r="V182"/>
      <c r="W182"/>
    </row>
    <row r="183" spans="1:23" x14ac:dyDescent="0.25">
      <c r="A183"/>
      <c r="B183" s="398"/>
      <c r="C183"/>
      <c r="D183"/>
      <c r="E183"/>
      <c r="F183"/>
      <c r="G183" s="398"/>
      <c r="H183" s="164"/>
      <c r="I183" s="164"/>
      <c r="J183" s="399"/>
      <c r="K183" s="164"/>
      <c r="L183" s="164"/>
      <c r="M183"/>
      <c r="N183"/>
      <c r="O183"/>
      <c r="P183"/>
      <c r="Q183"/>
      <c r="R183"/>
      <c r="S183"/>
      <c r="T183" s="398"/>
      <c r="U183"/>
      <c r="V183"/>
      <c r="W183"/>
    </row>
    <row r="184" spans="1:23" x14ac:dyDescent="0.25">
      <c r="A184"/>
      <c r="B184" s="398"/>
      <c r="C184"/>
      <c r="D184"/>
      <c r="E184"/>
      <c r="F184"/>
      <c r="G184" s="398"/>
      <c r="H184" s="164"/>
      <c r="I184" s="164"/>
      <c r="J184" s="399"/>
      <c r="K184" s="164"/>
      <c r="L184" s="164"/>
      <c r="M184"/>
      <c r="N184"/>
      <c r="O184"/>
      <c r="P184"/>
      <c r="Q184"/>
      <c r="R184"/>
      <c r="S184"/>
      <c r="T184" s="398"/>
      <c r="U184"/>
      <c r="V184"/>
      <c r="W184"/>
    </row>
    <row r="185" spans="1:23" x14ac:dyDescent="0.25">
      <c r="A185"/>
      <c r="B185" s="398"/>
      <c r="C185"/>
      <c r="D185"/>
      <c r="E185"/>
      <c r="F185"/>
      <c r="G185" s="398"/>
      <c r="H185" s="164"/>
      <c r="I185" s="164"/>
      <c r="J185" s="399"/>
      <c r="K185" s="164"/>
      <c r="L185" s="164"/>
      <c r="M185"/>
      <c r="N185"/>
      <c r="O185"/>
      <c r="P185"/>
      <c r="Q185"/>
      <c r="R185"/>
      <c r="S185"/>
      <c r="T185" s="398"/>
      <c r="U185"/>
      <c r="V185"/>
      <c r="W185"/>
    </row>
    <row r="186" spans="1:23" x14ac:dyDescent="0.25">
      <c r="A186"/>
      <c r="B186" s="398"/>
      <c r="C186"/>
      <c r="D186"/>
      <c r="E186"/>
      <c r="F186"/>
      <c r="G186" s="398"/>
      <c r="H186" s="164"/>
      <c r="I186" s="164"/>
      <c r="J186" s="399"/>
      <c r="K186" s="164"/>
      <c r="L186" s="164"/>
      <c r="M186"/>
      <c r="N186"/>
      <c r="O186"/>
      <c r="P186"/>
      <c r="Q186"/>
      <c r="R186"/>
      <c r="S186"/>
      <c r="T186" s="398"/>
      <c r="U186"/>
      <c r="V186"/>
      <c r="W186"/>
    </row>
    <row r="187" spans="1:23" x14ac:dyDescent="0.25">
      <c r="A187"/>
      <c r="B187" s="398"/>
      <c r="C187"/>
      <c r="D187"/>
      <c r="E187"/>
      <c r="F187"/>
      <c r="G187" s="398"/>
      <c r="H187" s="164"/>
      <c r="I187" s="164"/>
      <c r="J187" s="399"/>
      <c r="K187" s="164"/>
      <c r="L187" s="164"/>
      <c r="M187"/>
      <c r="N187"/>
      <c r="O187"/>
      <c r="P187"/>
      <c r="Q187"/>
      <c r="R187"/>
      <c r="S187"/>
      <c r="T187" s="398"/>
      <c r="U187"/>
      <c r="V187"/>
      <c r="W187"/>
    </row>
    <row r="188" spans="1:23" x14ac:dyDescent="0.25">
      <c r="A188"/>
      <c r="B188" s="398"/>
      <c r="C188"/>
      <c r="D188"/>
      <c r="E188"/>
      <c r="F188"/>
      <c r="G188" s="398"/>
      <c r="H188" s="164"/>
      <c r="I188" s="164"/>
      <c r="J188" s="399"/>
      <c r="K188" s="164"/>
      <c r="L188" s="164"/>
      <c r="M188"/>
      <c r="N188"/>
      <c r="O188"/>
      <c r="P188"/>
      <c r="Q188"/>
      <c r="R188"/>
      <c r="S188"/>
      <c r="T188" s="398"/>
      <c r="U188"/>
      <c r="V188"/>
      <c r="W188"/>
    </row>
    <row r="189" spans="1:23" x14ac:dyDescent="0.25">
      <c r="A189"/>
      <c r="B189" s="398"/>
      <c r="C189"/>
      <c r="D189"/>
      <c r="E189"/>
      <c r="F189"/>
      <c r="G189" s="398"/>
      <c r="H189" s="164"/>
      <c r="I189" s="164"/>
      <c r="J189" s="399"/>
      <c r="K189" s="164"/>
      <c r="L189" s="164"/>
      <c r="M189"/>
      <c r="N189"/>
      <c r="O189"/>
      <c r="P189"/>
      <c r="Q189"/>
      <c r="R189"/>
      <c r="S189"/>
      <c r="T189" s="398"/>
      <c r="U189"/>
      <c r="V189"/>
      <c r="W189"/>
    </row>
    <row r="190" spans="1:23" x14ac:dyDescent="0.25">
      <c r="A190"/>
      <c r="B190" s="398"/>
      <c r="C190"/>
      <c r="D190"/>
      <c r="E190"/>
      <c r="F190"/>
      <c r="G190" s="398"/>
      <c r="H190" s="164"/>
      <c r="I190" s="164"/>
      <c r="J190" s="399"/>
      <c r="K190" s="164"/>
      <c r="L190" s="164"/>
      <c r="M190"/>
      <c r="N190"/>
      <c r="O190"/>
      <c r="P190"/>
      <c r="Q190"/>
      <c r="R190"/>
      <c r="S190"/>
      <c r="T190" s="398"/>
      <c r="U190"/>
      <c r="V190"/>
      <c r="W190"/>
    </row>
    <row r="191" spans="1:23" x14ac:dyDescent="0.25">
      <c r="A191"/>
      <c r="B191" s="398"/>
      <c r="C191"/>
      <c r="D191"/>
      <c r="E191"/>
      <c r="F191"/>
      <c r="G191" s="398"/>
      <c r="H191" s="164"/>
      <c r="I191" s="164"/>
      <c r="J191" s="399"/>
      <c r="K191" s="164"/>
      <c r="L191" s="164"/>
      <c r="M191"/>
      <c r="N191"/>
      <c r="O191"/>
      <c r="P191"/>
      <c r="Q191"/>
      <c r="R191"/>
      <c r="S191"/>
      <c r="T191" s="398"/>
      <c r="U191"/>
      <c r="V191"/>
      <c r="W191"/>
    </row>
    <row r="192" spans="1:23" x14ac:dyDescent="0.25">
      <c r="A192"/>
      <c r="B192" s="398"/>
      <c r="C192"/>
      <c r="D192"/>
      <c r="E192"/>
      <c r="F192"/>
      <c r="G192" s="398"/>
      <c r="H192" s="164"/>
      <c r="I192" s="164"/>
      <c r="J192" s="399"/>
      <c r="K192" s="164"/>
      <c r="L192" s="164"/>
      <c r="M192"/>
      <c r="N192"/>
      <c r="O192"/>
      <c r="P192"/>
      <c r="Q192"/>
      <c r="R192"/>
      <c r="S192"/>
      <c r="T192" s="398"/>
      <c r="U192"/>
      <c r="V192"/>
      <c r="W192"/>
    </row>
    <row r="193" spans="1:23" x14ac:dyDescent="0.25">
      <c r="A193"/>
      <c r="B193" s="398"/>
      <c r="C193"/>
      <c r="D193"/>
      <c r="E193"/>
      <c r="F193"/>
      <c r="G193" s="398"/>
      <c r="H193" s="164"/>
      <c r="I193" s="164"/>
      <c r="J193" s="399"/>
      <c r="K193" s="164"/>
      <c r="L193" s="164"/>
      <c r="M193"/>
      <c r="N193"/>
      <c r="O193"/>
      <c r="P193"/>
      <c r="Q193"/>
      <c r="R193"/>
      <c r="S193"/>
      <c r="T193" s="398"/>
      <c r="U193"/>
      <c r="V193"/>
      <c r="W193"/>
    </row>
    <row r="194" spans="1:23" x14ac:dyDescent="0.25">
      <c r="A194"/>
      <c r="B194" s="398"/>
      <c r="C194"/>
      <c r="D194"/>
      <c r="E194"/>
      <c r="F194"/>
      <c r="G194" s="398"/>
      <c r="H194" s="164"/>
      <c r="I194" s="164"/>
      <c r="J194" s="399"/>
      <c r="K194" s="164"/>
      <c r="L194" s="164"/>
      <c r="M194"/>
      <c r="N194"/>
      <c r="O194"/>
      <c r="P194"/>
      <c r="Q194"/>
      <c r="R194"/>
      <c r="S194"/>
      <c r="T194" s="398"/>
      <c r="U194"/>
      <c r="V194"/>
      <c r="W194"/>
    </row>
    <row r="195" spans="1:23" x14ac:dyDescent="0.25">
      <c r="A195"/>
      <c r="B195" s="398"/>
      <c r="C195"/>
      <c r="D195"/>
      <c r="E195"/>
      <c r="F195"/>
      <c r="G195" s="398"/>
      <c r="H195" s="164"/>
      <c r="I195" s="164"/>
      <c r="J195" s="399"/>
      <c r="K195" s="164"/>
      <c r="L195" s="164"/>
      <c r="M195"/>
      <c r="N195"/>
      <c r="O195"/>
      <c r="P195"/>
      <c r="Q195"/>
      <c r="R195"/>
      <c r="S195"/>
      <c r="T195" s="398"/>
      <c r="U195"/>
      <c r="V195"/>
      <c r="W195"/>
    </row>
    <row r="196" spans="1:23" x14ac:dyDescent="0.25">
      <c r="A196"/>
      <c r="B196" s="398"/>
      <c r="C196"/>
      <c r="D196"/>
      <c r="E196"/>
      <c r="F196"/>
      <c r="G196" s="398"/>
      <c r="H196" s="164"/>
      <c r="I196" s="164"/>
      <c r="J196" s="399"/>
      <c r="K196" s="164"/>
      <c r="L196" s="164"/>
      <c r="M196"/>
      <c r="N196"/>
      <c r="O196"/>
      <c r="P196"/>
      <c r="Q196"/>
      <c r="R196"/>
      <c r="S196"/>
      <c r="T196" s="398"/>
      <c r="U196"/>
      <c r="V196"/>
      <c r="W196"/>
    </row>
    <row r="197" spans="1:23" x14ac:dyDescent="0.25">
      <c r="A197"/>
      <c r="B197" s="398"/>
      <c r="C197"/>
      <c r="D197"/>
      <c r="E197"/>
      <c r="F197"/>
      <c r="G197" s="398"/>
      <c r="H197" s="164"/>
      <c r="I197" s="164"/>
      <c r="J197" s="399"/>
      <c r="K197" s="164"/>
      <c r="L197" s="164"/>
      <c r="M197"/>
      <c r="N197"/>
      <c r="O197"/>
      <c r="P197"/>
      <c r="Q197"/>
      <c r="R197"/>
      <c r="S197"/>
      <c r="T197" s="398"/>
      <c r="U197"/>
      <c r="V197"/>
      <c r="W197"/>
    </row>
    <row r="198" spans="1:23" x14ac:dyDescent="0.25">
      <c r="A198"/>
      <c r="B198" s="398"/>
      <c r="C198"/>
      <c r="D198"/>
      <c r="E198"/>
      <c r="F198"/>
      <c r="G198" s="398"/>
      <c r="H198" s="164"/>
      <c r="I198" s="164"/>
      <c r="J198" s="399"/>
      <c r="K198" s="164"/>
      <c r="L198" s="164"/>
      <c r="M198"/>
      <c r="N198"/>
      <c r="O198"/>
      <c r="P198"/>
      <c r="Q198"/>
      <c r="R198"/>
      <c r="S198"/>
      <c r="T198" s="398"/>
      <c r="U198"/>
      <c r="V198"/>
      <c r="W198"/>
    </row>
    <row r="199" spans="1:23" x14ac:dyDescent="0.25">
      <c r="A199"/>
      <c r="B199" s="398"/>
      <c r="C199"/>
      <c r="D199"/>
      <c r="E199"/>
      <c r="F199"/>
      <c r="G199" s="398"/>
      <c r="H199" s="164"/>
      <c r="I199" s="164"/>
      <c r="J199" s="399"/>
      <c r="K199" s="164"/>
      <c r="L199" s="164"/>
      <c r="M199"/>
      <c r="N199"/>
      <c r="O199"/>
      <c r="P199"/>
      <c r="Q199"/>
      <c r="R199"/>
      <c r="S199"/>
      <c r="T199" s="398"/>
      <c r="U199"/>
      <c r="V199"/>
      <c r="W199"/>
    </row>
    <row r="200" spans="1:23" x14ac:dyDescent="0.25">
      <c r="A200"/>
      <c r="B200" s="398"/>
      <c r="C200"/>
      <c r="D200"/>
      <c r="E200"/>
      <c r="F200"/>
      <c r="G200" s="398"/>
      <c r="H200" s="164"/>
      <c r="I200" s="164"/>
      <c r="J200" s="399"/>
      <c r="K200" s="164"/>
      <c r="L200" s="164"/>
      <c r="M200"/>
      <c r="N200"/>
      <c r="O200"/>
      <c r="P200"/>
      <c r="Q200"/>
      <c r="R200"/>
      <c r="S200"/>
      <c r="T200" s="398"/>
      <c r="U200"/>
      <c r="V200"/>
      <c r="W200"/>
    </row>
    <row r="201" spans="1:23" x14ac:dyDescent="0.25">
      <c r="A201"/>
      <c r="B201" s="398"/>
      <c r="C201"/>
      <c r="D201"/>
      <c r="E201"/>
      <c r="F201"/>
      <c r="G201" s="398"/>
      <c r="H201" s="164"/>
      <c r="I201" s="164"/>
      <c r="J201" s="399"/>
      <c r="K201" s="164"/>
      <c r="L201" s="164"/>
      <c r="M201"/>
      <c r="N201"/>
      <c r="O201"/>
      <c r="P201"/>
      <c r="Q201"/>
      <c r="R201"/>
      <c r="S201"/>
      <c r="T201" s="398"/>
      <c r="U201"/>
      <c r="V201"/>
      <c r="W201"/>
    </row>
    <row r="202" spans="1:23" x14ac:dyDescent="0.25">
      <c r="A202"/>
      <c r="B202" s="398"/>
      <c r="C202"/>
      <c r="D202"/>
      <c r="E202"/>
      <c r="F202"/>
      <c r="G202" s="398"/>
      <c r="H202" s="164"/>
      <c r="I202" s="164"/>
      <c r="J202" s="399"/>
      <c r="K202" s="164"/>
      <c r="L202" s="164"/>
      <c r="M202"/>
      <c r="N202"/>
      <c r="O202"/>
      <c r="P202"/>
      <c r="Q202"/>
      <c r="R202"/>
      <c r="S202"/>
      <c r="T202" s="398"/>
      <c r="U202"/>
      <c r="V202"/>
      <c r="W202"/>
    </row>
    <row r="203" spans="1:23" x14ac:dyDescent="0.25">
      <c r="A203"/>
      <c r="B203" s="398"/>
      <c r="C203"/>
      <c r="D203"/>
      <c r="E203"/>
      <c r="F203"/>
      <c r="G203" s="398"/>
      <c r="H203" s="164"/>
      <c r="I203" s="164"/>
      <c r="J203" s="399"/>
      <c r="K203" s="164"/>
      <c r="L203" s="164"/>
      <c r="M203"/>
      <c r="N203"/>
      <c r="O203"/>
      <c r="P203"/>
      <c r="Q203"/>
      <c r="R203"/>
      <c r="S203"/>
      <c r="T203" s="398"/>
      <c r="U203"/>
      <c r="V203"/>
      <c r="W203"/>
    </row>
    <row r="204" spans="1:23" x14ac:dyDescent="0.25">
      <c r="A204"/>
      <c r="B204" s="398"/>
      <c r="C204"/>
      <c r="D204"/>
      <c r="E204"/>
      <c r="F204"/>
      <c r="G204" s="398"/>
      <c r="H204" s="164"/>
      <c r="I204" s="164"/>
      <c r="J204" s="399"/>
      <c r="K204" s="164"/>
      <c r="L204" s="164"/>
      <c r="M204"/>
      <c r="N204"/>
      <c r="O204"/>
      <c r="P204"/>
      <c r="Q204"/>
      <c r="R204"/>
      <c r="S204"/>
      <c r="T204" s="398"/>
      <c r="U204"/>
      <c r="V204"/>
      <c r="W204"/>
    </row>
    <row r="205" spans="1:23" x14ac:dyDescent="0.25">
      <c r="A205"/>
      <c r="B205" s="398"/>
      <c r="C205"/>
      <c r="D205"/>
      <c r="E205"/>
      <c r="F205"/>
      <c r="G205" s="398"/>
      <c r="H205" s="164"/>
      <c r="I205" s="164"/>
      <c r="J205" s="399"/>
      <c r="K205" s="164"/>
      <c r="L205" s="164"/>
      <c r="M205"/>
      <c r="N205"/>
      <c r="O205"/>
      <c r="P205"/>
      <c r="Q205"/>
      <c r="R205"/>
      <c r="S205"/>
      <c r="T205" s="398"/>
      <c r="U205"/>
      <c r="V205"/>
      <c r="W205"/>
    </row>
    <row r="206" spans="1:23" x14ac:dyDescent="0.25">
      <c r="A206"/>
      <c r="B206" s="398"/>
      <c r="C206"/>
      <c r="D206"/>
      <c r="E206"/>
      <c r="F206"/>
      <c r="G206" s="398"/>
      <c r="H206" s="164"/>
      <c r="I206" s="164"/>
      <c r="J206" s="399"/>
      <c r="K206" s="164"/>
      <c r="L206" s="164"/>
      <c r="M206"/>
      <c r="N206"/>
      <c r="O206"/>
      <c r="P206"/>
      <c r="Q206"/>
      <c r="R206"/>
      <c r="S206"/>
      <c r="T206" s="398"/>
      <c r="U206"/>
      <c r="V206"/>
      <c r="W206"/>
    </row>
    <row r="207" spans="1:23" x14ac:dyDescent="0.25">
      <c r="A207"/>
      <c r="B207" s="398"/>
      <c r="C207"/>
      <c r="D207"/>
      <c r="E207"/>
      <c r="F207"/>
      <c r="G207" s="398"/>
      <c r="H207" s="164"/>
      <c r="I207" s="164"/>
      <c r="J207" s="399"/>
      <c r="K207" s="164"/>
      <c r="L207" s="164"/>
      <c r="M207"/>
      <c r="N207"/>
      <c r="O207"/>
      <c r="P207"/>
      <c r="Q207"/>
      <c r="R207"/>
      <c r="S207"/>
      <c r="T207" s="398"/>
      <c r="U207"/>
      <c r="V207"/>
      <c r="W207"/>
    </row>
    <row r="208" spans="1:23" x14ac:dyDescent="0.25">
      <c r="A208"/>
      <c r="B208" s="398"/>
      <c r="C208"/>
      <c r="D208"/>
      <c r="E208"/>
      <c r="F208"/>
      <c r="G208" s="398"/>
      <c r="H208" s="164"/>
      <c r="I208" s="164"/>
      <c r="J208" s="399"/>
      <c r="K208" s="164"/>
      <c r="L208" s="164"/>
      <c r="M208"/>
      <c r="N208"/>
      <c r="O208"/>
      <c r="P208"/>
      <c r="Q208"/>
      <c r="R208"/>
      <c r="S208"/>
      <c r="T208" s="398"/>
      <c r="U208"/>
      <c r="V208"/>
      <c r="W208"/>
    </row>
    <row r="209" spans="1:23" x14ac:dyDescent="0.25">
      <c r="A209"/>
      <c r="B209" s="398"/>
      <c r="C209"/>
      <c r="D209"/>
      <c r="E209"/>
      <c r="F209"/>
      <c r="G209" s="398"/>
      <c r="H209" s="164"/>
      <c r="I209" s="164"/>
      <c r="J209" s="399"/>
      <c r="K209" s="164"/>
      <c r="L209" s="164"/>
      <c r="M209"/>
      <c r="N209"/>
      <c r="O209"/>
      <c r="P209"/>
      <c r="Q209"/>
      <c r="R209"/>
      <c r="S209"/>
      <c r="T209" s="398"/>
      <c r="U209"/>
      <c r="V209"/>
      <c r="W209"/>
    </row>
    <row r="210" spans="1:23" x14ac:dyDescent="0.25">
      <c r="A210"/>
      <c r="B210" s="398"/>
      <c r="C210"/>
      <c r="D210"/>
      <c r="E210"/>
      <c r="F210"/>
      <c r="G210" s="398"/>
      <c r="H210" s="164"/>
      <c r="I210" s="164"/>
      <c r="J210" s="399"/>
      <c r="K210" s="164"/>
      <c r="L210" s="164"/>
      <c r="M210"/>
      <c r="N210"/>
      <c r="O210"/>
      <c r="P210"/>
      <c r="Q210"/>
      <c r="R210"/>
      <c r="S210"/>
      <c r="T210" s="398"/>
      <c r="U210"/>
      <c r="V210"/>
      <c r="W210"/>
    </row>
    <row r="211" spans="1:23" x14ac:dyDescent="0.25">
      <c r="A211"/>
      <c r="B211" s="398"/>
      <c r="C211"/>
      <c r="D211"/>
      <c r="E211"/>
      <c r="F211"/>
      <c r="G211" s="398"/>
      <c r="H211" s="164"/>
      <c r="I211" s="164"/>
      <c r="J211" s="399"/>
      <c r="K211" s="164"/>
      <c r="L211" s="164"/>
      <c r="M211"/>
      <c r="N211"/>
      <c r="O211"/>
      <c r="P211"/>
      <c r="Q211"/>
      <c r="R211"/>
      <c r="S211"/>
      <c r="T211" s="398"/>
      <c r="U211"/>
      <c r="V211"/>
      <c r="W211"/>
    </row>
    <row r="212" spans="1:23" x14ac:dyDescent="0.25">
      <c r="A212"/>
      <c r="B212" s="398"/>
      <c r="C212"/>
      <c r="D212"/>
      <c r="E212"/>
      <c r="F212"/>
      <c r="G212" s="398"/>
      <c r="H212" s="164"/>
      <c r="I212" s="164"/>
      <c r="J212" s="399"/>
      <c r="K212" s="164"/>
      <c r="L212" s="164"/>
      <c r="M212"/>
      <c r="N212"/>
      <c r="O212"/>
      <c r="P212"/>
      <c r="Q212"/>
      <c r="R212"/>
      <c r="S212"/>
      <c r="T212" s="398"/>
      <c r="U212"/>
      <c r="V212"/>
      <c r="W212"/>
    </row>
    <row r="213" spans="1:23" x14ac:dyDescent="0.25">
      <c r="A213"/>
      <c r="B213" s="398"/>
      <c r="C213"/>
      <c r="D213"/>
      <c r="E213"/>
      <c r="F213"/>
      <c r="G213" s="398"/>
      <c r="H213" s="164"/>
      <c r="I213" s="164"/>
      <c r="J213" s="399"/>
      <c r="K213" s="164"/>
      <c r="L213" s="164"/>
      <c r="M213"/>
      <c r="N213"/>
      <c r="O213"/>
      <c r="P213"/>
      <c r="Q213"/>
      <c r="R213"/>
      <c r="S213"/>
      <c r="T213" s="398"/>
      <c r="U213"/>
      <c r="V213"/>
      <c r="W213"/>
    </row>
    <row r="214" spans="1:23" x14ac:dyDescent="0.25">
      <c r="A214"/>
      <c r="B214" s="398"/>
      <c r="C214"/>
      <c r="D214"/>
      <c r="E214"/>
      <c r="F214"/>
      <c r="G214" s="398"/>
      <c r="H214" s="164"/>
      <c r="I214" s="164"/>
      <c r="J214" s="399"/>
      <c r="K214" s="164"/>
      <c r="L214" s="164"/>
      <c r="M214"/>
      <c r="N214"/>
      <c r="O214"/>
      <c r="P214"/>
      <c r="Q214"/>
      <c r="R214"/>
      <c r="S214"/>
      <c r="T214" s="398"/>
      <c r="U214"/>
      <c r="V214"/>
      <c r="W214"/>
    </row>
    <row r="215" spans="1:23" x14ac:dyDescent="0.25">
      <c r="A215"/>
      <c r="B215" s="398"/>
      <c r="C215"/>
      <c r="D215"/>
      <c r="E215"/>
      <c r="F215"/>
      <c r="G215" s="398"/>
      <c r="H215" s="164"/>
      <c r="I215" s="164"/>
      <c r="J215" s="399"/>
      <c r="K215" s="164"/>
      <c r="L215" s="164"/>
      <c r="M215"/>
      <c r="N215"/>
      <c r="O215"/>
      <c r="P215"/>
      <c r="Q215"/>
      <c r="R215"/>
      <c r="S215"/>
      <c r="T215" s="398"/>
      <c r="U215"/>
      <c r="V215"/>
      <c r="W215"/>
    </row>
    <row r="216" spans="1:23" x14ac:dyDescent="0.25">
      <c r="A216"/>
      <c r="B216" s="398"/>
      <c r="C216"/>
      <c r="D216"/>
      <c r="E216"/>
      <c r="F216"/>
      <c r="G216" s="398"/>
      <c r="H216" s="164"/>
      <c r="I216" s="164"/>
      <c r="J216" s="399"/>
      <c r="K216" s="164"/>
      <c r="L216" s="164"/>
      <c r="M216"/>
      <c r="N216"/>
      <c r="O216"/>
      <c r="P216"/>
      <c r="Q216"/>
      <c r="R216"/>
      <c r="S216"/>
      <c r="T216" s="398"/>
      <c r="U216"/>
      <c r="V216"/>
      <c r="W216"/>
    </row>
    <row r="217" spans="1:23" x14ac:dyDescent="0.25">
      <c r="A217"/>
      <c r="B217" s="398"/>
      <c r="C217"/>
      <c r="D217"/>
      <c r="E217"/>
      <c r="F217"/>
      <c r="G217" s="398"/>
      <c r="H217" s="164"/>
      <c r="I217" s="164"/>
      <c r="J217" s="399"/>
      <c r="K217" s="164"/>
      <c r="L217" s="164"/>
      <c r="M217"/>
      <c r="N217"/>
      <c r="O217"/>
      <c r="P217"/>
      <c r="Q217"/>
      <c r="R217"/>
      <c r="S217"/>
      <c r="T217" s="398"/>
      <c r="U217"/>
      <c r="V217"/>
      <c r="W217"/>
    </row>
    <row r="218" spans="1:23" x14ac:dyDescent="0.25">
      <c r="A218"/>
      <c r="B218" s="398"/>
      <c r="C218"/>
      <c r="D218"/>
      <c r="E218"/>
      <c r="F218"/>
      <c r="G218" s="398"/>
      <c r="H218" s="164"/>
      <c r="I218" s="164"/>
      <c r="J218" s="399"/>
      <c r="K218" s="164"/>
      <c r="L218" s="164"/>
      <c r="M218"/>
      <c r="N218"/>
      <c r="O218"/>
      <c r="P218"/>
      <c r="Q218"/>
      <c r="R218"/>
      <c r="S218"/>
      <c r="T218" s="398"/>
      <c r="U218"/>
      <c r="V218"/>
      <c r="W218"/>
    </row>
    <row r="219" spans="1:23" x14ac:dyDescent="0.25">
      <c r="A219"/>
      <c r="B219" s="398"/>
      <c r="C219"/>
      <c r="D219"/>
      <c r="E219"/>
      <c r="F219"/>
      <c r="G219" s="398"/>
      <c r="H219" s="164"/>
      <c r="I219" s="164"/>
      <c r="J219" s="399"/>
      <c r="K219" s="164"/>
      <c r="L219" s="164"/>
      <c r="M219"/>
      <c r="N219"/>
      <c r="O219"/>
      <c r="P219"/>
      <c r="Q219"/>
      <c r="R219"/>
      <c r="S219"/>
      <c r="T219" s="398"/>
      <c r="U219"/>
      <c r="V219"/>
      <c r="W219"/>
    </row>
    <row r="220" spans="1:23" x14ac:dyDescent="0.25">
      <c r="A220"/>
      <c r="B220" s="398"/>
      <c r="C220"/>
      <c r="D220"/>
      <c r="E220"/>
      <c r="F220"/>
      <c r="G220" s="398"/>
      <c r="H220" s="164"/>
      <c r="I220" s="164"/>
      <c r="J220" s="399"/>
      <c r="K220" s="164"/>
      <c r="L220" s="164"/>
      <c r="M220"/>
      <c r="N220"/>
      <c r="O220"/>
      <c r="P220"/>
      <c r="Q220"/>
      <c r="R220"/>
      <c r="S220"/>
      <c r="T220" s="398"/>
      <c r="U220"/>
      <c r="V220"/>
      <c r="W220"/>
    </row>
    <row r="221" spans="1:23" x14ac:dyDescent="0.25">
      <c r="A221"/>
      <c r="B221" s="398"/>
      <c r="C221"/>
      <c r="D221"/>
      <c r="E221"/>
      <c r="F221"/>
      <c r="G221" s="398"/>
      <c r="H221" s="164"/>
      <c r="I221" s="164"/>
      <c r="J221" s="399"/>
      <c r="K221" s="164"/>
      <c r="L221" s="164"/>
      <c r="M221"/>
      <c r="N221"/>
      <c r="O221"/>
      <c r="P221"/>
      <c r="Q221"/>
      <c r="R221"/>
      <c r="S221"/>
      <c r="T221" s="398"/>
      <c r="U221"/>
      <c r="V221"/>
      <c r="W221"/>
    </row>
    <row r="222" spans="1:23" x14ac:dyDescent="0.25">
      <c r="A222"/>
      <c r="B222" s="398"/>
      <c r="C222"/>
      <c r="D222"/>
      <c r="E222"/>
      <c r="F222"/>
      <c r="G222" s="398"/>
      <c r="H222" s="164"/>
      <c r="I222" s="164"/>
      <c r="J222" s="399"/>
      <c r="K222" s="164"/>
      <c r="L222" s="164"/>
      <c r="M222"/>
      <c r="N222"/>
      <c r="O222"/>
      <c r="P222"/>
      <c r="Q222"/>
      <c r="R222"/>
      <c r="S222"/>
      <c r="T222" s="398"/>
      <c r="U222"/>
      <c r="V222"/>
      <c r="W222"/>
    </row>
    <row r="223" spans="1:23" x14ac:dyDescent="0.25">
      <c r="A223"/>
      <c r="B223" s="398"/>
      <c r="C223"/>
      <c r="D223"/>
      <c r="E223"/>
      <c r="F223"/>
      <c r="G223" s="398"/>
      <c r="H223" s="164"/>
      <c r="I223" s="164"/>
      <c r="J223" s="399"/>
      <c r="K223" s="164"/>
      <c r="L223" s="164"/>
      <c r="M223"/>
      <c r="N223"/>
      <c r="O223"/>
      <c r="P223"/>
      <c r="Q223"/>
      <c r="R223"/>
      <c r="S223"/>
      <c r="T223" s="398"/>
      <c r="U223"/>
      <c r="V223"/>
      <c r="W223"/>
    </row>
    <row r="224" spans="1:23" x14ac:dyDescent="0.25">
      <c r="A224"/>
      <c r="B224" s="398"/>
      <c r="C224"/>
      <c r="D224"/>
      <c r="E224"/>
      <c r="F224"/>
      <c r="G224" s="398"/>
      <c r="H224" s="164"/>
      <c r="I224" s="164"/>
      <c r="J224" s="399"/>
      <c r="K224" s="164"/>
      <c r="L224" s="164"/>
      <c r="M224"/>
      <c r="N224"/>
      <c r="O224"/>
      <c r="P224"/>
      <c r="Q224"/>
      <c r="R224"/>
      <c r="S224"/>
      <c r="T224" s="398"/>
      <c r="U224"/>
      <c r="V224"/>
      <c r="W224"/>
    </row>
    <row r="225" spans="1:23" x14ac:dyDescent="0.25">
      <c r="A225"/>
      <c r="B225" s="398"/>
      <c r="C225"/>
      <c r="D225"/>
      <c r="E225"/>
      <c r="F225"/>
      <c r="G225" s="398"/>
      <c r="H225" s="164"/>
      <c r="I225" s="164"/>
      <c r="J225" s="399"/>
      <c r="K225" s="164"/>
      <c r="L225" s="164"/>
      <c r="M225"/>
      <c r="N225"/>
      <c r="O225"/>
      <c r="P225"/>
      <c r="Q225"/>
      <c r="R225"/>
      <c r="S225"/>
      <c r="T225" s="398"/>
      <c r="U225"/>
      <c r="V225"/>
      <c r="W225"/>
    </row>
    <row r="226" spans="1:23" x14ac:dyDescent="0.25">
      <c r="A226"/>
      <c r="B226" s="398"/>
      <c r="C226"/>
      <c r="D226"/>
      <c r="E226"/>
      <c r="F226"/>
      <c r="G226" s="398"/>
      <c r="H226" s="164"/>
      <c r="I226" s="164"/>
      <c r="J226" s="399"/>
      <c r="K226" s="164"/>
      <c r="L226" s="164"/>
      <c r="M226"/>
      <c r="N226"/>
      <c r="O226"/>
      <c r="P226"/>
      <c r="Q226"/>
      <c r="R226"/>
      <c r="S226"/>
      <c r="T226" s="398"/>
      <c r="U226"/>
      <c r="V226"/>
      <c r="W226"/>
    </row>
    <row r="227" spans="1:23" x14ac:dyDescent="0.25">
      <c r="A227"/>
      <c r="B227" s="398"/>
      <c r="C227"/>
      <c r="D227"/>
      <c r="E227"/>
      <c r="F227"/>
      <c r="G227" s="398"/>
      <c r="H227" s="164"/>
      <c r="I227" s="164"/>
      <c r="J227" s="399"/>
      <c r="K227" s="164"/>
      <c r="L227" s="164"/>
      <c r="M227"/>
      <c r="N227"/>
      <c r="O227"/>
      <c r="P227"/>
      <c r="Q227"/>
      <c r="R227"/>
      <c r="S227"/>
      <c r="T227" s="398"/>
      <c r="U227"/>
      <c r="V227"/>
      <c r="W227"/>
    </row>
    <row r="228" spans="1:23" x14ac:dyDescent="0.25">
      <c r="A228"/>
      <c r="B228" s="398"/>
      <c r="C228"/>
      <c r="D228"/>
      <c r="E228"/>
      <c r="F228"/>
      <c r="G228" s="398"/>
      <c r="H228" s="164"/>
      <c r="I228" s="164"/>
      <c r="J228" s="399"/>
      <c r="K228" s="164"/>
      <c r="L228" s="164"/>
      <c r="M228"/>
      <c r="N228"/>
      <c r="O228"/>
      <c r="P228"/>
      <c r="Q228"/>
      <c r="R228"/>
      <c r="S228"/>
      <c r="T228" s="398"/>
      <c r="U228"/>
      <c r="V228"/>
      <c r="W228"/>
    </row>
    <row r="229" spans="1:23" x14ac:dyDescent="0.25">
      <c r="A229"/>
      <c r="B229" s="398"/>
      <c r="C229"/>
      <c r="D229"/>
      <c r="E229"/>
      <c r="F229"/>
      <c r="G229" s="398"/>
      <c r="H229" s="164"/>
      <c r="I229" s="164"/>
      <c r="J229" s="399"/>
      <c r="K229" s="164"/>
      <c r="L229" s="164"/>
      <c r="M229"/>
      <c r="N229"/>
      <c r="O229"/>
      <c r="P229"/>
      <c r="Q229"/>
      <c r="R229"/>
      <c r="S229"/>
      <c r="T229" s="398"/>
      <c r="U229"/>
      <c r="V229"/>
      <c r="W229"/>
    </row>
    <row r="230" spans="1:23" x14ac:dyDescent="0.25">
      <c r="A230"/>
      <c r="B230" s="398"/>
      <c r="C230"/>
      <c r="D230"/>
      <c r="E230"/>
      <c r="F230"/>
      <c r="G230" s="398"/>
      <c r="H230" s="164"/>
      <c r="I230" s="164"/>
      <c r="J230" s="399"/>
      <c r="K230" s="164"/>
      <c r="L230" s="164"/>
      <c r="M230"/>
      <c r="N230"/>
      <c r="O230"/>
      <c r="P230"/>
      <c r="Q230"/>
      <c r="R230"/>
      <c r="S230"/>
      <c r="T230" s="398"/>
      <c r="U230"/>
      <c r="V230"/>
      <c r="W230"/>
    </row>
    <row r="231" spans="1:23" x14ac:dyDescent="0.25">
      <c r="A231"/>
      <c r="B231" s="398"/>
      <c r="C231"/>
      <c r="D231"/>
      <c r="E231"/>
      <c r="F231"/>
      <c r="G231" s="398"/>
      <c r="H231" s="164"/>
      <c r="I231" s="164"/>
      <c r="J231" s="399"/>
      <c r="K231" s="164"/>
      <c r="L231" s="164"/>
      <c r="M231"/>
      <c r="N231"/>
      <c r="O231"/>
      <c r="P231"/>
      <c r="Q231"/>
      <c r="R231"/>
      <c r="S231"/>
      <c r="T231" s="398"/>
      <c r="U231"/>
      <c r="V231"/>
      <c r="W231"/>
    </row>
    <row r="232" spans="1:23" x14ac:dyDescent="0.25">
      <c r="A232"/>
      <c r="B232" s="398"/>
      <c r="C232"/>
      <c r="D232"/>
      <c r="E232"/>
      <c r="F232"/>
      <c r="G232" s="398"/>
      <c r="H232" s="164"/>
      <c r="I232" s="164"/>
      <c r="J232" s="399"/>
      <c r="K232" s="164"/>
      <c r="L232" s="164"/>
      <c r="M232"/>
      <c r="N232"/>
      <c r="O232"/>
      <c r="P232"/>
      <c r="Q232"/>
      <c r="R232"/>
      <c r="S232"/>
      <c r="T232" s="398"/>
      <c r="U232"/>
      <c r="V232"/>
      <c r="W232"/>
    </row>
    <row r="233" spans="1:23" x14ac:dyDescent="0.25">
      <c r="A233"/>
      <c r="B233" s="398"/>
      <c r="C233"/>
      <c r="D233"/>
      <c r="E233"/>
      <c r="F233"/>
      <c r="G233" s="398"/>
      <c r="H233" s="164"/>
      <c r="I233" s="164"/>
      <c r="J233" s="399"/>
      <c r="K233" s="164"/>
      <c r="L233" s="164"/>
      <c r="M233"/>
      <c r="N233"/>
      <c r="O233"/>
      <c r="P233"/>
      <c r="Q233"/>
      <c r="R233"/>
      <c r="S233"/>
      <c r="T233" s="398"/>
      <c r="U233"/>
      <c r="V233"/>
      <c r="W233"/>
    </row>
    <row r="234" spans="1:23" x14ac:dyDescent="0.25">
      <c r="A234"/>
      <c r="B234" s="398"/>
      <c r="C234"/>
      <c r="D234"/>
      <c r="E234"/>
      <c r="F234"/>
      <c r="G234" s="398"/>
      <c r="H234" s="164"/>
      <c r="I234" s="164"/>
      <c r="J234" s="399"/>
      <c r="K234" s="164"/>
      <c r="L234" s="164"/>
      <c r="M234"/>
      <c r="N234"/>
      <c r="O234"/>
      <c r="P234"/>
      <c r="Q234"/>
      <c r="R234"/>
      <c r="S234"/>
      <c r="T234" s="398"/>
      <c r="U234"/>
      <c r="V234"/>
      <c r="W234"/>
    </row>
    <row r="235" spans="1:23" x14ac:dyDescent="0.25">
      <c r="A235"/>
      <c r="B235" s="398"/>
      <c r="C235"/>
      <c r="D235"/>
      <c r="E235"/>
      <c r="F235"/>
      <c r="G235" s="398"/>
      <c r="H235" s="164"/>
      <c r="I235" s="164"/>
      <c r="J235" s="399"/>
      <c r="K235" s="164"/>
      <c r="L235" s="164"/>
      <c r="M235"/>
      <c r="N235"/>
      <c r="O235"/>
      <c r="P235"/>
      <c r="Q235"/>
      <c r="R235"/>
      <c r="S235"/>
      <c r="T235" s="398"/>
      <c r="U235"/>
      <c r="V235"/>
      <c r="W235"/>
    </row>
    <row r="236" spans="1:23" x14ac:dyDescent="0.25">
      <c r="A236"/>
      <c r="B236" s="398"/>
      <c r="C236"/>
      <c r="D236"/>
      <c r="E236"/>
      <c r="F236"/>
      <c r="G236" s="398"/>
      <c r="H236" s="164"/>
      <c r="I236" s="164"/>
      <c r="J236" s="399"/>
      <c r="K236" s="164"/>
      <c r="L236" s="164"/>
      <c r="M236"/>
      <c r="N236"/>
      <c r="O236"/>
      <c r="P236"/>
      <c r="Q236"/>
      <c r="R236"/>
      <c r="S236"/>
      <c r="T236" s="398"/>
      <c r="U236"/>
      <c r="V236"/>
      <c r="W236"/>
    </row>
    <row r="237" spans="1:23" x14ac:dyDescent="0.25">
      <c r="A237"/>
      <c r="B237" s="398"/>
      <c r="C237"/>
      <c r="D237"/>
      <c r="E237"/>
      <c r="F237"/>
      <c r="G237" s="398"/>
      <c r="H237" s="164"/>
      <c r="I237" s="164"/>
      <c r="J237" s="399"/>
      <c r="K237" s="164"/>
      <c r="L237" s="164"/>
      <c r="M237"/>
      <c r="N237"/>
      <c r="O237"/>
      <c r="P237"/>
      <c r="Q237"/>
      <c r="R237"/>
      <c r="S237"/>
      <c r="T237" s="398"/>
      <c r="U237"/>
      <c r="V237"/>
      <c r="W237"/>
    </row>
    <row r="238" spans="1:23" x14ac:dyDescent="0.25">
      <c r="A238"/>
      <c r="B238" s="398"/>
      <c r="C238"/>
      <c r="D238"/>
      <c r="E238"/>
      <c r="F238"/>
      <c r="G238" s="398"/>
      <c r="H238" s="164"/>
      <c r="I238" s="164"/>
      <c r="J238" s="399"/>
      <c r="K238" s="164"/>
      <c r="L238" s="164"/>
      <c r="M238"/>
      <c r="N238"/>
      <c r="O238"/>
      <c r="P238"/>
      <c r="Q238"/>
      <c r="R238"/>
      <c r="S238"/>
      <c r="T238" s="398"/>
      <c r="U238"/>
      <c r="V238"/>
      <c r="W238"/>
    </row>
    <row r="239" spans="1:23" x14ac:dyDescent="0.25">
      <c r="A239"/>
      <c r="B239" s="398"/>
      <c r="C239"/>
      <c r="D239"/>
      <c r="E239"/>
      <c r="F239"/>
      <c r="G239" s="398"/>
      <c r="H239" s="164"/>
      <c r="I239" s="164"/>
      <c r="J239" s="399"/>
      <c r="K239" s="164"/>
      <c r="L239" s="164"/>
      <c r="M239"/>
      <c r="N239"/>
      <c r="O239"/>
      <c r="P239"/>
      <c r="Q239"/>
      <c r="R239"/>
      <c r="S239"/>
      <c r="T239" s="398"/>
      <c r="U239"/>
      <c r="V239"/>
      <c r="W239"/>
    </row>
    <row r="240" spans="1:23" x14ac:dyDescent="0.25">
      <c r="A240"/>
      <c r="B240" s="398"/>
      <c r="C240"/>
      <c r="D240"/>
      <c r="E240"/>
      <c r="F240"/>
      <c r="G240" s="398"/>
      <c r="H240" s="164"/>
      <c r="I240" s="164"/>
      <c r="J240" s="399"/>
      <c r="K240" s="164"/>
      <c r="L240" s="164"/>
      <c r="M240"/>
      <c r="N240"/>
      <c r="O240"/>
      <c r="P240"/>
      <c r="Q240"/>
      <c r="R240"/>
      <c r="S240"/>
      <c r="T240" s="398"/>
      <c r="U240"/>
      <c r="V240"/>
      <c r="W240"/>
    </row>
    <row r="241" spans="1:23" x14ac:dyDescent="0.25">
      <c r="A241"/>
      <c r="B241" s="398"/>
      <c r="C241"/>
      <c r="D241"/>
      <c r="E241"/>
      <c r="F241"/>
      <c r="G241" s="398"/>
      <c r="H241" s="164"/>
      <c r="I241" s="164"/>
      <c r="J241" s="399"/>
      <c r="K241" s="164"/>
      <c r="L241" s="164"/>
      <c r="M241"/>
      <c r="N241"/>
      <c r="O241"/>
      <c r="P241"/>
      <c r="Q241"/>
      <c r="R241"/>
      <c r="S241"/>
      <c r="T241" s="398"/>
      <c r="U241"/>
      <c r="V241"/>
      <c r="W241"/>
    </row>
    <row r="242" spans="1:23" x14ac:dyDescent="0.25">
      <c r="A242"/>
      <c r="B242" s="398"/>
      <c r="C242"/>
      <c r="D242"/>
      <c r="E242"/>
      <c r="F242"/>
      <c r="G242" s="398"/>
      <c r="H242" s="164"/>
      <c r="I242" s="164"/>
      <c r="J242" s="399"/>
      <c r="K242" s="164"/>
      <c r="L242" s="164"/>
      <c r="M242"/>
      <c r="N242"/>
      <c r="O242"/>
      <c r="P242"/>
      <c r="Q242"/>
      <c r="R242"/>
      <c r="S242"/>
      <c r="T242" s="398"/>
      <c r="U242"/>
      <c r="V242"/>
      <c r="W242"/>
    </row>
    <row r="243" spans="1:23" x14ac:dyDescent="0.25">
      <c r="A243"/>
      <c r="B243" s="398"/>
      <c r="C243"/>
      <c r="D243"/>
      <c r="E243"/>
      <c r="F243"/>
      <c r="G243" s="398"/>
      <c r="H243" s="164"/>
      <c r="I243" s="164"/>
      <c r="J243" s="399"/>
      <c r="K243" s="164"/>
      <c r="L243" s="164"/>
      <c r="M243"/>
      <c r="N243"/>
      <c r="O243"/>
      <c r="P243"/>
      <c r="Q243"/>
      <c r="R243"/>
      <c r="S243"/>
      <c r="T243" s="398"/>
      <c r="U243"/>
      <c r="V243"/>
      <c r="W243"/>
    </row>
    <row r="244" spans="1:23" x14ac:dyDescent="0.25">
      <c r="A244"/>
      <c r="B244" s="398"/>
      <c r="C244"/>
      <c r="D244"/>
      <c r="E244"/>
      <c r="F244"/>
      <c r="G244" s="398"/>
      <c r="H244" s="164"/>
      <c r="I244" s="164"/>
      <c r="J244" s="399"/>
      <c r="K244" s="164"/>
      <c r="L244" s="164"/>
      <c r="M244"/>
      <c r="N244"/>
      <c r="O244"/>
      <c r="P244"/>
      <c r="Q244"/>
      <c r="R244"/>
      <c r="S244"/>
      <c r="T244" s="398"/>
      <c r="U244"/>
      <c r="V244"/>
      <c r="W244"/>
    </row>
    <row r="245" spans="1:23" x14ac:dyDescent="0.25">
      <c r="A245"/>
      <c r="B245" s="398"/>
      <c r="C245"/>
      <c r="D245"/>
      <c r="E245"/>
      <c r="F245"/>
      <c r="G245" s="398"/>
      <c r="H245" s="164"/>
      <c r="I245" s="164"/>
      <c r="J245" s="399"/>
      <c r="K245" s="164"/>
      <c r="L245" s="164"/>
      <c r="M245"/>
      <c r="N245"/>
      <c r="O245"/>
      <c r="P245"/>
      <c r="Q245"/>
      <c r="R245"/>
      <c r="S245"/>
      <c r="T245" s="398"/>
      <c r="U245"/>
      <c r="V245"/>
      <c r="W245"/>
    </row>
    <row r="246" spans="1:23" x14ac:dyDescent="0.25">
      <c r="A246"/>
      <c r="B246" s="398"/>
      <c r="C246"/>
      <c r="D246"/>
      <c r="E246"/>
      <c r="F246"/>
      <c r="G246" s="398"/>
      <c r="H246" s="164"/>
      <c r="I246" s="164"/>
      <c r="J246" s="399"/>
      <c r="K246" s="164"/>
      <c r="L246" s="164"/>
      <c r="M246"/>
      <c r="N246"/>
      <c r="O246"/>
      <c r="P246"/>
      <c r="Q246"/>
      <c r="R246"/>
      <c r="S246"/>
      <c r="T246" s="398"/>
      <c r="U246"/>
      <c r="V246"/>
      <c r="W246"/>
    </row>
    <row r="247" spans="1:23" x14ac:dyDescent="0.25">
      <c r="A247"/>
      <c r="B247" s="398"/>
      <c r="C247"/>
      <c r="D247"/>
      <c r="E247"/>
      <c r="F247"/>
      <c r="G247" s="398"/>
      <c r="H247" s="164"/>
      <c r="I247" s="164"/>
      <c r="J247" s="399"/>
      <c r="K247" s="164"/>
      <c r="L247" s="164"/>
      <c r="M247"/>
      <c r="N247"/>
      <c r="O247"/>
      <c r="P247"/>
      <c r="Q247"/>
      <c r="R247"/>
      <c r="S247"/>
      <c r="T247" s="398"/>
      <c r="U247"/>
      <c r="V247"/>
      <c r="W247"/>
    </row>
    <row r="248" spans="1:23" x14ac:dyDescent="0.25">
      <c r="A248"/>
      <c r="B248" s="398"/>
      <c r="C248"/>
      <c r="D248"/>
      <c r="E248"/>
      <c r="F248"/>
      <c r="G248" s="398"/>
      <c r="H248" s="164"/>
      <c r="I248" s="164"/>
      <c r="J248" s="399"/>
      <c r="K248" s="164"/>
      <c r="L248" s="164"/>
      <c r="M248"/>
      <c r="N248"/>
      <c r="O248"/>
      <c r="P248"/>
      <c r="Q248"/>
      <c r="R248"/>
      <c r="S248"/>
      <c r="T248" s="398"/>
      <c r="U248"/>
      <c r="V248"/>
      <c r="W248"/>
    </row>
    <row r="249" spans="1:23" x14ac:dyDescent="0.25">
      <c r="A249"/>
      <c r="B249" s="398"/>
      <c r="C249"/>
      <c r="D249"/>
      <c r="E249"/>
      <c r="F249"/>
      <c r="G249" s="398"/>
      <c r="H249" s="164"/>
      <c r="I249" s="164"/>
      <c r="J249" s="399"/>
      <c r="K249" s="164"/>
      <c r="L249" s="164"/>
      <c r="M249"/>
      <c r="N249"/>
      <c r="O249"/>
      <c r="P249"/>
      <c r="Q249"/>
      <c r="R249"/>
      <c r="S249"/>
      <c r="T249" s="398"/>
      <c r="U249"/>
      <c r="V249"/>
      <c r="W249"/>
    </row>
    <row r="250" spans="1:23" x14ac:dyDescent="0.25">
      <c r="A250"/>
      <c r="B250" s="398"/>
      <c r="C250"/>
      <c r="D250"/>
      <c r="E250"/>
      <c r="F250"/>
      <c r="G250" s="398"/>
      <c r="H250" s="164"/>
      <c r="I250" s="164"/>
      <c r="J250" s="399"/>
      <c r="K250" s="164"/>
      <c r="L250" s="164"/>
      <c r="M250"/>
      <c r="N250"/>
      <c r="O250"/>
      <c r="P250"/>
      <c r="Q250"/>
      <c r="R250"/>
      <c r="S250"/>
      <c r="T250" s="398"/>
      <c r="U250"/>
      <c r="V250"/>
      <c r="W250"/>
    </row>
    <row r="251" spans="1:23" x14ac:dyDescent="0.25">
      <c r="A251"/>
      <c r="B251" s="398"/>
      <c r="C251"/>
      <c r="D251"/>
      <c r="E251"/>
      <c r="F251"/>
      <c r="G251" s="398"/>
      <c r="H251" s="164"/>
      <c r="I251" s="164"/>
      <c r="J251" s="399"/>
      <c r="K251" s="164"/>
      <c r="L251" s="164"/>
      <c r="M251"/>
      <c r="N251"/>
      <c r="O251"/>
      <c r="P251"/>
      <c r="Q251"/>
      <c r="R251"/>
      <c r="S251"/>
      <c r="T251" s="398"/>
      <c r="U251"/>
      <c r="V251"/>
      <c r="W251"/>
    </row>
    <row r="252" spans="1:23" x14ac:dyDescent="0.25">
      <c r="A252"/>
      <c r="B252" s="398"/>
      <c r="C252"/>
      <c r="D252"/>
      <c r="E252"/>
      <c r="F252"/>
      <c r="G252" s="398"/>
      <c r="H252" s="164"/>
      <c r="I252" s="164"/>
      <c r="J252" s="399"/>
      <c r="K252" s="164"/>
      <c r="L252" s="164"/>
      <c r="M252"/>
      <c r="N252"/>
      <c r="O252"/>
      <c r="P252"/>
      <c r="Q252"/>
      <c r="R252"/>
      <c r="S252"/>
      <c r="T252" s="398"/>
      <c r="U252"/>
      <c r="V252"/>
      <c r="W252"/>
    </row>
    <row r="253" spans="1:23" x14ac:dyDescent="0.25">
      <c r="A253"/>
      <c r="B253" s="398"/>
      <c r="C253"/>
      <c r="D253"/>
      <c r="E253"/>
      <c r="F253"/>
      <c r="G253" s="398"/>
      <c r="H253" s="164"/>
      <c r="I253" s="164"/>
      <c r="J253" s="399"/>
      <c r="K253" s="164"/>
      <c r="L253" s="164"/>
      <c r="M253"/>
      <c r="N253"/>
      <c r="O253"/>
      <c r="P253"/>
      <c r="Q253"/>
      <c r="R253"/>
      <c r="S253"/>
      <c r="T253" s="398"/>
      <c r="U253"/>
      <c r="V253"/>
      <c r="W253"/>
    </row>
    <row r="254" spans="1:23" x14ac:dyDescent="0.25">
      <c r="A254"/>
      <c r="B254" s="398"/>
      <c r="C254"/>
      <c r="D254"/>
      <c r="E254"/>
      <c r="F254"/>
      <c r="G254" s="398"/>
      <c r="H254" s="164"/>
      <c r="I254" s="164"/>
      <c r="J254" s="399"/>
      <c r="K254" s="164"/>
      <c r="L254" s="164"/>
      <c r="M254"/>
      <c r="N254"/>
      <c r="O254"/>
      <c r="P254"/>
      <c r="Q254"/>
      <c r="R254"/>
      <c r="S254"/>
      <c r="T254" s="398"/>
      <c r="U254"/>
      <c r="V254"/>
      <c r="W254"/>
    </row>
    <row r="255" spans="1:23" x14ac:dyDescent="0.25">
      <c r="A255"/>
      <c r="B255" s="398"/>
      <c r="C255"/>
      <c r="D255"/>
      <c r="E255"/>
      <c r="F255"/>
      <c r="G255" s="398"/>
      <c r="H255" s="164"/>
      <c r="I255" s="164"/>
      <c r="J255" s="399"/>
      <c r="K255" s="164"/>
      <c r="L255" s="164"/>
      <c r="M255"/>
      <c r="N255"/>
      <c r="O255"/>
      <c r="P255"/>
      <c r="Q255"/>
      <c r="R255"/>
      <c r="S255"/>
      <c r="T255" s="398"/>
      <c r="U255"/>
      <c r="V255"/>
      <c r="W255"/>
    </row>
    <row r="256" spans="1:23" x14ac:dyDescent="0.25">
      <c r="A256"/>
      <c r="B256" s="398"/>
      <c r="C256"/>
      <c r="D256"/>
      <c r="E256"/>
      <c r="F256"/>
      <c r="G256" s="398"/>
      <c r="H256" s="164"/>
      <c r="I256" s="164"/>
      <c r="J256" s="399"/>
      <c r="K256" s="164"/>
      <c r="L256" s="164"/>
      <c r="M256"/>
      <c r="N256"/>
      <c r="O256"/>
      <c r="P256"/>
      <c r="Q256"/>
      <c r="R256"/>
      <c r="S256"/>
      <c r="T256" s="398"/>
      <c r="U256"/>
      <c r="V256"/>
      <c r="W256"/>
    </row>
    <row r="257" spans="1:23" x14ac:dyDescent="0.25">
      <c r="A257"/>
      <c r="B257" s="398"/>
      <c r="C257"/>
      <c r="D257"/>
      <c r="E257"/>
      <c r="F257"/>
      <c r="G257" s="398"/>
      <c r="H257" s="164"/>
      <c r="I257" s="164"/>
      <c r="J257" s="399"/>
      <c r="K257" s="164"/>
      <c r="L257" s="164"/>
      <c r="M257"/>
      <c r="N257"/>
      <c r="O257"/>
      <c r="P257"/>
      <c r="Q257"/>
      <c r="R257"/>
      <c r="S257"/>
      <c r="T257" s="398"/>
      <c r="U257"/>
      <c r="V257"/>
      <c r="W257"/>
    </row>
    <row r="258" spans="1:23" x14ac:dyDescent="0.25">
      <c r="A258"/>
      <c r="B258" s="398"/>
      <c r="C258"/>
      <c r="D258"/>
      <c r="E258"/>
      <c r="F258"/>
      <c r="G258" s="398"/>
      <c r="H258" s="164"/>
      <c r="I258" s="164"/>
      <c r="J258" s="399"/>
      <c r="K258" s="164"/>
      <c r="L258" s="164"/>
      <c r="M258"/>
      <c r="N258"/>
      <c r="O258"/>
      <c r="P258"/>
      <c r="Q258"/>
      <c r="R258"/>
      <c r="S258"/>
      <c r="T258" s="398"/>
      <c r="U258"/>
      <c r="V258"/>
      <c r="W258"/>
    </row>
    <row r="259" spans="1:23" x14ac:dyDescent="0.25">
      <c r="A259"/>
      <c r="B259" s="398"/>
      <c r="C259"/>
      <c r="D259"/>
      <c r="E259"/>
      <c r="F259"/>
      <c r="G259" s="398"/>
      <c r="H259" s="164"/>
      <c r="I259" s="164"/>
      <c r="J259" s="399"/>
      <c r="K259" s="164"/>
      <c r="L259" s="164"/>
      <c r="M259"/>
      <c r="N259"/>
      <c r="O259"/>
      <c r="P259"/>
      <c r="Q259"/>
      <c r="R259"/>
      <c r="S259"/>
      <c r="T259" s="398"/>
      <c r="U259"/>
      <c r="V259"/>
      <c r="W259"/>
    </row>
    <row r="260" spans="1:23" x14ac:dyDescent="0.25">
      <c r="A260"/>
      <c r="B260" s="398"/>
      <c r="C260"/>
      <c r="D260"/>
      <c r="E260"/>
      <c r="F260"/>
      <c r="G260" s="398"/>
      <c r="H260" s="164"/>
      <c r="I260" s="164"/>
      <c r="J260" s="399"/>
      <c r="K260" s="164"/>
      <c r="L260" s="164"/>
      <c r="M260"/>
      <c r="N260"/>
      <c r="O260"/>
      <c r="P260"/>
      <c r="Q260"/>
      <c r="R260"/>
      <c r="S260"/>
      <c r="T260" s="398"/>
      <c r="U260"/>
      <c r="V260"/>
      <c r="W260"/>
    </row>
    <row r="261" spans="1:23" x14ac:dyDescent="0.25">
      <c r="A261"/>
      <c r="B261" s="398"/>
      <c r="C261"/>
      <c r="D261"/>
      <c r="E261"/>
      <c r="F261"/>
      <c r="G261" s="398"/>
      <c r="H261" s="164"/>
      <c r="I261" s="164"/>
      <c r="J261" s="399"/>
      <c r="K261" s="164"/>
      <c r="L261" s="164"/>
      <c r="M261"/>
      <c r="N261"/>
      <c r="O261"/>
      <c r="P261"/>
      <c r="Q261"/>
      <c r="R261"/>
      <c r="S261"/>
      <c r="T261" s="398"/>
      <c r="U261"/>
      <c r="V261"/>
      <c r="W261"/>
    </row>
    <row r="262" spans="1:23" x14ac:dyDescent="0.25">
      <c r="A262"/>
      <c r="B262" s="398"/>
      <c r="C262"/>
      <c r="D262"/>
      <c r="E262"/>
      <c r="F262"/>
      <c r="G262" s="398"/>
      <c r="H262" s="164"/>
      <c r="I262" s="164"/>
      <c r="J262" s="399"/>
      <c r="K262" s="164"/>
      <c r="L262" s="164"/>
      <c r="M262"/>
      <c r="N262"/>
      <c r="O262"/>
      <c r="P262"/>
      <c r="Q262"/>
      <c r="R262"/>
      <c r="S262"/>
      <c r="T262" s="398"/>
      <c r="U262"/>
      <c r="V262"/>
      <c r="W262"/>
    </row>
    <row r="263" spans="1:23" x14ac:dyDescent="0.25">
      <c r="A263"/>
      <c r="B263" s="398"/>
      <c r="C263"/>
      <c r="D263"/>
      <c r="E263"/>
      <c r="F263"/>
      <c r="G263" s="398"/>
      <c r="H263" s="164"/>
      <c r="I263" s="164"/>
      <c r="J263" s="399"/>
      <c r="K263" s="164"/>
      <c r="L263" s="164"/>
      <c r="M263"/>
      <c r="N263"/>
      <c r="O263"/>
      <c r="P263"/>
      <c r="Q263"/>
      <c r="R263"/>
      <c r="S263"/>
      <c r="T263" s="398"/>
      <c r="U263"/>
      <c r="V263"/>
      <c r="W263"/>
    </row>
    <row r="264" spans="1:23" x14ac:dyDescent="0.25">
      <c r="A264"/>
      <c r="B264" s="398"/>
      <c r="C264"/>
      <c r="D264"/>
      <c r="E264"/>
      <c r="F264"/>
      <c r="G264" s="398"/>
      <c r="H264" s="164"/>
      <c r="I264" s="164"/>
      <c r="J264" s="399"/>
      <c r="K264" s="164"/>
      <c r="L264" s="164"/>
      <c r="M264"/>
      <c r="N264"/>
      <c r="O264"/>
      <c r="P264"/>
      <c r="Q264"/>
      <c r="R264"/>
      <c r="S264"/>
      <c r="T264" s="398"/>
      <c r="U264"/>
      <c r="V264"/>
      <c r="W264"/>
    </row>
    <row r="265" spans="1:23" x14ac:dyDescent="0.25">
      <c r="A265"/>
      <c r="B265" s="398"/>
      <c r="C265"/>
      <c r="D265"/>
      <c r="E265"/>
      <c r="F265"/>
      <c r="G265" s="398"/>
      <c r="H265" s="164"/>
      <c r="I265" s="164"/>
      <c r="J265" s="399"/>
      <c r="K265" s="164"/>
      <c r="L265" s="164"/>
      <c r="M265"/>
      <c r="N265"/>
      <c r="O265"/>
      <c r="P265"/>
      <c r="Q265"/>
      <c r="R265"/>
      <c r="S265"/>
      <c r="T265" s="398"/>
      <c r="U265"/>
      <c r="V265"/>
      <c r="W265"/>
    </row>
    <row r="266" spans="1:23" x14ac:dyDescent="0.25">
      <c r="A266"/>
      <c r="B266" s="398"/>
      <c r="C266"/>
      <c r="D266"/>
      <c r="E266"/>
      <c r="F266"/>
      <c r="G266" s="398"/>
      <c r="H266" s="164"/>
      <c r="I266" s="164"/>
      <c r="J266" s="399"/>
      <c r="K266" s="164"/>
      <c r="L266" s="164"/>
      <c r="M266"/>
      <c r="N266"/>
      <c r="O266"/>
      <c r="P266"/>
      <c r="Q266"/>
      <c r="R266"/>
      <c r="S266"/>
      <c r="T266" s="398"/>
      <c r="U266"/>
      <c r="V266"/>
      <c r="W266"/>
    </row>
    <row r="267" spans="1:23" x14ac:dyDescent="0.25">
      <c r="A267"/>
      <c r="B267" s="398"/>
      <c r="C267"/>
      <c r="D267"/>
      <c r="E267"/>
      <c r="F267"/>
      <c r="G267" s="398"/>
      <c r="H267" s="164"/>
      <c r="I267" s="164"/>
      <c r="J267" s="399"/>
      <c r="K267" s="164"/>
      <c r="L267" s="164"/>
      <c r="M267"/>
      <c r="N267"/>
      <c r="O267"/>
      <c r="P267"/>
      <c r="Q267"/>
      <c r="R267"/>
      <c r="S267"/>
      <c r="T267" s="398"/>
      <c r="U267"/>
      <c r="V267"/>
      <c r="W267"/>
    </row>
    <row r="268" spans="1:23" x14ac:dyDescent="0.25">
      <c r="A268"/>
      <c r="B268" s="398"/>
      <c r="C268"/>
      <c r="D268"/>
      <c r="E268"/>
      <c r="F268"/>
      <c r="G268" s="398"/>
      <c r="H268" s="164"/>
      <c r="I268" s="164"/>
      <c r="J268" s="399"/>
      <c r="K268" s="164"/>
      <c r="L268" s="164"/>
      <c r="M268"/>
      <c r="N268"/>
      <c r="O268"/>
      <c r="P268"/>
      <c r="Q268"/>
      <c r="R268"/>
      <c r="S268"/>
      <c r="T268" s="398"/>
      <c r="U268"/>
      <c r="V268"/>
      <c r="W268"/>
    </row>
    <row r="269" spans="1:23" x14ac:dyDescent="0.25">
      <c r="A269"/>
      <c r="B269" s="398"/>
      <c r="C269"/>
      <c r="D269"/>
      <c r="E269"/>
      <c r="F269"/>
      <c r="G269" s="398"/>
      <c r="H269" s="164"/>
      <c r="I269" s="164"/>
      <c r="J269" s="399"/>
      <c r="K269" s="164"/>
      <c r="L269" s="164"/>
      <c r="M269"/>
      <c r="N269"/>
      <c r="O269"/>
      <c r="P269"/>
      <c r="Q269"/>
      <c r="R269"/>
      <c r="S269"/>
      <c r="T269" s="398"/>
      <c r="U269"/>
      <c r="V269"/>
      <c r="W269"/>
    </row>
    <row r="270" spans="1:23" x14ac:dyDescent="0.25">
      <c r="A270"/>
      <c r="B270" s="398"/>
      <c r="C270"/>
      <c r="D270"/>
      <c r="E270"/>
      <c r="F270"/>
      <c r="G270" s="398"/>
      <c r="H270" s="164"/>
      <c r="I270" s="164"/>
      <c r="J270" s="399"/>
      <c r="K270" s="164"/>
      <c r="L270" s="164"/>
      <c r="M270"/>
      <c r="N270"/>
      <c r="O270"/>
      <c r="P270"/>
      <c r="Q270"/>
      <c r="R270"/>
      <c r="S270"/>
      <c r="T270" s="398"/>
      <c r="U270"/>
      <c r="V270"/>
      <c r="W270"/>
    </row>
    <row r="271" spans="1:23" x14ac:dyDescent="0.25">
      <c r="A271"/>
      <c r="B271" s="398"/>
      <c r="C271"/>
      <c r="D271"/>
      <c r="E271"/>
      <c r="F271"/>
      <c r="G271" s="398"/>
      <c r="H271" s="164"/>
      <c r="I271" s="164"/>
      <c r="J271" s="399"/>
      <c r="K271" s="164"/>
      <c r="L271" s="164"/>
      <c r="M271"/>
      <c r="N271"/>
      <c r="O271"/>
      <c r="P271"/>
      <c r="Q271"/>
      <c r="R271"/>
      <c r="S271"/>
      <c r="T271" s="398"/>
      <c r="U271"/>
      <c r="V271"/>
      <c r="W271"/>
    </row>
    <row r="272" spans="1:23" x14ac:dyDescent="0.25">
      <c r="A272"/>
      <c r="B272" s="398"/>
      <c r="C272"/>
      <c r="D272"/>
      <c r="E272"/>
      <c r="F272"/>
      <c r="G272" s="398"/>
      <c r="H272" s="164"/>
      <c r="I272" s="164"/>
      <c r="J272" s="399"/>
      <c r="K272" s="164"/>
      <c r="L272" s="164"/>
      <c r="M272"/>
      <c r="N272"/>
      <c r="O272"/>
      <c r="P272"/>
      <c r="Q272"/>
      <c r="R272"/>
      <c r="S272"/>
      <c r="T272" s="398"/>
      <c r="U272"/>
      <c r="V272"/>
      <c r="W272"/>
    </row>
    <row r="273" spans="1:23" x14ac:dyDescent="0.25">
      <c r="A273"/>
      <c r="B273" s="398"/>
      <c r="C273"/>
      <c r="D273"/>
      <c r="E273"/>
      <c r="F273"/>
      <c r="G273" s="398"/>
      <c r="H273" s="164"/>
      <c r="I273" s="164"/>
      <c r="J273" s="399"/>
      <c r="K273" s="164"/>
      <c r="L273" s="164"/>
      <c r="M273"/>
      <c r="N273"/>
      <c r="O273"/>
      <c r="P273"/>
      <c r="Q273"/>
      <c r="R273"/>
      <c r="S273"/>
      <c r="T273" s="398"/>
      <c r="U273"/>
      <c r="V273"/>
      <c r="W273"/>
    </row>
    <row r="274" spans="1:23" x14ac:dyDescent="0.25">
      <c r="A274"/>
      <c r="B274" s="398"/>
      <c r="C274"/>
      <c r="D274"/>
      <c r="E274"/>
      <c r="F274"/>
      <c r="G274" s="398"/>
      <c r="H274" s="164"/>
      <c r="I274" s="164"/>
      <c r="J274" s="399"/>
      <c r="K274" s="164"/>
      <c r="L274" s="164"/>
      <c r="M274"/>
      <c r="N274"/>
      <c r="O274"/>
      <c r="P274"/>
      <c r="Q274"/>
      <c r="R274"/>
      <c r="S274"/>
      <c r="T274" s="398"/>
      <c r="U274"/>
      <c r="V274"/>
      <c r="W274"/>
    </row>
    <row r="275" spans="1:23" x14ac:dyDescent="0.25">
      <c r="A275"/>
      <c r="B275" s="398"/>
      <c r="C275"/>
      <c r="D275"/>
      <c r="E275"/>
      <c r="F275"/>
      <c r="G275" s="398"/>
      <c r="H275" s="164"/>
      <c r="I275" s="164"/>
      <c r="J275" s="399"/>
      <c r="K275" s="164"/>
      <c r="L275" s="164"/>
      <c r="M275"/>
      <c r="N275"/>
      <c r="O275"/>
      <c r="P275"/>
      <c r="Q275"/>
      <c r="R275"/>
      <c r="S275"/>
      <c r="T275" s="398"/>
      <c r="U275"/>
      <c r="V275"/>
      <c r="W275"/>
    </row>
    <row r="276" spans="1:23" x14ac:dyDescent="0.25">
      <c r="A276"/>
      <c r="B276" s="398"/>
      <c r="C276"/>
      <c r="D276"/>
      <c r="E276"/>
      <c r="F276"/>
      <c r="G276" s="398"/>
      <c r="H276" s="164"/>
      <c r="I276" s="164"/>
      <c r="J276" s="399"/>
      <c r="K276" s="164"/>
      <c r="L276" s="164"/>
      <c r="M276"/>
      <c r="N276"/>
      <c r="O276"/>
      <c r="P276"/>
      <c r="Q276"/>
      <c r="R276"/>
      <c r="S276"/>
      <c r="T276" s="398"/>
      <c r="U276"/>
      <c r="V276"/>
      <c r="W276"/>
    </row>
    <row r="277" spans="1:23" x14ac:dyDescent="0.25">
      <c r="A277"/>
      <c r="B277" s="398"/>
      <c r="C277"/>
      <c r="D277"/>
      <c r="E277"/>
      <c r="F277"/>
      <c r="G277" s="398"/>
      <c r="H277" s="164"/>
      <c r="I277" s="164"/>
      <c r="J277" s="399"/>
      <c r="K277" s="164"/>
      <c r="L277" s="164"/>
      <c r="M277"/>
      <c r="N277"/>
      <c r="O277"/>
      <c r="P277"/>
      <c r="Q277"/>
      <c r="R277"/>
      <c r="S277"/>
      <c r="T277" s="398"/>
      <c r="U277"/>
      <c r="V277"/>
      <c r="W277"/>
    </row>
    <row r="278" spans="1:23" x14ac:dyDescent="0.25">
      <c r="A278"/>
      <c r="B278" s="398"/>
      <c r="C278"/>
      <c r="D278"/>
      <c r="E278"/>
      <c r="F278"/>
      <c r="G278" s="398"/>
      <c r="H278" s="164"/>
      <c r="I278" s="164"/>
      <c r="J278" s="399"/>
      <c r="K278" s="164"/>
      <c r="L278" s="164"/>
      <c r="M278"/>
      <c r="N278"/>
      <c r="O278"/>
      <c r="P278"/>
      <c r="Q278"/>
      <c r="R278"/>
      <c r="S278"/>
      <c r="T278" s="398"/>
      <c r="U278"/>
      <c r="V278"/>
      <c r="W278"/>
    </row>
    <row r="279" spans="1:23" x14ac:dyDescent="0.25">
      <c r="A279"/>
      <c r="B279" s="398"/>
      <c r="C279"/>
      <c r="D279"/>
      <c r="E279"/>
      <c r="F279"/>
      <c r="G279" s="398"/>
      <c r="H279" s="164"/>
      <c r="I279" s="164"/>
      <c r="J279" s="399"/>
      <c r="K279" s="164"/>
      <c r="L279" s="164"/>
      <c r="M279"/>
      <c r="N279"/>
      <c r="O279"/>
      <c r="P279"/>
      <c r="Q279"/>
      <c r="R279"/>
      <c r="S279"/>
      <c r="T279" s="398"/>
      <c r="U279"/>
      <c r="V279"/>
      <c r="W279"/>
    </row>
    <row r="280" spans="1:23" x14ac:dyDescent="0.25">
      <c r="A280"/>
      <c r="B280" s="398"/>
      <c r="C280"/>
      <c r="D280"/>
      <c r="E280"/>
      <c r="F280"/>
      <c r="G280" s="398"/>
      <c r="H280" s="164"/>
      <c r="I280" s="164"/>
      <c r="J280" s="399"/>
      <c r="K280" s="164"/>
      <c r="L280" s="164"/>
      <c r="M280"/>
      <c r="N280"/>
      <c r="O280"/>
      <c r="P280"/>
      <c r="Q280"/>
      <c r="R280"/>
      <c r="S280"/>
      <c r="T280" s="398"/>
      <c r="U280"/>
      <c r="V280"/>
      <c r="W280"/>
    </row>
    <row r="281" spans="1:23" x14ac:dyDescent="0.25">
      <c r="A281"/>
      <c r="B281" s="398"/>
      <c r="C281"/>
      <c r="D281"/>
      <c r="E281"/>
      <c r="F281"/>
      <c r="G281" s="398"/>
      <c r="H281" s="164"/>
      <c r="I281" s="164"/>
      <c r="J281" s="399"/>
      <c r="K281" s="164"/>
      <c r="L281" s="164"/>
      <c r="M281"/>
      <c r="N281"/>
      <c r="O281"/>
      <c r="P281"/>
      <c r="Q281"/>
      <c r="R281"/>
      <c r="S281"/>
      <c r="T281" s="398"/>
      <c r="U281"/>
      <c r="V281"/>
      <c r="W281"/>
    </row>
    <row r="282" spans="1:23" x14ac:dyDescent="0.25">
      <c r="A282"/>
      <c r="B282" s="398"/>
      <c r="C282"/>
      <c r="D282"/>
      <c r="E282"/>
      <c r="F282"/>
      <c r="G282" s="398"/>
      <c r="H282" s="164"/>
      <c r="I282" s="164"/>
      <c r="J282" s="399"/>
      <c r="K282" s="164"/>
      <c r="L282" s="164"/>
      <c r="M282"/>
      <c r="N282"/>
      <c r="O282"/>
      <c r="P282"/>
      <c r="Q282"/>
      <c r="R282"/>
      <c r="S282"/>
      <c r="T282" s="398"/>
      <c r="U282"/>
      <c r="V282"/>
      <c r="W282"/>
    </row>
    <row r="283" spans="1:23" x14ac:dyDescent="0.25">
      <c r="A283"/>
      <c r="B283" s="398"/>
      <c r="C283"/>
      <c r="D283"/>
      <c r="E283"/>
      <c r="F283"/>
      <c r="G283" s="398"/>
      <c r="H283" s="164"/>
      <c r="I283" s="164"/>
      <c r="J283" s="399"/>
      <c r="K283" s="164"/>
      <c r="L283" s="164"/>
      <c r="M283"/>
      <c r="N283"/>
      <c r="O283"/>
      <c r="P283"/>
      <c r="Q283"/>
      <c r="R283"/>
      <c r="S283"/>
      <c r="T283" s="398"/>
      <c r="U283"/>
      <c r="V283"/>
      <c r="W283"/>
    </row>
    <row r="284" spans="1:23" x14ac:dyDescent="0.25">
      <c r="A284"/>
      <c r="B284" s="398"/>
      <c r="C284"/>
      <c r="D284"/>
      <c r="E284"/>
      <c r="F284"/>
      <c r="G284" s="398"/>
      <c r="H284" s="164"/>
      <c r="I284" s="164"/>
      <c r="J284" s="399"/>
      <c r="K284" s="164"/>
      <c r="L284" s="164"/>
      <c r="M284"/>
      <c r="N284"/>
      <c r="O284"/>
      <c r="P284"/>
      <c r="Q284"/>
      <c r="R284"/>
      <c r="S284"/>
      <c r="T284" s="398"/>
      <c r="U284"/>
      <c r="V284"/>
      <c r="W284"/>
    </row>
    <row r="285" spans="1:23" x14ac:dyDescent="0.25">
      <c r="A285"/>
      <c r="B285" s="398"/>
      <c r="C285"/>
      <c r="D285"/>
      <c r="E285"/>
      <c r="F285"/>
      <c r="G285" s="398"/>
      <c r="H285" s="164"/>
      <c r="I285" s="164"/>
      <c r="J285" s="399"/>
      <c r="K285" s="164"/>
      <c r="L285" s="164"/>
      <c r="M285"/>
      <c r="N285"/>
      <c r="O285"/>
      <c r="P285"/>
      <c r="Q285"/>
      <c r="R285"/>
      <c r="S285"/>
      <c r="T285" s="398"/>
      <c r="U285"/>
      <c r="V285"/>
      <c r="W285"/>
    </row>
    <row r="286" spans="1:23" x14ac:dyDescent="0.25">
      <c r="A286"/>
      <c r="B286" s="398"/>
      <c r="C286"/>
      <c r="D286"/>
      <c r="E286"/>
      <c r="F286"/>
      <c r="G286" s="398"/>
      <c r="H286" s="164"/>
      <c r="I286" s="164"/>
      <c r="J286" s="399"/>
      <c r="K286" s="164"/>
      <c r="L286" s="164"/>
      <c r="M286"/>
      <c r="N286"/>
      <c r="O286"/>
      <c r="P286"/>
      <c r="Q286"/>
      <c r="R286"/>
      <c r="S286"/>
      <c r="T286" s="398"/>
      <c r="U286"/>
      <c r="V286"/>
      <c r="W286"/>
    </row>
    <row r="287" spans="1:23" x14ac:dyDescent="0.25">
      <c r="A287"/>
      <c r="B287" s="398"/>
      <c r="C287"/>
      <c r="D287"/>
      <c r="E287"/>
      <c r="F287"/>
      <c r="G287" s="398"/>
      <c r="H287" s="164"/>
      <c r="I287" s="164"/>
      <c r="J287" s="399"/>
      <c r="K287" s="164"/>
      <c r="L287" s="164"/>
      <c r="M287"/>
      <c r="N287"/>
      <c r="O287"/>
      <c r="P287"/>
      <c r="Q287"/>
      <c r="R287"/>
      <c r="S287"/>
      <c r="T287" s="398"/>
      <c r="U287"/>
      <c r="V287"/>
      <c r="W287"/>
    </row>
    <row r="288" spans="1:23" x14ac:dyDescent="0.25">
      <c r="A288"/>
      <c r="B288" s="398"/>
      <c r="C288"/>
      <c r="D288"/>
      <c r="E288"/>
      <c r="F288"/>
      <c r="G288" s="398"/>
      <c r="H288" s="164"/>
      <c r="I288" s="164"/>
      <c r="J288" s="399"/>
      <c r="K288" s="164"/>
      <c r="L288" s="164"/>
      <c r="M288"/>
      <c r="N288"/>
      <c r="O288"/>
      <c r="P288"/>
      <c r="Q288"/>
      <c r="R288"/>
      <c r="S288"/>
      <c r="T288" s="398"/>
      <c r="U288"/>
      <c r="V288"/>
      <c r="W288"/>
    </row>
    <row r="289" spans="1:23" x14ac:dyDescent="0.25">
      <c r="A289"/>
      <c r="B289" s="398"/>
      <c r="C289"/>
      <c r="D289"/>
      <c r="E289"/>
      <c r="F289"/>
      <c r="G289" s="398"/>
      <c r="H289" s="164"/>
      <c r="I289" s="164"/>
      <c r="J289" s="399"/>
      <c r="K289" s="164"/>
      <c r="L289" s="164"/>
      <c r="M289"/>
      <c r="N289"/>
      <c r="O289"/>
      <c r="P289"/>
      <c r="Q289"/>
      <c r="R289"/>
      <c r="S289"/>
      <c r="T289" s="398"/>
      <c r="U289"/>
      <c r="V289"/>
      <c r="W289"/>
    </row>
    <row r="290" spans="1:23" x14ac:dyDescent="0.25">
      <c r="A290"/>
      <c r="B290" s="398"/>
      <c r="C290"/>
      <c r="D290"/>
      <c r="E290"/>
      <c r="F290"/>
      <c r="G290" s="398"/>
      <c r="H290" s="164"/>
      <c r="I290" s="164"/>
      <c r="J290" s="399"/>
      <c r="K290" s="164"/>
      <c r="L290" s="164"/>
      <c r="M290"/>
      <c r="N290"/>
      <c r="O290"/>
      <c r="P290"/>
      <c r="Q290"/>
      <c r="R290"/>
      <c r="S290"/>
      <c r="T290" s="398"/>
      <c r="U290"/>
      <c r="V290"/>
      <c r="W290"/>
    </row>
    <row r="291" spans="1:23" x14ac:dyDescent="0.25">
      <c r="A291"/>
      <c r="B291" s="398"/>
      <c r="C291"/>
      <c r="D291"/>
      <c r="E291"/>
      <c r="F291"/>
      <c r="G291" s="398"/>
      <c r="H291" s="164"/>
      <c r="I291" s="164"/>
      <c r="J291" s="399"/>
      <c r="K291" s="164"/>
      <c r="L291" s="164"/>
      <c r="M291"/>
      <c r="N291"/>
      <c r="O291"/>
      <c r="P291"/>
      <c r="Q291"/>
      <c r="R291"/>
      <c r="S291"/>
      <c r="T291" s="398"/>
      <c r="U291"/>
      <c r="V291"/>
      <c r="W291"/>
    </row>
    <row r="292" spans="1:23" x14ac:dyDescent="0.25">
      <c r="A292"/>
      <c r="B292" s="398"/>
      <c r="C292"/>
      <c r="D292"/>
      <c r="E292"/>
      <c r="F292"/>
      <c r="G292" s="398"/>
      <c r="H292" s="164"/>
      <c r="I292" s="164"/>
      <c r="J292" s="399"/>
      <c r="K292" s="164"/>
      <c r="L292" s="164"/>
      <c r="M292"/>
      <c r="N292"/>
      <c r="O292"/>
      <c r="P292"/>
      <c r="Q292"/>
      <c r="R292"/>
      <c r="S292"/>
      <c r="T292" s="398"/>
      <c r="U292"/>
      <c r="V292"/>
      <c r="W292"/>
    </row>
    <row r="293" spans="1:23" x14ac:dyDescent="0.25">
      <c r="A293"/>
      <c r="B293" s="398"/>
      <c r="C293"/>
      <c r="D293"/>
      <c r="E293"/>
      <c r="F293"/>
      <c r="G293" s="398"/>
      <c r="H293" s="164"/>
      <c r="I293" s="164"/>
      <c r="J293" s="399"/>
      <c r="K293" s="164"/>
      <c r="L293" s="164"/>
      <c r="M293"/>
      <c r="N293"/>
      <c r="O293"/>
      <c r="P293"/>
      <c r="Q293"/>
      <c r="R293"/>
      <c r="S293"/>
      <c r="T293" s="398"/>
      <c r="U293"/>
      <c r="V293"/>
      <c r="W293"/>
    </row>
    <row r="294" spans="1:23" x14ac:dyDescent="0.25">
      <c r="A294"/>
      <c r="B294" s="398"/>
      <c r="C294"/>
      <c r="D294"/>
      <c r="E294"/>
      <c r="F294"/>
      <c r="G294" s="398"/>
      <c r="H294" s="164"/>
      <c r="I294" s="164"/>
      <c r="J294" s="399"/>
      <c r="K294" s="164"/>
      <c r="L294" s="164"/>
      <c r="M294"/>
      <c r="N294"/>
      <c r="O294"/>
      <c r="P294"/>
      <c r="Q294"/>
      <c r="R294"/>
      <c r="S294"/>
      <c r="T294" s="398"/>
      <c r="U294"/>
      <c r="V294"/>
      <c r="W294"/>
    </row>
    <row r="295" spans="1:23" x14ac:dyDescent="0.25">
      <c r="A295"/>
      <c r="B295" s="398"/>
      <c r="C295"/>
      <c r="D295"/>
      <c r="E295"/>
      <c r="F295"/>
      <c r="G295" s="398"/>
      <c r="H295" s="164"/>
      <c r="I295" s="164"/>
      <c r="J295" s="399"/>
      <c r="K295" s="164"/>
      <c r="L295" s="164"/>
      <c r="M295"/>
      <c r="N295"/>
      <c r="O295"/>
      <c r="P295"/>
      <c r="Q295"/>
      <c r="R295"/>
      <c r="S295"/>
      <c r="T295" s="398"/>
      <c r="U295"/>
      <c r="V295"/>
      <c r="W295"/>
    </row>
    <row r="296" spans="1:23" x14ac:dyDescent="0.25">
      <c r="A296"/>
      <c r="B296" s="398"/>
      <c r="C296"/>
      <c r="D296"/>
      <c r="E296"/>
      <c r="F296"/>
      <c r="G296" s="398"/>
      <c r="H296" s="164"/>
      <c r="I296" s="164"/>
      <c r="J296" s="399"/>
      <c r="K296" s="164"/>
      <c r="L296" s="164"/>
      <c r="M296"/>
      <c r="N296"/>
      <c r="O296"/>
      <c r="P296"/>
      <c r="Q296"/>
      <c r="R296"/>
      <c r="S296"/>
      <c r="T296" s="398"/>
      <c r="U296"/>
      <c r="V296"/>
      <c r="W296"/>
    </row>
    <row r="297" spans="1:23" x14ac:dyDescent="0.25">
      <c r="A297"/>
      <c r="B297" s="398"/>
      <c r="C297"/>
      <c r="D297"/>
      <c r="E297"/>
      <c r="F297"/>
      <c r="G297" s="398"/>
      <c r="H297" s="164"/>
      <c r="I297" s="164"/>
      <c r="J297" s="399"/>
      <c r="K297" s="164"/>
      <c r="L297" s="164"/>
      <c r="M297"/>
      <c r="N297"/>
      <c r="O297"/>
      <c r="P297"/>
      <c r="Q297"/>
      <c r="R297"/>
      <c r="S297"/>
      <c r="T297" s="398"/>
      <c r="U297"/>
      <c r="V297"/>
      <c r="W297"/>
    </row>
    <row r="298" spans="1:23" x14ac:dyDescent="0.25">
      <c r="A298"/>
      <c r="B298" s="398"/>
      <c r="C298"/>
      <c r="D298"/>
      <c r="E298"/>
      <c r="F298"/>
      <c r="G298" s="398"/>
      <c r="H298" s="164"/>
      <c r="I298" s="164"/>
      <c r="J298" s="399"/>
      <c r="K298" s="164"/>
      <c r="L298" s="164"/>
      <c r="M298"/>
      <c r="N298"/>
      <c r="O298"/>
      <c r="P298"/>
      <c r="Q298"/>
      <c r="R298"/>
      <c r="S298"/>
      <c r="T298" s="398"/>
      <c r="U298"/>
      <c r="V298"/>
      <c r="W298"/>
    </row>
    <row r="299" spans="1:23" x14ac:dyDescent="0.25">
      <c r="A299"/>
      <c r="B299" s="398"/>
      <c r="C299"/>
      <c r="D299"/>
      <c r="E299"/>
      <c r="F299"/>
      <c r="G299" s="398"/>
      <c r="H299" s="164"/>
      <c r="I299" s="164"/>
      <c r="J299" s="399"/>
      <c r="K299" s="164"/>
      <c r="L299" s="164"/>
      <c r="M299"/>
      <c r="N299"/>
      <c r="O299"/>
      <c r="P299"/>
      <c r="Q299"/>
      <c r="R299"/>
      <c r="S299"/>
      <c r="T299" s="398"/>
      <c r="U299"/>
      <c r="V299"/>
      <c r="W299"/>
    </row>
    <row r="300" spans="1:23" x14ac:dyDescent="0.25">
      <c r="A300"/>
      <c r="B300" s="398"/>
      <c r="C300"/>
      <c r="D300"/>
      <c r="E300"/>
      <c r="F300"/>
      <c r="G300" s="398"/>
      <c r="H300" s="164"/>
      <c r="I300" s="164"/>
      <c r="J300" s="399"/>
      <c r="K300" s="164"/>
      <c r="L300" s="164"/>
      <c r="M300"/>
      <c r="N300"/>
      <c r="O300"/>
      <c r="P300"/>
      <c r="Q300"/>
      <c r="R300"/>
      <c r="S300"/>
      <c r="T300" s="398"/>
      <c r="U300"/>
      <c r="V300"/>
      <c r="W300"/>
    </row>
    <row r="301" spans="1:23" x14ac:dyDescent="0.25">
      <c r="A301"/>
      <c r="B301" s="398"/>
      <c r="C301"/>
      <c r="D301"/>
      <c r="E301"/>
      <c r="F301"/>
      <c r="G301" s="398"/>
      <c r="H301" s="164"/>
      <c r="I301" s="164"/>
      <c r="J301" s="399"/>
      <c r="K301" s="164"/>
      <c r="L301" s="164"/>
      <c r="M301"/>
      <c r="N301"/>
      <c r="O301"/>
      <c r="P301"/>
      <c r="Q301"/>
      <c r="R301"/>
      <c r="S301"/>
      <c r="T301" s="398"/>
      <c r="U301"/>
      <c r="V301"/>
      <c r="W301"/>
    </row>
    <row r="302" spans="1:23" x14ac:dyDescent="0.25">
      <c r="A302"/>
      <c r="B302" s="398"/>
      <c r="C302"/>
      <c r="D302"/>
      <c r="E302"/>
      <c r="F302"/>
      <c r="G302" s="398"/>
      <c r="H302" s="164"/>
      <c r="I302" s="164"/>
      <c r="J302" s="399"/>
      <c r="K302" s="164"/>
      <c r="L302" s="164"/>
      <c r="M302"/>
      <c r="N302"/>
      <c r="O302"/>
      <c r="P302"/>
      <c r="Q302"/>
      <c r="R302"/>
      <c r="S302"/>
      <c r="T302" s="398"/>
      <c r="U302"/>
      <c r="V302"/>
      <c r="W302"/>
    </row>
    <row r="303" spans="1:23" x14ac:dyDescent="0.25">
      <c r="A303"/>
      <c r="B303" s="398"/>
      <c r="C303"/>
      <c r="D303"/>
      <c r="E303"/>
      <c r="F303"/>
      <c r="G303" s="398"/>
      <c r="H303" s="164"/>
      <c r="I303" s="164"/>
      <c r="J303" s="399"/>
      <c r="K303" s="164"/>
      <c r="L303" s="164"/>
      <c r="M303"/>
      <c r="N303"/>
      <c r="O303"/>
      <c r="P303"/>
      <c r="Q303"/>
      <c r="R303"/>
      <c r="S303"/>
      <c r="T303" s="398"/>
      <c r="U303"/>
      <c r="V303"/>
      <c r="W303"/>
    </row>
    <row r="304" spans="1:23" x14ac:dyDescent="0.25">
      <c r="A304"/>
      <c r="B304" s="398"/>
      <c r="C304"/>
      <c r="D304"/>
      <c r="E304"/>
      <c r="F304"/>
      <c r="G304" s="398"/>
      <c r="H304" s="164"/>
      <c r="I304" s="164"/>
      <c r="J304" s="399"/>
      <c r="K304" s="164"/>
      <c r="L304" s="164"/>
      <c r="M304"/>
      <c r="N304"/>
      <c r="O304"/>
      <c r="P304"/>
      <c r="Q304"/>
      <c r="R304"/>
      <c r="S304"/>
      <c r="T304" s="398"/>
      <c r="U304"/>
      <c r="V304"/>
      <c r="W304"/>
    </row>
    <row r="305" spans="1:23" x14ac:dyDescent="0.25">
      <c r="A305"/>
      <c r="B305" s="398"/>
      <c r="C305"/>
      <c r="D305"/>
      <c r="E305"/>
      <c r="F305"/>
      <c r="G305" s="398"/>
      <c r="H305" s="164"/>
      <c r="I305" s="164"/>
      <c r="J305" s="399"/>
      <c r="K305" s="164"/>
      <c r="L305" s="164"/>
      <c r="M305"/>
      <c r="N305"/>
      <c r="O305"/>
      <c r="P305"/>
      <c r="Q305"/>
      <c r="R305"/>
      <c r="S305"/>
      <c r="T305" s="398"/>
      <c r="U305"/>
      <c r="V305"/>
      <c r="W305"/>
    </row>
    <row r="306" spans="1:23" x14ac:dyDescent="0.25">
      <c r="A306"/>
      <c r="B306" s="398"/>
      <c r="C306"/>
      <c r="D306"/>
      <c r="E306"/>
      <c r="F306"/>
      <c r="G306" s="398"/>
      <c r="H306" s="164"/>
      <c r="I306" s="164"/>
      <c r="J306" s="399"/>
      <c r="K306" s="164"/>
      <c r="L306" s="164"/>
      <c r="M306"/>
      <c r="N306"/>
      <c r="O306"/>
      <c r="P306"/>
      <c r="Q306"/>
      <c r="R306"/>
      <c r="S306"/>
      <c r="T306" s="398"/>
      <c r="U306"/>
      <c r="V306"/>
      <c r="W306"/>
    </row>
    <row r="307" spans="1:23" x14ac:dyDescent="0.25">
      <c r="A307"/>
      <c r="B307" s="398"/>
      <c r="C307"/>
      <c r="D307"/>
      <c r="E307"/>
      <c r="F307"/>
      <c r="G307" s="398"/>
      <c r="H307" s="164"/>
      <c r="I307" s="164"/>
      <c r="J307" s="399"/>
      <c r="K307" s="164"/>
      <c r="L307" s="164"/>
      <c r="M307"/>
      <c r="N307"/>
      <c r="O307"/>
      <c r="P307"/>
      <c r="Q307"/>
      <c r="R307"/>
      <c r="S307"/>
      <c r="T307" s="398"/>
      <c r="U307"/>
      <c r="V307"/>
      <c r="W307"/>
    </row>
    <row r="308" spans="1:23" x14ac:dyDescent="0.25">
      <c r="A308"/>
      <c r="B308" s="398"/>
      <c r="C308"/>
      <c r="D308"/>
      <c r="E308"/>
      <c r="F308"/>
      <c r="G308" s="398"/>
      <c r="H308" s="164"/>
      <c r="I308" s="164"/>
      <c r="J308" s="399"/>
      <c r="K308" s="164"/>
      <c r="L308" s="164"/>
      <c r="M308"/>
      <c r="N308"/>
      <c r="O308"/>
      <c r="P308"/>
      <c r="Q308"/>
      <c r="R308"/>
      <c r="S308"/>
      <c r="T308" s="398"/>
      <c r="U308"/>
      <c r="V308"/>
      <c r="W308"/>
    </row>
    <row r="309" spans="1:23" x14ac:dyDescent="0.25">
      <c r="A309"/>
      <c r="B309" s="398"/>
      <c r="C309"/>
      <c r="D309"/>
      <c r="E309"/>
      <c r="F309"/>
      <c r="G309" s="398"/>
      <c r="H309" s="164"/>
      <c r="I309" s="164"/>
      <c r="J309" s="399"/>
      <c r="K309" s="164"/>
      <c r="L309" s="164"/>
      <c r="M309"/>
      <c r="N309"/>
      <c r="O309"/>
      <c r="P309"/>
      <c r="Q309"/>
      <c r="R309"/>
      <c r="S309"/>
      <c r="T309" s="398"/>
      <c r="U309"/>
      <c r="V309"/>
      <c r="W309"/>
    </row>
    <row r="310" spans="1:23" x14ac:dyDescent="0.25">
      <c r="A310"/>
      <c r="B310" s="398"/>
      <c r="C310"/>
      <c r="D310"/>
      <c r="E310"/>
      <c r="F310"/>
      <c r="G310" s="398"/>
      <c r="H310" s="164"/>
      <c r="I310" s="164"/>
      <c r="J310" s="399"/>
      <c r="K310" s="164"/>
      <c r="L310" s="164"/>
      <c r="M310"/>
      <c r="N310"/>
      <c r="O310"/>
      <c r="P310"/>
      <c r="Q310"/>
      <c r="R310"/>
      <c r="S310"/>
      <c r="T310" s="398"/>
      <c r="U310"/>
      <c r="V310"/>
      <c r="W310"/>
    </row>
    <row r="311" spans="1:23" x14ac:dyDescent="0.25">
      <c r="A311"/>
      <c r="B311" s="398"/>
      <c r="C311"/>
      <c r="D311"/>
      <c r="E311"/>
      <c r="F311"/>
      <c r="G311" s="398"/>
      <c r="H311" s="164"/>
      <c r="I311" s="164"/>
      <c r="J311" s="399"/>
      <c r="K311" s="164"/>
      <c r="L311" s="164"/>
      <c r="M311"/>
      <c r="N311"/>
      <c r="O311"/>
      <c r="P311"/>
      <c r="Q311"/>
      <c r="R311"/>
      <c r="S311"/>
      <c r="T311" s="398"/>
      <c r="U311"/>
      <c r="V311"/>
      <c r="W311"/>
    </row>
    <row r="312" spans="1:23" x14ac:dyDescent="0.25">
      <c r="A312"/>
      <c r="B312" s="398"/>
      <c r="C312"/>
      <c r="D312"/>
      <c r="E312"/>
      <c r="F312"/>
      <c r="G312" s="398"/>
      <c r="H312" s="164"/>
      <c r="I312" s="164"/>
      <c r="J312" s="399"/>
      <c r="K312" s="164"/>
      <c r="L312" s="164"/>
      <c r="M312"/>
      <c r="N312"/>
      <c r="O312"/>
      <c r="P312"/>
      <c r="Q312"/>
      <c r="R312"/>
      <c r="S312"/>
      <c r="T312" s="398"/>
      <c r="U312"/>
      <c r="V312"/>
      <c r="W312"/>
    </row>
    <row r="313" spans="1:23" x14ac:dyDescent="0.25">
      <c r="A313"/>
      <c r="B313" s="398"/>
      <c r="C313"/>
      <c r="D313"/>
      <c r="E313"/>
      <c r="F313"/>
      <c r="G313" s="398"/>
      <c r="H313" s="164"/>
      <c r="I313" s="164"/>
      <c r="J313" s="399"/>
      <c r="K313" s="164"/>
      <c r="L313" s="164"/>
      <c r="M313"/>
      <c r="N313"/>
      <c r="O313"/>
      <c r="P313"/>
      <c r="Q313"/>
      <c r="R313"/>
      <c r="S313"/>
      <c r="T313" s="398"/>
      <c r="U313"/>
      <c r="V313"/>
      <c r="W313"/>
    </row>
    <row r="314" spans="1:23" x14ac:dyDescent="0.25">
      <c r="A314"/>
      <c r="B314" s="398"/>
      <c r="C314"/>
      <c r="D314"/>
      <c r="E314"/>
      <c r="F314"/>
      <c r="G314" s="398"/>
      <c r="H314" s="164"/>
      <c r="I314" s="164"/>
      <c r="J314" s="399"/>
      <c r="K314" s="164"/>
      <c r="L314" s="164"/>
      <c r="M314"/>
      <c r="N314"/>
      <c r="O314"/>
      <c r="P314"/>
      <c r="Q314"/>
      <c r="R314"/>
      <c r="S314"/>
      <c r="T314" s="398"/>
      <c r="U314"/>
      <c r="V314"/>
      <c r="W314"/>
    </row>
    <row r="315" spans="1:23" x14ac:dyDescent="0.25">
      <c r="A315"/>
      <c r="B315" s="398"/>
      <c r="C315"/>
      <c r="D315"/>
      <c r="E315"/>
      <c r="F315"/>
      <c r="G315" s="398"/>
      <c r="H315" s="164"/>
      <c r="I315" s="164"/>
      <c r="J315" s="399"/>
      <c r="K315" s="164"/>
      <c r="L315" s="164"/>
      <c r="M315"/>
      <c r="N315"/>
      <c r="O315"/>
      <c r="P315"/>
      <c r="Q315"/>
      <c r="R315"/>
      <c r="S315"/>
      <c r="T315" s="398"/>
      <c r="U315"/>
      <c r="V315"/>
      <c r="W315"/>
    </row>
    <row r="316" spans="1:23" x14ac:dyDescent="0.25">
      <c r="A316"/>
      <c r="B316" s="398"/>
      <c r="C316"/>
      <c r="D316"/>
      <c r="E316"/>
      <c r="F316"/>
      <c r="G316" s="398"/>
      <c r="H316" s="164"/>
      <c r="I316" s="164"/>
      <c r="J316" s="399"/>
      <c r="K316" s="164"/>
      <c r="L316" s="164"/>
      <c r="M316"/>
      <c r="N316"/>
      <c r="O316"/>
      <c r="P316"/>
      <c r="Q316"/>
      <c r="R316"/>
      <c r="S316"/>
      <c r="T316" s="398"/>
      <c r="U316"/>
      <c r="V316"/>
      <c r="W316"/>
    </row>
    <row r="317" spans="1:23" x14ac:dyDescent="0.25">
      <c r="A317"/>
      <c r="B317" s="398"/>
      <c r="C317"/>
      <c r="D317"/>
      <c r="E317"/>
      <c r="F317"/>
      <c r="G317" s="398"/>
      <c r="H317" s="164"/>
      <c r="I317" s="164"/>
      <c r="J317" s="399"/>
      <c r="K317" s="164"/>
      <c r="L317" s="164"/>
      <c r="M317"/>
      <c r="N317"/>
      <c r="O317"/>
      <c r="P317"/>
      <c r="Q317"/>
      <c r="R317"/>
      <c r="S317"/>
      <c r="T317" s="398"/>
      <c r="U317"/>
      <c r="V317"/>
      <c r="W317"/>
    </row>
    <row r="318" spans="1:23" x14ac:dyDescent="0.25">
      <c r="A318"/>
      <c r="B318" s="398"/>
      <c r="C318"/>
      <c r="D318"/>
      <c r="E318"/>
      <c r="F318"/>
      <c r="G318" s="398"/>
      <c r="H318" s="164"/>
      <c r="I318" s="164"/>
      <c r="J318" s="399"/>
      <c r="K318" s="164"/>
      <c r="L318" s="164"/>
      <c r="M318"/>
      <c r="N318"/>
      <c r="O318"/>
      <c r="P318"/>
      <c r="Q318"/>
      <c r="R318"/>
      <c r="S318"/>
      <c r="T318" s="398"/>
      <c r="U318"/>
      <c r="V318"/>
      <c r="W318"/>
    </row>
    <row r="319" spans="1:23" x14ac:dyDescent="0.25">
      <c r="A319"/>
      <c r="B319" s="398"/>
      <c r="C319"/>
      <c r="D319"/>
      <c r="E319"/>
      <c r="F319"/>
      <c r="G319" s="398"/>
      <c r="H319" s="164"/>
      <c r="I319" s="164"/>
      <c r="J319" s="399"/>
      <c r="K319" s="164"/>
      <c r="L319" s="164"/>
      <c r="M319"/>
      <c r="N319"/>
      <c r="O319"/>
      <c r="P319"/>
      <c r="Q319"/>
      <c r="R319"/>
      <c r="S319"/>
      <c r="T319" s="398"/>
      <c r="U319"/>
      <c r="V319"/>
      <c r="W319"/>
    </row>
    <row r="320" spans="1:23" x14ac:dyDescent="0.25">
      <c r="A320"/>
      <c r="B320" s="398"/>
      <c r="C320"/>
      <c r="D320"/>
      <c r="E320"/>
      <c r="F320"/>
      <c r="G320" s="398"/>
      <c r="H320" s="164"/>
      <c r="I320" s="164"/>
      <c r="J320" s="399"/>
      <c r="K320" s="164"/>
      <c r="L320" s="164"/>
      <c r="M320"/>
      <c r="N320"/>
      <c r="O320"/>
      <c r="P320"/>
      <c r="Q320"/>
      <c r="R320"/>
      <c r="S320"/>
      <c r="T320" s="398"/>
      <c r="U320"/>
      <c r="V320"/>
      <c r="W320"/>
    </row>
    <row r="321" spans="1:23" x14ac:dyDescent="0.25">
      <c r="A321"/>
      <c r="B321" s="398"/>
      <c r="C321"/>
      <c r="D321"/>
      <c r="E321"/>
      <c r="F321"/>
      <c r="G321" s="398"/>
      <c r="H321" s="164"/>
      <c r="I321" s="164"/>
      <c r="J321" s="399"/>
      <c r="K321" s="164"/>
      <c r="L321" s="164"/>
      <c r="M321"/>
      <c r="N321"/>
      <c r="O321"/>
      <c r="P321"/>
      <c r="Q321"/>
      <c r="R321"/>
      <c r="S321"/>
      <c r="T321" s="398"/>
      <c r="U321"/>
      <c r="V321"/>
      <c r="W321"/>
    </row>
    <row r="322" spans="1:23" x14ac:dyDescent="0.25">
      <c r="A322"/>
      <c r="B322" s="398"/>
      <c r="C322"/>
      <c r="D322"/>
      <c r="E322"/>
      <c r="F322"/>
      <c r="G322" s="398"/>
      <c r="H322" s="164"/>
      <c r="I322" s="164"/>
      <c r="J322" s="399"/>
      <c r="K322" s="164"/>
      <c r="L322" s="164"/>
      <c r="M322"/>
      <c r="N322"/>
      <c r="O322"/>
      <c r="P322"/>
      <c r="Q322"/>
      <c r="R322"/>
      <c r="S322"/>
      <c r="T322" s="398"/>
      <c r="U322"/>
      <c r="V322"/>
      <c r="W322"/>
    </row>
    <row r="323" spans="1:23" x14ac:dyDescent="0.25">
      <c r="A323"/>
      <c r="B323" s="398"/>
      <c r="C323"/>
      <c r="D323"/>
      <c r="E323"/>
      <c r="F323"/>
      <c r="G323" s="398"/>
      <c r="H323" s="164"/>
      <c r="I323" s="164"/>
      <c r="J323" s="399"/>
      <c r="K323" s="164"/>
      <c r="L323" s="164"/>
      <c r="M323"/>
      <c r="N323"/>
      <c r="O323"/>
      <c r="P323"/>
      <c r="Q323"/>
      <c r="R323"/>
      <c r="S323"/>
      <c r="T323" s="398"/>
      <c r="U323"/>
      <c r="V323"/>
      <c r="W323"/>
    </row>
    <row r="324" spans="1:23" x14ac:dyDescent="0.25">
      <c r="A324"/>
      <c r="B324" s="398"/>
      <c r="C324"/>
      <c r="D324"/>
      <c r="E324"/>
      <c r="F324"/>
      <c r="G324" s="398"/>
      <c r="H324" s="164"/>
      <c r="I324" s="164"/>
      <c r="J324" s="399"/>
      <c r="K324" s="164"/>
      <c r="L324" s="164"/>
      <c r="M324"/>
      <c r="N324"/>
      <c r="O324"/>
      <c r="P324"/>
      <c r="Q324"/>
      <c r="R324"/>
      <c r="S324"/>
      <c r="T324" s="398"/>
      <c r="U324"/>
      <c r="V324"/>
      <c r="W324"/>
    </row>
    <row r="325" spans="1:23" x14ac:dyDescent="0.25">
      <c r="A325"/>
      <c r="B325" s="398"/>
      <c r="C325"/>
      <c r="D325"/>
      <c r="E325"/>
      <c r="F325"/>
      <c r="G325" s="398"/>
      <c r="H325" s="164"/>
      <c r="I325" s="164"/>
      <c r="J325" s="399"/>
      <c r="K325" s="164"/>
      <c r="L325" s="164"/>
      <c r="M325"/>
      <c r="N325"/>
      <c r="O325"/>
      <c r="P325"/>
      <c r="Q325"/>
      <c r="R325"/>
      <c r="S325"/>
      <c r="T325" s="398"/>
      <c r="U325"/>
      <c r="V325"/>
      <c r="W325"/>
    </row>
    <row r="326" spans="1:23" x14ac:dyDescent="0.25">
      <c r="A326"/>
      <c r="B326" s="398"/>
      <c r="C326"/>
      <c r="D326"/>
      <c r="E326"/>
      <c r="F326"/>
      <c r="G326" s="398"/>
      <c r="H326" s="164"/>
      <c r="I326" s="164"/>
      <c r="J326" s="399"/>
      <c r="K326" s="164"/>
      <c r="L326" s="164"/>
      <c r="M326"/>
      <c r="N326"/>
      <c r="O326"/>
      <c r="P326"/>
      <c r="Q326"/>
      <c r="R326"/>
      <c r="S326"/>
      <c r="T326" s="398"/>
      <c r="U326"/>
      <c r="V326"/>
      <c r="W326"/>
    </row>
    <row r="327" spans="1:23" x14ac:dyDescent="0.25">
      <c r="A327"/>
      <c r="B327" s="398"/>
      <c r="C327"/>
      <c r="D327"/>
      <c r="E327"/>
      <c r="F327"/>
      <c r="G327" s="398"/>
      <c r="H327" s="164"/>
      <c r="I327" s="164"/>
      <c r="J327" s="399"/>
      <c r="K327" s="164"/>
      <c r="L327" s="164"/>
      <c r="M327"/>
      <c r="N327"/>
      <c r="O327"/>
      <c r="P327"/>
      <c r="Q327"/>
      <c r="R327"/>
      <c r="S327"/>
      <c r="T327" s="398"/>
      <c r="U327"/>
      <c r="V327"/>
      <c r="W327"/>
    </row>
    <row r="328" spans="1:23" x14ac:dyDescent="0.25">
      <c r="A328"/>
      <c r="B328" s="398"/>
      <c r="C328"/>
      <c r="D328"/>
      <c r="E328"/>
      <c r="F328"/>
      <c r="G328" s="398"/>
      <c r="H328" s="164"/>
      <c r="I328" s="164"/>
      <c r="J328" s="399"/>
      <c r="K328" s="164"/>
      <c r="L328" s="164"/>
      <c r="M328"/>
      <c r="N328"/>
      <c r="O328"/>
      <c r="P328"/>
      <c r="Q328"/>
      <c r="R328"/>
      <c r="S328"/>
      <c r="T328" s="398"/>
      <c r="U328"/>
      <c r="V328"/>
      <c r="W328"/>
    </row>
    <row r="329" spans="1:23" x14ac:dyDescent="0.25">
      <c r="A329"/>
      <c r="B329" s="398"/>
      <c r="C329"/>
      <c r="D329"/>
      <c r="E329"/>
      <c r="F329"/>
      <c r="G329" s="398"/>
      <c r="H329" s="164"/>
      <c r="I329" s="164"/>
      <c r="J329" s="399"/>
      <c r="K329" s="164"/>
      <c r="L329" s="164"/>
      <c r="M329"/>
      <c r="N329"/>
      <c r="O329"/>
      <c r="P329"/>
      <c r="Q329"/>
      <c r="R329"/>
      <c r="S329"/>
      <c r="T329" s="398"/>
      <c r="U329"/>
      <c r="V329"/>
      <c r="W329"/>
    </row>
    <row r="330" spans="1:23" x14ac:dyDescent="0.25">
      <c r="A330"/>
      <c r="B330" s="398"/>
      <c r="C330"/>
      <c r="D330"/>
      <c r="E330"/>
      <c r="F330"/>
      <c r="G330" s="398"/>
      <c r="H330" s="164"/>
      <c r="I330" s="164"/>
      <c r="J330" s="399"/>
      <c r="K330" s="164"/>
      <c r="L330" s="164"/>
      <c r="M330"/>
      <c r="N330"/>
      <c r="O330"/>
      <c r="P330"/>
      <c r="Q330"/>
      <c r="R330"/>
      <c r="S330"/>
      <c r="T330" s="398"/>
      <c r="U330"/>
      <c r="V330"/>
      <c r="W330"/>
    </row>
    <row r="331" spans="1:23" x14ac:dyDescent="0.25">
      <c r="A331"/>
      <c r="B331" s="398"/>
      <c r="C331"/>
      <c r="D331"/>
      <c r="E331"/>
      <c r="F331"/>
      <c r="G331" s="398"/>
      <c r="H331" s="164"/>
      <c r="I331" s="164"/>
      <c r="J331" s="399"/>
      <c r="K331" s="164"/>
      <c r="L331" s="164"/>
      <c r="M331"/>
      <c r="N331"/>
      <c r="O331"/>
      <c r="P331"/>
      <c r="Q331"/>
      <c r="R331"/>
      <c r="S331"/>
      <c r="T331" s="398"/>
      <c r="U331"/>
      <c r="V331"/>
      <c r="W331"/>
    </row>
    <row r="332" spans="1:23" x14ac:dyDescent="0.25">
      <c r="A332"/>
      <c r="B332" s="398"/>
      <c r="C332"/>
      <c r="D332"/>
      <c r="E332"/>
      <c r="F332"/>
      <c r="G332" s="398"/>
      <c r="H332" s="164"/>
      <c r="I332" s="164"/>
      <c r="J332" s="399"/>
      <c r="K332" s="164"/>
      <c r="L332" s="164"/>
      <c r="M332"/>
      <c r="N332"/>
      <c r="O332"/>
      <c r="P332"/>
      <c r="Q332"/>
      <c r="R332"/>
      <c r="S332"/>
      <c r="T332" s="398"/>
      <c r="U332"/>
      <c r="V332"/>
      <c r="W332"/>
    </row>
    <row r="333" spans="1:23" x14ac:dyDescent="0.25">
      <c r="A333"/>
      <c r="B333" s="398"/>
      <c r="C333"/>
      <c r="D333"/>
      <c r="E333"/>
      <c r="F333"/>
      <c r="G333" s="398"/>
      <c r="H333" s="164"/>
      <c r="I333" s="164"/>
      <c r="J333" s="399"/>
      <c r="K333" s="164"/>
      <c r="L333" s="164"/>
      <c r="M333"/>
      <c r="N333"/>
      <c r="O333"/>
      <c r="P333"/>
      <c r="Q333"/>
      <c r="R333"/>
      <c r="S333"/>
      <c r="T333" s="398"/>
      <c r="U333"/>
      <c r="V333"/>
      <c r="W333"/>
    </row>
    <row r="334" spans="1:23" x14ac:dyDescent="0.25">
      <c r="A334"/>
      <c r="B334" s="398"/>
      <c r="C334"/>
      <c r="D334"/>
      <c r="E334"/>
      <c r="F334"/>
      <c r="G334" s="398"/>
      <c r="H334" s="164"/>
      <c r="I334" s="164"/>
      <c r="J334" s="399"/>
      <c r="K334" s="164"/>
      <c r="L334" s="164"/>
      <c r="M334"/>
      <c r="N334"/>
      <c r="O334"/>
      <c r="P334"/>
      <c r="Q334"/>
      <c r="R334"/>
      <c r="S334"/>
      <c r="T334" s="398"/>
      <c r="U334"/>
      <c r="V334"/>
      <c r="W334"/>
    </row>
    <row r="335" spans="1:23" x14ac:dyDescent="0.25">
      <c r="A335"/>
      <c r="B335" s="398"/>
      <c r="C335"/>
      <c r="D335"/>
      <c r="E335"/>
      <c r="F335"/>
      <c r="G335" s="398"/>
      <c r="H335" s="164"/>
      <c r="I335" s="164"/>
      <c r="J335" s="399"/>
      <c r="K335" s="164"/>
      <c r="L335" s="164"/>
      <c r="M335"/>
      <c r="N335"/>
      <c r="O335"/>
      <c r="P335"/>
      <c r="Q335"/>
      <c r="R335"/>
      <c r="S335"/>
      <c r="T335" s="398"/>
      <c r="U335"/>
      <c r="V335"/>
      <c r="W335"/>
    </row>
    <row r="336" spans="1:23" x14ac:dyDescent="0.25">
      <c r="A336"/>
      <c r="B336" s="398"/>
      <c r="C336"/>
      <c r="D336"/>
      <c r="E336"/>
      <c r="F336"/>
      <c r="G336" s="398"/>
      <c r="H336" s="164"/>
      <c r="I336" s="164"/>
      <c r="J336" s="399"/>
      <c r="K336" s="164"/>
      <c r="L336" s="164"/>
      <c r="M336"/>
      <c r="N336"/>
      <c r="O336"/>
      <c r="P336"/>
      <c r="Q336"/>
      <c r="R336"/>
      <c r="S336"/>
      <c r="T336" s="398"/>
      <c r="U336"/>
      <c r="V336"/>
      <c r="W336"/>
    </row>
    <row r="337" spans="1:23" x14ac:dyDescent="0.25">
      <c r="A337"/>
      <c r="B337" s="398"/>
      <c r="C337"/>
      <c r="D337"/>
      <c r="E337"/>
      <c r="F337"/>
      <c r="G337" s="398"/>
      <c r="H337" s="164"/>
      <c r="I337" s="164"/>
      <c r="J337" s="399"/>
      <c r="K337" s="164"/>
      <c r="L337" s="164"/>
      <c r="M337"/>
      <c r="N337"/>
      <c r="O337"/>
      <c r="P337"/>
      <c r="Q337"/>
      <c r="R337"/>
      <c r="S337"/>
      <c r="T337" s="398"/>
      <c r="U337"/>
      <c r="V337"/>
      <c r="W337"/>
    </row>
    <row r="338" spans="1:23" x14ac:dyDescent="0.25">
      <c r="A338"/>
      <c r="B338" s="398"/>
      <c r="C338"/>
      <c r="D338"/>
      <c r="E338"/>
      <c r="F338"/>
      <c r="G338" s="398"/>
      <c r="H338" s="164"/>
      <c r="I338" s="164"/>
      <c r="J338" s="399"/>
      <c r="K338" s="164"/>
      <c r="L338" s="164"/>
      <c r="M338"/>
      <c r="N338"/>
      <c r="O338"/>
      <c r="P338"/>
      <c r="Q338"/>
      <c r="R338"/>
      <c r="S338"/>
      <c r="T338" s="398"/>
      <c r="U338"/>
      <c r="V338"/>
      <c r="W338"/>
    </row>
    <row r="339" spans="1:23" x14ac:dyDescent="0.25">
      <c r="A339"/>
      <c r="B339" s="398"/>
      <c r="C339"/>
      <c r="D339"/>
      <c r="E339"/>
      <c r="F339"/>
      <c r="G339" s="398"/>
      <c r="H339" s="164"/>
      <c r="I339" s="164"/>
      <c r="J339" s="399"/>
      <c r="K339" s="164"/>
      <c r="L339" s="164"/>
      <c r="M339"/>
      <c r="N339"/>
      <c r="O339"/>
      <c r="P339"/>
      <c r="Q339"/>
      <c r="R339"/>
      <c r="S339"/>
      <c r="T339" s="398"/>
      <c r="U339"/>
      <c r="V339"/>
      <c r="W339"/>
    </row>
    <row r="340" spans="1:23" x14ac:dyDescent="0.25">
      <c r="A340"/>
      <c r="B340" s="398"/>
      <c r="C340"/>
      <c r="D340"/>
      <c r="E340"/>
      <c r="F340"/>
      <c r="G340" s="398"/>
      <c r="H340" s="164"/>
      <c r="I340" s="164"/>
      <c r="J340" s="399"/>
      <c r="K340" s="164"/>
      <c r="L340" s="164"/>
      <c r="M340"/>
      <c r="N340"/>
      <c r="O340"/>
      <c r="P340"/>
      <c r="Q340"/>
      <c r="R340"/>
      <c r="S340"/>
      <c r="T340" s="398"/>
      <c r="U340"/>
      <c r="V340"/>
      <c r="W340"/>
    </row>
    <row r="341" spans="1:23" x14ac:dyDescent="0.25">
      <c r="A341"/>
      <c r="B341" s="398"/>
      <c r="C341"/>
      <c r="D341"/>
      <c r="E341"/>
      <c r="F341"/>
      <c r="G341" s="398"/>
      <c r="H341" s="164"/>
      <c r="I341" s="164"/>
      <c r="J341" s="399"/>
      <c r="K341" s="164"/>
      <c r="L341" s="164"/>
      <c r="M341"/>
      <c r="N341"/>
      <c r="O341"/>
      <c r="P341"/>
      <c r="Q341"/>
      <c r="R341"/>
      <c r="S341"/>
      <c r="T341" s="398"/>
      <c r="U341"/>
      <c r="V341"/>
      <c r="W341"/>
    </row>
    <row r="342" spans="1:23" x14ac:dyDescent="0.25">
      <c r="A342"/>
      <c r="B342" s="398"/>
      <c r="C342"/>
      <c r="D342"/>
      <c r="E342"/>
      <c r="F342"/>
      <c r="G342" s="398"/>
      <c r="H342" s="164"/>
      <c r="I342" s="164"/>
      <c r="J342" s="399"/>
      <c r="K342" s="164"/>
      <c r="L342" s="164"/>
      <c r="M342"/>
      <c r="N342"/>
      <c r="O342"/>
      <c r="P342"/>
      <c r="Q342"/>
      <c r="R342"/>
      <c r="S342"/>
      <c r="T342" s="398"/>
      <c r="U342"/>
      <c r="V342"/>
      <c r="W342"/>
    </row>
    <row r="343" spans="1:23" x14ac:dyDescent="0.25">
      <c r="A343"/>
      <c r="B343" s="398"/>
      <c r="C343"/>
      <c r="D343"/>
      <c r="E343"/>
      <c r="F343"/>
      <c r="G343" s="398"/>
      <c r="H343" s="164"/>
      <c r="I343" s="164"/>
      <c r="J343" s="399"/>
      <c r="K343" s="164"/>
      <c r="L343" s="164"/>
      <c r="M343"/>
      <c r="N343"/>
      <c r="O343"/>
      <c r="P343"/>
      <c r="Q343"/>
      <c r="R343"/>
      <c r="S343"/>
      <c r="T343" s="398"/>
      <c r="U343"/>
      <c r="V343"/>
      <c r="W343"/>
    </row>
    <row r="344" spans="1:23" x14ac:dyDescent="0.25">
      <c r="A344"/>
      <c r="B344" s="398"/>
      <c r="C344"/>
      <c r="D344"/>
      <c r="E344"/>
      <c r="F344"/>
      <c r="G344" s="398"/>
      <c r="H344" s="164"/>
      <c r="I344" s="164"/>
      <c r="J344" s="399"/>
      <c r="K344" s="164"/>
      <c r="L344" s="164"/>
      <c r="M344"/>
      <c r="N344"/>
      <c r="O344"/>
      <c r="P344"/>
      <c r="Q344"/>
      <c r="R344"/>
      <c r="S344"/>
      <c r="T344" s="398"/>
      <c r="U344"/>
      <c r="V344"/>
      <c r="W344"/>
    </row>
    <row r="345" spans="1:23" x14ac:dyDescent="0.25">
      <c r="A345"/>
      <c r="B345" s="398"/>
      <c r="C345"/>
      <c r="D345"/>
      <c r="E345"/>
      <c r="F345"/>
      <c r="G345" s="398"/>
      <c r="H345" s="164"/>
      <c r="I345" s="164"/>
      <c r="J345" s="399"/>
      <c r="K345" s="164"/>
      <c r="L345" s="164"/>
      <c r="M345"/>
      <c r="N345"/>
      <c r="O345"/>
      <c r="P345"/>
      <c r="Q345"/>
      <c r="R345"/>
      <c r="S345"/>
      <c r="T345" s="398"/>
      <c r="U345"/>
      <c r="V345"/>
      <c r="W345"/>
    </row>
    <row r="346" spans="1:23" x14ac:dyDescent="0.25">
      <c r="A346"/>
      <c r="B346" s="398"/>
      <c r="C346"/>
      <c r="D346"/>
      <c r="E346"/>
      <c r="F346"/>
      <c r="G346" s="398"/>
      <c r="H346" s="164"/>
      <c r="I346" s="164"/>
      <c r="J346" s="399"/>
      <c r="K346" s="164"/>
      <c r="L346" s="164"/>
      <c r="M346"/>
      <c r="N346"/>
      <c r="O346"/>
      <c r="P346"/>
      <c r="Q346"/>
      <c r="R346"/>
      <c r="S346"/>
      <c r="T346" s="398"/>
      <c r="U346"/>
      <c r="V346"/>
      <c r="W346"/>
    </row>
    <row r="347" spans="1:23" x14ac:dyDescent="0.25">
      <c r="A347"/>
      <c r="B347" s="398"/>
      <c r="C347"/>
      <c r="D347"/>
      <c r="E347"/>
      <c r="F347"/>
      <c r="G347" s="398"/>
      <c r="H347" s="164"/>
      <c r="I347" s="164"/>
      <c r="J347" s="399"/>
      <c r="K347" s="164"/>
      <c r="L347" s="164"/>
      <c r="M347"/>
      <c r="N347"/>
      <c r="O347"/>
      <c r="P347"/>
      <c r="Q347"/>
      <c r="R347"/>
      <c r="S347"/>
      <c r="T347" s="398"/>
      <c r="U347"/>
      <c r="V347"/>
      <c r="W347"/>
    </row>
    <row r="348" spans="1:23" x14ac:dyDescent="0.25">
      <c r="A348"/>
      <c r="B348" s="398"/>
      <c r="C348"/>
      <c r="D348"/>
      <c r="E348"/>
      <c r="F348"/>
      <c r="G348" s="398"/>
      <c r="H348" s="164"/>
      <c r="I348" s="164"/>
      <c r="J348" s="399"/>
      <c r="K348" s="164"/>
      <c r="L348" s="164"/>
      <c r="M348"/>
      <c r="N348"/>
      <c r="O348"/>
      <c r="P348"/>
      <c r="Q348"/>
      <c r="R348"/>
      <c r="S348"/>
      <c r="T348" s="398"/>
      <c r="U348"/>
      <c r="V348"/>
      <c r="W348"/>
    </row>
    <row r="349" spans="1:23" x14ac:dyDescent="0.25">
      <c r="A349"/>
      <c r="B349" s="398"/>
      <c r="C349"/>
      <c r="D349"/>
      <c r="E349"/>
      <c r="F349"/>
      <c r="G349" s="398"/>
      <c r="H349" s="164"/>
      <c r="I349" s="164"/>
      <c r="J349" s="399"/>
      <c r="K349" s="164"/>
      <c r="L349" s="164"/>
      <c r="M349"/>
      <c r="N349"/>
      <c r="O349"/>
      <c r="P349"/>
      <c r="Q349"/>
      <c r="R349"/>
      <c r="S349"/>
      <c r="T349" s="398"/>
      <c r="U349"/>
      <c r="V349"/>
      <c r="W349"/>
    </row>
    <row r="350" spans="1:23" x14ac:dyDescent="0.25">
      <c r="A350"/>
      <c r="B350" s="398"/>
      <c r="C350"/>
      <c r="D350"/>
      <c r="E350"/>
      <c r="F350"/>
      <c r="G350" s="398"/>
      <c r="H350" s="164"/>
      <c r="I350" s="164"/>
      <c r="J350" s="399"/>
      <c r="K350" s="164"/>
      <c r="L350" s="164"/>
      <c r="M350"/>
      <c r="N350"/>
      <c r="O350"/>
      <c r="P350"/>
      <c r="Q350"/>
      <c r="R350"/>
      <c r="S350"/>
      <c r="T350" s="398"/>
      <c r="U350"/>
      <c r="V350"/>
      <c r="W350"/>
    </row>
    <row r="351" spans="1:23" x14ac:dyDescent="0.25">
      <c r="A351"/>
      <c r="B351" s="398"/>
      <c r="C351"/>
      <c r="D351"/>
      <c r="E351"/>
      <c r="F351"/>
      <c r="G351" s="398"/>
      <c r="H351" s="164"/>
      <c r="I351" s="164"/>
      <c r="J351" s="399"/>
      <c r="K351" s="164"/>
      <c r="L351" s="164"/>
      <c r="M351"/>
      <c r="N351"/>
      <c r="O351"/>
      <c r="P351"/>
      <c r="Q351"/>
      <c r="R351"/>
      <c r="S351"/>
      <c r="T351" s="398"/>
      <c r="U351"/>
      <c r="V351"/>
      <c r="W351"/>
    </row>
    <row r="352" spans="1:23" x14ac:dyDescent="0.25">
      <c r="A352"/>
      <c r="B352" s="398"/>
      <c r="C352"/>
      <c r="D352"/>
      <c r="E352"/>
      <c r="F352"/>
      <c r="G352" s="398"/>
      <c r="H352" s="164"/>
      <c r="I352" s="164"/>
      <c r="J352" s="399"/>
      <c r="K352" s="164"/>
      <c r="L352" s="164"/>
      <c r="M352"/>
      <c r="N352"/>
      <c r="O352"/>
      <c r="P352"/>
      <c r="Q352"/>
      <c r="R352"/>
      <c r="S352"/>
      <c r="T352" s="398"/>
      <c r="U352"/>
      <c r="V352"/>
      <c r="W352"/>
    </row>
    <row r="353" spans="1:23" x14ac:dyDescent="0.25">
      <c r="A353"/>
      <c r="B353" s="398"/>
      <c r="C353"/>
      <c r="D353"/>
      <c r="E353"/>
      <c r="F353"/>
      <c r="G353" s="398"/>
      <c r="H353" s="164"/>
      <c r="I353" s="164"/>
      <c r="J353" s="399"/>
      <c r="K353" s="164"/>
      <c r="L353" s="164"/>
      <c r="M353"/>
      <c r="N353"/>
      <c r="O353"/>
      <c r="P353"/>
      <c r="Q353"/>
      <c r="R353"/>
      <c r="S353"/>
      <c r="T353" s="398"/>
      <c r="U353"/>
      <c r="V353"/>
      <c r="W353"/>
    </row>
    <row r="354" spans="1:23" x14ac:dyDescent="0.25">
      <c r="A354"/>
      <c r="B354" s="398"/>
      <c r="C354"/>
      <c r="D354"/>
      <c r="E354"/>
      <c r="F354"/>
      <c r="G354" s="398"/>
      <c r="H354" s="164"/>
      <c r="I354" s="164"/>
      <c r="J354" s="399"/>
      <c r="K354" s="164"/>
      <c r="L354" s="164"/>
      <c r="M354"/>
      <c r="N354"/>
      <c r="O354"/>
      <c r="P354"/>
      <c r="Q354"/>
      <c r="R354"/>
      <c r="S354"/>
      <c r="T354" s="398"/>
      <c r="U354"/>
      <c r="V354"/>
      <c r="W354"/>
    </row>
    <row r="355" spans="1:23" x14ac:dyDescent="0.25">
      <c r="A355"/>
      <c r="B355" s="398"/>
      <c r="C355"/>
      <c r="D355"/>
      <c r="E355"/>
      <c r="F355"/>
      <c r="G355" s="398"/>
      <c r="H355" s="164"/>
      <c r="I355" s="164"/>
      <c r="J355" s="399"/>
      <c r="K355" s="164"/>
      <c r="L355" s="164"/>
      <c r="M355"/>
      <c r="N355"/>
      <c r="O355"/>
      <c r="P355"/>
      <c r="Q355"/>
      <c r="R355"/>
      <c r="S355"/>
      <c r="T355" s="398"/>
      <c r="U355"/>
      <c r="V355"/>
      <c r="W355"/>
    </row>
    <row r="356" spans="1:23" x14ac:dyDescent="0.25">
      <c r="A356"/>
      <c r="B356" s="398"/>
      <c r="C356"/>
      <c r="D356"/>
      <c r="E356"/>
      <c r="F356"/>
      <c r="G356" s="398"/>
      <c r="H356" s="164"/>
      <c r="I356" s="164"/>
      <c r="J356" s="399"/>
      <c r="K356" s="164"/>
      <c r="L356" s="164"/>
      <c r="M356"/>
      <c r="N356"/>
      <c r="O356"/>
      <c r="P356"/>
      <c r="Q356"/>
      <c r="R356"/>
      <c r="S356"/>
      <c r="T356" s="398"/>
      <c r="U356"/>
      <c r="V356"/>
      <c r="W356"/>
    </row>
    <row r="357" spans="1:23" x14ac:dyDescent="0.25">
      <c r="A357"/>
      <c r="B357" s="398"/>
      <c r="C357"/>
      <c r="D357"/>
      <c r="E357"/>
      <c r="F357"/>
      <c r="G357" s="398"/>
      <c r="H357" s="164"/>
      <c r="I357" s="164"/>
      <c r="J357" s="399"/>
      <c r="K357" s="164"/>
      <c r="L357" s="164"/>
      <c r="M357"/>
      <c r="N357"/>
      <c r="O357"/>
      <c r="P357"/>
      <c r="Q357"/>
      <c r="R357"/>
      <c r="S357"/>
      <c r="T357" s="398"/>
      <c r="U357"/>
      <c r="V357"/>
      <c r="W357"/>
    </row>
    <row r="358" spans="1:23" x14ac:dyDescent="0.25">
      <c r="A358"/>
      <c r="B358" s="398"/>
      <c r="C358"/>
      <c r="D358"/>
      <c r="E358"/>
      <c r="F358"/>
      <c r="G358" s="398"/>
      <c r="H358" s="164"/>
      <c r="I358" s="164"/>
      <c r="J358" s="399"/>
      <c r="K358" s="164"/>
      <c r="L358" s="164"/>
      <c r="M358"/>
      <c r="N358"/>
      <c r="O358"/>
      <c r="P358"/>
      <c r="Q358"/>
      <c r="R358"/>
      <c r="S358"/>
      <c r="T358" s="398"/>
      <c r="U358"/>
      <c r="V358"/>
      <c r="W358"/>
    </row>
    <row r="359" spans="1:23" x14ac:dyDescent="0.25">
      <c r="A359"/>
      <c r="B359" s="398"/>
      <c r="C359"/>
      <c r="D359"/>
      <c r="E359"/>
      <c r="F359"/>
      <c r="G359" s="398"/>
      <c r="H359" s="164"/>
      <c r="I359" s="164"/>
      <c r="J359" s="399"/>
      <c r="K359" s="164"/>
      <c r="L359" s="164"/>
      <c r="M359"/>
      <c r="N359"/>
      <c r="O359"/>
      <c r="P359"/>
      <c r="Q359"/>
      <c r="R359"/>
      <c r="S359"/>
      <c r="T359" s="398"/>
      <c r="U359"/>
      <c r="V359"/>
      <c r="W359"/>
    </row>
    <row r="360" spans="1:23" x14ac:dyDescent="0.25">
      <c r="A360"/>
      <c r="B360" s="398"/>
      <c r="C360"/>
      <c r="D360"/>
      <c r="E360"/>
      <c r="F360"/>
      <c r="G360" s="398"/>
      <c r="H360" s="164"/>
      <c r="I360" s="164"/>
      <c r="J360" s="399"/>
      <c r="K360" s="164"/>
      <c r="L360" s="164"/>
      <c r="M360"/>
      <c r="N360"/>
      <c r="O360"/>
      <c r="P360"/>
      <c r="Q360"/>
      <c r="R360"/>
      <c r="S360"/>
      <c r="T360" s="398"/>
      <c r="U360"/>
      <c r="V360"/>
      <c r="W360"/>
    </row>
    <row r="361" spans="1:23" x14ac:dyDescent="0.25">
      <c r="A361"/>
      <c r="B361" s="398"/>
      <c r="C361"/>
      <c r="D361"/>
      <c r="E361"/>
      <c r="F361"/>
      <c r="G361" s="398"/>
      <c r="H361" s="164"/>
      <c r="I361" s="164"/>
      <c r="J361" s="399"/>
      <c r="K361" s="164"/>
      <c r="L361" s="164"/>
      <c r="M361"/>
      <c r="N361"/>
      <c r="O361"/>
      <c r="P361"/>
      <c r="Q361"/>
      <c r="R361"/>
      <c r="S361"/>
      <c r="T361" s="398"/>
      <c r="U361"/>
      <c r="V361"/>
      <c r="W361"/>
    </row>
    <row r="362" spans="1:23" x14ac:dyDescent="0.25">
      <c r="A362"/>
      <c r="B362" s="398"/>
      <c r="C362"/>
      <c r="D362"/>
      <c r="E362"/>
      <c r="F362"/>
      <c r="G362" s="398"/>
      <c r="H362" s="164"/>
      <c r="I362" s="164"/>
      <c r="J362" s="399"/>
      <c r="K362" s="164"/>
      <c r="L362" s="164"/>
      <c r="M362"/>
      <c r="N362"/>
      <c r="O362"/>
      <c r="P362"/>
      <c r="Q362"/>
      <c r="R362"/>
      <c r="S362"/>
      <c r="T362" s="398"/>
      <c r="U362"/>
      <c r="V362"/>
      <c r="W362"/>
    </row>
    <row r="363" spans="1:23" x14ac:dyDescent="0.25">
      <c r="A363"/>
      <c r="B363" s="398"/>
      <c r="C363"/>
      <c r="D363"/>
      <c r="E363"/>
      <c r="F363"/>
      <c r="G363" s="398"/>
      <c r="H363" s="164"/>
      <c r="I363" s="164"/>
      <c r="J363" s="399"/>
      <c r="K363" s="164"/>
      <c r="L363" s="164"/>
      <c r="M363"/>
      <c r="N363"/>
      <c r="O363"/>
      <c r="P363"/>
      <c r="Q363"/>
      <c r="R363"/>
      <c r="S363"/>
      <c r="T363" s="398"/>
      <c r="U363"/>
      <c r="V363"/>
      <c r="W363"/>
    </row>
    <row r="364" spans="1:23" x14ac:dyDescent="0.25">
      <c r="A364"/>
      <c r="B364" s="398"/>
      <c r="C364"/>
      <c r="D364"/>
      <c r="E364"/>
      <c r="F364"/>
      <c r="G364" s="398"/>
      <c r="H364" s="164"/>
      <c r="I364" s="164"/>
      <c r="J364" s="399"/>
      <c r="K364" s="164"/>
      <c r="L364" s="164"/>
      <c r="M364"/>
      <c r="N364"/>
      <c r="O364"/>
      <c r="P364"/>
      <c r="Q364"/>
      <c r="R364"/>
      <c r="S364"/>
      <c r="T364" s="398"/>
      <c r="U364"/>
      <c r="V364"/>
      <c r="W364"/>
    </row>
    <row r="365" spans="1:23" x14ac:dyDescent="0.25">
      <c r="A365"/>
      <c r="B365" s="398"/>
      <c r="C365"/>
      <c r="D365"/>
      <c r="E365"/>
      <c r="F365"/>
      <c r="G365" s="398"/>
      <c r="H365" s="164"/>
      <c r="I365" s="164"/>
      <c r="J365" s="399"/>
      <c r="K365" s="164"/>
      <c r="L365" s="164"/>
      <c r="M365"/>
      <c r="N365"/>
      <c r="O365"/>
      <c r="P365"/>
      <c r="Q365"/>
      <c r="R365"/>
      <c r="S365"/>
      <c r="T365" s="398"/>
      <c r="U365"/>
      <c r="V365"/>
      <c r="W365"/>
    </row>
    <row r="366" spans="1:23" x14ac:dyDescent="0.25">
      <c r="A366"/>
      <c r="B366" s="398"/>
      <c r="C366"/>
      <c r="D366"/>
      <c r="E366"/>
      <c r="F366"/>
      <c r="G366" s="398"/>
      <c r="H366" s="164"/>
      <c r="I366" s="164"/>
      <c r="J366" s="399"/>
      <c r="K366" s="164"/>
      <c r="L366" s="164"/>
      <c r="M366"/>
      <c r="N366"/>
      <c r="O366"/>
      <c r="P366"/>
      <c r="Q366"/>
      <c r="R366"/>
      <c r="S366"/>
      <c r="T366" s="398"/>
      <c r="U366"/>
      <c r="V366"/>
      <c r="W366"/>
    </row>
    <row r="367" spans="1:23" x14ac:dyDescent="0.25">
      <c r="A367"/>
      <c r="B367" s="398"/>
      <c r="C367"/>
      <c r="D367"/>
      <c r="E367"/>
      <c r="F367"/>
      <c r="G367" s="398"/>
      <c r="H367" s="164"/>
      <c r="I367" s="164"/>
      <c r="J367" s="399"/>
      <c r="K367" s="164"/>
      <c r="L367" s="164"/>
      <c r="M367"/>
      <c r="N367"/>
      <c r="O367"/>
      <c r="P367"/>
      <c r="Q367"/>
      <c r="R367"/>
      <c r="S367"/>
      <c r="T367" s="398"/>
      <c r="U367"/>
      <c r="V367"/>
      <c r="W367"/>
    </row>
    <row r="368" spans="1:23" x14ac:dyDescent="0.25">
      <c r="A368"/>
      <c r="B368" s="398"/>
      <c r="C368"/>
      <c r="D368"/>
      <c r="E368"/>
      <c r="F368"/>
      <c r="G368" s="398"/>
      <c r="H368" s="164"/>
      <c r="I368" s="164"/>
      <c r="J368" s="399"/>
      <c r="K368" s="164"/>
      <c r="L368" s="164"/>
      <c r="M368"/>
      <c r="N368"/>
      <c r="O368"/>
      <c r="P368"/>
      <c r="Q368"/>
      <c r="R368"/>
      <c r="S368"/>
      <c r="T368" s="398"/>
      <c r="U368"/>
      <c r="V368"/>
      <c r="W368"/>
    </row>
    <row r="369" spans="1:23" x14ac:dyDescent="0.25">
      <c r="A369"/>
      <c r="B369" s="398"/>
      <c r="C369"/>
      <c r="D369"/>
      <c r="E369"/>
      <c r="F369"/>
      <c r="G369" s="398"/>
      <c r="H369" s="164"/>
      <c r="I369" s="164"/>
      <c r="J369" s="399"/>
      <c r="K369" s="164"/>
      <c r="L369" s="164"/>
      <c r="M369"/>
      <c r="N369"/>
      <c r="O369"/>
      <c r="P369"/>
      <c r="Q369"/>
      <c r="R369"/>
      <c r="S369"/>
      <c r="T369" s="398"/>
      <c r="U369"/>
      <c r="V369"/>
      <c r="W369"/>
    </row>
    <row r="370" spans="1:23" x14ac:dyDescent="0.25">
      <c r="A370"/>
      <c r="B370" s="398"/>
      <c r="C370"/>
      <c r="D370"/>
      <c r="E370"/>
      <c r="F370"/>
      <c r="G370" s="398"/>
      <c r="H370" s="164"/>
      <c r="I370" s="164"/>
      <c r="J370" s="399"/>
      <c r="K370" s="164"/>
      <c r="L370" s="164"/>
      <c r="M370"/>
      <c r="N370"/>
      <c r="O370"/>
      <c r="P370"/>
      <c r="Q370"/>
      <c r="R370"/>
      <c r="S370"/>
      <c r="T370" s="398"/>
      <c r="U370"/>
      <c r="V370"/>
      <c r="W370"/>
    </row>
    <row r="371" spans="1:23" x14ac:dyDescent="0.25">
      <c r="A371"/>
      <c r="B371" s="398"/>
      <c r="C371"/>
      <c r="D371"/>
      <c r="E371"/>
      <c r="F371"/>
      <c r="G371" s="398"/>
      <c r="H371" s="164"/>
      <c r="I371" s="164"/>
      <c r="J371" s="399"/>
      <c r="K371" s="164"/>
      <c r="L371" s="164"/>
      <c r="M371"/>
      <c r="N371"/>
      <c r="O371"/>
      <c r="P371"/>
      <c r="Q371"/>
      <c r="R371"/>
      <c r="S371"/>
      <c r="T371" s="398"/>
      <c r="U371"/>
      <c r="V371"/>
      <c r="W371"/>
    </row>
    <row r="372" spans="1:23" x14ac:dyDescent="0.25">
      <c r="A372"/>
      <c r="B372" s="398"/>
      <c r="C372"/>
      <c r="D372"/>
      <c r="E372"/>
      <c r="F372"/>
      <c r="G372" s="398"/>
      <c r="H372" s="164"/>
      <c r="I372" s="164"/>
      <c r="J372" s="399"/>
      <c r="K372" s="164"/>
      <c r="L372" s="164"/>
      <c r="M372"/>
      <c r="N372"/>
      <c r="O372"/>
      <c r="P372"/>
      <c r="Q372"/>
      <c r="R372"/>
      <c r="S372"/>
      <c r="T372" s="398"/>
      <c r="U372"/>
      <c r="V372"/>
      <c r="W372"/>
    </row>
    <row r="373" spans="1:23" x14ac:dyDescent="0.25">
      <c r="A373"/>
      <c r="B373" s="398"/>
      <c r="C373"/>
      <c r="D373"/>
      <c r="E373"/>
      <c r="F373"/>
      <c r="G373" s="398"/>
      <c r="H373" s="164"/>
      <c r="I373" s="164"/>
      <c r="J373" s="399"/>
      <c r="K373" s="164"/>
      <c r="L373" s="164"/>
      <c r="M373"/>
      <c r="N373"/>
      <c r="O373"/>
      <c r="P373"/>
      <c r="Q373"/>
      <c r="R373"/>
      <c r="S373"/>
      <c r="T373" s="398"/>
      <c r="U373"/>
      <c r="V373"/>
      <c r="W373"/>
    </row>
    <row r="374" spans="1:23" x14ac:dyDescent="0.25">
      <c r="A374"/>
      <c r="B374" s="398"/>
      <c r="C374"/>
      <c r="D374"/>
      <c r="E374"/>
      <c r="F374"/>
      <c r="G374" s="398"/>
      <c r="H374" s="164"/>
      <c r="I374" s="164"/>
      <c r="J374" s="399"/>
      <c r="K374" s="164"/>
      <c r="L374" s="164"/>
      <c r="M374"/>
      <c r="N374"/>
      <c r="O374"/>
      <c r="P374"/>
      <c r="Q374"/>
      <c r="R374"/>
      <c r="S374"/>
      <c r="T374" s="398"/>
      <c r="U374"/>
      <c r="V374"/>
      <c r="W374"/>
    </row>
    <row r="375" spans="1:23" x14ac:dyDescent="0.25">
      <c r="A375"/>
      <c r="B375" s="398"/>
      <c r="C375"/>
      <c r="D375"/>
      <c r="E375"/>
      <c r="F375"/>
      <c r="G375" s="398"/>
      <c r="H375" s="164"/>
      <c r="I375" s="164"/>
      <c r="J375" s="399"/>
      <c r="K375" s="164"/>
      <c r="L375" s="164"/>
      <c r="M375"/>
      <c r="N375"/>
      <c r="O375"/>
      <c r="P375"/>
      <c r="Q375"/>
      <c r="R375"/>
      <c r="S375"/>
      <c r="T375" s="398"/>
      <c r="U375"/>
      <c r="V375"/>
      <c r="W375"/>
    </row>
    <row r="376" spans="1:23" x14ac:dyDescent="0.25">
      <c r="A376"/>
      <c r="B376" s="398"/>
      <c r="C376"/>
      <c r="D376"/>
      <c r="E376"/>
      <c r="F376"/>
      <c r="G376" s="398"/>
      <c r="H376" s="164"/>
      <c r="I376" s="164"/>
      <c r="J376" s="399"/>
      <c r="K376" s="164"/>
      <c r="L376" s="164"/>
      <c r="M376"/>
      <c r="N376"/>
      <c r="O376"/>
      <c r="P376"/>
      <c r="Q376"/>
      <c r="R376"/>
      <c r="S376"/>
      <c r="T376" s="398"/>
      <c r="U376"/>
      <c r="V376"/>
      <c r="W376"/>
    </row>
    <row r="377" spans="1:23" x14ac:dyDescent="0.25">
      <c r="A377"/>
      <c r="B377" s="398"/>
      <c r="C377"/>
      <c r="D377"/>
      <c r="E377"/>
      <c r="F377"/>
      <c r="G377" s="398"/>
      <c r="H377" s="164"/>
      <c r="I377" s="164"/>
      <c r="J377" s="399"/>
      <c r="K377" s="164"/>
      <c r="L377" s="164"/>
      <c r="M377"/>
      <c r="N377"/>
      <c r="O377"/>
      <c r="P377"/>
      <c r="Q377"/>
      <c r="R377"/>
      <c r="S377"/>
      <c r="T377" s="398"/>
      <c r="U377"/>
      <c r="V377"/>
      <c r="W377"/>
    </row>
    <row r="378" spans="1:23" x14ac:dyDescent="0.25">
      <c r="A378"/>
      <c r="B378" s="398"/>
      <c r="C378"/>
      <c r="D378"/>
      <c r="E378"/>
      <c r="F378"/>
      <c r="G378" s="398"/>
      <c r="H378" s="164"/>
      <c r="I378" s="164"/>
      <c r="J378" s="399"/>
      <c r="K378" s="164"/>
      <c r="L378" s="164"/>
      <c r="M378"/>
      <c r="N378"/>
      <c r="O378"/>
      <c r="P378"/>
      <c r="Q378"/>
      <c r="R378"/>
      <c r="S378"/>
      <c r="T378" s="398"/>
      <c r="U378"/>
      <c r="V378"/>
      <c r="W378"/>
    </row>
    <row r="379" spans="1:23" x14ac:dyDescent="0.25">
      <c r="A379"/>
      <c r="B379" s="398"/>
      <c r="C379"/>
      <c r="D379"/>
      <c r="E379"/>
      <c r="F379"/>
      <c r="G379" s="398"/>
      <c r="H379" s="164"/>
      <c r="I379" s="164"/>
      <c r="J379" s="399"/>
      <c r="K379" s="164"/>
      <c r="L379" s="164"/>
      <c r="M379"/>
      <c r="N379"/>
      <c r="O379"/>
      <c r="P379"/>
      <c r="Q379"/>
      <c r="R379"/>
      <c r="S379"/>
      <c r="T379" s="398"/>
      <c r="U379"/>
      <c r="V379"/>
      <c r="W379"/>
    </row>
    <row r="380" spans="1:23" x14ac:dyDescent="0.25">
      <c r="A380"/>
      <c r="B380" s="398"/>
      <c r="C380"/>
      <c r="D380"/>
      <c r="E380"/>
      <c r="F380"/>
      <c r="G380" s="398"/>
      <c r="H380" s="164"/>
      <c r="I380" s="164"/>
      <c r="J380" s="399"/>
      <c r="K380" s="164"/>
      <c r="L380" s="164"/>
      <c r="M380"/>
      <c r="N380"/>
      <c r="O380"/>
      <c r="P380"/>
      <c r="Q380"/>
      <c r="R380"/>
      <c r="S380"/>
      <c r="T380" s="398"/>
      <c r="U380"/>
      <c r="V380"/>
      <c r="W380"/>
    </row>
    <row r="381" spans="1:23" x14ac:dyDescent="0.25">
      <c r="A381"/>
      <c r="B381" s="398"/>
      <c r="C381"/>
      <c r="D381"/>
      <c r="E381"/>
      <c r="F381"/>
      <c r="G381" s="398"/>
      <c r="H381" s="164"/>
      <c r="I381" s="164"/>
      <c r="J381" s="399"/>
      <c r="K381" s="164"/>
      <c r="L381" s="164"/>
      <c r="M381"/>
      <c r="N381"/>
      <c r="O381"/>
      <c r="P381"/>
      <c r="Q381"/>
      <c r="R381"/>
      <c r="S381"/>
      <c r="T381" s="398"/>
      <c r="U381"/>
      <c r="V381"/>
      <c r="W381"/>
    </row>
    <row r="382" spans="1:23" x14ac:dyDescent="0.25">
      <c r="A382"/>
      <c r="B382" s="398"/>
      <c r="C382"/>
      <c r="D382"/>
      <c r="E382"/>
      <c r="F382"/>
      <c r="G382" s="398"/>
      <c r="H382" s="164"/>
      <c r="I382" s="164"/>
      <c r="J382" s="399"/>
      <c r="K382" s="164"/>
      <c r="L382" s="164"/>
      <c r="M382"/>
      <c r="N382"/>
      <c r="O382"/>
      <c r="P382"/>
      <c r="Q382"/>
      <c r="R382"/>
      <c r="S382"/>
      <c r="T382" s="398"/>
      <c r="U382"/>
      <c r="V382"/>
      <c r="W382"/>
    </row>
    <row r="383" spans="1:23" x14ac:dyDescent="0.25">
      <c r="A383"/>
      <c r="B383" s="398"/>
      <c r="C383"/>
      <c r="D383"/>
      <c r="E383"/>
      <c r="F383"/>
      <c r="G383" s="398"/>
      <c r="H383" s="164"/>
      <c r="I383" s="164"/>
      <c r="J383" s="399"/>
      <c r="K383" s="164"/>
      <c r="L383" s="164"/>
      <c r="M383"/>
      <c r="N383"/>
      <c r="O383"/>
      <c r="P383"/>
      <c r="Q383"/>
      <c r="R383"/>
      <c r="S383"/>
      <c r="T383" s="398"/>
      <c r="U383"/>
      <c r="V383"/>
      <c r="W383"/>
    </row>
    <row r="384" spans="1:23" x14ac:dyDescent="0.25">
      <c r="A384"/>
      <c r="B384" s="398"/>
      <c r="C384"/>
      <c r="D384"/>
      <c r="E384"/>
      <c r="F384"/>
      <c r="G384" s="398"/>
      <c r="H384" s="164"/>
      <c r="I384" s="164"/>
      <c r="J384" s="399"/>
      <c r="K384" s="164"/>
      <c r="L384" s="164"/>
      <c r="M384"/>
      <c r="N384"/>
      <c r="O384"/>
      <c r="P384"/>
      <c r="Q384"/>
      <c r="R384"/>
      <c r="S384"/>
      <c r="T384" s="398"/>
      <c r="U384"/>
      <c r="V384"/>
      <c r="W384"/>
    </row>
    <row r="385" spans="1:23" x14ac:dyDescent="0.25">
      <c r="A385"/>
      <c r="B385" s="398"/>
      <c r="C385"/>
      <c r="D385"/>
      <c r="E385"/>
      <c r="F385"/>
      <c r="G385" s="398"/>
      <c r="H385" s="164"/>
      <c r="I385" s="164"/>
      <c r="J385" s="399"/>
      <c r="K385" s="164"/>
      <c r="L385" s="164"/>
      <c r="M385"/>
      <c r="N385"/>
      <c r="O385"/>
      <c r="P385"/>
      <c r="Q385"/>
      <c r="R385"/>
      <c r="S385"/>
      <c r="T385" s="398"/>
      <c r="U385"/>
      <c r="V385"/>
      <c r="W385"/>
    </row>
    <row r="386" spans="1:23" x14ac:dyDescent="0.25">
      <c r="A386"/>
      <c r="B386" s="398"/>
      <c r="C386"/>
      <c r="D386"/>
      <c r="E386"/>
      <c r="F386"/>
      <c r="G386" s="398"/>
      <c r="H386" s="164"/>
      <c r="I386" s="164"/>
      <c r="J386" s="399"/>
      <c r="K386" s="164"/>
      <c r="L386" s="164"/>
      <c r="M386"/>
      <c r="N386"/>
      <c r="O386"/>
      <c r="P386"/>
      <c r="Q386"/>
      <c r="R386"/>
      <c r="S386"/>
      <c r="T386" s="398"/>
      <c r="U386"/>
      <c r="V386"/>
      <c r="W386"/>
    </row>
    <row r="387" spans="1:23" x14ac:dyDescent="0.25">
      <c r="A387"/>
      <c r="B387" s="398"/>
      <c r="C387"/>
      <c r="D387"/>
      <c r="E387"/>
      <c r="F387"/>
      <c r="G387" s="398"/>
      <c r="H387" s="164"/>
      <c r="I387" s="164"/>
      <c r="J387" s="399"/>
      <c r="K387" s="164"/>
      <c r="L387" s="164"/>
      <c r="M387"/>
      <c r="N387"/>
      <c r="O387"/>
      <c r="P387"/>
      <c r="Q387"/>
      <c r="R387"/>
      <c r="S387"/>
      <c r="T387" s="398"/>
      <c r="U387"/>
      <c r="V387"/>
      <c r="W387"/>
    </row>
    <row r="388" spans="1:23" x14ac:dyDescent="0.25">
      <c r="A388"/>
      <c r="B388" s="398"/>
      <c r="C388"/>
      <c r="D388"/>
      <c r="E388"/>
      <c r="F388"/>
      <c r="G388" s="398"/>
      <c r="H388" s="164"/>
      <c r="I388" s="164"/>
      <c r="J388" s="399"/>
      <c r="K388" s="164"/>
      <c r="L388" s="164"/>
      <c r="M388"/>
      <c r="N388"/>
      <c r="O388"/>
      <c r="P388"/>
      <c r="Q388"/>
      <c r="R388"/>
      <c r="S388"/>
      <c r="T388" s="398"/>
      <c r="U388"/>
      <c r="V388"/>
      <c r="W388"/>
    </row>
    <row r="389" spans="1:23" x14ac:dyDescent="0.25">
      <c r="A389"/>
      <c r="B389" s="398"/>
      <c r="C389"/>
      <c r="D389"/>
      <c r="E389"/>
      <c r="F389"/>
      <c r="G389" s="398"/>
      <c r="H389" s="164"/>
      <c r="I389" s="164"/>
      <c r="J389" s="399"/>
      <c r="K389" s="164"/>
      <c r="L389" s="164"/>
      <c r="M389"/>
      <c r="N389"/>
      <c r="O389"/>
      <c r="P389"/>
      <c r="Q389"/>
      <c r="R389"/>
      <c r="S389"/>
      <c r="T389" s="398"/>
      <c r="U389"/>
      <c r="V389"/>
      <c r="W389"/>
    </row>
    <row r="390" spans="1:23" x14ac:dyDescent="0.25">
      <c r="A390"/>
      <c r="B390" s="398"/>
      <c r="C390"/>
      <c r="D390"/>
      <c r="E390"/>
      <c r="F390"/>
      <c r="G390" s="398"/>
      <c r="H390" s="164"/>
      <c r="I390" s="164"/>
      <c r="J390" s="399"/>
      <c r="K390" s="164"/>
      <c r="L390" s="164"/>
      <c r="M390"/>
      <c r="N390"/>
      <c r="O390"/>
      <c r="P390"/>
      <c r="Q390"/>
      <c r="R390"/>
      <c r="S390"/>
      <c r="T390" s="398"/>
      <c r="U390"/>
      <c r="V390"/>
      <c r="W390"/>
    </row>
    <row r="391" spans="1:23" x14ac:dyDescent="0.25">
      <c r="A391"/>
      <c r="B391" s="398"/>
      <c r="C391"/>
      <c r="D391"/>
      <c r="E391"/>
      <c r="F391"/>
      <c r="G391" s="398"/>
      <c r="H391" s="164"/>
      <c r="I391" s="164"/>
      <c r="J391" s="399"/>
      <c r="K391" s="164"/>
      <c r="L391" s="164"/>
      <c r="M391"/>
      <c r="N391"/>
      <c r="O391"/>
      <c r="P391"/>
      <c r="Q391"/>
      <c r="R391"/>
      <c r="S391"/>
      <c r="T391" s="398"/>
      <c r="U391"/>
      <c r="V391"/>
      <c r="W391"/>
    </row>
    <row r="392" spans="1:23" x14ac:dyDescent="0.25">
      <c r="A392"/>
      <c r="B392" s="398"/>
      <c r="C392"/>
      <c r="D392"/>
      <c r="E392"/>
      <c r="F392"/>
      <c r="G392" s="398"/>
      <c r="H392" s="164"/>
      <c r="I392" s="164"/>
      <c r="J392" s="399"/>
      <c r="K392" s="164"/>
      <c r="L392" s="164"/>
      <c r="M392"/>
      <c r="N392"/>
      <c r="O392"/>
      <c r="P392"/>
      <c r="Q392"/>
      <c r="R392"/>
      <c r="S392"/>
      <c r="T392" s="398"/>
      <c r="U392"/>
      <c r="V392"/>
      <c r="W392"/>
    </row>
    <row r="393" spans="1:23" x14ac:dyDescent="0.25">
      <c r="A393"/>
      <c r="B393" s="398"/>
      <c r="C393"/>
      <c r="D393"/>
      <c r="E393"/>
      <c r="F393"/>
      <c r="G393" s="398"/>
      <c r="H393" s="164"/>
      <c r="I393" s="164"/>
      <c r="J393" s="399"/>
      <c r="K393" s="164"/>
      <c r="L393" s="164"/>
      <c r="M393"/>
      <c r="N393"/>
      <c r="O393"/>
      <c r="P393"/>
      <c r="Q393"/>
      <c r="R393"/>
      <c r="S393"/>
      <c r="T393" s="398"/>
      <c r="U393"/>
      <c r="V393"/>
      <c r="W393"/>
    </row>
    <row r="394" spans="1:23" x14ac:dyDescent="0.25">
      <c r="A394"/>
      <c r="B394" s="398"/>
      <c r="C394"/>
      <c r="D394"/>
      <c r="E394"/>
      <c r="F394"/>
      <c r="G394" s="398"/>
      <c r="H394" s="164"/>
      <c r="I394" s="164"/>
      <c r="J394" s="399"/>
      <c r="K394" s="164"/>
      <c r="L394" s="164"/>
      <c r="M394"/>
      <c r="N394"/>
      <c r="O394"/>
      <c r="P394"/>
      <c r="Q394"/>
      <c r="R394"/>
      <c r="S394"/>
      <c r="T394" s="398"/>
      <c r="U394"/>
      <c r="V394"/>
      <c r="W394"/>
    </row>
    <row r="395" spans="1:23" x14ac:dyDescent="0.25">
      <c r="A395"/>
      <c r="B395" s="398"/>
      <c r="C395"/>
      <c r="D395"/>
      <c r="E395"/>
      <c r="F395"/>
      <c r="G395" s="398"/>
      <c r="H395" s="164"/>
      <c r="I395" s="164"/>
      <c r="J395" s="399"/>
      <c r="K395" s="164"/>
      <c r="L395" s="164"/>
      <c r="M395"/>
      <c r="N395"/>
      <c r="O395"/>
      <c r="P395"/>
      <c r="Q395"/>
      <c r="R395"/>
      <c r="S395"/>
      <c r="T395" s="398"/>
      <c r="U395"/>
      <c r="V395"/>
      <c r="W395"/>
    </row>
    <row r="396" spans="1:23" x14ac:dyDescent="0.25">
      <c r="A396"/>
      <c r="B396" s="398"/>
      <c r="C396"/>
      <c r="D396"/>
      <c r="E396"/>
      <c r="F396"/>
      <c r="G396" s="398"/>
      <c r="H396" s="164"/>
      <c r="I396" s="164"/>
      <c r="J396" s="399"/>
      <c r="K396" s="164"/>
      <c r="L396" s="164"/>
      <c r="M396"/>
      <c r="N396"/>
      <c r="O396"/>
      <c r="P396"/>
      <c r="Q396"/>
      <c r="R396"/>
      <c r="S396"/>
      <c r="T396" s="398"/>
      <c r="U396"/>
      <c r="V396"/>
      <c r="W396"/>
    </row>
    <row r="397" spans="1:23" x14ac:dyDescent="0.25">
      <c r="A397"/>
      <c r="B397" s="398"/>
      <c r="C397"/>
      <c r="D397"/>
      <c r="E397"/>
      <c r="F397"/>
      <c r="G397" s="398"/>
      <c r="H397" s="164"/>
      <c r="I397" s="164"/>
      <c r="J397" s="399"/>
      <c r="K397" s="164"/>
      <c r="L397" s="164"/>
      <c r="M397"/>
      <c r="N397"/>
      <c r="O397"/>
      <c r="P397"/>
      <c r="Q397"/>
      <c r="R397"/>
      <c r="S397"/>
      <c r="T397" s="398"/>
      <c r="U397"/>
      <c r="V397"/>
      <c r="W397"/>
    </row>
    <row r="398" spans="1:23" x14ac:dyDescent="0.25">
      <c r="A398"/>
      <c r="B398" s="398"/>
      <c r="C398"/>
      <c r="D398"/>
      <c r="E398"/>
      <c r="F398"/>
      <c r="G398" s="398"/>
      <c r="H398" s="164"/>
      <c r="I398" s="164"/>
      <c r="J398" s="399"/>
      <c r="K398" s="164"/>
      <c r="L398" s="164"/>
      <c r="M398"/>
      <c r="N398"/>
      <c r="O398"/>
      <c r="P398"/>
      <c r="Q398"/>
      <c r="R398"/>
      <c r="S398"/>
      <c r="T398" s="398"/>
      <c r="U398"/>
      <c r="V398"/>
      <c r="W398"/>
    </row>
    <row r="399" spans="1:23" x14ac:dyDescent="0.25">
      <c r="A399"/>
      <c r="B399" s="398"/>
      <c r="C399"/>
      <c r="D399"/>
      <c r="E399"/>
      <c r="F399"/>
      <c r="G399" s="398"/>
      <c r="H399" s="164"/>
      <c r="I399" s="164"/>
      <c r="J399" s="399"/>
      <c r="K399" s="164"/>
      <c r="L399" s="164"/>
      <c r="M399"/>
      <c r="N399"/>
      <c r="O399"/>
      <c r="P399"/>
      <c r="Q399"/>
      <c r="R399"/>
      <c r="S399"/>
      <c r="T399" s="398"/>
      <c r="U399"/>
      <c r="V399"/>
      <c r="W399"/>
    </row>
    <row r="400" spans="1:23" x14ac:dyDescent="0.25">
      <c r="A400"/>
      <c r="B400" s="398"/>
      <c r="C400"/>
      <c r="D400"/>
      <c r="E400"/>
      <c r="F400"/>
      <c r="G400" s="398"/>
      <c r="H400" s="164"/>
      <c r="I400" s="164"/>
      <c r="J400" s="399"/>
      <c r="K400" s="164"/>
      <c r="L400" s="164"/>
      <c r="M400"/>
      <c r="N400"/>
      <c r="O400"/>
      <c r="P400"/>
      <c r="Q400"/>
      <c r="R400"/>
      <c r="S400"/>
      <c r="T400" s="398"/>
      <c r="U400"/>
      <c r="V400"/>
      <c r="W400"/>
    </row>
    <row r="401" spans="1:23" x14ac:dyDescent="0.25">
      <c r="A401"/>
      <c r="B401" s="398"/>
      <c r="C401"/>
      <c r="D401"/>
      <c r="E401"/>
      <c r="F401"/>
      <c r="G401" s="398"/>
      <c r="H401" s="164"/>
      <c r="I401" s="164"/>
      <c r="J401" s="399"/>
      <c r="K401" s="164"/>
      <c r="L401" s="164"/>
      <c r="M401"/>
      <c r="N401"/>
      <c r="O401"/>
      <c r="P401"/>
      <c r="Q401"/>
      <c r="R401"/>
      <c r="S401"/>
      <c r="T401" s="398"/>
      <c r="U401"/>
      <c r="V401"/>
      <c r="W401"/>
    </row>
    <row r="402" spans="1:23" x14ac:dyDescent="0.25">
      <c r="A402"/>
      <c r="B402" s="398"/>
      <c r="C402"/>
      <c r="D402"/>
      <c r="E402"/>
      <c r="F402"/>
      <c r="G402" s="398"/>
      <c r="H402" s="164"/>
      <c r="I402" s="164"/>
      <c r="J402" s="399"/>
      <c r="K402" s="164"/>
      <c r="L402" s="164"/>
      <c r="M402"/>
      <c r="N402"/>
      <c r="O402"/>
      <c r="P402"/>
      <c r="Q402"/>
      <c r="R402"/>
      <c r="S402"/>
      <c r="T402" s="398"/>
      <c r="U402"/>
      <c r="V402"/>
      <c r="W402"/>
    </row>
    <row r="403" spans="1:23" x14ac:dyDescent="0.25">
      <c r="A403"/>
      <c r="B403" s="398"/>
      <c r="C403"/>
      <c r="D403"/>
      <c r="E403"/>
      <c r="F403"/>
      <c r="G403" s="398"/>
      <c r="H403" s="164"/>
      <c r="I403" s="164"/>
      <c r="J403" s="399"/>
      <c r="K403" s="164"/>
      <c r="L403" s="164"/>
      <c r="M403"/>
      <c r="N403"/>
      <c r="O403"/>
      <c r="P403"/>
      <c r="Q403"/>
      <c r="R403"/>
      <c r="S403"/>
      <c r="T403" s="398"/>
      <c r="U403"/>
      <c r="V403"/>
      <c r="W403"/>
    </row>
    <row r="404" spans="1:23" x14ac:dyDescent="0.25">
      <c r="A404"/>
      <c r="B404" s="398"/>
      <c r="C404"/>
      <c r="D404"/>
      <c r="E404"/>
      <c r="F404"/>
      <c r="G404" s="398"/>
      <c r="H404" s="164"/>
      <c r="I404" s="164"/>
      <c r="J404" s="399"/>
      <c r="K404" s="164"/>
      <c r="L404" s="164"/>
      <c r="M404"/>
      <c r="N404"/>
      <c r="O404"/>
      <c r="P404"/>
      <c r="Q404"/>
      <c r="R404"/>
      <c r="S404"/>
      <c r="T404" s="398"/>
      <c r="U404"/>
      <c r="V404"/>
      <c r="W404"/>
    </row>
    <row r="405" spans="1:23" x14ac:dyDescent="0.25">
      <c r="A405"/>
      <c r="B405" s="398"/>
      <c r="C405"/>
      <c r="D405"/>
      <c r="E405"/>
      <c r="F405"/>
      <c r="G405" s="398"/>
      <c r="H405" s="164"/>
      <c r="I405" s="164"/>
      <c r="J405" s="399"/>
      <c r="K405" s="164"/>
      <c r="L405" s="164"/>
      <c r="M405"/>
      <c r="N405"/>
      <c r="O405"/>
      <c r="P405"/>
      <c r="Q405"/>
      <c r="R405"/>
      <c r="S405"/>
      <c r="T405" s="398"/>
      <c r="U405"/>
      <c r="V405"/>
      <c r="W405"/>
    </row>
    <row r="406" spans="1:23" x14ac:dyDescent="0.25">
      <c r="A406"/>
      <c r="B406" s="398"/>
      <c r="C406"/>
      <c r="D406"/>
      <c r="E406"/>
      <c r="F406"/>
      <c r="G406" s="398"/>
      <c r="H406" s="164"/>
      <c r="I406" s="164"/>
      <c r="J406" s="399"/>
      <c r="K406" s="164"/>
      <c r="L406" s="164"/>
      <c r="M406"/>
      <c r="N406"/>
      <c r="O406"/>
      <c r="P406"/>
      <c r="Q406"/>
      <c r="R406"/>
      <c r="S406"/>
      <c r="T406" s="398"/>
      <c r="U406"/>
      <c r="V406"/>
      <c r="W406"/>
    </row>
    <row r="407" spans="1:23" x14ac:dyDescent="0.25">
      <c r="A407"/>
      <c r="B407" s="398"/>
      <c r="C407"/>
      <c r="D407"/>
      <c r="E407"/>
      <c r="F407"/>
      <c r="G407" s="398"/>
      <c r="H407" s="164"/>
      <c r="I407" s="164"/>
      <c r="J407" s="399"/>
      <c r="K407" s="164"/>
      <c r="L407" s="164"/>
      <c r="M407"/>
      <c r="N407"/>
      <c r="O407"/>
      <c r="P407"/>
      <c r="Q407"/>
      <c r="R407"/>
      <c r="S407"/>
      <c r="T407" s="398"/>
      <c r="U407"/>
      <c r="V407"/>
      <c r="W407"/>
    </row>
    <row r="408" spans="1:23" x14ac:dyDescent="0.25">
      <c r="A408"/>
      <c r="B408" s="398"/>
      <c r="C408"/>
      <c r="D408"/>
      <c r="E408"/>
      <c r="F408"/>
      <c r="G408" s="398"/>
      <c r="H408" s="164"/>
      <c r="I408" s="164"/>
      <c r="J408" s="399"/>
      <c r="K408" s="164"/>
      <c r="L408" s="164"/>
      <c r="M408"/>
      <c r="N408"/>
      <c r="O408"/>
      <c r="P408"/>
      <c r="Q408"/>
      <c r="R408"/>
      <c r="S408"/>
      <c r="T408" s="398"/>
      <c r="U408"/>
      <c r="V408"/>
      <c r="W408"/>
    </row>
    <row r="409" spans="1:23" x14ac:dyDescent="0.25">
      <c r="A409"/>
      <c r="B409" s="398"/>
      <c r="C409"/>
      <c r="D409"/>
      <c r="E409"/>
      <c r="F409"/>
      <c r="G409" s="398"/>
      <c r="H409" s="164"/>
      <c r="I409" s="164"/>
      <c r="J409" s="399"/>
      <c r="K409" s="164"/>
      <c r="L409" s="164"/>
      <c r="M409"/>
      <c r="N409"/>
      <c r="O409"/>
      <c r="P409"/>
      <c r="Q409"/>
      <c r="R409"/>
      <c r="S409"/>
      <c r="T409" s="398"/>
      <c r="U409"/>
      <c r="V409"/>
      <c r="W409"/>
    </row>
    <row r="410" spans="1:23" x14ac:dyDescent="0.25">
      <c r="A410"/>
      <c r="B410" s="398"/>
      <c r="C410"/>
      <c r="D410"/>
      <c r="E410"/>
      <c r="F410"/>
      <c r="G410" s="398"/>
      <c r="H410" s="164"/>
      <c r="I410" s="164"/>
      <c r="J410" s="399"/>
      <c r="K410" s="164"/>
      <c r="L410" s="164"/>
      <c r="M410"/>
      <c r="N410"/>
      <c r="O410"/>
      <c r="P410"/>
      <c r="Q410"/>
      <c r="R410"/>
      <c r="S410"/>
      <c r="T410" s="398"/>
      <c r="U410"/>
      <c r="V410"/>
      <c r="W410"/>
    </row>
    <row r="411" spans="1:23" x14ac:dyDescent="0.25">
      <c r="A411"/>
      <c r="B411" s="398"/>
      <c r="C411"/>
      <c r="D411"/>
      <c r="E411"/>
      <c r="F411"/>
      <c r="G411" s="398"/>
      <c r="H411" s="164"/>
      <c r="I411" s="164"/>
      <c r="J411" s="399"/>
      <c r="K411" s="164"/>
      <c r="L411" s="164"/>
      <c r="M411"/>
      <c r="N411"/>
      <c r="O411"/>
      <c r="P411"/>
      <c r="Q411"/>
      <c r="R411"/>
      <c r="S411"/>
      <c r="T411" s="398"/>
      <c r="U411"/>
      <c r="V411"/>
      <c r="W411"/>
    </row>
    <row r="412" spans="1:23" x14ac:dyDescent="0.25">
      <c r="A412"/>
      <c r="B412" s="398"/>
      <c r="C412"/>
      <c r="D412"/>
      <c r="E412"/>
      <c r="F412"/>
      <c r="G412" s="398"/>
      <c r="H412" s="164"/>
      <c r="I412" s="164"/>
      <c r="J412" s="399"/>
      <c r="K412" s="164"/>
      <c r="L412" s="164"/>
      <c r="M412"/>
      <c r="N412"/>
      <c r="O412"/>
      <c r="P412"/>
      <c r="Q412"/>
      <c r="R412"/>
      <c r="S412"/>
      <c r="T412" s="398"/>
      <c r="U412"/>
      <c r="V412"/>
      <c r="W412"/>
    </row>
    <row r="413" spans="1:23" x14ac:dyDescent="0.25">
      <c r="A413"/>
      <c r="B413" s="398"/>
      <c r="C413"/>
      <c r="D413"/>
      <c r="E413"/>
      <c r="F413"/>
      <c r="G413" s="398"/>
      <c r="H413" s="164"/>
      <c r="I413" s="164"/>
      <c r="J413" s="399"/>
      <c r="K413" s="164"/>
      <c r="L413" s="164"/>
      <c r="M413"/>
      <c r="N413"/>
      <c r="O413"/>
      <c r="P413"/>
      <c r="Q413"/>
      <c r="R413"/>
      <c r="S413"/>
      <c r="T413" s="398"/>
      <c r="U413"/>
      <c r="V413"/>
      <c r="W413"/>
    </row>
    <row r="414" spans="1:23" x14ac:dyDescent="0.25">
      <c r="A414"/>
      <c r="B414" s="398"/>
      <c r="C414"/>
      <c r="D414"/>
      <c r="E414"/>
      <c r="F414"/>
      <c r="G414" s="398"/>
      <c r="H414" s="164"/>
      <c r="I414" s="164"/>
      <c r="J414" s="399"/>
      <c r="K414" s="164"/>
      <c r="L414" s="164"/>
      <c r="M414"/>
      <c r="N414"/>
      <c r="O414"/>
      <c r="P414"/>
      <c r="Q414"/>
      <c r="R414"/>
      <c r="S414"/>
      <c r="T414" s="398"/>
      <c r="U414"/>
      <c r="V414"/>
      <c r="W414"/>
    </row>
    <row r="415" spans="1:23" x14ac:dyDescent="0.25">
      <c r="A415"/>
      <c r="B415" s="398"/>
      <c r="C415"/>
      <c r="D415"/>
      <c r="E415"/>
      <c r="F415"/>
      <c r="G415" s="398"/>
      <c r="H415" s="164"/>
      <c r="I415" s="164"/>
      <c r="J415" s="399"/>
      <c r="K415" s="164"/>
      <c r="L415" s="164"/>
      <c r="M415"/>
      <c r="N415"/>
      <c r="O415"/>
      <c r="P415"/>
      <c r="Q415"/>
      <c r="R415"/>
      <c r="S415"/>
      <c r="T415" s="398"/>
      <c r="U415"/>
      <c r="V415"/>
      <c r="W415"/>
    </row>
    <row r="416" spans="1:23" x14ac:dyDescent="0.25">
      <c r="A416"/>
      <c r="B416" s="398"/>
      <c r="C416"/>
      <c r="D416"/>
      <c r="E416"/>
      <c r="F416"/>
      <c r="G416" s="398"/>
      <c r="H416" s="164"/>
      <c r="I416" s="164"/>
      <c r="J416" s="399"/>
      <c r="K416" s="164"/>
      <c r="L416" s="164"/>
      <c r="M416"/>
      <c r="N416"/>
      <c r="O416"/>
      <c r="P416"/>
      <c r="Q416"/>
      <c r="R416"/>
      <c r="S416"/>
      <c r="T416" s="398"/>
      <c r="U416"/>
      <c r="V416"/>
      <c r="W416"/>
    </row>
    <row r="417" spans="1:23" x14ac:dyDescent="0.25">
      <c r="A417"/>
      <c r="B417" s="398"/>
      <c r="C417"/>
      <c r="D417"/>
      <c r="E417"/>
      <c r="F417"/>
      <c r="G417" s="398"/>
      <c r="H417" s="164"/>
      <c r="I417" s="164"/>
      <c r="J417" s="399"/>
      <c r="K417" s="164"/>
      <c r="L417" s="164"/>
      <c r="M417"/>
      <c r="N417"/>
      <c r="O417"/>
      <c r="P417"/>
      <c r="Q417"/>
      <c r="R417"/>
      <c r="S417"/>
      <c r="T417" s="398"/>
      <c r="U417"/>
      <c r="V417"/>
      <c r="W417"/>
    </row>
    <row r="418" spans="1:23" x14ac:dyDescent="0.25">
      <c r="A418"/>
      <c r="B418" s="398"/>
      <c r="C418"/>
      <c r="D418"/>
      <c r="E418"/>
      <c r="F418"/>
      <c r="G418" s="398"/>
      <c r="H418" s="164"/>
      <c r="I418" s="164"/>
      <c r="J418" s="399"/>
      <c r="K418" s="164"/>
      <c r="L418" s="164"/>
      <c r="M418"/>
      <c r="N418"/>
      <c r="O418"/>
      <c r="P418"/>
      <c r="Q418"/>
      <c r="R418"/>
      <c r="S418"/>
      <c r="T418" s="398"/>
      <c r="U418"/>
      <c r="V418"/>
      <c r="W418"/>
    </row>
    <row r="419" spans="1:23" x14ac:dyDescent="0.25">
      <c r="A419"/>
      <c r="B419" s="398"/>
      <c r="C419"/>
      <c r="D419"/>
      <c r="E419"/>
      <c r="F419"/>
      <c r="G419" s="398"/>
      <c r="H419" s="164"/>
      <c r="I419" s="164"/>
      <c r="J419" s="399"/>
      <c r="K419" s="164"/>
      <c r="L419" s="164"/>
      <c r="M419"/>
      <c r="N419"/>
      <c r="O419"/>
      <c r="P419"/>
      <c r="Q419"/>
      <c r="R419"/>
      <c r="S419"/>
      <c r="T419" s="398"/>
      <c r="U419"/>
      <c r="V419"/>
      <c r="W419"/>
    </row>
    <row r="420" spans="1:23" x14ac:dyDescent="0.25">
      <c r="A420"/>
      <c r="B420" s="398"/>
      <c r="C420"/>
      <c r="D420"/>
      <c r="E420"/>
      <c r="F420"/>
      <c r="G420" s="398"/>
      <c r="H420" s="164"/>
      <c r="I420" s="164"/>
      <c r="J420" s="399"/>
      <c r="K420" s="164"/>
      <c r="L420" s="164"/>
      <c r="M420"/>
      <c r="N420"/>
      <c r="O420"/>
      <c r="P420"/>
      <c r="Q420"/>
      <c r="R420"/>
      <c r="S420"/>
      <c r="T420" s="398"/>
      <c r="U420"/>
      <c r="V420"/>
      <c r="W420"/>
    </row>
    <row r="421" spans="1:23" x14ac:dyDescent="0.25">
      <c r="A421"/>
      <c r="B421" s="398"/>
      <c r="C421"/>
      <c r="D421"/>
      <c r="E421"/>
      <c r="F421"/>
      <c r="G421" s="398"/>
      <c r="H421" s="164"/>
      <c r="I421" s="164"/>
      <c r="J421" s="399"/>
      <c r="K421" s="164"/>
      <c r="L421" s="164"/>
      <c r="M421"/>
      <c r="N421"/>
      <c r="O421"/>
      <c r="P421"/>
      <c r="Q421"/>
      <c r="R421"/>
      <c r="S421"/>
      <c r="T421" s="398"/>
      <c r="U421"/>
      <c r="V421"/>
      <c r="W421"/>
    </row>
    <row r="422" spans="1:23" x14ac:dyDescent="0.25">
      <c r="A422"/>
      <c r="B422" s="398"/>
      <c r="C422"/>
      <c r="D422"/>
      <c r="E422"/>
      <c r="F422"/>
      <c r="G422" s="398"/>
      <c r="H422" s="164"/>
      <c r="I422" s="164"/>
      <c r="J422" s="399"/>
      <c r="K422" s="164"/>
      <c r="L422" s="164"/>
      <c r="M422"/>
      <c r="N422"/>
      <c r="O422"/>
      <c r="P422"/>
      <c r="Q422"/>
      <c r="R422"/>
      <c r="S422"/>
      <c r="T422" s="398"/>
      <c r="U422"/>
      <c r="V422"/>
      <c r="W422"/>
    </row>
    <row r="423" spans="1:23" x14ac:dyDescent="0.25">
      <c r="A423"/>
      <c r="B423" s="398"/>
      <c r="C423"/>
      <c r="D423"/>
      <c r="E423"/>
      <c r="F423"/>
      <c r="G423" s="398"/>
      <c r="H423" s="164"/>
      <c r="I423" s="164"/>
      <c r="J423" s="399"/>
      <c r="K423" s="164"/>
      <c r="L423" s="164"/>
      <c r="M423"/>
      <c r="N423"/>
      <c r="O423"/>
      <c r="P423"/>
      <c r="Q423"/>
      <c r="R423"/>
      <c r="S423"/>
      <c r="T423" s="398"/>
      <c r="U423"/>
      <c r="V423"/>
      <c r="W423"/>
    </row>
    <row r="424" spans="1:23" x14ac:dyDescent="0.25">
      <c r="A424"/>
      <c r="B424" s="398"/>
      <c r="C424"/>
      <c r="D424"/>
      <c r="E424"/>
      <c r="F424"/>
      <c r="G424" s="398"/>
      <c r="H424" s="164"/>
      <c r="I424" s="164"/>
      <c r="J424" s="399"/>
      <c r="K424" s="164"/>
      <c r="L424" s="164"/>
      <c r="M424"/>
      <c r="N424"/>
      <c r="O424"/>
      <c r="P424"/>
      <c r="Q424"/>
      <c r="R424"/>
      <c r="S424"/>
      <c r="T424" s="398"/>
      <c r="U424"/>
      <c r="V424"/>
      <c r="W424"/>
    </row>
    <row r="425" spans="1:23" x14ac:dyDescent="0.25">
      <c r="A425"/>
      <c r="B425" s="398"/>
      <c r="C425"/>
      <c r="D425"/>
      <c r="E425"/>
      <c r="F425"/>
      <c r="G425" s="398"/>
      <c r="H425" s="164"/>
      <c r="I425" s="164"/>
      <c r="J425" s="399"/>
      <c r="K425" s="164"/>
      <c r="L425" s="164"/>
      <c r="M425"/>
      <c r="N425"/>
      <c r="O425"/>
      <c r="P425"/>
      <c r="Q425"/>
      <c r="R425"/>
      <c r="S425"/>
      <c r="T425" s="398"/>
      <c r="U425"/>
      <c r="V425"/>
      <c r="W425"/>
    </row>
    <row r="426" spans="1:23" x14ac:dyDescent="0.25">
      <c r="A426"/>
      <c r="B426" s="398"/>
      <c r="C426"/>
      <c r="D426"/>
      <c r="E426"/>
      <c r="F426"/>
      <c r="G426" s="398"/>
      <c r="H426" s="164"/>
      <c r="I426" s="164"/>
      <c r="J426" s="399"/>
      <c r="K426" s="164"/>
      <c r="L426" s="164"/>
      <c r="M426"/>
      <c r="N426"/>
      <c r="O426"/>
      <c r="P426"/>
      <c r="Q426"/>
      <c r="R426"/>
      <c r="S426"/>
      <c r="T426" s="398"/>
      <c r="U426"/>
      <c r="V426"/>
      <c r="W426"/>
    </row>
    <row r="427" spans="1:23" x14ac:dyDescent="0.25">
      <c r="A427"/>
      <c r="B427" s="398"/>
      <c r="C427"/>
      <c r="D427"/>
      <c r="E427"/>
      <c r="F427"/>
      <c r="G427" s="398"/>
      <c r="H427" s="164"/>
      <c r="I427" s="164"/>
      <c r="J427" s="399"/>
      <c r="K427" s="164"/>
      <c r="L427" s="164"/>
      <c r="M427"/>
      <c r="N427"/>
      <c r="O427"/>
      <c r="P427"/>
      <c r="Q427"/>
      <c r="R427"/>
      <c r="S427"/>
      <c r="T427" s="398"/>
      <c r="U427"/>
      <c r="V427"/>
      <c r="W427"/>
    </row>
    <row r="428" spans="1:23" x14ac:dyDescent="0.25">
      <c r="A428"/>
      <c r="B428" s="398"/>
      <c r="C428"/>
      <c r="D428"/>
      <c r="E428"/>
      <c r="F428"/>
      <c r="G428" s="398"/>
      <c r="H428" s="164"/>
      <c r="I428" s="164"/>
      <c r="J428" s="399"/>
      <c r="K428" s="164"/>
      <c r="L428" s="164"/>
      <c r="M428"/>
      <c r="N428"/>
      <c r="O428"/>
      <c r="P428"/>
      <c r="Q428"/>
      <c r="R428"/>
      <c r="S428"/>
      <c r="T428" s="398"/>
      <c r="U428"/>
      <c r="V428"/>
      <c r="W428"/>
    </row>
    <row r="429" spans="1:23" x14ac:dyDescent="0.25">
      <c r="A429"/>
      <c r="B429" s="398"/>
      <c r="C429"/>
      <c r="D429"/>
      <c r="E429"/>
      <c r="F429"/>
      <c r="G429" s="398"/>
      <c r="H429" s="164"/>
      <c r="I429" s="164"/>
      <c r="J429" s="399"/>
      <c r="K429" s="164"/>
      <c r="L429" s="164"/>
      <c r="M429"/>
      <c r="N429"/>
      <c r="O429"/>
      <c r="P429"/>
      <c r="Q429"/>
      <c r="R429"/>
      <c r="S429"/>
      <c r="T429" s="398"/>
      <c r="U429"/>
      <c r="V429"/>
      <c r="W429"/>
    </row>
    <row r="430" spans="1:23" x14ac:dyDescent="0.25">
      <c r="A430"/>
      <c r="B430" s="398"/>
      <c r="C430"/>
      <c r="D430"/>
      <c r="E430"/>
      <c r="F430"/>
      <c r="G430" s="398"/>
      <c r="H430" s="164"/>
      <c r="I430" s="164"/>
      <c r="J430" s="399"/>
      <c r="K430" s="164"/>
      <c r="L430" s="164"/>
      <c r="M430"/>
      <c r="N430"/>
      <c r="O430"/>
      <c r="P430"/>
      <c r="Q430"/>
      <c r="R430"/>
      <c r="S430"/>
      <c r="T430" s="398"/>
      <c r="U430"/>
      <c r="V430"/>
      <c r="W430"/>
    </row>
    <row r="431" spans="1:23" x14ac:dyDescent="0.25">
      <c r="A431"/>
      <c r="B431" s="398"/>
      <c r="C431"/>
      <c r="D431"/>
      <c r="E431"/>
      <c r="F431"/>
      <c r="G431" s="398"/>
      <c r="H431" s="164"/>
      <c r="I431" s="164"/>
      <c r="J431" s="399"/>
      <c r="K431" s="164"/>
      <c r="L431" s="164"/>
      <c r="M431"/>
      <c r="N431"/>
      <c r="O431"/>
      <c r="P431"/>
      <c r="Q431"/>
      <c r="R431"/>
      <c r="S431"/>
      <c r="T431" s="398"/>
      <c r="U431"/>
      <c r="V431"/>
      <c r="W431"/>
    </row>
    <row r="432" spans="1:23" x14ac:dyDescent="0.25">
      <c r="A432"/>
      <c r="B432" s="398"/>
      <c r="C432"/>
      <c r="D432"/>
      <c r="E432"/>
      <c r="F432"/>
      <c r="G432" s="398"/>
      <c r="H432" s="164"/>
      <c r="I432" s="164"/>
      <c r="J432" s="399"/>
      <c r="K432" s="164"/>
      <c r="L432" s="164"/>
      <c r="M432"/>
      <c r="N432"/>
      <c r="O432"/>
      <c r="P432"/>
      <c r="Q432"/>
      <c r="R432"/>
      <c r="S432"/>
      <c r="T432" s="398"/>
      <c r="U432"/>
      <c r="V432"/>
      <c r="W432"/>
    </row>
    <row r="433" spans="1:23" x14ac:dyDescent="0.25">
      <c r="A433"/>
      <c r="B433" s="398"/>
      <c r="C433"/>
      <c r="D433"/>
      <c r="E433"/>
      <c r="F433"/>
      <c r="G433" s="398"/>
      <c r="H433" s="164"/>
      <c r="I433" s="164"/>
      <c r="J433" s="399"/>
      <c r="K433" s="164"/>
      <c r="L433" s="164"/>
      <c r="M433"/>
      <c r="N433"/>
      <c r="O433"/>
      <c r="P433"/>
      <c r="Q433"/>
      <c r="R433"/>
      <c r="S433"/>
      <c r="T433" s="398"/>
      <c r="U433"/>
      <c r="V433"/>
      <c r="W433"/>
    </row>
    <row r="434" spans="1:23" x14ac:dyDescent="0.25">
      <c r="A434"/>
      <c r="B434" s="398"/>
      <c r="C434"/>
      <c r="D434"/>
      <c r="E434"/>
      <c r="F434"/>
      <c r="G434" s="398"/>
      <c r="H434" s="164"/>
      <c r="I434" s="164"/>
      <c r="J434" s="399"/>
      <c r="K434" s="164"/>
      <c r="L434" s="164"/>
      <c r="M434"/>
      <c r="N434"/>
      <c r="O434"/>
      <c r="P434"/>
      <c r="Q434"/>
      <c r="R434"/>
      <c r="S434"/>
      <c r="T434" s="398"/>
      <c r="U434"/>
      <c r="V434"/>
      <c r="W434"/>
    </row>
    <row r="435" spans="1:23" x14ac:dyDescent="0.25">
      <c r="A435"/>
      <c r="B435" s="398"/>
      <c r="C435"/>
      <c r="D435"/>
      <c r="E435"/>
      <c r="F435"/>
      <c r="G435" s="398"/>
      <c r="H435" s="164"/>
      <c r="I435" s="164"/>
      <c r="J435" s="399"/>
      <c r="K435" s="164"/>
      <c r="L435" s="164"/>
      <c r="M435"/>
      <c r="N435"/>
      <c r="O435"/>
      <c r="P435"/>
      <c r="Q435"/>
      <c r="R435"/>
      <c r="S435"/>
      <c r="T435" s="398"/>
      <c r="U435"/>
      <c r="V435"/>
      <c r="W435"/>
    </row>
    <row r="436" spans="1:23" x14ac:dyDescent="0.25">
      <c r="A436"/>
      <c r="B436" s="398"/>
      <c r="C436"/>
      <c r="D436"/>
      <c r="E436"/>
      <c r="F436"/>
      <c r="G436" s="398"/>
      <c r="H436" s="164"/>
      <c r="I436" s="164"/>
      <c r="J436" s="399"/>
      <c r="K436" s="164"/>
      <c r="L436" s="164"/>
      <c r="M436"/>
      <c r="N436"/>
      <c r="O436"/>
      <c r="P436"/>
      <c r="Q436"/>
      <c r="R436"/>
      <c r="S436"/>
      <c r="T436" s="398"/>
      <c r="U436"/>
      <c r="V436"/>
      <c r="W436"/>
    </row>
    <row r="437" spans="1:23" x14ac:dyDescent="0.25">
      <c r="A437"/>
      <c r="B437" s="398"/>
      <c r="C437"/>
      <c r="D437"/>
      <c r="E437"/>
      <c r="F437"/>
      <c r="G437" s="398"/>
      <c r="H437" s="164"/>
      <c r="I437" s="164"/>
      <c r="J437" s="399"/>
      <c r="K437" s="164"/>
      <c r="L437" s="164"/>
      <c r="M437"/>
      <c r="N437"/>
      <c r="O437"/>
      <c r="P437"/>
      <c r="Q437"/>
      <c r="R437"/>
      <c r="S437"/>
      <c r="T437" s="398"/>
      <c r="U437"/>
      <c r="V437"/>
      <c r="W437"/>
    </row>
    <row r="438" spans="1:23" x14ac:dyDescent="0.25">
      <c r="A438"/>
      <c r="B438" s="398"/>
      <c r="C438"/>
      <c r="D438"/>
      <c r="E438"/>
      <c r="F438"/>
      <c r="G438" s="398"/>
      <c r="H438" s="164"/>
      <c r="I438" s="164"/>
      <c r="J438" s="399"/>
      <c r="K438" s="164"/>
      <c r="L438" s="164"/>
      <c r="M438"/>
      <c r="N438"/>
      <c r="O438"/>
      <c r="P438"/>
      <c r="Q438"/>
      <c r="R438"/>
      <c r="S438"/>
      <c r="T438" s="398"/>
      <c r="U438"/>
      <c r="V438"/>
      <c r="W438"/>
    </row>
    <row r="439" spans="1:23" x14ac:dyDescent="0.25">
      <c r="A439"/>
      <c r="B439" s="398"/>
      <c r="C439"/>
      <c r="D439"/>
      <c r="E439"/>
      <c r="F439"/>
      <c r="G439" s="398"/>
      <c r="H439" s="164"/>
      <c r="I439" s="164"/>
      <c r="J439" s="399"/>
      <c r="K439" s="164"/>
      <c r="L439" s="164"/>
      <c r="M439"/>
      <c r="N439"/>
      <c r="O439"/>
      <c r="P439"/>
      <c r="Q439"/>
      <c r="R439"/>
      <c r="S439"/>
      <c r="T439" s="398"/>
      <c r="U439"/>
      <c r="V439"/>
      <c r="W439"/>
    </row>
    <row r="440" spans="1:23" x14ac:dyDescent="0.25">
      <c r="A440"/>
      <c r="B440" s="398"/>
      <c r="C440"/>
      <c r="D440"/>
      <c r="E440"/>
      <c r="F440"/>
      <c r="G440" s="398"/>
      <c r="H440" s="164"/>
      <c r="I440" s="164"/>
      <c r="J440" s="399"/>
      <c r="K440" s="164"/>
      <c r="L440" s="164"/>
      <c r="M440"/>
      <c r="N440"/>
      <c r="O440"/>
      <c r="P440"/>
      <c r="Q440"/>
      <c r="R440"/>
      <c r="S440"/>
      <c r="T440" s="398"/>
      <c r="U440"/>
      <c r="V440"/>
      <c r="W440"/>
    </row>
    <row r="441" spans="1:23" x14ac:dyDescent="0.25">
      <c r="A441"/>
      <c r="B441" s="398"/>
      <c r="C441"/>
      <c r="D441"/>
      <c r="E441"/>
      <c r="F441"/>
      <c r="G441" s="398"/>
      <c r="H441" s="164"/>
      <c r="I441" s="164"/>
      <c r="J441" s="399"/>
      <c r="K441" s="164"/>
      <c r="L441" s="164"/>
      <c r="M441"/>
      <c r="N441"/>
      <c r="O441"/>
      <c r="P441"/>
      <c r="Q441"/>
      <c r="R441"/>
      <c r="S441"/>
      <c r="T441" s="398"/>
      <c r="U441"/>
      <c r="V441"/>
      <c r="W441"/>
    </row>
    <row r="442" spans="1:23" x14ac:dyDescent="0.25">
      <c r="A442"/>
      <c r="B442" s="398"/>
      <c r="C442"/>
      <c r="D442"/>
      <c r="E442"/>
      <c r="F442"/>
      <c r="G442" s="398"/>
      <c r="H442" s="164"/>
      <c r="I442" s="164"/>
      <c r="J442" s="399"/>
      <c r="K442" s="164"/>
      <c r="L442" s="164"/>
      <c r="M442"/>
      <c r="N442"/>
      <c r="O442"/>
      <c r="P442"/>
      <c r="Q442"/>
      <c r="R442"/>
      <c r="S442"/>
      <c r="T442" s="398"/>
      <c r="U442"/>
      <c r="V442"/>
      <c r="W442"/>
    </row>
    <row r="443" spans="1:23" x14ac:dyDescent="0.25">
      <c r="A443"/>
      <c r="B443" s="398"/>
      <c r="C443"/>
      <c r="D443"/>
      <c r="E443"/>
      <c r="F443"/>
      <c r="G443" s="398"/>
      <c r="H443" s="164"/>
      <c r="I443" s="164"/>
      <c r="J443" s="399"/>
      <c r="K443" s="164"/>
      <c r="L443" s="164"/>
      <c r="M443"/>
      <c r="N443"/>
      <c r="O443"/>
      <c r="P443"/>
      <c r="Q443"/>
      <c r="R443"/>
      <c r="S443"/>
      <c r="T443" s="398"/>
      <c r="U443"/>
      <c r="V443"/>
      <c r="W443"/>
    </row>
    <row r="444" spans="1:23" x14ac:dyDescent="0.25">
      <c r="A444"/>
      <c r="B444" s="398"/>
      <c r="C444"/>
      <c r="D444"/>
      <c r="E444"/>
      <c r="F444"/>
      <c r="G444" s="398"/>
      <c r="H444" s="164"/>
      <c r="I444" s="164"/>
      <c r="J444" s="399"/>
      <c r="K444" s="164"/>
      <c r="L444" s="164"/>
      <c r="M444"/>
      <c r="N444"/>
      <c r="O444"/>
      <c r="P444"/>
      <c r="Q444"/>
      <c r="R444"/>
      <c r="S444"/>
      <c r="T444" s="398"/>
      <c r="U444"/>
      <c r="V444"/>
      <c r="W444"/>
    </row>
    <row r="445" spans="1:23" x14ac:dyDescent="0.25">
      <c r="A445"/>
      <c r="B445" s="398"/>
      <c r="C445"/>
      <c r="D445"/>
      <c r="E445"/>
      <c r="F445"/>
      <c r="G445" s="398"/>
      <c r="H445" s="164"/>
      <c r="I445" s="164"/>
      <c r="J445" s="399"/>
      <c r="K445" s="164"/>
      <c r="L445" s="164"/>
      <c r="M445"/>
      <c r="N445"/>
      <c r="O445"/>
      <c r="P445"/>
      <c r="Q445"/>
      <c r="R445"/>
      <c r="S445"/>
      <c r="T445" s="398"/>
      <c r="U445"/>
      <c r="V445"/>
      <c r="W445"/>
    </row>
    <row r="446" spans="1:23" x14ac:dyDescent="0.25">
      <c r="A446"/>
      <c r="B446" s="398"/>
      <c r="C446"/>
      <c r="D446"/>
      <c r="E446"/>
      <c r="F446"/>
      <c r="G446" s="398"/>
      <c r="H446" s="164"/>
      <c r="I446" s="164"/>
      <c r="J446" s="399"/>
      <c r="K446" s="164"/>
      <c r="L446" s="164"/>
      <c r="M446"/>
      <c r="N446"/>
      <c r="O446"/>
      <c r="P446"/>
      <c r="Q446"/>
      <c r="R446"/>
      <c r="S446"/>
      <c r="T446" s="398"/>
      <c r="U446"/>
      <c r="V446"/>
      <c r="W446"/>
    </row>
    <row r="447" spans="1:23" x14ac:dyDescent="0.25">
      <c r="A447"/>
      <c r="B447" s="398"/>
      <c r="C447"/>
      <c r="D447"/>
      <c r="E447"/>
      <c r="F447"/>
      <c r="G447" s="398"/>
      <c r="H447" s="164"/>
      <c r="I447" s="164"/>
      <c r="J447" s="399"/>
      <c r="K447" s="164"/>
      <c r="L447" s="164"/>
      <c r="M447"/>
      <c r="N447"/>
      <c r="O447"/>
      <c r="P447"/>
      <c r="Q447"/>
      <c r="R447"/>
      <c r="S447"/>
      <c r="T447" s="398"/>
      <c r="U447"/>
      <c r="V447"/>
      <c r="W447"/>
    </row>
    <row r="448" spans="1:23" x14ac:dyDescent="0.25">
      <c r="A448"/>
      <c r="B448" s="398"/>
      <c r="C448"/>
      <c r="D448"/>
      <c r="E448"/>
      <c r="F448"/>
      <c r="G448" s="398"/>
      <c r="H448" s="164"/>
      <c r="I448" s="164"/>
      <c r="J448" s="399"/>
      <c r="K448" s="164"/>
      <c r="L448" s="164"/>
      <c r="M448"/>
      <c r="N448"/>
      <c r="O448"/>
      <c r="P448"/>
      <c r="Q448"/>
      <c r="R448"/>
      <c r="S448"/>
      <c r="T448" s="398"/>
      <c r="U448"/>
      <c r="V448"/>
      <c r="W448"/>
    </row>
    <row r="449" spans="1:23" x14ac:dyDescent="0.25">
      <c r="A449"/>
      <c r="B449" s="398"/>
      <c r="C449"/>
      <c r="D449"/>
      <c r="E449"/>
      <c r="F449"/>
      <c r="G449" s="398"/>
      <c r="H449" s="164"/>
      <c r="I449" s="164"/>
      <c r="J449" s="399"/>
      <c r="K449" s="164"/>
      <c r="L449" s="164"/>
      <c r="M449"/>
      <c r="N449"/>
      <c r="O449"/>
      <c r="P449"/>
      <c r="Q449"/>
      <c r="R449"/>
      <c r="S449"/>
      <c r="T449" s="398"/>
      <c r="U449"/>
      <c r="V449"/>
      <c r="W449"/>
    </row>
    <row r="450" spans="1:23" x14ac:dyDescent="0.25">
      <c r="A450"/>
      <c r="B450" s="398"/>
      <c r="C450"/>
      <c r="D450"/>
      <c r="E450"/>
      <c r="F450"/>
      <c r="G450" s="398"/>
      <c r="H450" s="164"/>
      <c r="I450" s="164"/>
      <c r="J450" s="399"/>
      <c r="K450" s="164"/>
      <c r="L450" s="164"/>
      <c r="M450"/>
      <c r="N450"/>
      <c r="O450"/>
      <c r="P450"/>
      <c r="Q450"/>
      <c r="R450"/>
      <c r="S450"/>
      <c r="T450" s="398"/>
      <c r="U450"/>
      <c r="V450"/>
      <c r="W450"/>
    </row>
    <row r="451" spans="1:23" x14ac:dyDescent="0.25">
      <c r="A451"/>
      <c r="B451" s="398"/>
      <c r="C451"/>
      <c r="D451"/>
      <c r="E451"/>
      <c r="F451"/>
      <c r="G451" s="398"/>
      <c r="H451" s="164"/>
      <c r="I451" s="164"/>
      <c r="J451" s="399"/>
      <c r="K451" s="164"/>
      <c r="L451" s="164"/>
      <c r="M451"/>
      <c r="N451"/>
      <c r="O451"/>
      <c r="P451"/>
      <c r="Q451"/>
      <c r="R451"/>
      <c r="S451"/>
      <c r="T451" s="398"/>
      <c r="U451"/>
      <c r="V451"/>
      <c r="W451"/>
    </row>
    <row r="452" spans="1:23" x14ac:dyDescent="0.25">
      <c r="A452"/>
      <c r="B452" s="398"/>
      <c r="C452"/>
      <c r="D452"/>
      <c r="E452"/>
      <c r="F452"/>
      <c r="G452" s="398"/>
      <c r="H452" s="164"/>
      <c r="I452" s="164"/>
      <c r="J452" s="399"/>
      <c r="K452" s="164"/>
      <c r="L452" s="164"/>
      <c r="M452"/>
      <c r="N452"/>
      <c r="O452"/>
      <c r="P452"/>
      <c r="Q452"/>
      <c r="R452"/>
      <c r="S452"/>
      <c r="T452" s="398"/>
      <c r="U452"/>
      <c r="V452"/>
      <c r="W452"/>
    </row>
    <row r="453" spans="1:23" x14ac:dyDescent="0.25">
      <c r="A453"/>
      <c r="B453" s="398"/>
      <c r="C453"/>
      <c r="D453"/>
      <c r="E453"/>
      <c r="F453"/>
      <c r="G453" s="398"/>
      <c r="H453" s="164"/>
      <c r="I453" s="164"/>
      <c r="J453" s="399"/>
      <c r="K453" s="164"/>
      <c r="L453" s="164"/>
      <c r="M453"/>
      <c r="N453"/>
      <c r="O453"/>
      <c r="P453"/>
      <c r="Q453"/>
      <c r="R453"/>
      <c r="S453"/>
      <c r="T453" s="398"/>
      <c r="U453"/>
      <c r="V453"/>
      <c r="W453"/>
    </row>
    <row r="454" spans="1:23" x14ac:dyDescent="0.25">
      <c r="A454"/>
      <c r="B454" s="398"/>
      <c r="C454"/>
      <c r="D454"/>
      <c r="E454"/>
      <c r="F454"/>
      <c r="G454" s="398"/>
      <c r="H454" s="164"/>
      <c r="I454" s="164"/>
      <c r="J454" s="399"/>
      <c r="K454" s="164"/>
      <c r="L454" s="164"/>
      <c r="M454"/>
      <c r="N454"/>
      <c r="O454"/>
      <c r="P454"/>
      <c r="Q454"/>
      <c r="R454"/>
      <c r="S454"/>
      <c r="T454" s="398"/>
      <c r="U454"/>
      <c r="V454"/>
      <c r="W454"/>
    </row>
    <row r="455" spans="1:23" x14ac:dyDescent="0.25">
      <c r="A455"/>
      <c r="B455" s="398"/>
      <c r="C455"/>
      <c r="D455"/>
      <c r="E455"/>
      <c r="F455"/>
      <c r="G455" s="398"/>
      <c r="H455" s="164"/>
      <c r="I455" s="164"/>
      <c r="J455" s="399"/>
      <c r="K455" s="164"/>
      <c r="L455" s="164"/>
      <c r="M455"/>
      <c r="N455"/>
      <c r="O455"/>
      <c r="P455"/>
      <c r="Q455"/>
      <c r="R455"/>
      <c r="S455"/>
      <c r="T455" s="398"/>
      <c r="U455"/>
      <c r="V455"/>
      <c r="W455"/>
    </row>
    <row r="456" spans="1:23" x14ac:dyDescent="0.25">
      <c r="A456"/>
      <c r="B456" s="398"/>
      <c r="C456"/>
      <c r="D456"/>
      <c r="E456"/>
      <c r="F456"/>
      <c r="G456" s="398"/>
      <c r="H456" s="164"/>
      <c r="I456" s="164"/>
      <c r="J456" s="399"/>
      <c r="K456" s="164"/>
      <c r="L456" s="164"/>
      <c r="M456"/>
      <c r="N456"/>
      <c r="O456"/>
      <c r="P456"/>
      <c r="Q456"/>
      <c r="R456"/>
      <c r="S456"/>
      <c r="T456" s="398"/>
      <c r="U456"/>
      <c r="V456"/>
      <c r="W456"/>
    </row>
    <row r="457" spans="1:23" x14ac:dyDescent="0.25">
      <c r="A457"/>
      <c r="B457" s="398"/>
      <c r="C457"/>
      <c r="D457"/>
      <c r="E457"/>
      <c r="F457"/>
      <c r="G457" s="398"/>
      <c r="H457" s="164"/>
      <c r="I457" s="164"/>
      <c r="J457" s="399"/>
      <c r="K457" s="164"/>
      <c r="L457" s="164"/>
      <c r="M457"/>
      <c r="N457"/>
      <c r="O457"/>
      <c r="P457"/>
      <c r="Q457"/>
      <c r="R457"/>
      <c r="S457"/>
      <c r="T457" s="398"/>
      <c r="U457"/>
      <c r="V457"/>
      <c r="W457"/>
    </row>
    <row r="458" spans="1:23" x14ac:dyDescent="0.25">
      <c r="A458"/>
      <c r="B458" s="398"/>
      <c r="C458"/>
      <c r="D458"/>
      <c r="E458"/>
      <c r="F458"/>
      <c r="G458" s="398"/>
      <c r="H458" s="164"/>
      <c r="I458" s="164"/>
      <c r="J458" s="399"/>
      <c r="K458" s="164"/>
      <c r="L458" s="164"/>
      <c r="M458"/>
      <c r="N458"/>
      <c r="O458"/>
      <c r="P458"/>
      <c r="Q458"/>
      <c r="R458"/>
      <c r="S458"/>
      <c r="T458" s="398"/>
      <c r="U458"/>
      <c r="V458"/>
      <c r="W458"/>
    </row>
    <row r="459" spans="1:23" x14ac:dyDescent="0.25">
      <c r="A459"/>
      <c r="B459" s="398"/>
      <c r="C459"/>
      <c r="D459"/>
      <c r="E459"/>
      <c r="F459"/>
      <c r="G459" s="398"/>
      <c r="H459" s="164"/>
      <c r="I459" s="164"/>
      <c r="J459" s="399"/>
      <c r="K459" s="164"/>
      <c r="L459" s="164"/>
      <c r="M459"/>
      <c r="N459"/>
      <c r="O459"/>
      <c r="P459"/>
      <c r="Q459"/>
      <c r="R459"/>
      <c r="S459"/>
      <c r="T459" s="398"/>
      <c r="U459"/>
      <c r="V459"/>
      <c r="W459"/>
    </row>
    <row r="460" spans="1:23" x14ac:dyDescent="0.25">
      <c r="A460"/>
      <c r="B460" s="398"/>
      <c r="C460"/>
      <c r="D460"/>
      <c r="E460"/>
      <c r="F460"/>
      <c r="G460" s="398"/>
      <c r="H460" s="164"/>
      <c r="I460" s="164"/>
      <c r="J460" s="399"/>
      <c r="K460" s="164"/>
      <c r="L460" s="164"/>
      <c r="M460"/>
      <c r="N460"/>
      <c r="O460"/>
      <c r="P460"/>
      <c r="Q460"/>
      <c r="R460"/>
      <c r="S460"/>
      <c r="T460" s="398"/>
      <c r="U460"/>
      <c r="V460"/>
      <c r="W460"/>
    </row>
    <row r="461" spans="1:23" x14ac:dyDescent="0.25">
      <c r="A461"/>
      <c r="B461" s="398"/>
      <c r="C461"/>
      <c r="D461"/>
      <c r="E461"/>
      <c r="F461"/>
      <c r="G461" s="398"/>
      <c r="H461" s="164"/>
      <c r="I461" s="164"/>
      <c r="J461" s="399"/>
      <c r="K461" s="164"/>
      <c r="L461" s="164"/>
      <c r="M461"/>
      <c r="N461"/>
      <c r="O461"/>
      <c r="P461"/>
      <c r="Q461"/>
      <c r="R461"/>
      <c r="S461"/>
      <c r="T461" s="398"/>
      <c r="U461"/>
      <c r="V461"/>
      <c r="W461"/>
    </row>
    <row r="462" spans="1:23" x14ac:dyDescent="0.25">
      <c r="A462"/>
      <c r="B462" s="398"/>
      <c r="C462"/>
      <c r="D462"/>
      <c r="E462"/>
      <c r="F462"/>
      <c r="G462" s="398"/>
      <c r="H462" s="164"/>
      <c r="I462" s="164"/>
      <c r="J462" s="399"/>
      <c r="K462" s="164"/>
      <c r="L462" s="164"/>
      <c r="M462"/>
      <c r="N462"/>
      <c r="O462"/>
      <c r="P462"/>
      <c r="Q462"/>
      <c r="R462"/>
      <c r="S462"/>
      <c r="T462" s="398"/>
      <c r="U462"/>
      <c r="V462"/>
      <c r="W462"/>
    </row>
    <row r="463" spans="1:23" x14ac:dyDescent="0.25">
      <c r="A463"/>
      <c r="B463" s="398"/>
      <c r="C463"/>
      <c r="D463"/>
      <c r="E463"/>
      <c r="F463"/>
      <c r="G463" s="398"/>
      <c r="H463" s="164"/>
      <c r="I463" s="164"/>
      <c r="J463" s="399"/>
      <c r="K463" s="164"/>
      <c r="L463" s="164"/>
      <c r="M463"/>
      <c r="N463"/>
      <c r="O463"/>
      <c r="P463"/>
      <c r="Q463"/>
      <c r="R463"/>
      <c r="S463"/>
      <c r="T463" s="398"/>
      <c r="U463"/>
      <c r="V463"/>
      <c r="W463"/>
    </row>
    <row r="464" spans="1:23" x14ac:dyDescent="0.25">
      <c r="A464"/>
      <c r="B464" s="398"/>
      <c r="C464"/>
      <c r="D464"/>
      <c r="E464"/>
      <c r="F464"/>
      <c r="G464" s="398"/>
      <c r="H464" s="164"/>
      <c r="I464" s="164"/>
      <c r="J464" s="399"/>
      <c r="K464" s="164"/>
      <c r="L464" s="164"/>
      <c r="M464"/>
      <c r="N464"/>
      <c r="O464"/>
      <c r="P464"/>
      <c r="Q464"/>
      <c r="R464"/>
      <c r="S464"/>
      <c r="T464" s="398"/>
      <c r="U464"/>
      <c r="V464"/>
      <c r="W464"/>
    </row>
    <row r="465" spans="1:23" x14ac:dyDescent="0.25">
      <c r="A465"/>
      <c r="B465" s="398"/>
      <c r="C465"/>
      <c r="D465"/>
      <c r="E465"/>
      <c r="F465"/>
      <c r="G465" s="398"/>
      <c r="H465" s="164"/>
      <c r="I465" s="164"/>
      <c r="J465" s="399"/>
      <c r="K465" s="164"/>
      <c r="L465" s="164"/>
      <c r="M465"/>
      <c r="N465"/>
      <c r="O465"/>
      <c r="P465"/>
      <c r="Q465"/>
      <c r="R465"/>
      <c r="S465"/>
      <c r="T465" s="398"/>
      <c r="U465"/>
      <c r="V465"/>
      <c r="W465"/>
    </row>
    <row r="466" spans="1:23" x14ac:dyDescent="0.25">
      <c r="A466"/>
      <c r="B466" s="398"/>
      <c r="C466"/>
      <c r="D466"/>
      <c r="E466"/>
      <c r="F466"/>
      <c r="G466" s="398"/>
      <c r="H466" s="164"/>
      <c r="I466" s="164"/>
      <c r="J466" s="399"/>
      <c r="K466" s="164"/>
      <c r="L466" s="164"/>
      <c r="M466"/>
      <c r="N466"/>
      <c r="O466"/>
      <c r="P466"/>
      <c r="Q466"/>
      <c r="R466"/>
      <c r="S466"/>
      <c r="T466" s="398"/>
      <c r="U466"/>
      <c r="V466"/>
      <c r="W466"/>
    </row>
    <row r="467" spans="1:23" x14ac:dyDescent="0.25">
      <c r="A467"/>
      <c r="B467" s="398"/>
      <c r="C467"/>
      <c r="D467"/>
      <c r="E467"/>
      <c r="F467"/>
      <c r="G467" s="398"/>
      <c r="H467" s="164"/>
      <c r="I467" s="164"/>
      <c r="J467" s="399"/>
      <c r="K467" s="164"/>
      <c r="L467" s="164"/>
      <c r="M467"/>
      <c r="N467"/>
      <c r="O467"/>
      <c r="P467"/>
      <c r="Q467"/>
      <c r="R467"/>
      <c r="S467"/>
      <c r="T467" s="398"/>
      <c r="U467"/>
      <c r="V467"/>
      <c r="W467"/>
    </row>
    <row r="468" spans="1:23" x14ac:dyDescent="0.25">
      <c r="A468"/>
      <c r="B468" s="398"/>
      <c r="C468"/>
      <c r="D468"/>
      <c r="E468"/>
      <c r="F468"/>
      <c r="G468" s="398"/>
      <c r="H468" s="164"/>
      <c r="I468" s="164"/>
      <c r="J468" s="399"/>
      <c r="K468" s="164"/>
      <c r="L468" s="164"/>
      <c r="M468"/>
      <c r="N468"/>
      <c r="O468"/>
      <c r="P468"/>
      <c r="Q468"/>
      <c r="R468"/>
      <c r="S468"/>
      <c r="T468" s="398"/>
      <c r="U468"/>
      <c r="V468"/>
      <c r="W468"/>
    </row>
    <row r="469" spans="1:23" x14ac:dyDescent="0.25">
      <c r="A469"/>
      <c r="B469" s="398"/>
      <c r="C469"/>
      <c r="D469"/>
      <c r="E469"/>
      <c r="F469"/>
      <c r="G469" s="398"/>
      <c r="H469" s="164"/>
      <c r="I469" s="164"/>
      <c r="J469" s="399"/>
      <c r="K469" s="164"/>
      <c r="L469" s="164"/>
      <c r="M469"/>
      <c r="N469"/>
      <c r="O469"/>
      <c r="P469"/>
      <c r="Q469"/>
      <c r="R469"/>
      <c r="S469"/>
      <c r="T469" s="398"/>
      <c r="U469"/>
      <c r="V469"/>
      <c r="W469"/>
    </row>
    <row r="470" spans="1:23" x14ac:dyDescent="0.25">
      <c r="A470"/>
      <c r="B470" s="398"/>
      <c r="C470"/>
      <c r="D470"/>
      <c r="E470"/>
      <c r="F470"/>
      <c r="G470" s="398"/>
      <c r="H470" s="164"/>
      <c r="I470" s="164"/>
      <c r="J470" s="399"/>
      <c r="K470" s="164"/>
      <c r="L470" s="164"/>
      <c r="M470"/>
      <c r="N470"/>
      <c r="O470"/>
      <c r="P470"/>
      <c r="Q470"/>
      <c r="R470"/>
      <c r="S470"/>
      <c r="T470" s="398"/>
      <c r="U470"/>
      <c r="V470"/>
      <c r="W470"/>
    </row>
    <row r="471" spans="1:23" x14ac:dyDescent="0.25">
      <c r="A471"/>
      <c r="B471" s="398"/>
      <c r="C471"/>
      <c r="D471"/>
      <c r="E471"/>
      <c r="F471"/>
      <c r="G471" s="398"/>
      <c r="H471" s="164"/>
      <c r="I471" s="164"/>
      <c r="J471" s="399"/>
      <c r="K471" s="164"/>
      <c r="L471" s="164"/>
      <c r="M471"/>
      <c r="N471"/>
      <c r="O471"/>
      <c r="P471"/>
      <c r="Q471"/>
      <c r="R471"/>
      <c r="S471"/>
      <c r="T471" s="398"/>
      <c r="U471"/>
      <c r="V471"/>
      <c r="W471"/>
    </row>
    <row r="472" spans="1:23" x14ac:dyDescent="0.25">
      <c r="A472"/>
      <c r="B472" s="398"/>
      <c r="C472"/>
      <c r="D472"/>
      <c r="E472"/>
      <c r="F472"/>
      <c r="G472" s="398"/>
      <c r="H472" s="164"/>
      <c r="I472" s="164"/>
      <c r="J472" s="399"/>
      <c r="K472" s="164"/>
      <c r="L472" s="164"/>
      <c r="M472"/>
      <c r="N472"/>
      <c r="O472"/>
      <c r="P472"/>
      <c r="Q472"/>
      <c r="R472"/>
      <c r="S472"/>
      <c r="T472" s="398"/>
      <c r="U472"/>
      <c r="V472"/>
      <c r="W472"/>
    </row>
    <row r="473" spans="1:23" x14ac:dyDescent="0.25">
      <c r="A473"/>
      <c r="B473" s="398"/>
      <c r="C473"/>
      <c r="D473"/>
      <c r="E473"/>
      <c r="F473"/>
      <c r="G473" s="398"/>
      <c r="H473" s="164"/>
      <c r="I473" s="164"/>
      <c r="J473" s="399"/>
      <c r="K473" s="164"/>
      <c r="L473" s="164"/>
      <c r="M473"/>
      <c r="N473"/>
      <c r="O473"/>
      <c r="P473"/>
      <c r="Q473"/>
      <c r="R473"/>
      <c r="S473"/>
      <c r="T473" s="398"/>
      <c r="U473"/>
      <c r="V473"/>
      <c r="W473"/>
    </row>
    <row r="474" spans="1:23" x14ac:dyDescent="0.25">
      <c r="A474"/>
      <c r="B474" s="398"/>
      <c r="C474"/>
      <c r="D474"/>
      <c r="E474"/>
      <c r="F474"/>
      <c r="G474" s="398"/>
      <c r="H474" s="164"/>
      <c r="I474" s="164"/>
      <c r="J474" s="399"/>
      <c r="K474" s="164"/>
      <c r="L474" s="164"/>
      <c r="M474"/>
      <c r="N474"/>
      <c r="O474"/>
      <c r="P474"/>
      <c r="Q474"/>
      <c r="R474"/>
      <c r="S474"/>
      <c r="T474" s="398"/>
      <c r="U474"/>
      <c r="V474"/>
      <c r="W474"/>
    </row>
    <row r="475" spans="1:23" x14ac:dyDescent="0.25">
      <c r="A475"/>
      <c r="B475" s="398"/>
      <c r="C475"/>
      <c r="D475"/>
      <c r="E475"/>
      <c r="F475"/>
      <c r="G475" s="398"/>
      <c r="H475" s="164"/>
      <c r="I475" s="164"/>
      <c r="J475" s="399"/>
      <c r="K475" s="164"/>
      <c r="L475" s="164"/>
      <c r="M475"/>
      <c r="N475"/>
      <c r="O475"/>
      <c r="P475"/>
      <c r="Q475"/>
      <c r="R475"/>
      <c r="S475"/>
      <c r="T475" s="398"/>
      <c r="U475"/>
      <c r="V475"/>
      <c r="W475"/>
    </row>
    <row r="476" spans="1:23" x14ac:dyDescent="0.25">
      <c r="A476"/>
      <c r="B476" s="398"/>
      <c r="C476"/>
      <c r="D476"/>
      <c r="E476"/>
      <c r="F476"/>
      <c r="G476" s="398"/>
      <c r="H476" s="164"/>
      <c r="I476" s="164"/>
      <c r="J476" s="399"/>
      <c r="K476" s="164"/>
      <c r="L476" s="164"/>
      <c r="M476"/>
      <c r="N476"/>
      <c r="O476"/>
      <c r="P476"/>
      <c r="Q476"/>
      <c r="R476"/>
      <c r="S476"/>
      <c r="T476" s="398"/>
      <c r="U476"/>
      <c r="V476"/>
      <c r="W476"/>
    </row>
    <row r="477" spans="1:23" x14ac:dyDescent="0.25">
      <c r="A477"/>
      <c r="B477" s="398"/>
      <c r="C477"/>
      <c r="D477"/>
      <c r="E477"/>
      <c r="F477"/>
      <c r="G477" s="398"/>
      <c r="H477" s="164"/>
      <c r="I477" s="164"/>
      <c r="J477" s="399"/>
      <c r="K477" s="164"/>
      <c r="L477" s="164"/>
      <c r="M477"/>
      <c r="N477"/>
      <c r="O477"/>
      <c r="P477"/>
      <c r="Q477"/>
      <c r="R477"/>
      <c r="S477"/>
      <c r="T477" s="398"/>
      <c r="U477"/>
      <c r="V477"/>
      <c r="W477"/>
    </row>
    <row r="478" spans="1:23" x14ac:dyDescent="0.25">
      <c r="A478"/>
      <c r="B478" s="398"/>
      <c r="C478"/>
      <c r="D478"/>
      <c r="E478"/>
      <c r="F478"/>
      <c r="G478" s="398"/>
      <c r="H478" s="164"/>
      <c r="I478" s="164"/>
      <c r="J478" s="399"/>
      <c r="K478" s="164"/>
      <c r="L478" s="164"/>
      <c r="M478"/>
      <c r="N478"/>
      <c r="O478"/>
      <c r="P478"/>
      <c r="Q478"/>
      <c r="R478"/>
      <c r="S478"/>
      <c r="T478" s="398"/>
      <c r="U478"/>
      <c r="V478"/>
      <c r="W478"/>
    </row>
    <row r="479" spans="1:23" x14ac:dyDescent="0.25">
      <c r="A479"/>
      <c r="B479" s="398"/>
      <c r="C479"/>
      <c r="D479"/>
      <c r="E479"/>
      <c r="F479"/>
      <c r="G479" s="398"/>
      <c r="H479" s="164"/>
      <c r="I479" s="164"/>
      <c r="J479" s="399"/>
      <c r="K479" s="164"/>
      <c r="L479" s="164"/>
      <c r="M479"/>
      <c r="N479"/>
      <c r="O479"/>
      <c r="P479"/>
      <c r="Q479"/>
      <c r="R479"/>
      <c r="S479"/>
      <c r="T479" s="398"/>
      <c r="U479"/>
      <c r="V479"/>
      <c r="W479"/>
    </row>
    <row r="480" spans="1:23" x14ac:dyDescent="0.25">
      <c r="A480"/>
      <c r="B480" s="398"/>
      <c r="C480"/>
      <c r="D480"/>
      <c r="E480"/>
      <c r="F480"/>
      <c r="G480" s="398"/>
      <c r="H480" s="164"/>
      <c r="I480" s="164"/>
      <c r="J480" s="399"/>
      <c r="K480" s="164"/>
      <c r="L480" s="164"/>
      <c r="M480"/>
      <c r="N480"/>
      <c r="O480"/>
      <c r="P480"/>
      <c r="Q480"/>
      <c r="R480"/>
      <c r="S480"/>
      <c r="T480" s="398"/>
      <c r="U480"/>
      <c r="V480"/>
      <c r="W480"/>
    </row>
    <row r="481" spans="1:23" x14ac:dyDescent="0.25">
      <c r="A481"/>
      <c r="B481" s="398"/>
      <c r="C481"/>
      <c r="D481"/>
      <c r="E481"/>
      <c r="F481"/>
      <c r="G481" s="398"/>
      <c r="H481" s="164"/>
      <c r="I481" s="164"/>
      <c r="J481" s="399"/>
      <c r="K481" s="164"/>
      <c r="L481" s="164"/>
      <c r="M481"/>
      <c r="N481"/>
      <c r="O481"/>
      <c r="P481"/>
      <c r="Q481"/>
      <c r="R481"/>
      <c r="S481"/>
      <c r="T481" s="398"/>
      <c r="U481"/>
      <c r="V481"/>
      <c r="W481"/>
    </row>
    <row r="482" spans="1:23" x14ac:dyDescent="0.25">
      <c r="A482"/>
      <c r="B482" s="398"/>
      <c r="C482"/>
      <c r="D482"/>
      <c r="E482"/>
      <c r="F482"/>
      <c r="G482" s="398"/>
      <c r="H482" s="164"/>
      <c r="I482" s="164"/>
      <c r="J482" s="399"/>
      <c r="K482" s="164"/>
      <c r="L482" s="164"/>
      <c r="M482"/>
      <c r="N482"/>
      <c r="O482"/>
      <c r="P482"/>
      <c r="Q482"/>
      <c r="R482"/>
      <c r="S482"/>
      <c r="T482" s="398"/>
      <c r="U482"/>
      <c r="V482"/>
      <c r="W482"/>
    </row>
    <row r="483" spans="1:23" x14ac:dyDescent="0.25">
      <c r="A483"/>
      <c r="B483" s="398"/>
      <c r="C483"/>
      <c r="D483"/>
      <c r="E483"/>
      <c r="F483"/>
      <c r="G483" s="398"/>
      <c r="H483" s="164"/>
      <c r="I483" s="164"/>
      <c r="J483" s="399"/>
      <c r="K483" s="164"/>
      <c r="L483" s="164"/>
      <c r="M483"/>
      <c r="N483"/>
      <c r="O483"/>
      <c r="P483"/>
      <c r="Q483"/>
      <c r="R483"/>
      <c r="S483"/>
      <c r="T483" s="398"/>
      <c r="U483"/>
      <c r="V483"/>
      <c r="W483"/>
    </row>
    <row r="484" spans="1:23" x14ac:dyDescent="0.25">
      <c r="A484"/>
      <c r="B484" s="398"/>
      <c r="C484"/>
      <c r="D484"/>
      <c r="E484"/>
      <c r="F484"/>
      <c r="G484" s="398"/>
      <c r="H484" s="164"/>
      <c r="I484" s="164"/>
      <c r="J484" s="399"/>
      <c r="K484" s="164"/>
      <c r="L484" s="164"/>
      <c r="M484"/>
      <c r="N484"/>
      <c r="O484"/>
      <c r="P484"/>
      <c r="Q484"/>
      <c r="R484"/>
      <c r="S484"/>
      <c r="T484" s="398"/>
      <c r="U484"/>
      <c r="V484"/>
      <c r="W484"/>
    </row>
    <row r="485" spans="1:23" x14ac:dyDescent="0.25">
      <c r="A485"/>
      <c r="B485" s="398"/>
      <c r="C485"/>
      <c r="D485"/>
      <c r="E485"/>
      <c r="F485"/>
      <c r="G485" s="398"/>
      <c r="H485" s="164"/>
      <c r="I485" s="164"/>
      <c r="J485" s="399"/>
      <c r="K485" s="164"/>
      <c r="L485" s="164"/>
      <c r="M485"/>
      <c r="N485"/>
      <c r="O485"/>
      <c r="P485"/>
      <c r="Q485"/>
      <c r="R485"/>
      <c r="S485"/>
      <c r="T485" s="398"/>
      <c r="U485"/>
      <c r="V485"/>
      <c r="W485"/>
    </row>
    <row r="486" spans="1:23" x14ac:dyDescent="0.25">
      <c r="A486"/>
      <c r="B486" s="398"/>
      <c r="C486"/>
      <c r="D486"/>
      <c r="E486"/>
      <c r="F486"/>
      <c r="G486" s="398"/>
      <c r="H486" s="164"/>
      <c r="I486" s="164"/>
      <c r="J486" s="399"/>
      <c r="K486" s="164"/>
      <c r="L486" s="164"/>
      <c r="M486"/>
      <c r="N486"/>
      <c r="O486"/>
      <c r="P486"/>
      <c r="Q486"/>
      <c r="R486"/>
      <c r="S486"/>
      <c r="T486" s="398"/>
      <c r="U486"/>
      <c r="V486"/>
      <c r="W486"/>
    </row>
    <row r="487" spans="1:23" x14ac:dyDescent="0.25">
      <c r="A487"/>
      <c r="B487" s="398"/>
      <c r="C487"/>
      <c r="D487"/>
      <c r="E487"/>
      <c r="F487"/>
      <c r="G487" s="398"/>
      <c r="H487" s="164"/>
      <c r="I487" s="164"/>
      <c r="J487" s="399"/>
      <c r="K487" s="164"/>
      <c r="L487" s="164"/>
      <c r="M487"/>
      <c r="N487"/>
      <c r="O487"/>
      <c r="P487"/>
      <c r="Q487"/>
      <c r="R487"/>
      <c r="S487"/>
      <c r="T487" s="398"/>
      <c r="U487"/>
      <c r="V487"/>
      <c r="W487"/>
    </row>
    <row r="488" spans="1:23" x14ac:dyDescent="0.25">
      <c r="A488"/>
      <c r="B488" s="398"/>
      <c r="C488"/>
      <c r="D488"/>
      <c r="E488"/>
      <c r="F488"/>
      <c r="G488" s="398"/>
      <c r="H488" s="164"/>
      <c r="I488" s="164"/>
      <c r="J488" s="399"/>
      <c r="K488" s="164"/>
      <c r="L488" s="164"/>
      <c r="M488"/>
      <c r="N488"/>
      <c r="O488"/>
      <c r="P488"/>
      <c r="Q488"/>
      <c r="R488"/>
      <c r="S488"/>
      <c r="T488" s="398"/>
      <c r="U488"/>
      <c r="V488"/>
      <c r="W488"/>
    </row>
    <row r="489" spans="1:23" x14ac:dyDescent="0.25">
      <c r="A489"/>
      <c r="B489" s="398"/>
      <c r="C489"/>
      <c r="D489"/>
      <c r="E489"/>
      <c r="F489"/>
      <c r="G489" s="398"/>
      <c r="H489" s="164"/>
      <c r="I489" s="164"/>
      <c r="J489" s="399"/>
      <c r="K489" s="164"/>
      <c r="L489" s="164"/>
      <c r="M489"/>
      <c r="N489"/>
      <c r="O489"/>
      <c r="P489"/>
      <c r="Q489"/>
      <c r="R489"/>
      <c r="S489"/>
      <c r="T489" s="398"/>
      <c r="U489"/>
      <c r="V489"/>
      <c r="W489"/>
    </row>
    <row r="490" spans="1:23" x14ac:dyDescent="0.25">
      <c r="A490"/>
      <c r="B490" s="398"/>
      <c r="C490"/>
      <c r="D490"/>
      <c r="E490"/>
      <c r="F490"/>
      <c r="G490" s="398"/>
      <c r="H490" s="164"/>
      <c r="I490" s="164"/>
      <c r="J490" s="399"/>
      <c r="K490" s="164"/>
      <c r="L490" s="164"/>
      <c r="M490"/>
      <c r="N490"/>
      <c r="O490"/>
      <c r="P490"/>
      <c r="Q490"/>
      <c r="R490"/>
      <c r="S490"/>
      <c r="T490" s="398"/>
      <c r="U490"/>
      <c r="V490"/>
      <c r="W490"/>
    </row>
    <row r="491" spans="1:23" x14ac:dyDescent="0.25">
      <c r="A491"/>
      <c r="B491" s="398"/>
      <c r="C491"/>
      <c r="D491"/>
      <c r="E491"/>
      <c r="F491"/>
      <c r="G491" s="398"/>
      <c r="H491" s="164"/>
      <c r="I491" s="164"/>
      <c r="J491" s="399"/>
      <c r="K491" s="164"/>
      <c r="L491" s="164"/>
      <c r="M491"/>
      <c r="N491"/>
      <c r="O491"/>
      <c r="P491"/>
      <c r="Q491"/>
      <c r="R491"/>
      <c r="S491"/>
      <c r="T491" s="398"/>
      <c r="U491"/>
      <c r="V491"/>
      <c r="W491"/>
    </row>
    <row r="492" spans="1:23" x14ac:dyDescent="0.25">
      <c r="A492"/>
      <c r="B492" s="398"/>
      <c r="C492"/>
      <c r="D492"/>
      <c r="E492"/>
      <c r="F492"/>
      <c r="G492" s="398"/>
      <c r="H492" s="164"/>
      <c r="I492" s="164"/>
      <c r="J492" s="399"/>
      <c r="K492" s="164"/>
      <c r="L492" s="164"/>
      <c r="M492"/>
      <c r="N492"/>
      <c r="O492"/>
      <c r="P492"/>
      <c r="Q492"/>
      <c r="R492"/>
      <c r="S492"/>
      <c r="T492" s="398"/>
      <c r="U492"/>
      <c r="V492"/>
      <c r="W492"/>
    </row>
    <row r="493" spans="1:23" x14ac:dyDescent="0.25">
      <c r="A493"/>
      <c r="B493" s="398"/>
      <c r="C493"/>
      <c r="D493"/>
      <c r="E493"/>
      <c r="F493"/>
      <c r="G493" s="398"/>
      <c r="H493" s="164"/>
      <c r="I493" s="164"/>
      <c r="J493" s="399"/>
      <c r="K493" s="164"/>
      <c r="L493" s="164"/>
      <c r="M493"/>
      <c r="N493"/>
      <c r="O493"/>
      <c r="P493"/>
      <c r="Q493"/>
      <c r="R493"/>
      <c r="S493"/>
      <c r="T493" s="398"/>
      <c r="U493"/>
      <c r="V493"/>
      <c r="W493"/>
    </row>
    <row r="494" spans="1:23" x14ac:dyDescent="0.25">
      <c r="A494"/>
      <c r="B494" s="398"/>
      <c r="C494"/>
      <c r="D494"/>
      <c r="E494"/>
      <c r="F494"/>
      <c r="G494" s="398"/>
      <c r="H494" s="164"/>
      <c r="I494" s="164"/>
      <c r="J494" s="399"/>
      <c r="K494" s="164"/>
      <c r="L494" s="164"/>
      <c r="M494"/>
      <c r="N494"/>
      <c r="O494"/>
      <c r="P494"/>
      <c r="Q494"/>
      <c r="R494"/>
      <c r="S494"/>
      <c r="T494" s="398"/>
      <c r="U494"/>
      <c r="V494"/>
      <c r="W494"/>
    </row>
    <row r="495" spans="1:23" x14ac:dyDescent="0.25">
      <c r="A495"/>
      <c r="B495" s="398"/>
      <c r="C495"/>
      <c r="D495"/>
      <c r="E495"/>
      <c r="F495"/>
      <c r="G495" s="398"/>
      <c r="H495" s="164"/>
      <c r="I495" s="164"/>
      <c r="J495" s="399"/>
      <c r="K495" s="164"/>
      <c r="L495" s="164"/>
      <c r="M495"/>
      <c r="N495"/>
      <c r="O495"/>
      <c r="P495"/>
      <c r="Q495"/>
      <c r="R495"/>
      <c r="S495"/>
      <c r="T495" s="398"/>
      <c r="U495"/>
      <c r="V495"/>
      <c r="W495"/>
    </row>
    <row r="496" spans="1:23" x14ac:dyDescent="0.25">
      <c r="A496"/>
      <c r="B496" s="398"/>
      <c r="C496"/>
      <c r="D496"/>
      <c r="E496"/>
      <c r="F496"/>
      <c r="G496" s="398"/>
      <c r="H496" s="164"/>
      <c r="I496" s="164"/>
      <c r="J496" s="399"/>
      <c r="K496" s="164"/>
      <c r="L496" s="164"/>
      <c r="M496"/>
      <c r="N496"/>
      <c r="O496"/>
      <c r="P496"/>
      <c r="Q496"/>
      <c r="R496"/>
      <c r="S496"/>
      <c r="T496" s="398"/>
      <c r="U496"/>
      <c r="V496"/>
      <c r="W496"/>
    </row>
    <row r="497" spans="1:23" x14ac:dyDescent="0.25">
      <c r="A497"/>
      <c r="B497" s="398"/>
      <c r="C497"/>
      <c r="D497"/>
      <c r="E497"/>
      <c r="F497"/>
      <c r="G497" s="398"/>
      <c r="H497" s="164"/>
      <c r="I497" s="164"/>
      <c r="J497" s="399"/>
      <c r="K497" s="164"/>
      <c r="L497" s="164"/>
      <c r="M497"/>
      <c r="N497"/>
      <c r="O497"/>
      <c r="P497"/>
      <c r="Q497"/>
      <c r="R497"/>
      <c r="S497"/>
      <c r="T497" s="398"/>
      <c r="U497"/>
      <c r="V497"/>
      <c r="W497"/>
    </row>
    <row r="498" spans="1:23" x14ac:dyDescent="0.25">
      <c r="A498"/>
      <c r="B498" s="398"/>
      <c r="C498"/>
      <c r="D498"/>
      <c r="E498"/>
      <c r="F498"/>
      <c r="G498" s="398"/>
      <c r="H498" s="164"/>
      <c r="I498" s="164"/>
      <c r="J498" s="399"/>
      <c r="K498" s="164"/>
      <c r="L498" s="164"/>
      <c r="M498"/>
      <c r="N498"/>
      <c r="O498"/>
      <c r="P498"/>
      <c r="Q498"/>
      <c r="R498"/>
      <c r="S498"/>
      <c r="T498" s="398"/>
      <c r="U498"/>
      <c r="V498"/>
      <c r="W498"/>
    </row>
    <row r="499" spans="1:23" x14ac:dyDescent="0.25">
      <c r="A499"/>
      <c r="B499" s="398"/>
      <c r="C499"/>
      <c r="D499"/>
      <c r="E499"/>
      <c r="F499"/>
      <c r="G499" s="398"/>
      <c r="H499" s="164"/>
      <c r="I499" s="164"/>
      <c r="J499" s="399"/>
      <c r="K499" s="164"/>
      <c r="L499" s="164"/>
      <c r="M499"/>
      <c r="N499"/>
      <c r="O499"/>
      <c r="P499"/>
      <c r="Q499"/>
      <c r="R499"/>
      <c r="S499"/>
      <c r="T499" s="398"/>
      <c r="U499"/>
      <c r="V499"/>
      <c r="W499"/>
    </row>
    <row r="500" spans="1:23" x14ac:dyDescent="0.25">
      <c r="A500"/>
      <c r="B500" s="398"/>
      <c r="C500"/>
      <c r="D500"/>
      <c r="E500"/>
      <c r="F500"/>
      <c r="G500" s="398"/>
      <c r="H500" s="164"/>
      <c r="I500" s="164"/>
      <c r="J500" s="399"/>
      <c r="K500" s="164"/>
      <c r="L500" s="164"/>
      <c r="M500"/>
      <c r="N500"/>
      <c r="O500"/>
      <c r="P500"/>
      <c r="Q500"/>
      <c r="R500"/>
      <c r="S500"/>
      <c r="T500" s="398"/>
      <c r="U500"/>
      <c r="V500"/>
      <c r="W500"/>
    </row>
    <row r="501" spans="1:23" x14ac:dyDescent="0.25">
      <c r="A501"/>
      <c r="B501" s="398"/>
      <c r="C501"/>
      <c r="D501"/>
      <c r="E501"/>
      <c r="F501"/>
      <c r="G501" s="398"/>
      <c r="H501" s="164"/>
      <c r="I501" s="164"/>
      <c r="J501" s="399"/>
      <c r="K501" s="164"/>
      <c r="L501" s="164"/>
      <c r="M501"/>
      <c r="N501"/>
      <c r="O501"/>
      <c r="P501"/>
      <c r="Q501"/>
      <c r="R501"/>
      <c r="S501"/>
      <c r="T501" s="398"/>
      <c r="U501"/>
      <c r="V501"/>
      <c r="W501"/>
    </row>
    <row r="502" spans="1:23" x14ac:dyDescent="0.25">
      <c r="A502"/>
      <c r="B502" s="398"/>
      <c r="C502"/>
      <c r="D502"/>
      <c r="E502"/>
      <c r="F502"/>
      <c r="G502" s="398"/>
      <c r="H502" s="164"/>
      <c r="I502" s="164"/>
      <c r="J502" s="399"/>
      <c r="K502" s="164"/>
      <c r="L502" s="164"/>
      <c r="M502"/>
      <c r="N502"/>
      <c r="O502"/>
      <c r="P502"/>
      <c r="Q502"/>
      <c r="R502"/>
      <c r="S502"/>
      <c r="T502" s="398"/>
      <c r="U502"/>
      <c r="V502"/>
      <c r="W502"/>
    </row>
    <row r="503" spans="1:23" x14ac:dyDescent="0.25">
      <c r="A503"/>
      <c r="B503" s="398"/>
      <c r="C503"/>
      <c r="D503"/>
      <c r="E503"/>
      <c r="F503"/>
      <c r="G503" s="398"/>
      <c r="H503" s="164"/>
      <c r="I503" s="164"/>
      <c r="J503" s="399"/>
      <c r="K503" s="164"/>
      <c r="L503" s="164"/>
      <c r="M503"/>
      <c r="N503"/>
      <c r="O503"/>
      <c r="P503"/>
      <c r="Q503"/>
      <c r="R503"/>
      <c r="S503"/>
      <c r="T503" s="398"/>
      <c r="U503"/>
      <c r="V503"/>
      <c r="W503"/>
    </row>
    <row r="504" spans="1:23" x14ac:dyDescent="0.25">
      <c r="A504"/>
      <c r="B504" s="398"/>
      <c r="C504"/>
      <c r="D504"/>
      <c r="E504"/>
      <c r="F504"/>
      <c r="G504" s="398"/>
      <c r="H504" s="164"/>
      <c r="I504" s="164"/>
      <c r="J504" s="399"/>
      <c r="K504" s="164"/>
      <c r="L504" s="164"/>
      <c r="M504"/>
      <c r="N504"/>
      <c r="O504"/>
      <c r="P504"/>
      <c r="Q504"/>
      <c r="R504"/>
      <c r="S504"/>
      <c r="T504" s="398"/>
      <c r="U504"/>
      <c r="V504"/>
      <c r="W504"/>
    </row>
    <row r="505" spans="1:23" x14ac:dyDescent="0.25">
      <c r="A505"/>
      <c r="B505" s="398"/>
      <c r="C505"/>
      <c r="D505"/>
      <c r="E505"/>
      <c r="F505"/>
      <c r="G505" s="398"/>
      <c r="H505" s="164"/>
      <c r="I505" s="164"/>
      <c r="J505" s="399"/>
      <c r="K505" s="164"/>
      <c r="L505" s="164"/>
      <c r="M505"/>
      <c r="N505"/>
      <c r="O505"/>
      <c r="P505"/>
      <c r="Q505"/>
      <c r="R505"/>
      <c r="S505"/>
      <c r="T505" s="398"/>
      <c r="U505"/>
      <c r="V505"/>
      <c r="W505"/>
    </row>
    <row r="506" spans="1:23" x14ac:dyDescent="0.25">
      <c r="A506"/>
      <c r="B506" s="398"/>
      <c r="C506"/>
      <c r="D506"/>
      <c r="E506"/>
      <c r="F506"/>
      <c r="G506" s="398"/>
      <c r="H506" s="164"/>
      <c r="I506" s="164"/>
      <c r="J506" s="399"/>
      <c r="K506" s="164"/>
      <c r="L506" s="164"/>
      <c r="M506"/>
      <c r="N506"/>
      <c r="O506"/>
      <c r="P506"/>
      <c r="Q506"/>
      <c r="R506"/>
      <c r="S506"/>
      <c r="T506" s="398"/>
      <c r="U506"/>
      <c r="V506"/>
      <c r="W506"/>
    </row>
    <row r="507" spans="1:23" x14ac:dyDescent="0.25">
      <c r="A507"/>
      <c r="B507" s="398"/>
      <c r="C507"/>
      <c r="D507"/>
      <c r="E507"/>
      <c r="F507"/>
      <c r="G507" s="398"/>
      <c r="H507" s="164"/>
      <c r="I507" s="164"/>
      <c r="J507" s="399"/>
      <c r="K507" s="164"/>
      <c r="L507" s="164"/>
      <c r="M507"/>
      <c r="N507"/>
      <c r="O507"/>
      <c r="P507"/>
      <c r="Q507"/>
      <c r="R507"/>
      <c r="S507"/>
      <c r="T507" s="398"/>
      <c r="U507"/>
      <c r="V507"/>
      <c r="W507"/>
    </row>
    <row r="508" spans="1:23" x14ac:dyDescent="0.25">
      <c r="A508"/>
      <c r="B508" s="398"/>
      <c r="C508"/>
      <c r="D508"/>
      <c r="E508"/>
      <c r="F508"/>
      <c r="G508" s="398"/>
      <c r="H508" s="164"/>
      <c r="I508" s="164"/>
      <c r="J508" s="399"/>
      <c r="K508" s="164"/>
      <c r="L508" s="164"/>
      <c r="M508"/>
      <c r="N508"/>
      <c r="O508"/>
      <c r="P508"/>
      <c r="Q508"/>
      <c r="R508"/>
      <c r="S508"/>
      <c r="T508" s="398"/>
      <c r="U508"/>
      <c r="V508"/>
      <c r="W508"/>
    </row>
    <row r="509" spans="1:23" x14ac:dyDescent="0.25">
      <c r="A509"/>
      <c r="B509" s="398"/>
      <c r="C509"/>
      <c r="D509"/>
      <c r="E509"/>
      <c r="F509"/>
      <c r="G509" s="398"/>
      <c r="H509" s="164"/>
      <c r="I509" s="164"/>
      <c r="J509" s="399"/>
      <c r="K509" s="164"/>
      <c r="L509" s="164"/>
      <c r="M509"/>
      <c r="N509"/>
      <c r="O509"/>
      <c r="P509"/>
      <c r="Q509"/>
      <c r="R509"/>
      <c r="S509"/>
      <c r="T509" s="398"/>
      <c r="U509"/>
      <c r="V509"/>
      <c r="W509"/>
    </row>
    <row r="510" spans="1:23" x14ac:dyDescent="0.25">
      <c r="A510"/>
      <c r="B510" s="398"/>
      <c r="C510"/>
      <c r="D510"/>
      <c r="E510"/>
      <c r="F510"/>
      <c r="G510" s="398"/>
      <c r="H510" s="164"/>
      <c r="I510" s="164"/>
      <c r="J510" s="399"/>
      <c r="K510" s="164"/>
      <c r="L510" s="164"/>
      <c r="M510"/>
      <c r="N510"/>
      <c r="O510"/>
      <c r="P510"/>
      <c r="Q510"/>
      <c r="R510"/>
      <c r="S510"/>
      <c r="T510" s="398"/>
      <c r="U510"/>
      <c r="V510"/>
      <c r="W510"/>
    </row>
    <row r="511" spans="1:23" x14ac:dyDescent="0.25">
      <c r="A511"/>
      <c r="B511" s="398"/>
      <c r="C511"/>
      <c r="D511"/>
      <c r="E511"/>
      <c r="F511"/>
      <c r="G511" s="398"/>
      <c r="H511" s="164"/>
      <c r="I511" s="164"/>
      <c r="J511" s="399"/>
      <c r="K511" s="164"/>
      <c r="L511" s="164"/>
      <c r="M511"/>
      <c r="N511"/>
      <c r="O511"/>
      <c r="P511"/>
      <c r="Q511"/>
      <c r="R511"/>
      <c r="S511"/>
      <c r="T511" s="398"/>
      <c r="U511"/>
      <c r="V511"/>
      <c r="W511"/>
    </row>
    <row r="512" spans="1:23" x14ac:dyDescent="0.25">
      <c r="A512"/>
      <c r="B512" s="398"/>
      <c r="C512"/>
      <c r="D512"/>
      <c r="E512"/>
      <c r="F512"/>
      <c r="G512" s="398"/>
      <c r="H512" s="164"/>
      <c r="I512" s="164"/>
      <c r="J512" s="399"/>
      <c r="K512" s="164"/>
      <c r="L512" s="164"/>
      <c r="M512"/>
      <c r="N512"/>
      <c r="O512"/>
      <c r="P512"/>
      <c r="Q512"/>
      <c r="R512"/>
      <c r="S512"/>
      <c r="T512" s="398"/>
      <c r="U512"/>
      <c r="V512"/>
      <c r="W512"/>
    </row>
    <row r="513" spans="1:23" x14ac:dyDescent="0.25">
      <c r="A513"/>
      <c r="B513" s="398"/>
      <c r="C513"/>
      <c r="D513"/>
      <c r="E513"/>
      <c r="F513"/>
      <c r="G513" s="398"/>
      <c r="H513" s="164"/>
      <c r="I513" s="164"/>
      <c r="J513" s="399"/>
      <c r="K513" s="164"/>
      <c r="L513" s="164"/>
      <c r="M513"/>
      <c r="N513"/>
      <c r="O513"/>
      <c r="P513"/>
      <c r="Q513"/>
      <c r="R513"/>
      <c r="S513"/>
      <c r="T513" s="398"/>
      <c r="U513"/>
      <c r="V513"/>
      <c r="W513"/>
    </row>
    <row r="514" spans="1:23" x14ac:dyDescent="0.25">
      <c r="A514"/>
      <c r="B514" s="398"/>
      <c r="C514"/>
      <c r="D514"/>
      <c r="E514"/>
      <c r="F514"/>
      <c r="G514" s="398"/>
      <c r="H514" s="164"/>
      <c r="I514" s="164"/>
      <c r="J514" s="399"/>
      <c r="K514" s="164"/>
      <c r="L514" s="164"/>
      <c r="M514"/>
      <c r="N514"/>
      <c r="O514"/>
      <c r="P514"/>
      <c r="Q514"/>
      <c r="R514"/>
      <c r="S514"/>
      <c r="T514" s="398"/>
      <c r="U514"/>
      <c r="V514"/>
      <c r="W514"/>
    </row>
    <row r="515" spans="1:23" x14ac:dyDescent="0.25">
      <c r="A515"/>
      <c r="B515" s="398"/>
      <c r="C515"/>
      <c r="D515"/>
      <c r="E515"/>
      <c r="F515"/>
      <c r="G515" s="398"/>
      <c r="H515" s="164"/>
      <c r="I515" s="164"/>
      <c r="J515" s="399"/>
      <c r="K515" s="164"/>
      <c r="L515" s="164"/>
      <c r="M515"/>
      <c r="N515"/>
      <c r="O515"/>
      <c r="P515"/>
      <c r="Q515"/>
      <c r="R515"/>
      <c r="S515"/>
      <c r="T515" s="398"/>
      <c r="U515"/>
      <c r="V515"/>
      <c r="W515"/>
    </row>
    <row r="516" spans="1:23" x14ac:dyDescent="0.25">
      <c r="A516"/>
      <c r="B516" s="398"/>
      <c r="C516"/>
      <c r="D516"/>
      <c r="E516"/>
      <c r="F516"/>
      <c r="G516" s="398"/>
      <c r="H516" s="164"/>
      <c r="I516" s="164"/>
      <c r="J516" s="399"/>
      <c r="K516" s="164"/>
      <c r="L516" s="164"/>
      <c r="M516"/>
      <c r="N516"/>
      <c r="O516"/>
      <c r="P516"/>
      <c r="Q516"/>
      <c r="R516"/>
      <c r="S516"/>
      <c r="T516" s="398"/>
      <c r="U516"/>
      <c r="V516"/>
      <c r="W516"/>
    </row>
    <row r="517" spans="1:23" x14ac:dyDescent="0.25">
      <c r="A517"/>
      <c r="B517" s="398"/>
      <c r="C517"/>
      <c r="D517"/>
      <c r="E517"/>
      <c r="F517"/>
      <c r="G517" s="398"/>
      <c r="H517" s="164"/>
      <c r="I517" s="164"/>
      <c r="J517" s="399"/>
      <c r="K517" s="164"/>
      <c r="L517" s="164"/>
      <c r="M517"/>
      <c r="N517"/>
      <c r="O517"/>
      <c r="P517"/>
      <c r="Q517"/>
      <c r="R517"/>
      <c r="S517"/>
      <c r="T517" s="398"/>
      <c r="U517"/>
      <c r="V517"/>
      <c r="W517"/>
    </row>
    <row r="518" spans="1:23" x14ac:dyDescent="0.25">
      <c r="A518"/>
      <c r="B518" s="398"/>
      <c r="C518"/>
      <c r="D518"/>
      <c r="E518"/>
      <c r="F518"/>
      <c r="G518" s="398"/>
      <c r="H518" s="164"/>
      <c r="I518" s="164"/>
      <c r="J518" s="399"/>
      <c r="K518" s="164"/>
      <c r="L518" s="164"/>
      <c r="M518"/>
      <c r="N518"/>
      <c r="O518"/>
      <c r="P518"/>
      <c r="Q518"/>
      <c r="R518"/>
      <c r="S518"/>
      <c r="T518" s="398"/>
      <c r="U518"/>
      <c r="V518"/>
      <c r="W518"/>
    </row>
    <row r="519" spans="1:23" x14ac:dyDescent="0.25">
      <c r="A519"/>
      <c r="B519" s="398"/>
      <c r="C519"/>
      <c r="D519"/>
      <c r="E519"/>
      <c r="F519"/>
      <c r="G519" s="398"/>
      <c r="H519" s="164"/>
      <c r="I519" s="164"/>
      <c r="J519" s="399"/>
      <c r="K519" s="164"/>
      <c r="L519" s="164"/>
      <c r="M519"/>
      <c r="N519"/>
      <c r="O519"/>
      <c r="P519"/>
      <c r="Q519"/>
      <c r="R519"/>
      <c r="S519"/>
      <c r="T519" s="398"/>
      <c r="U519"/>
      <c r="V519"/>
      <c r="W519"/>
    </row>
    <row r="520" spans="1:23" x14ac:dyDescent="0.25">
      <c r="A520"/>
      <c r="B520" s="398"/>
      <c r="C520"/>
      <c r="D520"/>
      <c r="E520"/>
      <c r="F520"/>
      <c r="G520" s="398"/>
      <c r="H520" s="164"/>
      <c r="I520" s="164"/>
      <c r="J520" s="399"/>
      <c r="K520" s="164"/>
      <c r="L520" s="164"/>
      <c r="M520"/>
      <c r="N520"/>
      <c r="O520"/>
      <c r="P520"/>
      <c r="Q520"/>
      <c r="R520"/>
      <c r="S520"/>
      <c r="T520" s="398"/>
      <c r="U520"/>
      <c r="V520"/>
      <c r="W520"/>
    </row>
    <row r="521" spans="1:23" x14ac:dyDescent="0.25">
      <c r="A521"/>
      <c r="B521" s="398"/>
      <c r="C521"/>
      <c r="D521"/>
      <c r="E521"/>
      <c r="F521"/>
      <c r="G521" s="398"/>
      <c r="H521" s="164"/>
      <c r="I521" s="164"/>
      <c r="J521" s="399"/>
      <c r="K521" s="164"/>
      <c r="L521" s="164"/>
      <c r="M521"/>
      <c r="N521"/>
      <c r="O521"/>
      <c r="P521"/>
      <c r="Q521"/>
      <c r="R521"/>
      <c r="S521"/>
      <c r="T521" s="398"/>
      <c r="U521"/>
      <c r="V521"/>
      <c r="W521"/>
    </row>
    <row r="522" spans="1:23" x14ac:dyDescent="0.25">
      <c r="A522"/>
      <c r="B522" s="398"/>
      <c r="C522"/>
      <c r="D522"/>
      <c r="E522"/>
      <c r="F522"/>
      <c r="G522" s="398"/>
      <c r="H522" s="164"/>
      <c r="I522" s="164"/>
      <c r="J522" s="399"/>
      <c r="K522" s="164"/>
      <c r="L522" s="164"/>
      <c r="M522"/>
      <c r="N522"/>
      <c r="O522"/>
      <c r="P522"/>
      <c r="Q522"/>
      <c r="R522"/>
      <c r="S522"/>
      <c r="T522" s="398"/>
      <c r="U522"/>
      <c r="V522"/>
      <c r="W522"/>
    </row>
    <row r="523" spans="1:23" x14ac:dyDescent="0.25">
      <c r="A523"/>
      <c r="B523" s="398"/>
      <c r="C523"/>
      <c r="D523"/>
      <c r="E523"/>
      <c r="F523"/>
      <c r="G523" s="398"/>
      <c r="H523" s="164"/>
      <c r="I523" s="164"/>
      <c r="J523" s="399"/>
      <c r="K523" s="164"/>
      <c r="L523" s="164"/>
      <c r="M523"/>
      <c r="N523"/>
      <c r="O523"/>
      <c r="P523"/>
      <c r="Q523"/>
      <c r="R523"/>
      <c r="S523"/>
      <c r="T523" s="398"/>
      <c r="U523"/>
      <c r="V523"/>
      <c r="W523"/>
    </row>
    <row r="524" spans="1:23" x14ac:dyDescent="0.25">
      <c r="A524"/>
      <c r="B524" s="398"/>
      <c r="C524"/>
      <c r="D524"/>
      <c r="E524"/>
      <c r="F524"/>
      <c r="G524" s="398"/>
      <c r="H524" s="164"/>
      <c r="I524" s="164"/>
      <c r="J524" s="399"/>
      <c r="K524" s="164"/>
      <c r="L524" s="164"/>
      <c r="M524"/>
      <c r="N524"/>
      <c r="O524"/>
      <c r="P524"/>
      <c r="Q524"/>
      <c r="R524"/>
      <c r="S524"/>
      <c r="T524" s="398"/>
      <c r="U524"/>
      <c r="V524"/>
      <c r="W524"/>
    </row>
    <row r="525" spans="1:23" x14ac:dyDescent="0.25">
      <c r="A525"/>
      <c r="B525" s="398"/>
      <c r="C525"/>
      <c r="D525"/>
      <c r="E525"/>
      <c r="F525"/>
      <c r="G525" s="398"/>
      <c r="H525" s="164"/>
      <c r="I525" s="164"/>
      <c r="J525" s="399"/>
      <c r="K525" s="164"/>
      <c r="L525" s="164"/>
      <c r="M525"/>
      <c r="N525"/>
      <c r="O525"/>
      <c r="P525"/>
      <c r="Q525"/>
      <c r="R525"/>
      <c r="S525"/>
      <c r="T525" s="398"/>
      <c r="U525"/>
      <c r="V525"/>
      <c r="W525"/>
    </row>
    <row r="526" spans="1:23" x14ac:dyDescent="0.25">
      <c r="A526"/>
      <c r="B526" s="398"/>
      <c r="C526"/>
      <c r="D526"/>
      <c r="E526"/>
      <c r="F526"/>
      <c r="G526" s="398"/>
      <c r="H526" s="164"/>
      <c r="I526" s="164"/>
      <c r="J526" s="399"/>
      <c r="K526" s="164"/>
      <c r="L526" s="164"/>
      <c r="M526"/>
      <c r="N526"/>
      <c r="O526"/>
      <c r="P526"/>
      <c r="Q526"/>
      <c r="R526"/>
      <c r="S526"/>
      <c r="T526" s="398"/>
      <c r="U526"/>
      <c r="V526"/>
      <c r="W526"/>
    </row>
    <row r="527" spans="1:23" x14ac:dyDescent="0.25">
      <c r="A527"/>
      <c r="B527" s="398"/>
      <c r="C527"/>
      <c r="D527"/>
      <c r="E527"/>
      <c r="F527"/>
      <c r="G527" s="398"/>
      <c r="H527" s="164"/>
      <c r="I527" s="164"/>
      <c r="J527" s="399"/>
      <c r="K527" s="164"/>
      <c r="L527" s="164"/>
      <c r="M527"/>
      <c r="N527"/>
      <c r="O527"/>
      <c r="P527"/>
      <c r="Q527"/>
      <c r="R527"/>
      <c r="S527"/>
      <c r="T527" s="398"/>
      <c r="U527"/>
      <c r="V527"/>
      <c r="W527"/>
    </row>
    <row r="528" spans="1:23" x14ac:dyDescent="0.25">
      <c r="A528"/>
      <c r="B528" s="398"/>
      <c r="C528"/>
      <c r="D528"/>
      <c r="E528"/>
      <c r="F528"/>
      <c r="G528" s="398"/>
      <c r="H528" s="164"/>
      <c r="I528" s="164"/>
      <c r="J528" s="399"/>
      <c r="K528" s="164"/>
      <c r="L528" s="164"/>
      <c r="M528"/>
      <c r="N528"/>
      <c r="O528"/>
      <c r="P528"/>
      <c r="Q528"/>
      <c r="R528"/>
      <c r="S528"/>
      <c r="T528" s="398"/>
      <c r="U528"/>
      <c r="V528"/>
      <c r="W528"/>
    </row>
    <row r="529" spans="1:23" x14ac:dyDescent="0.25">
      <c r="A529"/>
      <c r="B529" s="398"/>
      <c r="C529"/>
      <c r="D529"/>
      <c r="E529"/>
      <c r="F529"/>
      <c r="G529" s="398"/>
      <c r="H529" s="164"/>
      <c r="I529" s="164"/>
      <c r="J529" s="399"/>
      <c r="K529" s="164"/>
      <c r="L529" s="164"/>
      <c r="M529"/>
      <c r="N529"/>
      <c r="O529"/>
      <c r="P529"/>
      <c r="Q529"/>
      <c r="R529"/>
      <c r="S529"/>
      <c r="T529" s="398"/>
      <c r="U529"/>
      <c r="V529"/>
      <c r="W529"/>
    </row>
    <row r="530" spans="1:23" x14ac:dyDescent="0.25">
      <c r="A530"/>
      <c r="B530" s="398"/>
      <c r="C530"/>
      <c r="D530"/>
      <c r="E530"/>
      <c r="F530"/>
      <c r="G530" s="398"/>
      <c r="H530" s="164"/>
      <c r="I530" s="164"/>
      <c r="J530" s="399"/>
      <c r="K530" s="164"/>
      <c r="L530" s="164"/>
      <c r="M530"/>
      <c r="N530"/>
      <c r="O530"/>
      <c r="P530"/>
      <c r="Q530"/>
      <c r="R530"/>
      <c r="S530"/>
      <c r="T530" s="398"/>
      <c r="U530"/>
      <c r="V530"/>
      <c r="W530"/>
    </row>
    <row r="531" spans="1:23" x14ac:dyDescent="0.25">
      <c r="A531"/>
      <c r="B531" s="398"/>
      <c r="C531"/>
      <c r="D531"/>
      <c r="E531"/>
      <c r="F531"/>
      <c r="G531" s="398"/>
      <c r="H531" s="164"/>
      <c r="I531" s="164"/>
      <c r="J531" s="399"/>
      <c r="K531" s="164"/>
      <c r="L531" s="164"/>
      <c r="M531"/>
      <c r="N531"/>
      <c r="O531"/>
      <c r="P531"/>
      <c r="Q531"/>
      <c r="R531"/>
      <c r="S531"/>
      <c r="T531" s="398"/>
      <c r="U531"/>
      <c r="V531"/>
      <c r="W531"/>
    </row>
    <row r="532" spans="1:23" x14ac:dyDescent="0.25">
      <c r="A532"/>
      <c r="B532" s="398"/>
      <c r="C532"/>
      <c r="D532"/>
      <c r="E532"/>
      <c r="F532"/>
      <c r="G532" s="398"/>
      <c r="H532" s="164"/>
      <c r="I532" s="164"/>
      <c r="J532" s="399"/>
      <c r="K532" s="164"/>
      <c r="L532" s="164"/>
      <c r="M532"/>
      <c r="N532"/>
      <c r="O532"/>
      <c r="P532"/>
      <c r="Q532"/>
      <c r="R532"/>
      <c r="S532"/>
      <c r="T532" s="398"/>
      <c r="U532"/>
      <c r="V532"/>
      <c r="W532"/>
    </row>
    <row r="533" spans="1:23" x14ac:dyDescent="0.25">
      <c r="A533"/>
      <c r="B533" s="398"/>
      <c r="C533"/>
      <c r="D533"/>
      <c r="E533"/>
      <c r="F533"/>
      <c r="G533" s="398"/>
      <c r="H533" s="164"/>
      <c r="I533" s="164"/>
      <c r="J533" s="399"/>
      <c r="K533" s="164"/>
      <c r="L533" s="164"/>
      <c r="M533"/>
      <c r="N533"/>
      <c r="O533"/>
      <c r="P533"/>
      <c r="Q533"/>
      <c r="R533"/>
      <c r="S533"/>
      <c r="T533" s="398"/>
      <c r="U533"/>
      <c r="V533"/>
      <c r="W533"/>
    </row>
    <row r="534" spans="1:23" x14ac:dyDescent="0.25">
      <c r="A534"/>
      <c r="B534" s="398"/>
      <c r="C534"/>
      <c r="D534"/>
      <c r="E534"/>
      <c r="F534"/>
      <c r="G534" s="398"/>
      <c r="H534" s="164"/>
      <c r="I534" s="164"/>
      <c r="J534" s="399"/>
      <c r="K534" s="164"/>
      <c r="L534" s="164"/>
      <c r="M534"/>
      <c r="N534"/>
      <c r="O534"/>
      <c r="P534"/>
      <c r="Q534"/>
      <c r="R534"/>
      <c r="S534"/>
      <c r="T534" s="398"/>
      <c r="U534"/>
      <c r="V534"/>
      <c r="W534"/>
    </row>
    <row r="535" spans="1:23" x14ac:dyDescent="0.25">
      <c r="A535"/>
      <c r="B535" s="398"/>
      <c r="C535"/>
      <c r="D535"/>
      <c r="E535"/>
      <c r="F535"/>
      <c r="G535" s="398"/>
      <c r="H535" s="164"/>
      <c r="I535" s="164"/>
      <c r="J535" s="399"/>
      <c r="K535" s="164"/>
      <c r="L535" s="164"/>
      <c r="M535"/>
      <c r="N535"/>
      <c r="O535"/>
      <c r="P535"/>
      <c r="Q535"/>
      <c r="R535"/>
      <c r="S535"/>
      <c r="T535" s="398"/>
      <c r="U535"/>
      <c r="V535"/>
      <c r="W535"/>
    </row>
    <row r="536" spans="1:23" x14ac:dyDescent="0.25">
      <c r="A536"/>
      <c r="B536" s="398"/>
      <c r="C536"/>
      <c r="D536"/>
      <c r="E536"/>
      <c r="F536"/>
      <c r="G536" s="398"/>
      <c r="H536" s="164"/>
      <c r="I536" s="164"/>
      <c r="J536" s="399"/>
      <c r="K536" s="164"/>
      <c r="L536" s="164"/>
      <c r="M536"/>
      <c r="N536"/>
      <c r="O536"/>
      <c r="P536"/>
      <c r="Q536"/>
      <c r="R536"/>
      <c r="S536"/>
      <c r="T536" s="398"/>
      <c r="U536"/>
      <c r="V536"/>
      <c r="W536"/>
    </row>
    <row r="537" spans="1:23" x14ac:dyDescent="0.25">
      <c r="A537"/>
      <c r="B537" s="398"/>
      <c r="C537"/>
      <c r="D537"/>
      <c r="E537"/>
      <c r="F537"/>
      <c r="G537" s="398"/>
      <c r="H537" s="164"/>
      <c r="I537" s="164"/>
      <c r="J537" s="399"/>
      <c r="K537" s="164"/>
      <c r="L537" s="164"/>
      <c r="M537"/>
      <c r="N537"/>
      <c r="O537"/>
      <c r="P537"/>
      <c r="Q537"/>
      <c r="R537"/>
      <c r="S537"/>
      <c r="T537" s="398"/>
      <c r="U537"/>
      <c r="V537"/>
      <c r="W537"/>
    </row>
    <row r="538" spans="1:23" x14ac:dyDescent="0.25">
      <c r="A538"/>
      <c r="B538" s="398"/>
      <c r="C538"/>
      <c r="D538"/>
      <c r="E538"/>
      <c r="F538"/>
      <c r="G538" s="398"/>
      <c r="H538" s="164"/>
      <c r="I538" s="164"/>
      <c r="J538" s="399"/>
      <c r="K538" s="164"/>
      <c r="L538" s="164"/>
      <c r="M538"/>
      <c r="N538"/>
      <c r="O538"/>
      <c r="P538"/>
      <c r="Q538"/>
      <c r="R538"/>
      <c r="S538"/>
      <c r="T538" s="398"/>
      <c r="U538"/>
      <c r="V538"/>
      <c r="W538"/>
    </row>
    <row r="539" spans="1:23" x14ac:dyDescent="0.25">
      <c r="A539"/>
      <c r="B539" s="398"/>
      <c r="C539"/>
      <c r="D539"/>
      <c r="E539"/>
      <c r="F539"/>
      <c r="G539" s="398"/>
      <c r="H539" s="164"/>
      <c r="I539" s="164"/>
      <c r="J539" s="399"/>
      <c r="K539" s="164"/>
      <c r="L539" s="164"/>
      <c r="M539"/>
      <c r="N539"/>
      <c r="O539"/>
      <c r="P539"/>
      <c r="Q539"/>
      <c r="R539"/>
      <c r="S539"/>
      <c r="T539" s="398"/>
      <c r="U539"/>
      <c r="V539"/>
      <c r="W539"/>
    </row>
    <row r="540" spans="1:23" x14ac:dyDescent="0.25">
      <c r="A540"/>
      <c r="B540" s="398"/>
      <c r="C540"/>
      <c r="D540"/>
      <c r="E540"/>
      <c r="F540"/>
      <c r="G540" s="398"/>
      <c r="H540" s="164"/>
      <c r="I540" s="164"/>
      <c r="J540" s="399"/>
      <c r="K540" s="164"/>
      <c r="L540" s="164"/>
      <c r="M540"/>
      <c r="N540"/>
      <c r="O540"/>
      <c r="P540"/>
      <c r="Q540"/>
      <c r="R540"/>
      <c r="S540"/>
      <c r="T540" s="398"/>
      <c r="U540"/>
      <c r="V540"/>
      <c r="W540"/>
    </row>
    <row r="541" spans="1:23" x14ac:dyDescent="0.25">
      <c r="A541"/>
      <c r="B541" s="398"/>
      <c r="C541"/>
      <c r="D541"/>
      <c r="E541"/>
      <c r="F541"/>
      <c r="G541" s="398"/>
      <c r="H541" s="164"/>
      <c r="I541" s="164"/>
      <c r="J541" s="399"/>
      <c r="K541" s="164"/>
      <c r="L541" s="164"/>
      <c r="M541"/>
      <c r="N541"/>
      <c r="O541"/>
      <c r="P541"/>
      <c r="Q541"/>
      <c r="R541"/>
      <c r="S541"/>
      <c r="T541" s="398"/>
      <c r="U541"/>
      <c r="V541"/>
      <c r="W541"/>
    </row>
    <row r="542" spans="1:23" x14ac:dyDescent="0.25">
      <c r="A542"/>
      <c r="B542" s="398"/>
      <c r="C542"/>
      <c r="D542"/>
      <c r="E542"/>
      <c r="F542"/>
      <c r="G542" s="398"/>
      <c r="H542" s="164"/>
      <c r="I542" s="164"/>
      <c r="J542" s="399"/>
      <c r="K542" s="164"/>
      <c r="L542" s="164"/>
      <c r="M542"/>
      <c r="N542"/>
      <c r="O542"/>
      <c r="P542"/>
      <c r="Q542"/>
      <c r="R542"/>
      <c r="S542"/>
      <c r="T542" s="398"/>
      <c r="U542"/>
      <c r="V542"/>
      <c r="W542"/>
    </row>
    <row r="543" spans="1:23" x14ac:dyDescent="0.25">
      <c r="A543"/>
      <c r="B543" s="398"/>
      <c r="C543"/>
      <c r="D543"/>
      <c r="E543"/>
      <c r="F543"/>
      <c r="G543" s="398"/>
      <c r="H543" s="164"/>
      <c r="I543" s="164"/>
      <c r="J543" s="399"/>
      <c r="K543" s="164"/>
      <c r="L543" s="164"/>
      <c r="M543"/>
      <c r="N543"/>
      <c r="O543"/>
      <c r="P543"/>
      <c r="Q543"/>
      <c r="R543"/>
      <c r="S543"/>
      <c r="T543" s="398"/>
      <c r="U543"/>
      <c r="V543"/>
      <c r="W543"/>
    </row>
    <row r="544" spans="1:23" x14ac:dyDescent="0.25">
      <c r="A544"/>
      <c r="B544" s="398"/>
      <c r="C544"/>
      <c r="D544"/>
      <c r="E544"/>
      <c r="F544"/>
      <c r="G544" s="398"/>
      <c r="H544" s="164"/>
      <c r="I544" s="164"/>
      <c r="J544" s="399"/>
      <c r="K544" s="164"/>
      <c r="L544" s="164"/>
      <c r="M544"/>
      <c r="N544"/>
      <c r="O544"/>
      <c r="P544"/>
      <c r="Q544"/>
      <c r="R544"/>
      <c r="S544"/>
      <c r="T544" s="398"/>
      <c r="U544"/>
      <c r="V544"/>
      <c r="W544"/>
    </row>
    <row r="545" spans="1:23" x14ac:dyDescent="0.25">
      <c r="A545"/>
      <c r="B545" s="398"/>
      <c r="C545"/>
      <c r="D545"/>
      <c r="E545"/>
      <c r="F545"/>
      <c r="G545" s="398"/>
      <c r="H545" s="164"/>
      <c r="I545" s="164"/>
      <c r="J545" s="399"/>
      <c r="K545" s="164"/>
      <c r="L545" s="164"/>
      <c r="M545"/>
      <c r="N545"/>
      <c r="O545"/>
      <c r="P545"/>
      <c r="Q545"/>
      <c r="R545"/>
      <c r="S545"/>
      <c r="T545" s="398"/>
      <c r="U545"/>
      <c r="V545"/>
      <c r="W545"/>
    </row>
    <row r="546" spans="1:23" x14ac:dyDescent="0.25">
      <c r="A546"/>
      <c r="B546" s="398"/>
      <c r="C546"/>
      <c r="D546"/>
      <c r="E546"/>
      <c r="F546"/>
      <c r="G546" s="398"/>
      <c r="H546" s="164"/>
      <c r="I546" s="164"/>
      <c r="J546" s="399"/>
      <c r="K546" s="164"/>
      <c r="L546" s="164"/>
      <c r="M546"/>
      <c r="N546"/>
      <c r="O546"/>
      <c r="P546"/>
      <c r="Q546"/>
      <c r="R546"/>
      <c r="S546"/>
      <c r="T546" s="398"/>
      <c r="U546"/>
      <c r="V546"/>
      <c r="W546"/>
    </row>
    <row r="547" spans="1:23" x14ac:dyDescent="0.25">
      <c r="A547"/>
      <c r="B547" s="398"/>
      <c r="C547"/>
      <c r="D547"/>
      <c r="E547"/>
      <c r="F547"/>
      <c r="G547" s="398"/>
      <c r="H547" s="164"/>
      <c r="I547" s="164"/>
      <c r="J547" s="399"/>
      <c r="K547" s="164"/>
      <c r="L547" s="164"/>
      <c r="M547"/>
      <c r="N547"/>
      <c r="O547"/>
      <c r="P547"/>
      <c r="Q547"/>
      <c r="R547"/>
      <c r="S547"/>
      <c r="T547" s="398"/>
      <c r="U547"/>
      <c r="V547"/>
      <c r="W547"/>
    </row>
    <row r="548" spans="1:23" x14ac:dyDescent="0.25">
      <c r="A548"/>
      <c r="B548" s="398"/>
      <c r="C548"/>
      <c r="D548"/>
      <c r="E548"/>
      <c r="F548"/>
      <c r="G548" s="398"/>
      <c r="H548" s="164"/>
      <c r="I548" s="164"/>
      <c r="J548" s="399"/>
      <c r="K548" s="164"/>
      <c r="L548" s="164"/>
      <c r="M548"/>
      <c r="N548"/>
      <c r="O548"/>
      <c r="P548"/>
      <c r="Q548"/>
      <c r="R548"/>
      <c r="S548"/>
      <c r="T548" s="398"/>
      <c r="U548"/>
      <c r="V548"/>
      <c r="W548"/>
    </row>
    <row r="549" spans="1:23" x14ac:dyDescent="0.25">
      <c r="A549"/>
      <c r="B549" s="398"/>
      <c r="C549"/>
      <c r="D549"/>
      <c r="E549"/>
      <c r="F549"/>
      <c r="G549" s="398"/>
      <c r="H549" s="164"/>
      <c r="I549" s="164"/>
      <c r="J549" s="399"/>
      <c r="K549" s="164"/>
      <c r="L549" s="164"/>
      <c r="M549"/>
      <c r="N549"/>
      <c r="O549"/>
      <c r="P549"/>
      <c r="Q549"/>
      <c r="R549"/>
      <c r="S549"/>
      <c r="T549" s="398"/>
      <c r="U549"/>
      <c r="V549"/>
      <c r="W549"/>
    </row>
    <row r="550" spans="1:23" x14ac:dyDescent="0.25">
      <c r="A550"/>
      <c r="B550" s="398"/>
      <c r="C550"/>
      <c r="D550"/>
      <c r="E550"/>
      <c r="F550"/>
      <c r="G550" s="398"/>
      <c r="H550" s="164"/>
      <c r="I550" s="164"/>
      <c r="J550" s="399"/>
      <c r="K550" s="164"/>
      <c r="L550" s="164"/>
      <c r="M550"/>
      <c r="N550"/>
      <c r="O550"/>
      <c r="P550"/>
      <c r="Q550"/>
      <c r="R550"/>
      <c r="S550"/>
      <c r="T550" s="398"/>
      <c r="U550"/>
      <c r="V550"/>
      <c r="W550"/>
    </row>
    <row r="551" spans="1:23" x14ac:dyDescent="0.25">
      <c r="A551"/>
      <c r="B551" s="398"/>
      <c r="C551"/>
      <c r="D551"/>
      <c r="E551"/>
      <c r="F551"/>
      <c r="G551" s="398"/>
      <c r="H551" s="164"/>
      <c r="I551" s="164"/>
      <c r="J551" s="399"/>
      <c r="K551" s="164"/>
      <c r="L551" s="164"/>
      <c r="M551"/>
      <c r="N551"/>
      <c r="O551"/>
      <c r="P551"/>
      <c r="Q551"/>
      <c r="R551"/>
      <c r="S551"/>
      <c r="T551" s="398"/>
      <c r="U551"/>
      <c r="V551"/>
      <c r="W551"/>
    </row>
    <row r="552" spans="1:23" x14ac:dyDescent="0.25">
      <c r="A552"/>
      <c r="B552" s="398"/>
      <c r="C552"/>
      <c r="D552"/>
      <c r="E552"/>
      <c r="F552"/>
      <c r="G552" s="398"/>
      <c r="H552" s="164"/>
      <c r="I552" s="164"/>
      <c r="J552" s="399"/>
      <c r="K552" s="164"/>
      <c r="L552" s="164"/>
      <c r="M552"/>
      <c r="N552"/>
      <c r="O552"/>
      <c r="P552"/>
      <c r="Q552"/>
      <c r="R552"/>
      <c r="S552"/>
      <c r="T552" s="398"/>
      <c r="U552"/>
      <c r="V552"/>
      <c r="W552"/>
    </row>
    <row r="553" spans="1:23" x14ac:dyDescent="0.25">
      <c r="A553"/>
      <c r="B553" s="398"/>
      <c r="C553"/>
      <c r="D553"/>
      <c r="E553"/>
      <c r="F553"/>
      <c r="G553" s="398"/>
      <c r="H553" s="164"/>
      <c r="I553" s="164"/>
      <c r="J553" s="399"/>
      <c r="K553" s="164"/>
      <c r="L553" s="164"/>
      <c r="M553"/>
      <c r="N553"/>
      <c r="O553"/>
      <c r="P553"/>
      <c r="Q553"/>
      <c r="R553"/>
      <c r="S553"/>
      <c r="T553" s="398"/>
      <c r="U553"/>
      <c r="V553"/>
      <c r="W553"/>
    </row>
    <row r="554" spans="1:23" x14ac:dyDescent="0.25">
      <c r="A554"/>
      <c r="B554" s="398"/>
      <c r="C554"/>
      <c r="D554"/>
      <c r="E554"/>
      <c r="F554"/>
      <c r="G554" s="398"/>
      <c r="H554" s="164"/>
      <c r="I554" s="164"/>
      <c r="J554" s="399"/>
      <c r="K554" s="164"/>
      <c r="L554" s="164"/>
      <c r="M554"/>
      <c r="N554"/>
      <c r="O554"/>
      <c r="P554"/>
      <c r="Q554"/>
      <c r="R554"/>
      <c r="S554"/>
      <c r="T554" s="398"/>
      <c r="U554"/>
      <c r="V554"/>
      <c r="W554"/>
    </row>
    <row r="555" spans="1:23" x14ac:dyDescent="0.25">
      <c r="A555"/>
      <c r="B555" s="398"/>
      <c r="C555"/>
      <c r="D555"/>
      <c r="E555"/>
      <c r="F555"/>
      <c r="G555" s="398"/>
      <c r="H555" s="164"/>
      <c r="I555" s="164"/>
      <c r="J555" s="399"/>
      <c r="K555" s="164"/>
      <c r="L555" s="164"/>
      <c r="M555"/>
      <c r="N555"/>
      <c r="O555"/>
      <c r="P555"/>
      <c r="Q555"/>
      <c r="R555"/>
      <c r="S555"/>
      <c r="T555" s="398"/>
      <c r="U555"/>
      <c r="V555"/>
      <c r="W555"/>
    </row>
    <row r="556" spans="1:23" x14ac:dyDescent="0.25">
      <c r="A556"/>
      <c r="B556" s="398"/>
      <c r="C556"/>
      <c r="D556"/>
      <c r="E556"/>
      <c r="F556"/>
      <c r="G556" s="398"/>
      <c r="H556" s="164"/>
      <c r="I556" s="164"/>
      <c r="J556" s="399"/>
      <c r="K556" s="164"/>
      <c r="L556" s="164"/>
      <c r="M556"/>
      <c r="N556"/>
      <c r="O556"/>
      <c r="P556"/>
      <c r="Q556"/>
      <c r="R556"/>
      <c r="S556"/>
      <c r="T556" s="398"/>
      <c r="U556"/>
      <c r="V556"/>
      <c r="W556"/>
    </row>
    <row r="557" spans="1:23" x14ac:dyDescent="0.25">
      <c r="A557"/>
      <c r="B557" s="398"/>
      <c r="C557"/>
      <c r="D557"/>
      <c r="E557"/>
      <c r="F557"/>
      <c r="G557" s="398"/>
      <c r="H557" s="164"/>
      <c r="I557" s="164"/>
      <c r="J557" s="399"/>
      <c r="K557" s="164"/>
      <c r="L557" s="164"/>
      <c r="M557"/>
      <c r="N557"/>
      <c r="O557"/>
      <c r="P557"/>
      <c r="Q557"/>
      <c r="R557"/>
      <c r="S557"/>
      <c r="T557" s="398"/>
      <c r="U557"/>
      <c r="V557"/>
      <c r="W557"/>
    </row>
    <row r="558" spans="1:23" x14ac:dyDescent="0.25">
      <c r="A558"/>
      <c r="B558" s="398"/>
      <c r="C558"/>
      <c r="D558"/>
      <c r="E558"/>
      <c r="F558"/>
      <c r="G558" s="398"/>
      <c r="H558" s="164"/>
      <c r="I558" s="164"/>
      <c r="J558" s="399"/>
      <c r="K558" s="164"/>
      <c r="L558" s="164"/>
      <c r="M558"/>
      <c r="N558"/>
      <c r="O558"/>
      <c r="P558"/>
      <c r="Q558"/>
      <c r="R558"/>
      <c r="S558"/>
      <c r="T558" s="398"/>
      <c r="U558"/>
      <c r="V558"/>
      <c r="W558"/>
    </row>
    <row r="559" spans="1:23" x14ac:dyDescent="0.25">
      <c r="A559"/>
      <c r="B559" s="398"/>
      <c r="C559"/>
      <c r="D559"/>
      <c r="E559"/>
      <c r="F559"/>
      <c r="G559" s="398"/>
      <c r="H559" s="164"/>
      <c r="I559" s="164"/>
      <c r="J559" s="399"/>
      <c r="K559" s="164"/>
      <c r="L559" s="164"/>
      <c r="M559"/>
      <c r="N559"/>
      <c r="O559"/>
      <c r="P559"/>
      <c r="Q559"/>
      <c r="R559"/>
      <c r="S559"/>
      <c r="T559" s="398"/>
      <c r="U559"/>
      <c r="V559"/>
      <c r="W559"/>
    </row>
    <row r="560" spans="1:23" x14ac:dyDescent="0.25">
      <c r="A560"/>
      <c r="B560" s="398"/>
      <c r="C560"/>
      <c r="D560"/>
      <c r="E560"/>
      <c r="F560"/>
      <c r="G560" s="398"/>
      <c r="H560" s="164"/>
      <c r="I560" s="164"/>
      <c r="J560" s="399"/>
      <c r="K560" s="164"/>
      <c r="L560" s="164"/>
      <c r="M560"/>
      <c r="N560"/>
      <c r="O560"/>
      <c r="P560"/>
      <c r="Q560"/>
      <c r="R560"/>
      <c r="S560"/>
      <c r="T560" s="398"/>
      <c r="U560"/>
      <c r="V560"/>
      <c r="W560"/>
    </row>
    <row r="561" spans="1:23" x14ac:dyDescent="0.25">
      <c r="A561"/>
      <c r="B561" s="398"/>
      <c r="C561"/>
      <c r="D561"/>
      <c r="E561"/>
      <c r="F561"/>
      <c r="G561" s="398"/>
      <c r="H561" s="164"/>
      <c r="I561" s="164"/>
      <c r="J561" s="399"/>
      <c r="K561" s="164"/>
      <c r="L561" s="164"/>
      <c r="M561"/>
      <c r="N561"/>
      <c r="O561"/>
      <c r="P561"/>
      <c r="Q561"/>
      <c r="R561"/>
      <c r="S561"/>
      <c r="T561" s="398"/>
      <c r="U561"/>
      <c r="V561"/>
      <c r="W561"/>
    </row>
    <row r="562" spans="1:23" x14ac:dyDescent="0.25">
      <c r="A562"/>
      <c r="B562" s="398"/>
      <c r="C562"/>
      <c r="D562"/>
      <c r="E562"/>
      <c r="F562"/>
      <c r="G562" s="398"/>
      <c r="H562" s="164"/>
      <c r="I562" s="164"/>
      <c r="J562" s="399"/>
      <c r="K562" s="164"/>
      <c r="L562" s="164"/>
      <c r="M562"/>
      <c r="N562"/>
      <c r="O562"/>
      <c r="P562"/>
      <c r="Q562"/>
      <c r="R562"/>
      <c r="S562"/>
      <c r="T562" s="398"/>
      <c r="U562"/>
      <c r="V562"/>
      <c r="W562"/>
    </row>
    <row r="563" spans="1:23" x14ac:dyDescent="0.25">
      <c r="A563"/>
      <c r="B563" s="398"/>
      <c r="C563"/>
      <c r="D563"/>
      <c r="E563"/>
      <c r="F563"/>
      <c r="G563" s="398"/>
      <c r="H563" s="164"/>
      <c r="I563" s="164"/>
      <c r="J563" s="399"/>
      <c r="K563" s="164"/>
      <c r="L563" s="164"/>
      <c r="M563"/>
      <c r="N563"/>
      <c r="O563"/>
      <c r="P563"/>
      <c r="Q563"/>
      <c r="R563"/>
      <c r="S563"/>
      <c r="T563" s="398"/>
      <c r="U563"/>
      <c r="V563"/>
      <c r="W563"/>
    </row>
    <row r="564" spans="1:23" x14ac:dyDescent="0.25">
      <c r="A564"/>
      <c r="B564" s="398"/>
      <c r="C564"/>
      <c r="D564"/>
      <c r="E564"/>
      <c r="F564"/>
      <c r="G564" s="398"/>
      <c r="H564" s="164"/>
      <c r="I564" s="164"/>
      <c r="J564" s="399"/>
      <c r="K564" s="164"/>
      <c r="L564" s="164"/>
      <c r="M564"/>
      <c r="N564"/>
      <c r="O564"/>
      <c r="P564"/>
      <c r="Q564"/>
      <c r="R564"/>
      <c r="S564"/>
      <c r="T564" s="398"/>
      <c r="U564"/>
      <c r="V564"/>
      <c r="W564"/>
    </row>
    <row r="565" spans="1:23" x14ac:dyDescent="0.25">
      <c r="A565"/>
      <c r="B565" s="398"/>
      <c r="C565"/>
      <c r="D565"/>
      <c r="E565"/>
      <c r="F565"/>
      <c r="G565" s="398"/>
      <c r="H565" s="164"/>
      <c r="I565" s="164"/>
      <c r="J565" s="399"/>
      <c r="K565" s="164"/>
      <c r="L565" s="164"/>
      <c r="M565"/>
      <c r="N565"/>
      <c r="O565"/>
      <c r="P565"/>
      <c r="Q565"/>
      <c r="R565"/>
      <c r="S565"/>
      <c r="T565" s="398"/>
      <c r="U565"/>
      <c r="V565"/>
      <c r="W565"/>
    </row>
    <row r="566" spans="1:23" x14ac:dyDescent="0.25">
      <c r="A566"/>
      <c r="B566" s="398"/>
      <c r="C566"/>
      <c r="D566"/>
      <c r="E566"/>
      <c r="F566"/>
      <c r="G566" s="398"/>
      <c r="H566" s="164"/>
      <c r="I566" s="164"/>
      <c r="J566" s="399"/>
      <c r="K566" s="164"/>
      <c r="L566" s="164"/>
      <c r="M566"/>
      <c r="N566"/>
      <c r="O566"/>
      <c r="P566"/>
      <c r="Q566"/>
      <c r="R566"/>
      <c r="S566"/>
      <c r="T566" s="398"/>
      <c r="U566"/>
      <c r="V566"/>
      <c r="W566"/>
    </row>
    <row r="567" spans="1:23" x14ac:dyDescent="0.25">
      <c r="A567"/>
      <c r="B567" s="398"/>
      <c r="C567"/>
      <c r="D567"/>
      <c r="E567"/>
      <c r="F567"/>
      <c r="G567" s="398"/>
      <c r="H567" s="164"/>
      <c r="I567" s="164"/>
      <c r="J567" s="399"/>
      <c r="K567" s="164"/>
      <c r="L567" s="164"/>
      <c r="M567"/>
      <c r="N567"/>
      <c r="O567"/>
      <c r="P567"/>
      <c r="Q567"/>
      <c r="R567"/>
      <c r="S567"/>
      <c r="T567" s="398"/>
      <c r="U567"/>
      <c r="V567"/>
      <c r="W567"/>
    </row>
    <row r="568" spans="1:23" x14ac:dyDescent="0.25">
      <c r="A568"/>
      <c r="B568" s="398"/>
      <c r="C568"/>
      <c r="D568"/>
      <c r="E568"/>
      <c r="F568"/>
      <c r="G568" s="398"/>
      <c r="H568" s="164"/>
      <c r="I568" s="164"/>
      <c r="J568" s="399"/>
      <c r="K568" s="164"/>
      <c r="L568" s="164"/>
      <c r="M568"/>
      <c r="N568"/>
      <c r="O568"/>
      <c r="P568"/>
      <c r="Q568"/>
      <c r="R568"/>
      <c r="S568"/>
      <c r="T568" s="398"/>
      <c r="U568"/>
      <c r="V568"/>
      <c r="W568"/>
    </row>
    <row r="569" spans="1:23" x14ac:dyDescent="0.25">
      <c r="A569"/>
      <c r="B569" s="398"/>
      <c r="C569"/>
      <c r="D569"/>
      <c r="E569"/>
      <c r="F569"/>
      <c r="G569" s="398"/>
      <c r="H569" s="164"/>
      <c r="I569" s="164"/>
      <c r="J569" s="399"/>
      <c r="K569" s="164"/>
      <c r="L569" s="164"/>
      <c r="M569"/>
      <c r="N569"/>
      <c r="O569"/>
      <c r="P569"/>
      <c r="Q569"/>
      <c r="R569"/>
      <c r="S569"/>
      <c r="T569" s="398"/>
      <c r="U569"/>
      <c r="V569"/>
      <c r="W569"/>
    </row>
    <row r="570" spans="1:23" x14ac:dyDescent="0.25">
      <c r="A570"/>
      <c r="B570" s="398"/>
      <c r="C570"/>
      <c r="D570"/>
      <c r="E570"/>
      <c r="F570"/>
      <c r="G570" s="398"/>
      <c r="H570" s="164"/>
      <c r="I570" s="164"/>
      <c r="J570" s="399"/>
      <c r="K570" s="164"/>
      <c r="L570" s="164"/>
      <c r="M570"/>
      <c r="N570"/>
      <c r="O570"/>
      <c r="P570"/>
      <c r="Q570"/>
      <c r="R570"/>
      <c r="S570"/>
      <c r="T570" s="398"/>
      <c r="U570"/>
      <c r="V570"/>
      <c r="W570"/>
    </row>
    <row r="571" spans="1:23" x14ac:dyDescent="0.25">
      <c r="A571"/>
      <c r="B571" s="398"/>
      <c r="C571"/>
      <c r="D571"/>
      <c r="E571"/>
      <c r="F571"/>
      <c r="G571" s="398"/>
      <c r="H571" s="164"/>
      <c r="I571" s="164"/>
      <c r="J571" s="399"/>
      <c r="K571" s="164"/>
      <c r="L571" s="164"/>
      <c r="M571"/>
      <c r="N571"/>
      <c r="O571"/>
      <c r="P571"/>
      <c r="Q571"/>
      <c r="R571"/>
      <c r="S571"/>
      <c r="T571" s="398"/>
      <c r="U571"/>
      <c r="V571"/>
      <c r="W571"/>
    </row>
    <row r="572" spans="1:23" x14ac:dyDescent="0.25">
      <c r="A572"/>
      <c r="B572" s="398"/>
      <c r="C572"/>
      <c r="D572"/>
      <c r="E572"/>
      <c r="F572"/>
      <c r="G572" s="398"/>
      <c r="H572" s="164"/>
      <c r="I572" s="164"/>
      <c r="J572" s="399"/>
      <c r="K572" s="164"/>
      <c r="L572" s="164"/>
      <c r="M572"/>
      <c r="N572"/>
      <c r="O572"/>
      <c r="P572"/>
      <c r="Q572"/>
      <c r="R572"/>
      <c r="S572"/>
      <c r="T572" s="398"/>
      <c r="U572"/>
      <c r="V572"/>
      <c r="W572"/>
    </row>
    <row r="573" spans="1:23" x14ac:dyDescent="0.25">
      <c r="A573"/>
      <c r="B573" s="398"/>
      <c r="C573"/>
      <c r="D573"/>
      <c r="E573"/>
      <c r="F573"/>
      <c r="G573" s="398"/>
      <c r="H573" s="164"/>
      <c r="I573" s="164"/>
      <c r="J573" s="399"/>
      <c r="K573" s="164"/>
      <c r="L573" s="164"/>
      <c r="M573"/>
      <c r="N573"/>
      <c r="O573"/>
      <c r="P573"/>
      <c r="Q573"/>
      <c r="R573"/>
      <c r="S573"/>
      <c r="T573" s="398"/>
      <c r="U573"/>
      <c r="V573"/>
      <c r="W573"/>
    </row>
    <row r="574" spans="1:23" x14ac:dyDescent="0.25">
      <c r="A574"/>
      <c r="B574" s="398"/>
      <c r="C574"/>
      <c r="D574"/>
      <c r="E574"/>
      <c r="F574"/>
      <c r="G574" s="398"/>
      <c r="H574" s="164"/>
      <c r="I574" s="164"/>
      <c r="J574" s="399"/>
      <c r="K574" s="164"/>
      <c r="L574" s="164"/>
      <c r="M574"/>
      <c r="N574"/>
      <c r="O574"/>
      <c r="P574"/>
      <c r="Q574"/>
      <c r="R574"/>
      <c r="S574"/>
      <c r="T574" s="398"/>
      <c r="U574"/>
      <c r="V574"/>
      <c r="W574"/>
    </row>
    <row r="575" spans="1:23" x14ac:dyDescent="0.25">
      <c r="A575"/>
      <c r="B575" s="398"/>
      <c r="C575"/>
      <c r="D575"/>
      <c r="E575"/>
      <c r="F575"/>
      <c r="G575" s="398"/>
      <c r="H575" s="164"/>
      <c r="I575" s="164"/>
      <c r="J575" s="399"/>
      <c r="K575" s="164"/>
      <c r="L575" s="164"/>
      <c r="M575"/>
      <c r="N575"/>
      <c r="O575"/>
      <c r="P575"/>
      <c r="Q575"/>
      <c r="R575"/>
      <c r="S575"/>
      <c r="T575" s="398"/>
      <c r="U575"/>
      <c r="V575"/>
      <c r="W575"/>
    </row>
    <row r="576" spans="1:23" x14ac:dyDescent="0.25">
      <c r="A576"/>
      <c r="B576" s="398"/>
      <c r="C576"/>
      <c r="D576"/>
      <c r="E576"/>
      <c r="F576"/>
      <c r="G576" s="398"/>
      <c r="H576" s="164"/>
      <c r="I576" s="164"/>
      <c r="J576" s="399"/>
      <c r="K576" s="164"/>
      <c r="L576" s="164"/>
      <c r="M576"/>
      <c r="N576"/>
      <c r="O576"/>
      <c r="P576"/>
      <c r="Q576"/>
      <c r="R576"/>
      <c r="S576"/>
      <c r="T576" s="398"/>
      <c r="U576"/>
      <c r="V576"/>
      <c r="W576"/>
    </row>
    <row r="577" spans="1:23" x14ac:dyDescent="0.25">
      <c r="A577"/>
      <c r="B577" s="398"/>
      <c r="C577"/>
      <c r="D577"/>
      <c r="E577"/>
      <c r="F577"/>
      <c r="G577" s="398"/>
      <c r="H577" s="164"/>
      <c r="I577" s="164"/>
      <c r="J577" s="399"/>
      <c r="K577" s="164"/>
      <c r="L577" s="164"/>
      <c r="M577"/>
      <c r="N577"/>
      <c r="O577"/>
      <c r="P577"/>
      <c r="Q577"/>
      <c r="R577"/>
      <c r="S577"/>
      <c r="T577" s="398"/>
      <c r="U577"/>
      <c r="V577"/>
      <c r="W577"/>
    </row>
    <row r="578" spans="1:23" x14ac:dyDescent="0.25">
      <c r="A578"/>
      <c r="B578" s="398"/>
      <c r="C578"/>
      <c r="D578"/>
      <c r="E578"/>
      <c r="F578"/>
      <c r="G578" s="398"/>
      <c r="H578" s="164"/>
      <c r="I578" s="164"/>
      <c r="J578" s="399"/>
      <c r="K578" s="164"/>
      <c r="L578" s="164"/>
      <c r="M578"/>
      <c r="N578"/>
      <c r="O578"/>
      <c r="P578"/>
      <c r="Q578"/>
      <c r="R578"/>
      <c r="S578"/>
      <c r="T578" s="398"/>
      <c r="U578"/>
      <c r="V578"/>
      <c r="W578"/>
    </row>
    <row r="579" spans="1:23" x14ac:dyDescent="0.25">
      <c r="A579"/>
      <c r="B579" s="398"/>
      <c r="C579"/>
      <c r="D579"/>
      <c r="E579"/>
      <c r="F579"/>
      <c r="G579" s="398"/>
      <c r="H579" s="164"/>
      <c r="I579" s="164"/>
      <c r="J579" s="399"/>
      <c r="K579" s="164"/>
      <c r="L579" s="164"/>
      <c r="M579"/>
      <c r="N579"/>
      <c r="O579"/>
      <c r="P579"/>
      <c r="Q579"/>
      <c r="R579"/>
      <c r="S579"/>
      <c r="T579" s="398"/>
      <c r="U579"/>
      <c r="V579"/>
      <c r="W579"/>
    </row>
    <row r="580" spans="1:23" x14ac:dyDescent="0.25">
      <c r="A580"/>
      <c r="B580" s="398"/>
      <c r="C580"/>
      <c r="D580"/>
      <c r="E580"/>
      <c r="F580"/>
      <c r="G580" s="398"/>
      <c r="H580" s="164"/>
      <c r="I580" s="164"/>
      <c r="J580" s="399"/>
      <c r="K580" s="164"/>
      <c r="L580" s="164"/>
      <c r="M580"/>
      <c r="N580"/>
      <c r="O580"/>
      <c r="P580"/>
      <c r="Q580"/>
      <c r="R580"/>
      <c r="S580"/>
      <c r="T580" s="398"/>
      <c r="U580"/>
      <c r="V580"/>
      <c r="W580"/>
    </row>
    <row r="581" spans="1:23" x14ac:dyDescent="0.25">
      <c r="A581"/>
      <c r="B581" s="398"/>
      <c r="C581"/>
      <c r="D581"/>
      <c r="E581"/>
      <c r="F581"/>
      <c r="G581" s="398"/>
      <c r="H581" s="164"/>
      <c r="I581" s="164"/>
      <c r="J581" s="399"/>
      <c r="K581" s="164"/>
      <c r="L581" s="164"/>
      <c r="M581"/>
      <c r="N581"/>
      <c r="O581"/>
      <c r="P581"/>
      <c r="Q581"/>
      <c r="R581"/>
      <c r="S581"/>
      <c r="T581" s="398"/>
      <c r="U581"/>
      <c r="V581"/>
      <c r="W581"/>
    </row>
    <row r="582" spans="1:23" x14ac:dyDescent="0.25">
      <c r="A582"/>
      <c r="B582" s="398"/>
      <c r="C582"/>
      <c r="D582"/>
      <c r="E582"/>
      <c r="F582"/>
      <c r="G582" s="398"/>
      <c r="H582" s="164"/>
      <c r="I582" s="164"/>
      <c r="J582" s="399"/>
      <c r="K582" s="164"/>
      <c r="L582" s="164"/>
      <c r="M582"/>
      <c r="N582"/>
      <c r="O582"/>
      <c r="P582"/>
      <c r="Q582"/>
      <c r="R582"/>
      <c r="S582"/>
      <c r="T582" s="398"/>
      <c r="U582"/>
      <c r="V582"/>
      <c r="W582"/>
    </row>
    <row r="583" spans="1:23" x14ac:dyDescent="0.25">
      <c r="A583"/>
      <c r="B583" s="398"/>
      <c r="C583"/>
      <c r="D583"/>
      <c r="E583"/>
      <c r="F583"/>
      <c r="G583" s="398"/>
      <c r="H583" s="164"/>
      <c r="I583" s="164"/>
      <c r="J583" s="399"/>
      <c r="K583" s="164"/>
      <c r="L583" s="164"/>
      <c r="M583"/>
      <c r="N583"/>
      <c r="O583"/>
      <c r="P583"/>
      <c r="Q583"/>
      <c r="R583"/>
      <c r="S583"/>
      <c r="T583" s="398"/>
      <c r="U583"/>
      <c r="V583"/>
      <c r="W583"/>
    </row>
    <row r="584" spans="1:23" x14ac:dyDescent="0.25">
      <c r="A584"/>
      <c r="B584" s="398"/>
      <c r="C584"/>
      <c r="D584"/>
      <c r="E584"/>
      <c r="F584"/>
      <c r="G584" s="398"/>
      <c r="H584" s="164"/>
      <c r="I584" s="164"/>
      <c r="J584" s="399"/>
      <c r="K584" s="164"/>
      <c r="L584" s="164"/>
      <c r="M584"/>
      <c r="N584"/>
      <c r="O584"/>
      <c r="P584"/>
      <c r="Q584"/>
      <c r="R584"/>
      <c r="S584"/>
      <c r="T584" s="398"/>
      <c r="U584"/>
      <c r="V584"/>
      <c r="W584"/>
    </row>
    <row r="585" spans="1:23" x14ac:dyDescent="0.25">
      <c r="A585"/>
      <c r="B585" s="398"/>
      <c r="C585"/>
      <c r="D585"/>
      <c r="E585"/>
      <c r="F585"/>
      <c r="G585" s="398"/>
      <c r="H585" s="164"/>
      <c r="I585" s="164"/>
      <c r="J585" s="399"/>
      <c r="K585" s="164"/>
      <c r="L585" s="164"/>
      <c r="M585"/>
      <c r="N585"/>
      <c r="O585"/>
      <c r="P585"/>
      <c r="Q585"/>
      <c r="R585"/>
      <c r="S585"/>
      <c r="T585" s="398"/>
      <c r="U585"/>
      <c r="V585"/>
      <c r="W585"/>
    </row>
    <row r="586" spans="1:23" x14ac:dyDescent="0.25">
      <c r="A586"/>
      <c r="B586" s="398"/>
      <c r="C586"/>
      <c r="D586"/>
      <c r="E586"/>
      <c r="F586"/>
      <c r="G586" s="398"/>
      <c r="H586" s="164"/>
      <c r="I586" s="164"/>
      <c r="J586" s="399"/>
      <c r="K586" s="164"/>
      <c r="L586" s="164"/>
      <c r="M586"/>
      <c r="N586"/>
      <c r="O586"/>
      <c r="P586"/>
      <c r="Q586"/>
      <c r="R586"/>
      <c r="S586"/>
      <c r="T586" s="398"/>
      <c r="U586"/>
      <c r="V586"/>
      <c r="W586"/>
    </row>
    <row r="587" spans="1:23" x14ac:dyDescent="0.25">
      <c r="A587"/>
      <c r="B587" s="398"/>
      <c r="C587"/>
      <c r="D587"/>
      <c r="E587"/>
      <c r="F587"/>
      <c r="G587" s="398"/>
      <c r="H587" s="164"/>
      <c r="I587" s="164"/>
      <c r="J587" s="399"/>
      <c r="K587" s="164"/>
      <c r="L587" s="164"/>
      <c r="M587"/>
      <c r="N587"/>
      <c r="O587"/>
      <c r="P587"/>
      <c r="Q587"/>
      <c r="R587"/>
      <c r="S587"/>
      <c r="T587" s="398"/>
      <c r="U587"/>
      <c r="V587"/>
      <c r="W587"/>
    </row>
    <row r="588" spans="1:23" x14ac:dyDescent="0.25">
      <c r="A588"/>
      <c r="B588" s="398"/>
      <c r="C588"/>
      <c r="D588"/>
      <c r="E588"/>
      <c r="F588"/>
      <c r="G588" s="398"/>
      <c r="H588" s="164"/>
      <c r="I588" s="164"/>
      <c r="J588" s="399"/>
      <c r="K588" s="164"/>
      <c r="L588" s="164"/>
      <c r="M588"/>
      <c r="N588"/>
      <c r="O588"/>
      <c r="P588"/>
      <c r="Q588"/>
      <c r="R588"/>
      <c r="S588"/>
      <c r="T588" s="398"/>
      <c r="U588"/>
      <c r="V588"/>
      <c r="W588"/>
    </row>
    <row r="589" spans="1:23" x14ac:dyDescent="0.25">
      <c r="A589"/>
      <c r="B589" s="398"/>
      <c r="C589"/>
      <c r="D589"/>
      <c r="E589"/>
      <c r="F589"/>
      <c r="G589" s="398"/>
      <c r="H589" s="164"/>
      <c r="I589" s="164"/>
      <c r="J589" s="399"/>
      <c r="K589" s="164"/>
      <c r="L589" s="164"/>
      <c r="M589"/>
      <c r="N589"/>
      <c r="O589"/>
      <c r="P589"/>
      <c r="Q589"/>
      <c r="R589"/>
      <c r="S589"/>
      <c r="T589" s="398"/>
      <c r="U589"/>
      <c r="V589"/>
      <c r="W589"/>
    </row>
    <row r="590" spans="1:23" x14ac:dyDescent="0.25">
      <c r="A590"/>
      <c r="B590" s="398"/>
      <c r="C590"/>
      <c r="D590"/>
      <c r="E590"/>
      <c r="F590"/>
      <c r="G590" s="398"/>
      <c r="H590" s="164"/>
      <c r="I590" s="164"/>
      <c r="J590" s="399"/>
      <c r="K590" s="164"/>
      <c r="L590" s="164"/>
      <c r="M590"/>
      <c r="N590"/>
      <c r="O590"/>
      <c r="P590"/>
      <c r="Q590"/>
      <c r="R590"/>
      <c r="S590"/>
      <c r="T590" s="398"/>
      <c r="U590"/>
      <c r="V590"/>
      <c r="W590"/>
    </row>
    <row r="591" spans="1:23" x14ac:dyDescent="0.25">
      <c r="A591"/>
      <c r="B591" s="398"/>
      <c r="C591"/>
      <c r="D591"/>
      <c r="E591"/>
      <c r="F591"/>
      <c r="G591" s="398"/>
      <c r="H591" s="164"/>
      <c r="I591" s="164"/>
      <c r="J591" s="399"/>
      <c r="K591" s="164"/>
      <c r="L591" s="164"/>
      <c r="M591"/>
      <c r="N591"/>
      <c r="O591"/>
      <c r="P591"/>
      <c r="Q591"/>
      <c r="R591"/>
      <c r="S591"/>
      <c r="T591" s="398"/>
      <c r="U591"/>
      <c r="V591"/>
      <c r="W591"/>
    </row>
    <row r="592" spans="1:23" x14ac:dyDescent="0.25">
      <c r="A592"/>
      <c r="B592" s="398"/>
      <c r="C592"/>
      <c r="D592"/>
      <c r="E592"/>
      <c r="F592"/>
      <c r="G592" s="398"/>
      <c r="H592" s="164"/>
      <c r="I592" s="164"/>
      <c r="J592" s="399"/>
      <c r="K592" s="164"/>
      <c r="L592" s="164"/>
      <c r="M592"/>
      <c r="N592"/>
      <c r="O592"/>
      <c r="P592"/>
      <c r="Q592"/>
      <c r="R592"/>
      <c r="S592"/>
      <c r="T592" s="398"/>
      <c r="U592"/>
      <c r="V592"/>
      <c r="W592"/>
    </row>
    <row r="593" spans="1:23" x14ac:dyDescent="0.25">
      <c r="A593"/>
      <c r="B593" s="398"/>
      <c r="C593"/>
      <c r="D593"/>
      <c r="E593"/>
      <c r="F593"/>
      <c r="G593" s="398"/>
      <c r="H593" s="164"/>
      <c r="I593" s="164"/>
      <c r="J593" s="399"/>
      <c r="K593" s="164"/>
      <c r="L593" s="164"/>
      <c r="M593"/>
      <c r="N593"/>
      <c r="O593"/>
      <c r="P593"/>
      <c r="Q593"/>
      <c r="R593"/>
      <c r="S593"/>
      <c r="T593" s="398"/>
      <c r="U593"/>
      <c r="V593"/>
      <c r="W593"/>
    </row>
    <row r="594" spans="1:23" x14ac:dyDescent="0.25">
      <c r="A594"/>
      <c r="B594" s="398"/>
      <c r="C594"/>
      <c r="D594"/>
      <c r="E594"/>
      <c r="F594"/>
      <c r="G594" s="398"/>
      <c r="H594" s="164"/>
      <c r="I594" s="164"/>
      <c r="J594" s="399"/>
      <c r="K594" s="164"/>
      <c r="L594" s="164"/>
      <c r="M594"/>
      <c r="N594"/>
      <c r="O594"/>
      <c r="P594"/>
      <c r="Q594"/>
      <c r="R594"/>
      <c r="S594"/>
      <c r="T594" s="398"/>
      <c r="U594"/>
      <c r="V594"/>
      <c r="W594"/>
    </row>
    <row r="595" spans="1:23" x14ac:dyDescent="0.25">
      <c r="A595"/>
      <c r="B595" s="398"/>
      <c r="C595"/>
      <c r="D595"/>
      <c r="E595"/>
      <c r="F595"/>
      <c r="G595" s="398"/>
      <c r="H595" s="164"/>
      <c r="I595" s="164"/>
      <c r="J595" s="399"/>
      <c r="K595" s="164"/>
      <c r="L595" s="164"/>
      <c r="M595"/>
      <c r="N595"/>
      <c r="O595"/>
      <c r="P595"/>
      <c r="Q595"/>
      <c r="R595"/>
      <c r="S595"/>
      <c r="T595" s="398"/>
      <c r="U595"/>
      <c r="V595"/>
      <c r="W595"/>
    </row>
    <row r="596" spans="1:23" x14ac:dyDescent="0.25">
      <c r="A596"/>
      <c r="B596" s="398"/>
      <c r="C596"/>
      <c r="D596"/>
      <c r="E596"/>
      <c r="F596"/>
      <c r="G596" s="398"/>
      <c r="H596" s="164"/>
      <c r="I596" s="164"/>
      <c r="J596" s="399"/>
      <c r="K596" s="164"/>
      <c r="L596" s="164"/>
      <c r="M596"/>
      <c r="N596"/>
      <c r="O596"/>
      <c r="P596"/>
      <c r="Q596"/>
      <c r="R596"/>
      <c r="S596"/>
      <c r="T596" s="398"/>
      <c r="U596"/>
      <c r="V596"/>
      <c r="W596"/>
    </row>
    <row r="597" spans="1:23" x14ac:dyDescent="0.25">
      <c r="A597"/>
      <c r="B597" s="398"/>
      <c r="C597"/>
      <c r="D597"/>
      <c r="E597"/>
      <c r="F597"/>
      <c r="G597" s="398"/>
      <c r="H597" s="164"/>
      <c r="I597" s="164"/>
      <c r="J597" s="399"/>
      <c r="K597" s="164"/>
      <c r="L597" s="164"/>
      <c r="M597"/>
      <c r="N597"/>
      <c r="O597"/>
      <c r="P597"/>
      <c r="Q597"/>
      <c r="R597"/>
      <c r="S597"/>
      <c r="T597" s="398"/>
      <c r="U597"/>
      <c r="V597"/>
      <c r="W597"/>
    </row>
    <row r="598" spans="1:23" x14ac:dyDescent="0.25">
      <c r="A598"/>
      <c r="B598" s="398"/>
      <c r="C598"/>
      <c r="D598"/>
      <c r="E598"/>
      <c r="F598"/>
      <c r="G598" s="398"/>
      <c r="H598" s="164"/>
      <c r="I598" s="164"/>
      <c r="J598" s="399"/>
      <c r="K598" s="164"/>
      <c r="L598" s="164"/>
      <c r="M598"/>
      <c r="N598"/>
      <c r="O598"/>
      <c r="P598"/>
      <c r="Q598"/>
      <c r="R598"/>
      <c r="S598"/>
      <c r="T598" s="398"/>
      <c r="U598"/>
      <c r="V598"/>
      <c r="W598"/>
    </row>
    <row r="599" spans="1:23" x14ac:dyDescent="0.25">
      <c r="A599"/>
      <c r="B599" s="398"/>
      <c r="C599"/>
      <c r="D599"/>
      <c r="E599"/>
      <c r="F599"/>
      <c r="G599" s="398"/>
      <c r="H599" s="164"/>
      <c r="I599" s="164"/>
      <c r="J599" s="399"/>
      <c r="K599" s="164"/>
      <c r="L599" s="164"/>
      <c r="M599"/>
      <c r="N599"/>
      <c r="O599"/>
      <c r="P599"/>
      <c r="Q599"/>
      <c r="R599"/>
      <c r="S599"/>
      <c r="T599" s="398"/>
      <c r="U599"/>
      <c r="V599"/>
      <c r="W599"/>
    </row>
    <row r="600" spans="1:23" x14ac:dyDescent="0.25">
      <c r="A600"/>
      <c r="B600" s="398"/>
      <c r="C600"/>
      <c r="D600"/>
      <c r="E600"/>
      <c r="F600"/>
      <c r="G600" s="398"/>
      <c r="H600" s="164"/>
      <c r="I600" s="164"/>
      <c r="J600" s="399"/>
      <c r="K600" s="164"/>
      <c r="L600" s="164"/>
      <c r="M600"/>
      <c r="N600"/>
      <c r="O600"/>
      <c r="P600"/>
      <c r="Q600"/>
      <c r="R600"/>
      <c r="S600"/>
      <c r="T600" s="398"/>
      <c r="U600"/>
      <c r="V600"/>
      <c r="W600"/>
    </row>
    <row r="601" spans="1:23" x14ac:dyDescent="0.25">
      <c r="A601"/>
      <c r="B601" s="398"/>
      <c r="C601"/>
      <c r="D601"/>
      <c r="E601"/>
      <c r="F601"/>
      <c r="G601" s="398"/>
      <c r="H601" s="164"/>
      <c r="I601" s="164"/>
      <c r="J601" s="399"/>
      <c r="K601" s="164"/>
      <c r="L601" s="164"/>
      <c r="M601"/>
      <c r="N601"/>
      <c r="O601"/>
      <c r="P601"/>
      <c r="Q601"/>
      <c r="R601"/>
      <c r="S601"/>
      <c r="T601" s="398"/>
      <c r="U601"/>
      <c r="V601"/>
      <c r="W601"/>
    </row>
    <row r="602" spans="1:23" x14ac:dyDescent="0.25">
      <c r="A602"/>
      <c r="B602" s="398"/>
      <c r="C602"/>
      <c r="D602"/>
      <c r="E602"/>
      <c r="F602"/>
      <c r="G602" s="398"/>
      <c r="H602" s="164"/>
      <c r="I602" s="164"/>
      <c r="J602" s="399"/>
      <c r="K602" s="164"/>
      <c r="L602" s="164"/>
      <c r="M602"/>
      <c r="N602"/>
      <c r="O602"/>
      <c r="P602"/>
      <c r="Q602"/>
      <c r="R602"/>
      <c r="S602"/>
      <c r="T602" s="398"/>
      <c r="U602"/>
      <c r="V602"/>
      <c r="W602"/>
    </row>
    <row r="603" spans="1:23" x14ac:dyDescent="0.25">
      <c r="A603"/>
      <c r="B603" s="398"/>
      <c r="C603"/>
      <c r="D603"/>
      <c r="E603"/>
      <c r="F603"/>
      <c r="G603" s="398"/>
      <c r="H603" s="164"/>
      <c r="I603" s="164"/>
      <c r="J603" s="399"/>
      <c r="K603" s="164"/>
      <c r="L603" s="164"/>
      <c r="M603"/>
      <c r="N603"/>
      <c r="O603"/>
      <c r="P603"/>
      <c r="Q603"/>
      <c r="R603"/>
      <c r="S603"/>
      <c r="T603" s="398"/>
      <c r="U603"/>
      <c r="V603"/>
      <c r="W603"/>
    </row>
    <row r="604" spans="1:23" x14ac:dyDescent="0.25">
      <c r="A604"/>
      <c r="B604" s="398"/>
      <c r="C604"/>
      <c r="D604"/>
      <c r="E604"/>
      <c r="F604"/>
      <c r="G604" s="398"/>
      <c r="H604" s="164"/>
      <c r="I604" s="164"/>
      <c r="J604" s="399"/>
      <c r="K604" s="164"/>
      <c r="L604" s="164"/>
      <c r="M604"/>
      <c r="N604"/>
      <c r="O604"/>
      <c r="P604"/>
      <c r="Q604"/>
      <c r="R604"/>
      <c r="S604"/>
      <c r="T604" s="398"/>
      <c r="U604"/>
      <c r="V604"/>
      <c r="W604"/>
    </row>
    <row r="605" spans="1:23" x14ac:dyDescent="0.25">
      <c r="A605"/>
      <c r="B605" s="398"/>
      <c r="C605"/>
      <c r="D605"/>
      <c r="E605"/>
      <c r="F605"/>
      <c r="G605" s="398"/>
      <c r="H605" s="164"/>
      <c r="I605" s="164"/>
      <c r="J605" s="399"/>
      <c r="K605" s="164"/>
      <c r="L605" s="164"/>
      <c r="M605"/>
      <c r="N605"/>
      <c r="O605"/>
      <c r="P605"/>
      <c r="Q605"/>
      <c r="R605"/>
      <c r="S605"/>
      <c r="T605" s="398"/>
      <c r="U605"/>
      <c r="V605"/>
      <c r="W605"/>
    </row>
    <row r="606" spans="1:23" x14ac:dyDescent="0.25">
      <c r="A606"/>
      <c r="B606" s="398"/>
      <c r="C606"/>
      <c r="D606"/>
      <c r="E606"/>
      <c r="F606"/>
      <c r="G606" s="398"/>
      <c r="H606" s="164"/>
      <c r="I606" s="164"/>
      <c r="J606" s="399"/>
      <c r="K606" s="164"/>
      <c r="L606" s="164"/>
      <c r="M606"/>
      <c r="N606"/>
      <c r="O606"/>
      <c r="P606"/>
      <c r="Q606"/>
      <c r="R606"/>
      <c r="S606"/>
      <c r="T606" s="398"/>
      <c r="U606"/>
      <c r="V606"/>
      <c r="W606"/>
    </row>
    <row r="607" spans="1:23" x14ac:dyDescent="0.25">
      <c r="A607"/>
      <c r="B607" s="398"/>
      <c r="C607"/>
      <c r="D607"/>
      <c r="E607"/>
      <c r="F607"/>
      <c r="G607" s="398"/>
      <c r="H607" s="164"/>
      <c r="I607" s="164"/>
      <c r="J607" s="399"/>
      <c r="K607" s="164"/>
      <c r="L607" s="164"/>
      <c r="M607"/>
      <c r="N607"/>
      <c r="O607"/>
      <c r="P607"/>
      <c r="Q607"/>
      <c r="R607"/>
      <c r="S607"/>
      <c r="T607" s="398"/>
      <c r="U607"/>
      <c r="V607"/>
      <c r="W607"/>
    </row>
    <row r="608" spans="1:23" x14ac:dyDescent="0.25">
      <c r="A608"/>
      <c r="B608" s="398"/>
      <c r="C608"/>
      <c r="D608"/>
      <c r="E608"/>
      <c r="F608"/>
      <c r="G608" s="398"/>
      <c r="H608" s="164"/>
      <c r="I608" s="164"/>
      <c r="J608" s="399"/>
      <c r="K608" s="164"/>
      <c r="L608" s="164"/>
      <c r="M608"/>
      <c r="N608"/>
      <c r="O608"/>
      <c r="P608"/>
      <c r="Q608"/>
      <c r="R608"/>
      <c r="S608"/>
      <c r="T608" s="398"/>
      <c r="U608"/>
      <c r="V608"/>
      <c r="W608"/>
    </row>
    <row r="609" spans="1:23" x14ac:dyDescent="0.25">
      <c r="A609"/>
      <c r="B609" s="398"/>
      <c r="C609"/>
      <c r="D609"/>
      <c r="E609"/>
      <c r="F609"/>
      <c r="G609" s="398"/>
      <c r="H609" s="164"/>
      <c r="I609" s="164"/>
      <c r="J609" s="399"/>
      <c r="K609" s="164"/>
      <c r="L609" s="164"/>
      <c r="M609"/>
      <c r="N609"/>
      <c r="O609"/>
      <c r="P609"/>
      <c r="Q609"/>
      <c r="R609"/>
      <c r="S609"/>
      <c r="T609" s="398"/>
      <c r="U609"/>
      <c r="V609"/>
      <c r="W609"/>
    </row>
    <row r="610" spans="1:23" x14ac:dyDescent="0.25">
      <c r="A610"/>
      <c r="B610" s="398"/>
      <c r="C610"/>
      <c r="D610"/>
      <c r="E610"/>
      <c r="F610"/>
      <c r="G610" s="398"/>
      <c r="H610" s="164"/>
      <c r="I610" s="164"/>
      <c r="J610" s="399"/>
      <c r="K610" s="164"/>
      <c r="L610" s="164"/>
      <c r="M610"/>
      <c r="N610"/>
      <c r="O610"/>
      <c r="P610"/>
      <c r="Q610"/>
      <c r="R610"/>
      <c r="S610"/>
      <c r="T610" s="398"/>
      <c r="U610"/>
      <c r="V610"/>
      <c r="W610"/>
    </row>
    <row r="611" spans="1:23" x14ac:dyDescent="0.25">
      <c r="A611"/>
      <c r="B611" s="398"/>
      <c r="C611"/>
      <c r="D611"/>
      <c r="E611"/>
      <c r="F611"/>
      <c r="G611" s="398"/>
      <c r="H611" s="164"/>
      <c r="I611" s="164"/>
      <c r="J611" s="399"/>
      <c r="K611" s="164"/>
      <c r="L611" s="164"/>
      <c r="M611"/>
      <c r="N611"/>
      <c r="O611"/>
      <c r="P611"/>
      <c r="Q611"/>
      <c r="R611"/>
      <c r="S611"/>
      <c r="T611" s="398"/>
      <c r="U611"/>
      <c r="V611"/>
      <c r="W611"/>
    </row>
    <row r="612" spans="1:23" x14ac:dyDescent="0.25">
      <c r="A612"/>
      <c r="B612" s="398"/>
      <c r="C612"/>
      <c r="D612"/>
      <c r="E612"/>
      <c r="F612"/>
      <c r="G612" s="398"/>
      <c r="H612" s="164"/>
      <c r="I612" s="164"/>
      <c r="J612" s="399"/>
      <c r="K612" s="164"/>
      <c r="L612" s="164"/>
      <c r="M612"/>
      <c r="N612"/>
      <c r="O612"/>
      <c r="P612"/>
      <c r="Q612"/>
      <c r="R612"/>
      <c r="S612"/>
      <c r="T612" s="398"/>
      <c r="U612"/>
      <c r="V612"/>
      <c r="W612"/>
    </row>
    <row r="613" spans="1:23" x14ac:dyDescent="0.25">
      <c r="A613"/>
      <c r="B613" s="398"/>
      <c r="C613"/>
      <c r="D613"/>
      <c r="E613"/>
      <c r="F613"/>
      <c r="G613" s="398"/>
      <c r="H613" s="164"/>
      <c r="I613" s="164"/>
      <c r="J613" s="399"/>
      <c r="K613" s="164"/>
      <c r="L613" s="164"/>
      <c r="M613"/>
      <c r="N613"/>
      <c r="O613"/>
      <c r="P613"/>
      <c r="Q613"/>
      <c r="R613"/>
      <c r="S613"/>
      <c r="T613" s="398"/>
      <c r="U613"/>
      <c r="V613"/>
      <c r="W613"/>
    </row>
    <row r="614" spans="1:23" x14ac:dyDescent="0.25">
      <c r="A614"/>
      <c r="B614" s="398"/>
      <c r="C614"/>
      <c r="D614"/>
      <c r="E614"/>
      <c r="F614"/>
      <c r="G614" s="398"/>
      <c r="H614" s="164"/>
      <c r="I614" s="164"/>
      <c r="J614" s="399"/>
      <c r="K614" s="164"/>
      <c r="L614" s="164"/>
      <c r="M614"/>
      <c r="N614"/>
      <c r="O614"/>
      <c r="P614"/>
      <c r="Q614"/>
      <c r="R614"/>
      <c r="S614"/>
      <c r="T614" s="398"/>
      <c r="U614"/>
      <c r="V614"/>
      <c r="W614"/>
    </row>
    <row r="615" spans="1:23" x14ac:dyDescent="0.25">
      <c r="A615"/>
      <c r="B615" s="398"/>
      <c r="C615"/>
      <c r="D615"/>
      <c r="E615"/>
      <c r="F615"/>
      <c r="G615" s="398"/>
      <c r="H615" s="164"/>
      <c r="I615" s="164"/>
      <c r="J615" s="399"/>
      <c r="K615" s="164"/>
      <c r="L615" s="164"/>
      <c r="M615"/>
      <c r="N615"/>
      <c r="O615"/>
      <c r="P615"/>
      <c r="Q615"/>
      <c r="R615"/>
      <c r="S615"/>
      <c r="T615" s="398"/>
      <c r="U615"/>
      <c r="V615"/>
      <c r="W615"/>
    </row>
    <row r="616" spans="1:23" x14ac:dyDescent="0.25">
      <c r="A616"/>
      <c r="B616" s="398"/>
      <c r="C616"/>
      <c r="D616"/>
      <c r="E616"/>
      <c r="F616"/>
      <c r="G616" s="398"/>
      <c r="H616" s="164"/>
      <c r="I616" s="164"/>
      <c r="J616" s="399"/>
      <c r="K616" s="164"/>
      <c r="L616" s="164"/>
      <c r="M616"/>
      <c r="N616"/>
      <c r="O616"/>
      <c r="P616"/>
      <c r="Q616"/>
      <c r="R616"/>
      <c r="S616"/>
      <c r="T616" s="398"/>
      <c r="U616"/>
      <c r="V616"/>
      <c r="W616"/>
    </row>
    <row r="617" spans="1:23" x14ac:dyDescent="0.25">
      <c r="A617"/>
      <c r="B617" s="398"/>
      <c r="C617"/>
      <c r="D617"/>
      <c r="E617"/>
      <c r="F617"/>
      <c r="G617" s="398"/>
      <c r="H617" s="164"/>
      <c r="I617" s="164"/>
      <c r="J617" s="399"/>
      <c r="K617" s="164"/>
      <c r="L617" s="164"/>
      <c r="M617"/>
      <c r="N617"/>
      <c r="O617"/>
      <c r="P617"/>
      <c r="Q617"/>
      <c r="R617"/>
      <c r="S617"/>
      <c r="T617" s="398"/>
      <c r="U617"/>
      <c r="V617"/>
      <c r="W617"/>
    </row>
    <row r="618" spans="1:23" x14ac:dyDescent="0.25">
      <c r="A618"/>
      <c r="B618" s="398"/>
      <c r="C618"/>
      <c r="D618"/>
      <c r="E618"/>
      <c r="F618"/>
      <c r="G618" s="398"/>
      <c r="H618" s="164"/>
      <c r="I618" s="164"/>
      <c r="J618" s="399"/>
      <c r="K618" s="164"/>
      <c r="L618" s="164"/>
      <c r="M618"/>
      <c r="N618"/>
      <c r="O618"/>
      <c r="P618"/>
      <c r="Q618"/>
      <c r="R618"/>
      <c r="S618"/>
      <c r="T618" s="398"/>
      <c r="U618"/>
      <c r="V618"/>
      <c r="W618"/>
    </row>
    <row r="619" spans="1:23" x14ac:dyDescent="0.25">
      <c r="A619"/>
      <c r="B619" s="398"/>
      <c r="C619"/>
      <c r="D619"/>
      <c r="E619"/>
      <c r="F619"/>
      <c r="G619" s="398"/>
      <c r="H619" s="164"/>
      <c r="I619" s="164"/>
      <c r="J619" s="399"/>
      <c r="K619" s="164"/>
      <c r="L619" s="164"/>
      <c r="M619"/>
      <c r="N619"/>
      <c r="O619"/>
      <c r="P619"/>
      <c r="Q619"/>
      <c r="R619"/>
      <c r="S619"/>
      <c r="T619" s="398"/>
      <c r="U619"/>
      <c r="V619"/>
      <c r="W619"/>
    </row>
    <row r="620" spans="1:23" x14ac:dyDescent="0.25">
      <c r="A620"/>
      <c r="B620" s="398"/>
      <c r="C620"/>
      <c r="D620"/>
      <c r="E620"/>
      <c r="F620"/>
      <c r="G620" s="398"/>
      <c r="H620" s="164"/>
      <c r="I620" s="164"/>
      <c r="J620" s="399"/>
      <c r="K620" s="164"/>
      <c r="L620" s="164"/>
      <c r="M620"/>
      <c r="N620"/>
      <c r="O620"/>
      <c r="P620"/>
      <c r="Q620"/>
      <c r="R620"/>
      <c r="S620"/>
      <c r="T620" s="398"/>
      <c r="U620"/>
      <c r="V620"/>
      <c r="W620"/>
    </row>
    <row r="621" spans="1:23" x14ac:dyDescent="0.25">
      <c r="A621"/>
      <c r="B621" s="398"/>
      <c r="C621"/>
      <c r="D621"/>
      <c r="E621"/>
      <c r="F621"/>
      <c r="G621" s="398"/>
      <c r="H621" s="164"/>
      <c r="I621" s="164"/>
      <c r="J621" s="399"/>
      <c r="K621" s="164"/>
      <c r="L621" s="164"/>
      <c r="M621"/>
      <c r="N621"/>
      <c r="O621"/>
      <c r="P621"/>
      <c r="Q621"/>
      <c r="R621"/>
      <c r="S621"/>
      <c r="T621" s="398"/>
      <c r="U621"/>
      <c r="V621"/>
      <c r="W621"/>
    </row>
    <row r="622" spans="1:23" x14ac:dyDescent="0.25">
      <c r="A622"/>
      <c r="B622" s="398"/>
      <c r="C622"/>
      <c r="D622"/>
      <c r="E622"/>
      <c r="F622"/>
      <c r="G622" s="398"/>
      <c r="H622" s="164"/>
      <c r="I622" s="164"/>
      <c r="J622" s="399"/>
      <c r="K622" s="164"/>
      <c r="L622" s="164"/>
      <c r="M622"/>
      <c r="N622"/>
      <c r="O622"/>
      <c r="P622"/>
      <c r="Q622"/>
      <c r="R622"/>
      <c r="S622"/>
      <c r="T622" s="398"/>
      <c r="U622"/>
      <c r="V622"/>
      <c r="W622"/>
    </row>
    <row r="623" spans="1:23" x14ac:dyDescent="0.25">
      <c r="A623"/>
      <c r="B623" s="398"/>
      <c r="C623"/>
      <c r="D623"/>
      <c r="E623"/>
      <c r="F623"/>
      <c r="G623" s="398"/>
      <c r="H623" s="164"/>
      <c r="I623" s="164"/>
      <c r="J623" s="399"/>
      <c r="K623" s="164"/>
      <c r="L623" s="164"/>
      <c r="M623"/>
      <c r="N623"/>
      <c r="O623"/>
      <c r="P623"/>
      <c r="Q623"/>
      <c r="R623"/>
      <c r="S623"/>
      <c r="T623" s="398"/>
      <c r="U623"/>
      <c r="V623"/>
      <c r="W623"/>
    </row>
    <row r="624" spans="1:23" x14ac:dyDescent="0.25">
      <c r="A624"/>
      <c r="B624" s="398"/>
      <c r="C624"/>
      <c r="D624"/>
      <c r="E624"/>
      <c r="F624"/>
      <c r="G624" s="398"/>
      <c r="H624" s="164"/>
      <c r="I624" s="164"/>
      <c r="J624" s="399"/>
      <c r="K624" s="164"/>
      <c r="L624" s="164"/>
      <c r="M624"/>
      <c r="N624"/>
      <c r="O624"/>
      <c r="P624"/>
      <c r="Q624"/>
      <c r="R624"/>
      <c r="S624"/>
      <c r="T624" s="398"/>
      <c r="U624"/>
      <c r="V624"/>
      <c r="W624"/>
    </row>
    <row r="625" spans="1:23" x14ac:dyDescent="0.25">
      <c r="A625"/>
      <c r="B625" s="398"/>
      <c r="C625"/>
      <c r="D625"/>
      <c r="E625"/>
      <c r="F625"/>
      <c r="G625" s="398"/>
      <c r="H625" s="164"/>
      <c r="I625" s="164"/>
      <c r="J625" s="399"/>
      <c r="K625" s="164"/>
      <c r="L625" s="164"/>
      <c r="M625"/>
      <c r="N625"/>
      <c r="O625"/>
      <c r="P625"/>
      <c r="Q625"/>
      <c r="R625"/>
      <c r="S625"/>
      <c r="T625" s="398"/>
      <c r="U625"/>
      <c r="V625"/>
      <c r="W625"/>
    </row>
    <row r="626" spans="1:23" x14ac:dyDescent="0.25">
      <c r="A626"/>
      <c r="B626" s="398"/>
      <c r="C626"/>
      <c r="D626"/>
      <c r="E626"/>
      <c r="F626"/>
      <c r="G626" s="398"/>
      <c r="H626" s="164"/>
      <c r="I626" s="164"/>
      <c r="J626" s="399"/>
      <c r="K626" s="164"/>
      <c r="L626" s="164"/>
      <c r="M626"/>
      <c r="N626"/>
      <c r="O626"/>
      <c r="P626"/>
      <c r="Q626"/>
      <c r="R626"/>
      <c r="S626"/>
      <c r="T626" s="398"/>
      <c r="U626"/>
      <c r="V626"/>
      <c r="W626"/>
    </row>
    <row r="627" spans="1:23" x14ac:dyDescent="0.25">
      <c r="A627"/>
      <c r="B627" s="398"/>
      <c r="C627"/>
      <c r="D627"/>
      <c r="E627"/>
      <c r="F627"/>
      <c r="G627" s="398"/>
      <c r="H627" s="164"/>
      <c r="I627" s="164"/>
      <c r="J627" s="399"/>
      <c r="K627" s="164"/>
      <c r="L627" s="164"/>
      <c r="M627"/>
      <c r="N627"/>
      <c r="O627"/>
      <c r="P627"/>
      <c r="Q627"/>
      <c r="R627"/>
      <c r="S627"/>
      <c r="T627" s="398"/>
      <c r="U627"/>
      <c r="V627"/>
      <c r="W627"/>
    </row>
    <row r="628" spans="1:23" x14ac:dyDescent="0.25">
      <c r="A628"/>
      <c r="B628" s="398"/>
      <c r="C628"/>
      <c r="D628"/>
      <c r="E628"/>
      <c r="F628"/>
      <c r="G628" s="398"/>
      <c r="H628" s="164"/>
      <c r="I628" s="164"/>
      <c r="J628" s="399"/>
      <c r="K628" s="164"/>
      <c r="L628" s="164"/>
      <c r="M628"/>
      <c r="N628"/>
      <c r="O628"/>
      <c r="P628"/>
      <c r="Q628"/>
      <c r="R628"/>
      <c r="S628"/>
      <c r="T628" s="398"/>
      <c r="U628"/>
      <c r="V628"/>
      <c r="W628"/>
    </row>
    <row r="629" spans="1:23" x14ac:dyDescent="0.25">
      <c r="A629"/>
      <c r="B629" s="398"/>
      <c r="C629"/>
      <c r="D629"/>
      <c r="E629"/>
      <c r="F629"/>
      <c r="G629" s="398"/>
      <c r="H629" s="164"/>
      <c r="I629" s="164"/>
      <c r="J629" s="399"/>
      <c r="K629" s="164"/>
      <c r="L629" s="164"/>
      <c r="M629"/>
      <c r="N629"/>
      <c r="O629"/>
      <c r="P629"/>
      <c r="Q629"/>
      <c r="R629"/>
      <c r="S629"/>
      <c r="T629" s="398"/>
      <c r="U629"/>
      <c r="V629"/>
      <c r="W629"/>
    </row>
    <row r="630" spans="1:23" x14ac:dyDescent="0.25">
      <c r="A630"/>
      <c r="B630" s="398"/>
      <c r="C630"/>
      <c r="D630"/>
      <c r="E630"/>
      <c r="F630"/>
      <c r="G630" s="398"/>
      <c r="H630" s="164"/>
      <c r="I630" s="164"/>
      <c r="J630" s="399"/>
      <c r="K630" s="164"/>
      <c r="L630" s="164"/>
      <c r="M630"/>
      <c r="N630"/>
      <c r="O630"/>
      <c r="P630"/>
      <c r="Q630"/>
      <c r="R630"/>
      <c r="S630"/>
      <c r="T630" s="398"/>
      <c r="U630"/>
      <c r="V630"/>
      <c r="W630"/>
    </row>
    <row r="631" spans="1:23" x14ac:dyDescent="0.25">
      <c r="A631"/>
      <c r="B631" s="398"/>
      <c r="C631"/>
      <c r="D631"/>
      <c r="E631"/>
      <c r="F631"/>
      <c r="G631" s="398"/>
      <c r="H631" s="164"/>
      <c r="I631" s="164"/>
      <c r="J631" s="399"/>
      <c r="K631" s="164"/>
      <c r="L631" s="164"/>
      <c r="M631"/>
      <c r="N631"/>
      <c r="O631"/>
      <c r="P631"/>
      <c r="Q631"/>
      <c r="R631"/>
      <c r="S631"/>
      <c r="T631" s="398"/>
      <c r="U631"/>
      <c r="V631"/>
      <c r="W631"/>
    </row>
    <row r="632" spans="1:23" x14ac:dyDescent="0.25">
      <c r="A632"/>
      <c r="B632" s="398"/>
      <c r="C632"/>
      <c r="D632"/>
      <c r="E632"/>
      <c r="F632"/>
      <c r="G632" s="398"/>
      <c r="H632" s="164"/>
      <c r="I632" s="164"/>
      <c r="J632" s="399"/>
      <c r="K632" s="164"/>
      <c r="L632" s="164"/>
      <c r="M632"/>
      <c r="N632"/>
      <c r="O632"/>
      <c r="P632"/>
      <c r="Q632"/>
      <c r="R632"/>
      <c r="S632"/>
      <c r="T632" s="398"/>
      <c r="U632"/>
      <c r="V632"/>
      <c r="W632"/>
    </row>
    <row r="633" spans="1:23" x14ac:dyDescent="0.25">
      <c r="A633"/>
      <c r="B633" s="398"/>
      <c r="C633"/>
      <c r="D633"/>
      <c r="E633"/>
      <c r="F633"/>
      <c r="G633" s="398"/>
      <c r="H633" s="164"/>
      <c r="I633" s="164"/>
      <c r="J633" s="399"/>
      <c r="K633" s="164"/>
      <c r="L633" s="164"/>
      <c r="M633"/>
      <c r="N633"/>
      <c r="O633"/>
      <c r="P633"/>
      <c r="Q633"/>
      <c r="R633"/>
      <c r="S633"/>
      <c r="T633" s="398"/>
      <c r="U633"/>
      <c r="V633"/>
      <c r="W633"/>
    </row>
    <row r="634" spans="1:23" x14ac:dyDescent="0.25">
      <c r="A634"/>
      <c r="B634" s="398"/>
      <c r="C634"/>
      <c r="D634"/>
      <c r="E634"/>
      <c r="F634"/>
      <c r="G634" s="398"/>
      <c r="H634" s="164"/>
      <c r="I634" s="164"/>
      <c r="J634" s="399"/>
      <c r="K634" s="164"/>
      <c r="L634" s="164"/>
      <c r="M634"/>
      <c r="N634"/>
      <c r="O634"/>
      <c r="P634"/>
      <c r="Q634"/>
      <c r="R634"/>
      <c r="S634"/>
      <c r="T634" s="398"/>
      <c r="U634"/>
      <c r="V634"/>
      <c r="W634"/>
    </row>
    <row r="635" spans="1:23" x14ac:dyDescent="0.25">
      <c r="A635"/>
      <c r="B635" s="398"/>
      <c r="C635"/>
      <c r="D635"/>
      <c r="E635"/>
      <c r="F635"/>
      <c r="G635" s="398"/>
      <c r="H635" s="164"/>
      <c r="I635" s="164"/>
      <c r="J635" s="399"/>
      <c r="K635" s="164"/>
      <c r="L635" s="164"/>
      <c r="M635"/>
      <c r="N635"/>
      <c r="O635"/>
      <c r="P635"/>
      <c r="Q635"/>
      <c r="R635"/>
      <c r="S635"/>
      <c r="T635" s="398"/>
      <c r="U635"/>
      <c r="V635"/>
      <c r="W635"/>
    </row>
    <row r="636" spans="1:23" x14ac:dyDescent="0.25">
      <c r="A636"/>
      <c r="B636" s="398"/>
      <c r="C636"/>
      <c r="D636"/>
      <c r="E636"/>
      <c r="F636"/>
      <c r="G636" s="398"/>
      <c r="H636" s="164"/>
      <c r="I636" s="164"/>
      <c r="J636" s="399"/>
      <c r="K636" s="164"/>
      <c r="L636" s="164"/>
      <c r="M636"/>
      <c r="N636"/>
      <c r="O636"/>
      <c r="P636"/>
      <c r="Q636"/>
      <c r="R636"/>
      <c r="S636"/>
      <c r="T636" s="398"/>
      <c r="U636"/>
      <c r="V636"/>
      <c r="W636"/>
    </row>
    <row r="637" spans="1:23" x14ac:dyDescent="0.25">
      <c r="A637"/>
      <c r="B637" s="398"/>
      <c r="C637"/>
      <c r="D637"/>
      <c r="E637"/>
      <c r="F637"/>
      <c r="G637" s="398"/>
      <c r="H637" s="164"/>
      <c r="I637" s="164"/>
      <c r="J637" s="399"/>
      <c r="K637" s="164"/>
      <c r="L637" s="164"/>
      <c r="M637"/>
      <c r="N637"/>
      <c r="O637"/>
      <c r="P637"/>
      <c r="Q637"/>
      <c r="R637"/>
      <c r="S637"/>
      <c r="T637" s="398"/>
      <c r="U637"/>
      <c r="V637"/>
      <c r="W637"/>
    </row>
    <row r="638" spans="1:23" x14ac:dyDescent="0.25">
      <c r="A638"/>
      <c r="B638" s="398"/>
      <c r="C638"/>
      <c r="D638"/>
      <c r="E638"/>
      <c r="F638"/>
      <c r="G638" s="398"/>
      <c r="H638" s="164"/>
      <c r="I638" s="164"/>
      <c r="J638" s="399"/>
      <c r="K638" s="164"/>
      <c r="L638" s="164"/>
      <c r="M638"/>
      <c r="N638"/>
      <c r="O638"/>
      <c r="P638"/>
      <c r="Q638"/>
      <c r="R638"/>
      <c r="S638"/>
      <c r="T638" s="398"/>
      <c r="U638"/>
      <c r="V638"/>
      <c r="W638"/>
    </row>
    <row r="639" spans="1:23" x14ac:dyDescent="0.25">
      <c r="A639"/>
      <c r="B639" s="398"/>
      <c r="C639"/>
      <c r="D639"/>
      <c r="E639"/>
      <c r="F639"/>
      <c r="G639" s="398"/>
      <c r="H639" s="164"/>
      <c r="I639" s="164"/>
      <c r="J639" s="399"/>
      <c r="K639" s="164"/>
      <c r="L639" s="164"/>
      <c r="M639"/>
      <c r="N639"/>
      <c r="O639"/>
      <c r="P639"/>
      <c r="Q639"/>
      <c r="R639"/>
      <c r="S639"/>
      <c r="T639" s="398"/>
      <c r="U639"/>
      <c r="V639"/>
      <c r="W639"/>
    </row>
    <row r="640" spans="1:23" x14ac:dyDescent="0.25">
      <c r="A640"/>
      <c r="B640" s="398"/>
      <c r="C640"/>
      <c r="D640"/>
      <c r="E640"/>
      <c r="F640"/>
      <c r="G640" s="398"/>
      <c r="H640" s="164"/>
      <c r="I640" s="164"/>
      <c r="J640" s="399"/>
      <c r="K640" s="164"/>
      <c r="L640" s="164"/>
      <c r="M640"/>
      <c r="N640"/>
      <c r="O640"/>
      <c r="P640"/>
      <c r="Q640"/>
      <c r="R640"/>
      <c r="S640"/>
      <c r="T640" s="398"/>
      <c r="U640"/>
      <c r="V640"/>
      <c r="W640"/>
    </row>
    <row r="641" spans="1:23" x14ac:dyDescent="0.25">
      <c r="A641"/>
      <c r="B641" s="398"/>
      <c r="C641"/>
      <c r="D641"/>
      <c r="E641"/>
      <c r="F641"/>
      <c r="G641" s="398"/>
      <c r="H641" s="164"/>
      <c r="I641" s="164"/>
      <c r="J641" s="399"/>
      <c r="K641" s="164"/>
      <c r="L641" s="164"/>
      <c r="M641"/>
      <c r="N641"/>
      <c r="O641"/>
      <c r="P641"/>
      <c r="Q641"/>
      <c r="R641"/>
      <c r="S641"/>
      <c r="T641" s="398"/>
      <c r="U641"/>
      <c r="V641"/>
      <c r="W641"/>
    </row>
    <row r="642" spans="1:23" x14ac:dyDescent="0.25">
      <c r="A642"/>
      <c r="B642" s="398"/>
      <c r="C642"/>
      <c r="D642"/>
      <c r="E642"/>
      <c r="F642"/>
      <c r="G642" s="398"/>
      <c r="H642" s="164"/>
      <c r="I642" s="164"/>
      <c r="J642" s="399"/>
      <c r="K642" s="164"/>
      <c r="L642" s="164"/>
      <c r="M642"/>
      <c r="N642"/>
      <c r="O642"/>
      <c r="P642"/>
      <c r="Q642"/>
      <c r="R642"/>
      <c r="S642"/>
      <c r="T642" s="398"/>
      <c r="U642"/>
      <c r="V642"/>
      <c r="W642"/>
    </row>
    <row r="643" spans="1:23" x14ac:dyDescent="0.25">
      <c r="A643"/>
      <c r="B643" s="398"/>
      <c r="C643"/>
      <c r="D643"/>
      <c r="E643"/>
      <c r="F643"/>
      <c r="G643" s="398"/>
      <c r="H643" s="164"/>
      <c r="I643" s="164"/>
      <c r="J643" s="399"/>
      <c r="K643" s="164"/>
      <c r="L643" s="164"/>
      <c r="M643"/>
      <c r="N643"/>
      <c r="O643"/>
      <c r="P643"/>
      <c r="Q643"/>
      <c r="R643"/>
      <c r="S643"/>
      <c r="T643" s="398"/>
      <c r="U643"/>
      <c r="V643"/>
      <c r="W643"/>
    </row>
    <row r="644" spans="1:23" x14ac:dyDescent="0.25">
      <c r="A644"/>
      <c r="B644" s="398"/>
      <c r="C644"/>
      <c r="D644"/>
      <c r="E644"/>
      <c r="F644"/>
      <c r="G644" s="398"/>
      <c r="H644" s="164"/>
      <c r="I644" s="164"/>
      <c r="J644" s="399"/>
      <c r="K644" s="164"/>
      <c r="L644" s="164"/>
      <c r="M644"/>
      <c r="N644"/>
      <c r="O644"/>
      <c r="P644"/>
      <c r="Q644"/>
      <c r="R644"/>
      <c r="S644"/>
      <c r="T644" s="398"/>
      <c r="U644"/>
      <c r="V644"/>
      <c r="W644"/>
    </row>
    <row r="645" spans="1:23" x14ac:dyDescent="0.25">
      <c r="A645"/>
      <c r="B645" s="398"/>
      <c r="C645"/>
      <c r="D645"/>
      <c r="E645"/>
      <c r="F645"/>
      <c r="G645" s="398"/>
      <c r="H645" s="164"/>
      <c r="I645" s="164"/>
      <c r="J645" s="399"/>
      <c r="K645" s="164"/>
      <c r="L645" s="164"/>
      <c r="M645"/>
      <c r="N645"/>
      <c r="O645"/>
      <c r="P645"/>
      <c r="Q645"/>
      <c r="R645"/>
      <c r="S645"/>
      <c r="T645" s="398"/>
      <c r="U645"/>
      <c r="V645"/>
      <c r="W645"/>
    </row>
    <row r="646" spans="1:23" x14ac:dyDescent="0.25">
      <c r="A646"/>
      <c r="B646" s="398"/>
      <c r="C646"/>
      <c r="D646"/>
      <c r="E646"/>
      <c r="F646"/>
      <c r="G646" s="398"/>
      <c r="H646" s="164"/>
      <c r="I646" s="164"/>
      <c r="J646" s="399"/>
      <c r="K646" s="164"/>
      <c r="L646" s="164"/>
      <c r="M646"/>
      <c r="N646"/>
      <c r="O646"/>
      <c r="P646"/>
      <c r="Q646"/>
      <c r="R646"/>
      <c r="S646"/>
      <c r="T646" s="398"/>
      <c r="U646"/>
      <c r="V646"/>
      <c r="W646"/>
    </row>
    <row r="647" spans="1:23" x14ac:dyDescent="0.25">
      <c r="A647"/>
      <c r="B647" s="398"/>
      <c r="C647"/>
      <c r="D647"/>
      <c r="E647"/>
      <c r="F647"/>
      <c r="G647" s="398"/>
      <c r="H647" s="164"/>
      <c r="I647" s="164"/>
      <c r="J647" s="399"/>
      <c r="K647" s="164"/>
      <c r="L647" s="164"/>
      <c r="M647"/>
      <c r="N647"/>
      <c r="O647"/>
      <c r="P647"/>
      <c r="Q647"/>
      <c r="R647"/>
      <c r="S647"/>
      <c r="T647" s="398"/>
      <c r="U647"/>
      <c r="V647"/>
      <c r="W647"/>
    </row>
    <row r="648" spans="1:23" x14ac:dyDescent="0.25">
      <c r="A648"/>
      <c r="B648" s="398"/>
      <c r="C648"/>
      <c r="D648"/>
      <c r="E648"/>
      <c r="F648"/>
      <c r="G648" s="398"/>
      <c r="H648" s="164"/>
      <c r="I648" s="164"/>
      <c r="J648" s="399"/>
      <c r="K648" s="164"/>
      <c r="L648" s="164"/>
      <c r="M648"/>
      <c r="N648"/>
      <c r="O648"/>
      <c r="P648"/>
      <c r="Q648"/>
      <c r="R648"/>
      <c r="S648"/>
      <c r="T648" s="398"/>
      <c r="U648"/>
      <c r="V648"/>
      <c r="W648"/>
    </row>
    <row r="649" spans="1:23" x14ac:dyDescent="0.25">
      <c r="A649"/>
      <c r="B649" s="398"/>
      <c r="C649"/>
      <c r="D649"/>
      <c r="E649"/>
      <c r="F649"/>
      <c r="G649" s="398"/>
      <c r="H649" s="164"/>
      <c r="I649" s="164"/>
      <c r="J649" s="399"/>
      <c r="K649" s="164"/>
      <c r="L649" s="164"/>
      <c r="M649"/>
      <c r="N649"/>
      <c r="O649"/>
      <c r="P649"/>
      <c r="Q649"/>
      <c r="R649"/>
      <c r="S649"/>
      <c r="T649" s="398"/>
      <c r="U649"/>
      <c r="V649"/>
      <c r="W649"/>
    </row>
    <row r="650" spans="1:23" x14ac:dyDescent="0.25">
      <c r="A650"/>
      <c r="B650" s="398"/>
      <c r="C650"/>
      <c r="D650"/>
      <c r="E650"/>
      <c r="F650"/>
      <c r="G650" s="398"/>
      <c r="H650" s="164"/>
      <c r="I650" s="164"/>
      <c r="J650" s="399"/>
      <c r="K650" s="164"/>
      <c r="L650" s="164"/>
      <c r="M650"/>
      <c r="N650"/>
      <c r="O650"/>
      <c r="P650"/>
      <c r="Q650"/>
      <c r="R650"/>
      <c r="S650"/>
      <c r="T650" s="398"/>
      <c r="U650"/>
      <c r="V650"/>
      <c r="W650"/>
    </row>
    <row r="651" spans="1:23" x14ac:dyDescent="0.25">
      <c r="A651"/>
      <c r="B651" s="398"/>
      <c r="C651"/>
      <c r="D651"/>
      <c r="E651"/>
      <c r="F651"/>
      <c r="G651" s="398"/>
      <c r="H651" s="164"/>
      <c r="I651" s="164"/>
      <c r="J651" s="399"/>
      <c r="K651" s="164"/>
      <c r="L651" s="164"/>
      <c r="M651"/>
      <c r="N651"/>
      <c r="O651"/>
      <c r="P651"/>
      <c r="Q651"/>
      <c r="R651"/>
      <c r="S651"/>
      <c r="T651" s="398"/>
      <c r="U651"/>
      <c r="V651"/>
      <c r="W651"/>
    </row>
    <row r="652" spans="1:23" x14ac:dyDescent="0.25">
      <c r="A652"/>
      <c r="B652" s="398"/>
      <c r="C652"/>
      <c r="D652"/>
      <c r="E652"/>
      <c r="F652"/>
      <c r="G652" s="398"/>
      <c r="H652" s="164"/>
      <c r="I652" s="164"/>
      <c r="J652" s="399"/>
      <c r="K652" s="164"/>
      <c r="L652" s="164"/>
      <c r="M652"/>
      <c r="N652"/>
      <c r="O652"/>
      <c r="P652"/>
      <c r="Q652"/>
      <c r="R652"/>
      <c r="S652"/>
      <c r="T652" s="398"/>
      <c r="U652"/>
      <c r="V652"/>
      <c r="W652"/>
    </row>
    <row r="653" spans="1:23" x14ac:dyDescent="0.25">
      <c r="A653"/>
      <c r="B653" s="398"/>
      <c r="C653"/>
      <c r="D653"/>
      <c r="E653"/>
      <c r="F653"/>
      <c r="G653" s="398"/>
      <c r="H653" s="164"/>
      <c r="I653" s="164"/>
      <c r="J653" s="399"/>
      <c r="K653" s="164"/>
      <c r="L653" s="164"/>
      <c r="M653"/>
      <c r="N653"/>
      <c r="O653"/>
      <c r="P653"/>
      <c r="Q653"/>
      <c r="R653"/>
      <c r="S653"/>
      <c r="T653" s="398"/>
      <c r="U653"/>
      <c r="V653"/>
      <c r="W653"/>
    </row>
    <row r="654" spans="1:23" x14ac:dyDescent="0.25">
      <c r="A654"/>
      <c r="B654" s="398"/>
      <c r="C654"/>
      <c r="D654"/>
      <c r="E654"/>
      <c r="F654"/>
      <c r="G654" s="398"/>
      <c r="H654" s="164"/>
      <c r="I654" s="164"/>
      <c r="J654" s="399"/>
      <c r="K654" s="164"/>
      <c r="L654" s="164"/>
      <c r="M654"/>
      <c r="N654"/>
      <c r="O654"/>
      <c r="P654"/>
      <c r="Q654"/>
      <c r="R654"/>
      <c r="S654"/>
      <c r="T654" s="398"/>
      <c r="U654"/>
      <c r="V654"/>
      <c r="W654"/>
    </row>
    <row r="655" spans="1:23" x14ac:dyDescent="0.25">
      <c r="A655"/>
      <c r="B655" s="398"/>
      <c r="C655"/>
      <c r="D655"/>
      <c r="E655"/>
      <c r="F655"/>
      <c r="G655" s="398"/>
      <c r="H655" s="164"/>
      <c r="I655" s="164"/>
      <c r="J655" s="399"/>
      <c r="K655" s="164"/>
      <c r="L655" s="164"/>
      <c r="M655"/>
      <c r="N655"/>
      <c r="O655"/>
      <c r="P655"/>
      <c r="Q655"/>
      <c r="R655"/>
      <c r="S655"/>
      <c r="T655" s="398"/>
      <c r="U655"/>
      <c r="V655"/>
      <c r="W655"/>
    </row>
    <row r="656" spans="1:23" x14ac:dyDescent="0.25">
      <c r="A656"/>
      <c r="B656" s="398"/>
      <c r="C656"/>
      <c r="D656"/>
      <c r="E656"/>
      <c r="F656"/>
      <c r="G656" s="398"/>
      <c r="H656" s="164"/>
      <c r="I656" s="164"/>
      <c r="J656" s="399"/>
      <c r="K656" s="164"/>
      <c r="L656" s="164"/>
      <c r="M656"/>
      <c r="N656"/>
      <c r="O656"/>
      <c r="P656"/>
      <c r="Q656"/>
      <c r="R656"/>
      <c r="S656"/>
      <c r="T656" s="398"/>
      <c r="U656"/>
      <c r="V656"/>
      <c r="W656"/>
    </row>
    <row r="657" spans="1:23" x14ac:dyDescent="0.25">
      <c r="A657"/>
      <c r="B657" s="398"/>
      <c r="C657"/>
      <c r="D657"/>
      <c r="E657"/>
      <c r="F657"/>
      <c r="G657" s="398"/>
      <c r="H657" s="164"/>
      <c r="I657" s="164"/>
      <c r="J657" s="399"/>
      <c r="K657" s="164"/>
      <c r="L657" s="164"/>
      <c r="M657"/>
      <c r="N657"/>
      <c r="O657"/>
      <c r="P657"/>
      <c r="Q657"/>
      <c r="R657"/>
      <c r="S657"/>
      <c r="T657" s="398"/>
      <c r="U657"/>
      <c r="V657"/>
      <c r="W657"/>
    </row>
    <row r="658" spans="1:23" x14ac:dyDescent="0.25">
      <c r="A658"/>
      <c r="B658" s="398"/>
      <c r="C658"/>
      <c r="D658"/>
      <c r="E658"/>
      <c r="F658"/>
      <c r="G658" s="398"/>
      <c r="H658" s="164"/>
      <c r="I658" s="164"/>
      <c r="J658" s="399"/>
      <c r="K658" s="164"/>
      <c r="L658" s="164"/>
      <c r="M658"/>
      <c r="N658"/>
      <c r="O658"/>
      <c r="P658"/>
      <c r="Q658"/>
      <c r="R658"/>
      <c r="S658"/>
      <c r="T658" s="398"/>
      <c r="U658"/>
      <c r="V658"/>
      <c r="W658"/>
    </row>
    <row r="659" spans="1:23" x14ac:dyDescent="0.25">
      <c r="A659"/>
      <c r="B659" s="398"/>
      <c r="C659"/>
      <c r="D659"/>
      <c r="E659"/>
      <c r="F659"/>
      <c r="G659" s="398"/>
      <c r="H659" s="164"/>
      <c r="I659" s="164"/>
      <c r="J659" s="399"/>
      <c r="K659" s="164"/>
      <c r="L659" s="164"/>
      <c r="M659"/>
      <c r="N659"/>
      <c r="O659"/>
      <c r="P659"/>
      <c r="Q659"/>
      <c r="R659"/>
      <c r="S659"/>
      <c r="T659" s="398"/>
      <c r="U659"/>
      <c r="V659"/>
      <c r="W659"/>
    </row>
    <row r="660" spans="1:23" x14ac:dyDescent="0.25">
      <c r="A660"/>
      <c r="B660" s="398"/>
      <c r="C660"/>
      <c r="D660"/>
      <c r="E660"/>
      <c r="F660"/>
      <c r="G660" s="398"/>
      <c r="H660" s="164"/>
      <c r="I660" s="164"/>
      <c r="J660" s="399"/>
      <c r="K660" s="164"/>
      <c r="L660" s="164"/>
      <c r="M660"/>
      <c r="N660"/>
      <c r="O660"/>
      <c r="P660"/>
      <c r="Q660"/>
      <c r="R660"/>
      <c r="S660"/>
      <c r="T660" s="398"/>
      <c r="U660"/>
      <c r="V660"/>
      <c r="W660"/>
    </row>
    <row r="661" spans="1:23" x14ac:dyDescent="0.25">
      <c r="A661"/>
      <c r="B661" s="398"/>
      <c r="C661"/>
      <c r="D661"/>
      <c r="E661"/>
      <c r="F661"/>
      <c r="G661" s="398"/>
      <c r="H661" s="164"/>
      <c r="I661" s="164"/>
      <c r="J661" s="399"/>
      <c r="K661" s="164"/>
      <c r="L661" s="164"/>
      <c r="M661"/>
      <c r="N661"/>
      <c r="O661"/>
      <c r="P661"/>
      <c r="Q661"/>
      <c r="R661"/>
      <c r="S661"/>
      <c r="T661" s="398"/>
      <c r="U661"/>
      <c r="V661"/>
      <c r="W661"/>
    </row>
    <row r="662" spans="1:23" x14ac:dyDescent="0.25">
      <c r="A662"/>
      <c r="B662" s="398"/>
      <c r="C662"/>
      <c r="D662"/>
      <c r="E662"/>
      <c r="F662"/>
      <c r="G662" s="398"/>
      <c r="H662" s="164"/>
      <c r="I662" s="164"/>
      <c r="J662" s="399"/>
      <c r="K662" s="164"/>
      <c r="L662" s="164"/>
      <c r="M662"/>
      <c r="N662"/>
      <c r="O662"/>
      <c r="P662"/>
      <c r="Q662"/>
      <c r="R662"/>
      <c r="S662"/>
      <c r="T662" s="398"/>
      <c r="U662"/>
      <c r="V662"/>
      <c r="W662"/>
    </row>
    <row r="663" spans="1:23" x14ac:dyDescent="0.25">
      <c r="A663"/>
      <c r="B663" s="398"/>
      <c r="C663"/>
      <c r="D663"/>
      <c r="E663"/>
      <c r="F663"/>
      <c r="G663" s="398"/>
      <c r="H663" s="164"/>
      <c r="I663" s="164"/>
      <c r="J663" s="399"/>
      <c r="K663" s="164"/>
      <c r="L663" s="164"/>
      <c r="M663"/>
      <c r="N663"/>
      <c r="O663"/>
      <c r="P663"/>
      <c r="Q663"/>
      <c r="R663"/>
      <c r="S663"/>
      <c r="T663" s="398"/>
      <c r="U663"/>
      <c r="V663"/>
      <c r="W663"/>
    </row>
    <row r="664" spans="1:23" x14ac:dyDescent="0.25">
      <c r="A664"/>
      <c r="B664" s="398"/>
      <c r="C664"/>
      <c r="D664"/>
      <c r="E664"/>
      <c r="F664"/>
      <c r="G664" s="398"/>
      <c r="H664" s="164"/>
      <c r="I664" s="164"/>
      <c r="J664" s="399"/>
      <c r="K664" s="164"/>
      <c r="L664" s="164"/>
      <c r="M664"/>
      <c r="N664"/>
      <c r="O664"/>
      <c r="P664"/>
      <c r="Q664"/>
      <c r="R664"/>
      <c r="S664"/>
      <c r="T664" s="398"/>
      <c r="U664"/>
      <c r="V664"/>
      <c r="W664"/>
    </row>
    <row r="665" spans="1:23" x14ac:dyDescent="0.25">
      <c r="A665"/>
      <c r="B665" s="398"/>
      <c r="C665"/>
      <c r="D665"/>
      <c r="E665"/>
      <c r="F665"/>
      <c r="G665" s="398"/>
      <c r="H665" s="164"/>
      <c r="I665" s="164"/>
      <c r="J665" s="399"/>
      <c r="K665" s="164"/>
      <c r="L665" s="164"/>
      <c r="M665"/>
      <c r="N665"/>
      <c r="O665"/>
      <c r="P665"/>
      <c r="Q665"/>
      <c r="R665"/>
      <c r="S665"/>
      <c r="T665" s="398"/>
      <c r="U665"/>
      <c r="V665"/>
      <c r="W665"/>
    </row>
    <row r="666" spans="1:23" x14ac:dyDescent="0.25">
      <c r="A666"/>
      <c r="B666" s="398"/>
      <c r="C666"/>
      <c r="D666"/>
      <c r="E666"/>
      <c r="F666"/>
      <c r="G666" s="398"/>
      <c r="H666" s="164"/>
      <c r="I666" s="164"/>
      <c r="J666" s="399"/>
      <c r="K666" s="164"/>
      <c r="L666" s="164"/>
      <c r="M666"/>
      <c r="N666"/>
      <c r="O666"/>
      <c r="P666"/>
      <c r="Q666"/>
      <c r="R666"/>
      <c r="S666"/>
      <c r="T666" s="398"/>
      <c r="U666"/>
      <c r="V666"/>
      <c r="W666"/>
    </row>
    <row r="667" spans="1:23" x14ac:dyDescent="0.25">
      <c r="A667"/>
      <c r="B667" s="398"/>
      <c r="C667"/>
      <c r="D667"/>
      <c r="E667"/>
      <c r="F667"/>
      <c r="G667" s="398"/>
      <c r="H667" s="164"/>
      <c r="I667" s="164"/>
      <c r="J667" s="399"/>
      <c r="K667" s="164"/>
      <c r="L667" s="164"/>
      <c r="M667"/>
      <c r="N667"/>
      <c r="O667"/>
      <c r="P667"/>
      <c r="Q667"/>
      <c r="R667"/>
      <c r="S667"/>
      <c r="T667" s="398"/>
      <c r="U667"/>
      <c r="V667"/>
      <c r="W667"/>
    </row>
    <row r="668" spans="1:23" x14ac:dyDescent="0.25">
      <c r="A668"/>
      <c r="B668" s="398"/>
      <c r="C668"/>
      <c r="D668"/>
      <c r="E668"/>
      <c r="F668"/>
      <c r="G668" s="398"/>
      <c r="H668" s="164"/>
      <c r="I668" s="164"/>
      <c r="J668" s="399"/>
      <c r="K668" s="164"/>
      <c r="L668" s="164"/>
      <c r="M668"/>
      <c r="N668"/>
      <c r="O668"/>
      <c r="P668"/>
      <c r="Q668"/>
      <c r="R668"/>
      <c r="S668"/>
      <c r="T668" s="398"/>
      <c r="U668"/>
      <c r="V668"/>
      <c r="W668"/>
    </row>
    <row r="669" spans="1:23" x14ac:dyDescent="0.25">
      <c r="A669"/>
      <c r="B669" s="398"/>
      <c r="C669"/>
      <c r="D669"/>
      <c r="E669"/>
      <c r="F669"/>
      <c r="G669" s="398"/>
      <c r="H669" s="164"/>
      <c r="I669" s="164"/>
      <c r="J669" s="399"/>
      <c r="K669" s="164"/>
      <c r="L669" s="164"/>
      <c r="M669"/>
      <c r="N669"/>
      <c r="O669"/>
      <c r="P669"/>
      <c r="Q669"/>
      <c r="R669"/>
      <c r="S669"/>
      <c r="T669" s="398"/>
      <c r="U669"/>
      <c r="V669"/>
      <c r="W669"/>
    </row>
    <row r="670" spans="1:23" x14ac:dyDescent="0.25">
      <c r="A670"/>
      <c r="B670" s="398"/>
      <c r="C670"/>
      <c r="D670"/>
      <c r="E670"/>
      <c r="F670"/>
      <c r="G670" s="398"/>
      <c r="H670" s="164"/>
      <c r="I670" s="164"/>
      <c r="J670" s="399"/>
      <c r="K670" s="164"/>
      <c r="L670" s="164"/>
      <c r="M670"/>
      <c r="N670"/>
      <c r="O670"/>
      <c r="P670"/>
      <c r="Q670"/>
      <c r="R670"/>
      <c r="S670"/>
      <c r="T670" s="398"/>
      <c r="U670"/>
      <c r="V670"/>
      <c r="W670"/>
    </row>
    <row r="671" spans="1:23" x14ac:dyDescent="0.25">
      <c r="A671"/>
      <c r="B671" s="398"/>
      <c r="C671"/>
      <c r="D671"/>
      <c r="E671"/>
      <c r="F671"/>
      <c r="G671" s="398"/>
      <c r="H671" s="164"/>
      <c r="I671" s="164"/>
      <c r="J671" s="399"/>
      <c r="K671" s="164"/>
      <c r="L671" s="164"/>
      <c r="M671"/>
      <c r="N671"/>
      <c r="O671"/>
      <c r="P671"/>
      <c r="Q671"/>
      <c r="R671"/>
      <c r="S671"/>
      <c r="T671" s="398"/>
      <c r="U671"/>
      <c r="V671"/>
      <c r="W671"/>
    </row>
    <row r="672" spans="1:23" x14ac:dyDescent="0.25">
      <c r="A672"/>
      <c r="B672" s="398"/>
      <c r="C672"/>
      <c r="D672"/>
      <c r="E672"/>
      <c r="F672"/>
      <c r="G672" s="398"/>
      <c r="H672" s="164"/>
      <c r="I672" s="164"/>
      <c r="J672" s="399"/>
      <c r="K672" s="164"/>
      <c r="L672" s="164"/>
      <c r="M672"/>
      <c r="N672"/>
      <c r="O672"/>
      <c r="P672"/>
      <c r="Q672"/>
      <c r="R672"/>
      <c r="S672"/>
      <c r="T672" s="398"/>
      <c r="U672"/>
      <c r="V672"/>
      <c r="W672"/>
    </row>
    <row r="673" spans="1:23" x14ac:dyDescent="0.25">
      <c r="A673"/>
      <c r="B673" s="398"/>
      <c r="C673"/>
      <c r="D673"/>
      <c r="E673"/>
      <c r="F673"/>
      <c r="G673" s="398"/>
      <c r="H673" s="164"/>
      <c r="I673" s="164"/>
      <c r="J673" s="399"/>
      <c r="K673" s="164"/>
      <c r="L673" s="164"/>
      <c r="M673"/>
      <c r="N673"/>
      <c r="O673"/>
      <c r="P673"/>
      <c r="Q673"/>
      <c r="R673"/>
      <c r="S673"/>
      <c r="T673" s="398"/>
      <c r="U673"/>
      <c r="V673"/>
      <c r="W673"/>
    </row>
    <row r="674" spans="1:23" x14ac:dyDescent="0.25">
      <c r="A674"/>
      <c r="B674" s="398"/>
      <c r="C674"/>
      <c r="D674"/>
      <c r="E674"/>
      <c r="F674"/>
      <c r="G674" s="398"/>
      <c r="H674" s="164"/>
      <c r="I674" s="164"/>
      <c r="J674" s="399"/>
      <c r="K674" s="164"/>
      <c r="L674" s="164"/>
      <c r="M674"/>
      <c r="N674"/>
      <c r="O674"/>
      <c r="P674"/>
      <c r="Q674"/>
      <c r="R674"/>
      <c r="S674"/>
      <c r="T674" s="398"/>
      <c r="U674"/>
      <c r="V674"/>
      <c r="W674"/>
    </row>
    <row r="675" spans="1:23" x14ac:dyDescent="0.25">
      <c r="A675"/>
      <c r="B675" s="398"/>
      <c r="C675"/>
      <c r="D675"/>
      <c r="E675"/>
      <c r="F675"/>
      <c r="G675" s="398"/>
      <c r="H675" s="164"/>
      <c r="I675" s="164"/>
      <c r="J675" s="399"/>
      <c r="K675" s="164"/>
      <c r="L675" s="164"/>
      <c r="M675"/>
      <c r="N675"/>
      <c r="O675"/>
      <c r="P675"/>
      <c r="Q675"/>
      <c r="R675"/>
      <c r="S675"/>
      <c r="T675" s="398"/>
      <c r="U675"/>
      <c r="V675"/>
      <c r="W675"/>
    </row>
    <row r="676" spans="1:23" x14ac:dyDescent="0.25">
      <c r="A676"/>
      <c r="B676" s="398"/>
      <c r="C676"/>
      <c r="D676"/>
      <c r="E676"/>
      <c r="F676"/>
      <c r="G676" s="398"/>
      <c r="H676" s="164"/>
      <c r="I676" s="164"/>
      <c r="J676" s="399"/>
      <c r="K676" s="164"/>
      <c r="L676" s="164"/>
      <c r="M676"/>
      <c r="N676"/>
      <c r="O676"/>
      <c r="P676"/>
      <c r="Q676"/>
      <c r="R676"/>
      <c r="S676"/>
      <c r="T676" s="398"/>
      <c r="U676"/>
      <c r="V676"/>
      <c r="W676"/>
    </row>
    <row r="677" spans="1:23" x14ac:dyDescent="0.25">
      <c r="A677"/>
      <c r="B677" s="398"/>
      <c r="C677"/>
      <c r="D677"/>
      <c r="E677"/>
      <c r="F677"/>
      <c r="G677" s="398"/>
      <c r="H677" s="164"/>
      <c r="I677" s="164"/>
      <c r="J677" s="399"/>
      <c r="K677" s="164"/>
      <c r="L677" s="164"/>
      <c r="M677"/>
      <c r="N677"/>
      <c r="O677"/>
      <c r="P677"/>
      <c r="Q677"/>
      <c r="R677"/>
      <c r="S677"/>
      <c r="T677" s="398"/>
      <c r="U677"/>
      <c r="V677"/>
      <c r="W677"/>
    </row>
    <row r="678" spans="1:23" x14ac:dyDescent="0.25">
      <c r="A678"/>
      <c r="B678" s="398"/>
      <c r="C678"/>
      <c r="D678"/>
      <c r="E678"/>
      <c r="F678"/>
      <c r="G678" s="398"/>
      <c r="H678" s="164"/>
      <c r="I678" s="164"/>
      <c r="J678" s="399"/>
      <c r="K678" s="164"/>
      <c r="L678" s="164"/>
      <c r="M678"/>
      <c r="N678"/>
      <c r="O678"/>
      <c r="P678"/>
      <c r="Q678"/>
      <c r="R678"/>
      <c r="S678"/>
      <c r="T678" s="398"/>
      <c r="U678"/>
      <c r="V678"/>
      <c r="W678"/>
    </row>
    <row r="679" spans="1:23" x14ac:dyDescent="0.25">
      <c r="A679"/>
      <c r="B679" s="398"/>
      <c r="C679"/>
      <c r="D679"/>
      <c r="E679"/>
      <c r="F679"/>
      <c r="G679" s="398"/>
      <c r="H679" s="164"/>
      <c r="I679" s="164"/>
      <c r="J679" s="399"/>
      <c r="K679" s="164"/>
      <c r="L679" s="164"/>
      <c r="M679"/>
      <c r="N679"/>
      <c r="O679"/>
      <c r="P679"/>
      <c r="Q679"/>
      <c r="R679"/>
      <c r="S679"/>
      <c r="T679" s="398"/>
      <c r="U679"/>
      <c r="V679"/>
      <c r="W679"/>
    </row>
    <row r="680" spans="1:23" x14ac:dyDescent="0.25">
      <c r="A680"/>
      <c r="B680" s="398"/>
      <c r="C680"/>
      <c r="D680"/>
      <c r="E680"/>
      <c r="F680"/>
      <c r="G680" s="398"/>
      <c r="H680" s="164"/>
      <c r="I680" s="164"/>
      <c r="J680" s="399"/>
      <c r="K680" s="164"/>
      <c r="L680" s="164"/>
      <c r="M680"/>
      <c r="N680"/>
      <c r="O680"/>
      <c r="P680"/>
      <c r="Q680"/>
      <c r="R680"/>
      <c r="S680"/>
      <c r="T680" s="398"/>
      <c r="U680"/>
      <c r="V680"/>
      <c r="W680"/>
    </row>
    <row r="681" spans="1:23" x14ac:dyDescent="0.25">
      <c r="A681"/>
      <c r="B681" s="398"/>
      <c r="C681"/>
      <c r="D681"/>
      <c r="E681"/>
      <c r="F681"/>
      <c r="G681" s="398"/>
      <c r="H681" s="164"/>
      <c r="I681" s="164"/>
      <c r="J681" s="399"/>
      <c r="K681" s="164"/>
      <c r="L681" s="164"/>
      <c r="M681"/>
      <c r="N681"/>
      <c r="O681"/>
      <c r="P681"/>
      <c r="Q681"/>
      <c r="R681"/>
      <c r="S681"/>
      <c r="T681" s="398"/>
      <c r="U681"/>
      <c r="V681"/>
      <c r="W681"/>
    </row>
    <row r="682" spans="1:23" x14ac:dyDescent="0.25">
      <c r="A682"/>
      <c r="B682" s="398"/>
      <c r="C682"/>
      <c r="D682"/>
      <c r="E682"/>
      <c r="F682"/>
      <c r="G682" s="398"/>
      <c r="H682" s="164"/>
      <c r="I682" s="164"/>
      <c r="J682" s="399"/>
      <c r="K682" s="164"/>
      <c r="L682" s="164"/>
      <c r="M682"/>
      <c r="N682"/>
      <c r="O682"/>
      <c r="P682"/>
      <c r="Q682"/>
      <c r="R682"/>
      <c r="S682"/>
      <c r="T682" s="398"/>
      <c r="U682"/>
      <c r="V682"/>
      <c r="W682"/>
    </row>
    <row r="683" spans="1:23" x14ac:dyDescent="0.25">
      <c r="A683"/>
      <c r="B683" s="398"/>
      <c r="C683"/>
      <c r="D683"/>
      <c r="E683"/>
      <c r="F683"/>
      <c r="G683" s="398"/>
      <c r="H683" s="164"/>
      <c r="I683" s="164"/>
      <c r="J683" s="399"/>
      <c r="K683" s="164"/>
      <c r="L683" s="164"/>
      <c r="M683"/>
      <c r="N683"/>
      <c r="O683"/>
      <c r="P683"/>
      <c r="Q683"/>
      <c r="R683"/>
      <c r="S683"/>
      <c r="T683" s="398"/>
      <c r="U683"/>
      <c r="V683"/>
      <c r="W683"/>
    </row>
    <row r="684" spans="1:23" x14ac:dyDescent="0.25">
      <c r="A684"/>
      <c r="B684" s="398"/>
      <c r="C684"/>
      <c r="D684"/>
      <c r="E684"/>
      <c r="F684"/>
      <c r="G684" s="398"/>
      <c r="H684" s="164"/>
      <c r="I684" s="164"/>
      <c r="J684" s="399"/>
      <c r="K684" s="164"/>
      <c r="L684" s="164"/>
      <c r="M684"/>
      <c r="N684"/>
      <c r="O684"/>
      <c r="P684"/>
      <c r="Q684"/>
      <c r="R684"/>
      <c r="S684"/>
      <c r="T684" s="398"/>
      <c r="U684"/>
      <c r="V684"/>
      <c r="W684"/>
    </row>
    <row r="685" spans="1:23" x14ac:dyDescent="0.25">
      <c r="A685"/>
      <c r="B685" s="398"/>
      <c r="C685"/>
      <c r="D685"/>
      <c r="E685"/>
      <c r="F685"/>
      <c r="G685" s="398"/>
      <c r="H685" s="164"/>
      <c r="I685" s="164"/>
      <c r="J685" s="399"/>
      <c r="K685" s="164"/>
      <c r="L685" s="164"/>
      <c r="M685"/>
      <c r="N685"/>
      <c r="O685"/>
      <c r="P685"/>
      <c r="Q685"/>
      <c r="R685"/>
      <c r="S685"/>
      <c r="T685" s="398"/>
      <c r="U685"/>
      <c r="V685"/>
      <c r="W685"/>
    </row>
    <row r="686" spans="1:23" x14ac:dyDescent="0.25">
      <c r="A686"/>
      <c r="B686" s="398"/>
      <c r="C686"/>
      <c r="D686"/>
      <c r="E686"/>
      <c r="F686"/>
      <c r="G686" s="398"/>
      <c r="H686" s="164"/>
      <c r="I686" s="164"/>
      <c r="J686" s="399"/>
      <c r="K686" s="164"/>
      <c r="L686" s="164"/>
      <c r="M686"/>
      <c r="N686"/>
      <c r="O686"/>
      <c r="P686"/>
      <c r="Q686"/>
      <c r="R686"/>
      <c r="S686"/>
      <c r="T686" s="398"/>
      <c r="U686"/>
      <c r="V686"/>
      <c r="W686"/>
    </row>
    <row r="687" spans="1:23" x14ac:dyDescent="0.25">
      <c r="A687"/>
      <c r="B687" s="398"/>
      <c r="C687"/>
      <c r="D687"/>
      <c r="E687"/>
      <c r="F687"/>
      <c r="G687" s="398"/>
      <c r="H687" s="164"/>
      <c r="I687" s="164"/>
      <c r="J687" s="399"/>
      <c r="K687" s="164"/>
      <c r="L687" s="164"/>
      <c r="M687"/>
      <c r="N687"/>
      <c r="O687"/>
      <c r="P687"/>
      <c r="Q687"/>
      <c r="R687"/>
      <c r="S687"/>
      <c r="T687" s="398"/>
      <c r="U687"/>
      <c r="V687"/>
      <c r="W687"/>
    </row>
    <row r="688" spans="1:23" x14ac:dyDescent="0.25">
      <c r="A688"/>
      <c r="B688" s="398"/>
      <c r="C688"/>
      <c r="D688"/>
      <c r="E688"/>
      <c r="F688"/>
      <c r="G688" s="398"/>
      <c r="H688" s="164"/>
      <c r="I688" s="164"/>
      <c r="J688" s="399"/>
      <c r="K688" s="164"/>
      <c r="L688" s="164"/>
      <c r="M688"/>
      <c r="N688"/>
      <c r="O688"/>
      <c r="P688"/>
      <c r="Q688"/>
      <c r="R688"/>
      <c r="S688"/>
      <c r="T688" s="398"/>
      <c r="U688"/>
      <c r="V688"/>
      <c r="W688"/>
    </row>
    <row r="689" spans="1:23" x14ac:dyDescent="0.25">
      <c r="A689"/>
      <c r="B689" s="398"/>
      <c r="C689"/>
      <c r="D689"/>
      <c r="E689"/>
      <c r="F689"/>
      <c r="G689" s="398"/>
      <c r="H689" s="164"/>
      <c r="I689" s="164"/>
      <c r="J689" s="399"/>
      <c r="K689" s="164"/>
      <c r="L689" s="164"/>
      <c r="M689"/>
      <c r="N689"/>
      <c r="O689"/>
      <c r="P689"/>
      <c r="Q689"/>
      <c r="R689"/>
      <c r="S689"/>
      <c r="T689" s="398"/>
      <c r="U689"/>
      <c r="V689"/>
      <c r="W689"/>
    </row>
    <row r="690" spans="1:23" x14ac:dyDescent="0.25">
      <c r="A690"/>
      <c r="B690" s="398"/>
      <c r="C690"/>
      <c r="D690"/>
      <c r="E690"/>
      <c r="F690"/>
      <c r="G690" s="398"/>
      <c r="H690" s="164"/>
      <c r="I690" s="164"/>
      <c r="J690" s="399"/>
      <c r="K690" s="164"/>
      <c r="L690" s="164"/>
      <c r="M690"/>
      <c r="N690"/>
      <c r="O690"/>
      <c r="P690"/>
      <c r="Q690"/>
      <c r="R690"/>
      <c r="S690"/>
      <c r="T690" s="398"/>
      <c r="U690"/>
      <c r="V690"/>
      <c r="W690"/>
    </row>
    <row r="691" spans="1:23" x14ac:dyDescent="0.25">
      <c r="A691"/>
      <c r="B691" s="398"/>
      <c r="C691"/>
      <c r="D691"/>
      <c r="E691"/>
      <c r="F691"/>
      <c r="G691" s="398"/>
      <c r="H691" s="164"/>
      <c r="I691" s="164"/>
      <c r="J691" s="399"/>
      <c r="K691" s="164"/>
      <c r="L691" s="164"/>
      <c r="M691"/>
      <c r="N691"/>
      <c r="O691"/>
      <c r="P691"/>
      <c r="Q691"/>
      <c r="R691"/>
      <c r="S691"/>
      <c r="T691" s="398"/>
      <c r="U691"/>
      <c r="V691"/>
      <c r="W691"/>
    </row>
    <row r="692" spans="1:23" x14ac:dyDescent="0.25">
      <c r="A692"/>
      <c r="B692" s="398"/>
      <c r="C692"/>
      <c r="D692"/>
      <c r="E692"/>
      <c r="F692"/>
      <c r="G692" s="398"/>
      <c r="H692" s="164"/>
      <c r="I692" s="164"/>
      <c r="J692" s="399"/>
      <c r="K692" s="164"/>
      <c r="L692" s="164"/>
      <c r="M692"/>
      <c r="N692"/>
      <c r="O692"/>
      <c r="P692"/>
      <c r="Q692"/>
      <c r="R692"/>
      <c r="S692"/>
      <c r="T692" s="398"/>
      <c r="U692"/>
      <c r="V692"/>
      <c r="W692"/>
    </row>
    <row r="693" spans="1:23" x14ac:dyDescent="0.25">
      <c r="A693"/>
      <c r="B693" s="398"/>
      <c r="C693"/>
      <c r="D693"/>
      <c r="E693"/>
      <c r="F693"/>
      <c r="G693" s="398"/>
      <c r="H693" s="164"/>
      <c r="I693" s="164"/>
      <c r="J693" s="399"/>
      <c r="K693" s="164"/>
      <c r="L693" s="164"/>
      <c r="M693"/>
      <c r="N693"/>
      <c r="O693"/>
      <c r="P693"/>
      <c r="Q693"/>
      <c r="R693"/>
      <c r="S693"/>
      <c r="T693" s="398"/>
      <c r="U693"/>
      <c r="V693"/>
      <c r="W693"/>
    </row>
    <row r="694" spans="1:23" x14ac:dyDescent="0.25">
      <c r="A694"/>
      <c r="B694" s="398"/>
      <c r="C694"/>
      <c r="D694"/>
      <c r="E694"/>
      <c r="F694"/>
      <c r="G694" s="398"/>
      <c r="H694" s="164"/>
      <c r="I694" s="164"/>
      <c r="J694" s="399"/>
      <c r="K694" s="164"/>
      <c r="L694" s="164"/>
      <c r="M694"/>
      <c r="N694"/>
      <c r="O694"/>
      <c r="P694"/>
      <c r="Q694"/>
      <c r="R694"/>
      <c r="S694"/>
      <c r="T694" s="398"/>
      <c r="U694"/>
      <c r="V694"/>
      <c r="W694"/>
    </row>
    <row r="695" spans="1:23" x14ac:dyDescent="0.25">
      <c r="A695"/>
      <c r="B695" s="398"/>
      <c r="C695"/>
      <c r="D695"/>
      <c r="E695"/>
      <c r="F695"/>
      <c r="G695" s="398"/>
      <c r="H695" s="164"/>
      <c r="I695" s="164"/>
      <c r="J695" s="399"/>
      <c r="K695" s="164"/>
      <c r="L695" s="164"/>
      <c r="M695"/>
      <c r="N695"/>
      <c r="O695"/>
      <c r="P695"/>
      <c r="Q695"/>
      <c r="R695"/>
      <c r="S695"/>
      <c r="T695" s="398"/>
      <c r="U695"/>
      <c r="V695"/>
      <c r="W695"/>
    </row>
    <row r="696" spans="1:23" x14ac:dyDescent="0.25">
      <c r="A696"/>
      <c r="B696" s="398"/>
      <c r="C696"/>
      <c r="D696"/>
      <c r="E696"/>
      <c r="F696"/>
      <c r="G696" s="398"/>
      <c r="H696" s="164"/>
      <c r="I696" s="164"/>
      <c r="J696" s="399"/>
      <c r="K696" s="164"/>
      <c r="L696" s="164"/>
      <c r="M696"/>
      <c r="N696"/>
      <c r="O696"/>
      <c r="P696"/>
      <c r="Q696"/>
      <c r="R696"/>
      <c r="S696"/>
      <c r="T696" s="398"/>
      <c r="U696"/>
      <c r="V696"/>
      <c r="W696"/>
    </row>
    <row r="697" spans="1:23" x14ac:dyDescent="0.25">
      <c r="A697"/>
      <c r="B697" s="398"/>
      <c r="C697"/>
      <c r="D697"/>
      <c r="E697"/>
      <c r="F697"/>
      <c r="G697" s="398"/>
      <c r="H697" s="164"/>
      <c r="I697" s="164"/>
      <c r="J697" s="399"/>
      <c r="K697" s="164"/>
      <c r="L697" s="164"/>
      <c r="M697"/>
      <c r="N697"/>
      <c r="O697"/>
      <c r="P697"/>
      <c r="Q697"/>
      <c r="R697"/>
      <c r="S697"/>
      <c r="T697" s="398"/>
      <c r="U697"/>
      <c r="V697"/>
      <c r="W697"/>
    </row>
    <row r="698" spans="1:23" x14ac:dyDescent="0.25">
      <c r="A698"/>
      <c r="B698" s="398"/>
      <c r="C698"/>
      <c r="D698"/>
      <c r="E698"/>
      <c r="F698"/>
      <c r="G698" s="398"/>
      <c r="H698" s="164"/>
      <c r="I698" s="164"/>
      <c r="J698" s="399"/>
      <c r="K698" s="164"/>
      <c r="L698" s="164"/>
      <c r="M698"/>
      <c r="N698"/>
      <c r="O698"/>
      <c r="P698"/>
      <c r="Q698"/>
      <c r="R698"/>
      <c r="S698"/>
      <c r="T698" s="398"/>
      <c r="U698"/>
      <c r="V698"/>
      <c r="W698"/>
    </row>
    <row r="699" spans="1:23" x14ac:dyDescent="0.25">
      <c r="A699"/>
      <c r="B699" s="398"/>
      <c r="C699"/>
      <c r="D699"/>
      <c r="E699"/>
      <c r="F699"/>
      <c r="G699" s="398"/>
      <c r="H699" s="164"/>
      <c r="I699" s="164"/>
      <c r="J699" s="399"/>
      <c r="K699" s="164"/>
      <c r="L699" s="164"/>
      <c r="M699"/>
      <c r="N699"/>
      <c r="O699"/>
      <c r="P699"/>
      <c r="Q699"/>
      <c r="R699"/>
      <c r="S699"/>
      <c r="T699" s="398"/>
      <c r="U699"/>
      <c r="V699"/>
      <c r="W699"/>
    </row>
    <row r="700" spans="1:23" x14ac:dyDescent="0.25">
      <c r="A700"/>
      <c r="B700" s="398"/>
      <c r="C700"/>
      <c r="D700"/>
      <c r="E700"/>
      <c r="F700"/>
      <c r="G700" s="398"/>
      <c r="H700" s="164"/>
      <c r="I700" s="164"/>
      <c r="J700" s="399"/>
      <c r="K700" s="164"/>
      <c r="L700" s="164"/>
      <c r="M700"/>
      <c r="N700"/>
      <c r="O700"/>
      <c r="P700"/>
      <c r="Q700"/>
      <c r="R700"/>
      <c r="S700"/>
      <c r="T700" s="398"/>
      <c r="U700"/>
      <c r="V700"/>
      <c r="W700"/>
    </row>
    <row r="701" spans="1:23" x14ac:dyDescent="0.25">
      <c r="A701"/>
      <c r="B701" s="398"/>
      <c r="C701"/>
      <c r="D701"/>
      <c r="E701"/>
      <c r="F701"/>
      <c r="G701" s="398"/>
      <c r="H701" s="164"/>
      <c r="I701" s="164"/>
      <c r="J701" s="399"/>
      <c r="K701" s="164"/>
      <c r="L701" s="164"/>
      <c r="M701"/>
      <c r="N701"/>
      <c r="O701"/>
      <c r="P701"/>
      <c r="Q701"/>
      <c r="R701"/>
      <c r="S701"/>
      <c r="T701" s="398"/>
      <c r="U701"/>
      <c r="V701"/>
      <c r="W701"/>
    </row>
    <row r="702" spans="1:23" x14ac:dyDescent="0.25">
      <c r="A702"/>
      <c r="B702" s="398"/>
      <c r="C702"/>
      <c r="D702"/>
      <c r="E702"/>
      <c r="F702"/>
      <c r="G702" s="398"/>
      <c r="H702" s="164"/>
      <c r="I702" s="164"/>
      <c r="J702" s="399"/>
      <c r="K702" s="164"/>
      <c r="L702" s="164"/>
      <c r="M702"/>
      <c r="N702"/>
      <c r="O702"/>
      <c r="P702"/>
      <c r="Q702"/>
      <c r="R702"/>
      <c r="S702"/>
      <c r="T702" s="398"/>
      <c r="U702"/>
      <c r="V702"/>
      <c r="W702"/>
    </row>
    <row r="703" spans="1:23" x14ac:dyDescent="0.25">
      <c r="A703"/>
      <c r="B703" s="398"/>
      <c r="C703"/>
      <c r="D703"/>
      <c r="E703"/>
      <c r="F703"/>
      <c r="G703" s="398"/>
      <c r="H703" s="164"/>
      <c r="I703" s="164"/>
      <c r="J703" s="399"/>
      <c r="K703" s="164"/>
      <c r="L703" s="164"/>
      <c r="M703"/>
      <c r="N703"/>
      <c r="O703"/>
      <c r="P703"/>
      <c r="Q703"/>
      <c r="R703"/>
      <c r="S703"/>
      <c r="T703" s="398"/>
      <c r="U703"/>
      <c r="V703"/>
      <c r="W703"/>
    </row>
    <row r="704" spans="1:23" x14ac:dyDescent="0.25">
      <c r="A704"/>
      <c r="B704" s="398"/>
      <c r="C704"/>
      <c r="D704"/>
      <c r="E704"/>
      <c r="F704"/>
      <c r="G704" s="398"/>
      <c r="H704" s="164"/>
      <c r="I704" s="164"/>
      <c r="J704" s="399"/>
      <c r="K704" s="164"/>
      <c r="L704" s="164"/>
      <c r="M704"/>
      <c r="N704"/>
      <c r="O704"/>
      <c r="P704"/>
      <c r="Q704"/>
      <c r="R704"/>
      <c r="S704"/>
      <c r="T704" s="398"/>
      <c r="U704"/>
      <c r="V704"/>
      <c r="W704"/>
    </row>
    <row r="705" spans="1:23" x14ac:dyDescent="0.25">
      <c r="A705"/>
      <c r="B705" s="398"/>
      <c r="C705"/>
      <c r="D705"/>
      <c r="E705"/>
      <c r="F705"/>
      <c r="G705" s="398"/>
      <c r="H705" s="164"/>
      <c r="I705" s="164"/>
      <c r="J705" s="399"/>
      <c r="K705" s="164"/>
      <c r="L705" s="164"/>
      <c r="M705"/>
      <c r="N705"/>
      <c r="O705"/>
      <c r="P705"/>
      <c r="Q705"/>
      <c r="R705"/>
      <c r="S705"/>
      <c r="T705" s="398"/>
      <c r="U705"/>
      <c r="V705"/>
      <c r="W705"/>
    </row>
    <row r="706" spans="1:23" x14ac:dyDescent="0.25">
      <c r="A706"/>
      <c r="B706" s="398"/>
      <c r="C706"/>
      <c r="D706"/>
      <c r="E706"/>
      <c r="F706"/>
      <c r="G706" s="398"/>
      <c r="H706" s="164"/>
      <c r="I706" s="164"/>
      <c r="J706" s="399"/>
      <c r="K706" s="164"/>
      <c r="L706" s="164"/>
      <c r="M706"/>
      <c r="N706"/>
      <c r="O706"/>
      <c r="P706"/>
      <c r="Q706"/>
      <c r="R706"/>
      <c r="S706"/>
      <c r="T706" s="398"/>
      <c r="U706"/>
      <c r="V706"/>
      <c r="W706"/>
    </row>
    <row r="707" spans="1:23" x14ac:dyDescent="0.25">
      <c r="A707"/>
      <c r="B707" s="398"/>
      <c r="C707"/>
      <c r="D707"/>
      <c r="E707"/>
      <c r="F707"/>
      <c r="G707" s="398"/>
      <c r="H707" s="164"/>
      <c r="I707" s="164"/>
      <c r="J707" s="399"/>
      <c r="K707" s="164"/>
      <c r="L707" s="164"/>
      <c r="M707"/>
      <c r="N707"/>
      <c r="O707"/>
      <c r="P707"/>
      <c r="Q707"/>
      <c r="R707"/>
      <c r="S707"/>
      <c r="T707" s="398"/>
      <c r="U707"/>
      <c r="V707"/>
      <c r="W707"/>
    </row>
    <row r="708" spans="1:23" x14ac:dyDescent="0.25">
      <c r="A708"/>
      <c r="B708" s="398"/>
      <c r="C708"/>
      <c r="D708"/>
      <c r="E708"/>
      <c r="F708"/>
      <c r="G708" s="398"/>
      <c r="H708" s="164"/>
      <c r="I708" s="164"/>
      <c r="J708" s="399"/>
      <c r="K708" s="164"/>
      <c r="L708" s="164"/>
      <c r="M708"/>
      <c r="N708"/>
      <c r="O708"/>
      <c r="P708"/>
      <c r="Q708"/>
      <c r="R708"/>
      <c r="S708"/>
      <c r="T708" s="398"/>
      <c r="U708"/>
      <c r="V708"/>
      <c r="W708"/>
    </row>
    <row r="709" spans="1:23" x14ac:dyDescent="0.25">
      <c r="A709"/>
      <c r="B709" s="398"/>
      <c r="C709"/>
      <c r="D709"/>
      <c r="E709"/>
      <c r="F709"/>
      <c r="G709" s="398"/>
      <c r="H709" s="164"/>
      <c r="I709" s="164"/>
      <c r="J709" s="399"/>
      <c r="K709" s="164"/>
      <c r="L709" s="164"/>
      <c r="M709"/>
      <c r="N709"/>
      <c r="O709"/>
      <c r="P709"/>
      <c r="Q709"/>
      <c r="R709"/>
      <c r="S709"/>
      <c r="T709" s="398"/>
      <c r="U709"/>
      <c r="V709"/>
      <c r="W709"/>
    </row>
    <row r="710" spans="1:23" x14ac:dyDescent="0.25">
      <c r="A710"/>
      <c r="B710" s="398"/>
      <c r="C710"/>
      <c r="D710"/>
      <c r="E710"/>
      <c r="F710"/>
      <c r="G710" s="398"/>
      <c r="H710" s="164"/>
      <c r="I710" s="164"/>
      <c r="J710" s="399"/>
      <c r="K710" s="164"/>
      <c r="L710" s="164"/>
      <c r="M710"/>
      <c r="N710"/>
      <c r="O710"/>
      <c r="P710"/>
      <c r="Q710"/>
      <c r="R710"/>
      <c r="S710"/>
      <c r="T710" s="398"/>
      <c r="U710"/>
      <c r="V710"/>
      <c r="W710"/>
    </row>
    <row r="711" spans="1:23" x14ac:dyDescent="0.25">
      <c r="A711"/>
      <c r="B711" s="398"/>
      <c r="C711"/>
      <c r="D711"/>
      <c r="E711"/>
      <c r="F711"/>
      <c r="G711" s="398"/>
      <c r="H711" s="164"/>
      <c r="I711" s="164"/>
      <c r="J711" s="399"/>
      <c r="K711" s="164"/>
      <c r="L711" s="164"/>
      <c r="M711"/>
      <c r="N711"/>
      <c r="O711"/>
      <c r="P711"/>
      <c r="Q711"/>
      <c r="R711"/>
      <c r="S711"/>
      <c r="T711" s="398"/>
      <c r="U711"/>
      <c r="V711"/>
      <c r="W711"/>
    </row>
    <row r="712" spans="1:23" x14ac:dyDescent="0.25">
      <c r="A712"/>
      <c r="B712" s="398"/>
      <c r="C712"/>
      <c r="D712"/>
      <c r="E712"/>
      <c r="F712"/>
      <c r="G712" s="398"/>
      <c r="H712" s="164"/>
      <c r="I712" s="164"/>
      <c r="J712" s="399"/>
      <c r="K712" s="164"/>
      <c r="L712" s="164"/>
      <c r="M712"/>
      <c r="N712"/>
      <c r="O712"/>
      <c r="P712"/>
      <c r="Q712"/>
      <c r="R712"/>
      <c r="S712"/>
      <c r="T712" s="398"/>
      <c r="U712"/>
      <c r="V712"/>
      <c r="W712"/>
    </row>
    <row r="713" spans="1:23" x14ac:dyDescent="0.25">
      <c r="A713"/>
      <c r="B713" s="398"/>
      <c r="C713"/>
      <c r="D713"/>
      <c r="E713"/>
      <c r="F713"/>
      <c r="G713" s="398"/>
      <c r="H713" s="164"/>
      <c r="I713" s="164"/>
      <c r="J713" s="399"/>
      <c r="K713" s="164"/>
      <c r="L713" s="164"/>
      <c r="M713"/>
      <c r="N713"/>
      <c r="O713"/>
      <c r="P713"/>
      <c r="Q713"/>
      <c r="R713"/>
      <c r="S713"/>
      <c r="T713" s="398"/>
      <c r="U713"/>
      <c r="V713"/>
      <c r="W713"/>
    </row>
    <row r="714" spans="1:23" x14ac:dyDescent="0.25">
      <c r="A714"/>
      <c r="B714" s="398"/>
      <c r="C714"/>
      <c r="D714"/>
      <c r="E714"/>
      <c r="F714"/>
      <c r="G714" s="398"/>
      <c r="H714" s="164"/>
      <c r="I714" s="164"/>
      <c r="J714" s="399"/>
      <c r="K714" s="164"/>
      <c r="L714" s="164"/>
      <c r="M714"/>
      <c r="N714"/>
      <c r="O714"/>
      <c r="P714"/>
      <c r="Q714"/>
      <c r="R714"/>
      <c r="S714"/>
      <c r="T714" s="398"/>
      <c r="U714"/>
      <c r="V714"/>
      <c r="W714"/>
    </row>
    <row r="715" spans="1:23" x14ac:dyDescent="0.25">
      <c r="A715"/>
      <c r="B715" s="398"/>
      <c r="C715"/>
      <c r="D715"/>
      <c r="E715"/>
      <c r="F715"/>
      <c r="G715" s="398"/>
      <c r="H715" s="164"/>
      <c r="I715" s="164"/>
      <c r="J715" s="399"/>
      <c r="K715" s="164"/>
      <c r="L715" s="164"/>
      <c r="M715"/>
      <c r="N715"/>
      <c r="O715"/>
      <c r="P715"/>
      <c r="Q715"/>
      <c r="R715"/>
      <c r="S715"/>
      <c r="T715" s="398"/>
      <c r="U715"/>
      <c r="V715"/>
      <c r="W715"/>
    </row>
    <row r="716" spans="1:23" x14ac:dyDescent="0.25">
      <c r="A716"/>
      <c r="B716" s="398"/>
      <c r="C716"/>
      <c r="D716"/>
      <c r="E716"/>
      <c r="F716"/>
      <c r="G716" s="398"/>
      <c r="H716" s="164"/>
      <c r="I716" s="164"/>
      <c r="J716" s="399"/>
      <c r="K716" s="164"/>
      <c r="L716" s="164"/>
      <c r="M716"/>
      <c r="N716"/>
      <c r="O716"/>
      <c r="P716"/>
      <c r="Q716"/>
      <c r="R716"/>
      <c r="S716"/>
      <c r="T716" s="398"/>
      <c r="U716"/>
      <c r="V716"/>
      <c r="W716"/>
    </row>
    <row r="717" spans="1:23" x14ac:dyDescent="0.25">
      <c r="A717"/>
      <c r="B717" s="398"/>
      <c r="C717"/>
      <c r="D717"/>
      <c r="E717"/>
      <c r="F717"/>
      <c r="G717" s="398"/>
      <c r="H717" s="164"/>
      <c r="I717" s="164"/>
      <c r="J717" s="399"/>
      <c r="K717" s="164"/>
      <c r="L717" s="164"/>
      <c r="M717"/>
      <c r="N717"/>
      <c r="O717"/>
      <c r="P717"/>
      <c r="Q717"/>
      <c r="R717"/>
      <c r="S717"/>
      <c r="T717" s="398"/>
      <c r="U717"/>
      <c r="V717"/>
      <c r="W717"/>
    </row>
    <row r="718" spans="1:23" x14ac:dyDescent="0.25">
      <c r="A718"/>
      <c r="B718" s="398"/>
      <c r="C718"/>
      <c r="D718"/>
      <c r="E718"/>
      <c r="F718"/>
      <c r="G718" s="398"/>
      <c r="H718" s="164"/>
      <c r="I718" s="164"/>
      <c r="J718" s="399"/>
      <c r="K718" s="164"/>
      <c r="L718" s="164"/>
      <c r="M718"/>
      <c r="N718"/>
      <c r="O718"/>
      <c r="P718"/>
      <c r="Q718"/>
      <c r="R718"/>
      <c r="S718"/>
      <c r="T718" s="398"/>
      <c r="U718"/>
      <c r="V718"/>
      <c r="W718"/>
    </row>
    <row r="719" spans="1:23" x14ac:dyDescent="0.25">
      <c r="A719"/>
      <c r="B719" s="398"/>
      <c r="C719"/>
      <c r="D719"/>
      <c r="E719"/>
      <c r="F719"/>
      <c r="G719" s="398"/>
      <c r="H719" s="164"/>
      <c r="I719" s="164"/>
      <c r="J719" s="399"/>
      <c r="K719" s="164"/>
      <c r="L719" s="164"/>
      <c r="M719"/>
      <c r="N719"/>
      <c r="O719"/>
      <c r="P719"/>
      <c r="Q719"/>
      <c r="R719"/>
      <c r="S719"/>
      <c r="T719" s="398"/>
      <c r="U719"/>
      <c r="V719"/>
      <c r="W719"/>
    </row>
    <row r="720" spans="1:23" x14ac:dyDescent="0.25">
      <c r="A720"/>
      <c r="B720" s="398"/>
      <c r="C720"/>
      <c r="D720"/>
      <c r="E720"/>
      <c r="F720"/>
      <c r="G720" s="398"/>
      <c r="H720" s="164"/>
      <c r="I720" s="164"/>
      <c r="J720" s="399"/>
      <c r="K720" s="164"/>
      <c r="L720" s="164"/>
      <c r="M720"/>
      <c r="N720"/>
      <c r="O720"/>
      <c r="P720"/>
      <c r="Q720"/>
      <c r="R720"/>
      <c r="S720"/>
      <c r="T720" s="398"/>
      <c r="U720"/>
      <c r="V720"/>
      <c r="W720"/>
    </row>
    <row r="721" spans="1:23" x14ac:dyDescent="0.25">
      <c r="A721"/>
      <c r="B721" s="398"/>
      <c r="C721"/>
      <c r="D721"/>
      <c r="E721"/>
      <c r="F721"/>
      <c r="G721" s="398"/>
      <c r="H721" s="164"/>
      <c r="I721" s="164"/>
      <c r="J721" s="399"/>
      <c r="K721" s="164"/>
      <c r="L721" s="164"/>
      <c r="M721"/>
      <c r="N721"/>
      <c r="O721"/>
      <c r="P721"/>
      <c r="Q721"/>
      <c r="R721"/>
      <c r="S721"/>
      <c r="T721" s="398"/>
      <c r="U721"/>
      <c r="V721"/>
      <c r="W721"/>
    </row>
    <row r="722" spans="1:23" x14ac:dyDescent="0.25">
      <c r="A722"/>
      <c r="B722" s="398"/>
      <c r="C722"/>
      <c r="D722"/>
      <c r="E722"/>
      <c r="F722"/>
      <c r="G722" s="398"/>
      <c r="H722" s="164"/>
      <c r="I722" s="164"/>
      <c r="J722" s="399"/>
      <c r="K722" s="164"/>
      <c r="L722" s="164"/>
      <c r="M722"/>
      <c r="N722"/>
      <c r="O722"/>
      <c r="P722"/>
      <c r="Q722"/>
      <c r="R722"/>
      <c r="S722"/>
      <c r="T722" s="398"/>
      <c r="U722"/>
      <c r="V722"/>
      <c r="W722"/>
    </row>
    <row r="723" spans="1:23" x14ac:dyDescent="0.25">
      <c r="A723"/>
      <c r="B723" s="398"/>
      <c r="C723"/>
      <c r="D723"/>
      <c r="E723"/>
      <c r="F723"/>
      <c r="G723" s="398"/>
      <c r="H723" s="164"/>
      <c r="I723" s="164"/>
      <c r="J723" s="399"/>
      <c r="K723" s="164"/>
      <c r="L723" s="164"/>
      <c r="M723"/>
      <c r="N723"/>
      <c r="O723"/>
      <c r="P723"/>
      <c r="Q723"/>
      <c r="R723"/>
      <c r="S723"/>
      <c r="T723" s="398"/>
      <c r="U723"/>
      <c r="V723"/>
      <c r="W723"/>
    </row>
    <row r="724" spans="1:23" x14ac:dyDescent="0.25">
      <c r="A724"/>
      <c r="B724" s="398"/>
      <c r="C724"/>
      <c r="D724"/>
      <c r="E724"/>
      <c r="F724"/>
      <c r="G724" s="398"/>
      <c r="H724" s="164"/>
      <c r="I724" s="164"/>
      <c r="J724" s="399"/>
      <c r="K724" s="164"/>
      <c r="L724" s="164"/>
      <c r="M724"/>
      <c r="N724"/>
      <c r="O724"/>
      <c r="P724"/>
      <c r="Q724"/>
      <c r="R724"/>
      <c r="S724"/>
      <c r="T724" s="398"/>
      <c r="U724"/>
      <c r="V724"/>
      <c r="W724"/>
    </row>
  </sheetData>
  <pageMargins left="0.7" right="0.7" top="0.78740157499999996" bottom="0.78740157499999996" header="0.3" footer="0.3"/>
  <pageSetup paperSize="8" scale="30" fitToHeight="0" orientation="portrait" verticalDpi="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D848-4E87-4D78-AAEB-8B7990F8703C}">
  <dimension ref="A2:AD122"/>
  <sheetViews>
    <sheetView tabSelected="1" topLeftCell="B1" zoomScale="71" zoomScaleNormal="71" workbookViewId="0">
      <selection activeCell="E9" sqref="E9"/>
    </sheetView>
  </sheetViews>
  <sheetFormatPr defaultRowHeight="15" x14ac:dyDescent="0.25"/>
  <cols>
    <col min="1" max="1" width="8.42578125" hidden="1" customWidth="1"/>
    <col min="2" max="2" width="14.7109375" customWidth="1"/>
    <col min="3" max="3" width="17" style="398" customWidth="1"/>
    <col min="4" max="4" width="43.5703125" customWidth="1"/>
    <col min="5" max="5" width="14.42578125" customWidth="1"/>
    <col min="6" max="6" width="16.140625" customWidth="1"/>
    <col min="7" max="7" width="13.85546875" customWidth="1"/>
    <col min="8" max="9" width="12.28515625" bestFit="1" customWidth="1"/>
    <col min="10" max="10" width="23" customWidth="1"/>
    <col min="11" max="11" width="12.7109375" customWidth="1"/>
    <col min="12" max="12" width="13" customWidth="1"/>
    <col min="13" max="13" width="11" customWidth="1"/>
    <col min="14" max="14" width="5.5703125" customWidth="1"/>
    <col min="15" max="15" width="11.85546875" style="398" customWidth="1"/>
    <col min="16" max="16" width="0" hidden="1" customWidth="1"/>
    <col min="17" max="17" width="20.85546875" hidden="1" customWidth="1"/>
    <col min="18" max="18" width="0" hidden="1" customWidth="1"/>
    <col min="19" max="19" width="39.7109375" bestFit="1" customWidth="1"/>
    <col min="20" max="20" width="12.85546875" customWidth="1"/>
    <col min="21" max="22" width="0" hidden="1" customWidth="1"/>
    <col min="24" max="25" width="10.42578125" style="164" bestFit="1" customWidth="1"/>
    <col min="26" max="26" width="12.7109375" style="417" bestFit="1" customWidth="1"/>
    <col min="27" max="27" width="16.42578125" style="164" customWidth="1"/>
    <col min="28" max="28" width="24.5703125" style="164" customWidth="1"/>
    <col min="29" max="29" width="9.140625" style="419"/>
    <col min="30" max="30" width="157.28515625" bestFit="1" customWidth="1"/>
  </cols>
  <sheetData>
    <row r="2" spans="1:30" ht="90" x14ac:dyDescent="0.25">
      <c r="A2" s="413" t="s">
        <v>1300</v>
      </c>
      <c r="B2" s="413" t="s">
        <v>163</v>
      </c>
      <c r="C2" s="413" t="s">
        <v>161</v>
      </c>
      <c r="D2" s="413" t="s">
        <v>162</v>
      </c>
      <c r="E2" s="413" t="s">
        <v>1327</v>
      </c>
      <c r="F2" s="413" t="s">
        <v>160</v>
      </c>
      <c r="G2" s="413" t="s">
        <v>168</v>
      </c>
      <c r="H2" s="415" t="s">
        <v>156</v>
      </c>
      <c r="I2" s="415" t="s">
        <v>154</v>
      </c>
      <c r="J2" s="415" t="s">
        <v>707</v>
      </c>
      <c r="K2" s="413" t="s">
        <v>157</v>
      </c>
      <c r="L2" s="413" t="s">
        <v>158</v>
      </c>
      <c r="M2" s="413" t="s">
        <v>159</v>
      </c>
      <c r="N2" s="413" t="s">
        <v>164</v>
      </c>
      <c r="O2" s="413" t="s">
        <v>1469</v>
      </c>
      <c r="P2" s="413" t="s">
        <v>165</v>
      </c>
      <c r="Q2" s="413" t="s">
        <v>152</v>
      </c>
      <c r="R2" s="413" t="s">
        <v>1470</v>
      </c>
      <c r="S2" s="413" t="s">
        <v>1301</v>
      </c>
      <c r="T2" s="413" t="s">
        <v>155</v>
      </c>
      <c r="U2" s="413" t="s">
        <v>166</v>
      </c>
      <c r="V2" s="413" t="s">
        <v>340</v>
      </c>
      <c r="W2" s="413" t="s">
        <v>1616</v>
      </c>
      <c r="X2" s="416" t="s">
        <v>1638</v>
      </c>
      <c r="Y2" s="416" t="s">
        <v>1639</v>
      </c>
      <c r="Z2" s="418" t="s">
        <v>1634</v>
      </c>
      <c r="AA2" s="416" t="s">
        <v>1635</v>
      </c>
      <c r="AB2" s="416" t="s">
        <v>1631</v>
      </c>
      <c r="AC2" s="420" t="s">
        <v>1633</v>
      </c>
    </row>
    <row r="3" spans="1:30" ht="75" x14ac:dyDescent="0.25">
      <c r="A3" s="410" t="s">
        <v>412</v>
      </c>
      <c r="B3" s="411">
        <v>13494</v>
      </c>
      <c r="C3" s="405" t="s">
        <v>1507</v>
      </c>
      <c r="D3" s="410" t="s">
        <v>1143</v>
      </c>
      <c r="E3" s="404" t="s">
        <v>1506</v>
      </c>
      <c r="F3" s="410" t="s">
        <v>1141</v>
      </c>
      <c r="G3" s="405" t="s">
        <v>1036</v>
      </c>
      <c r="H3" s="412" t="s">
        <v>1145</v>
      </c>
      <c r="I3" s="406">
        <v>390</v>
      </c>
      <c r="J3" s="412">
        <v>1170</v>
      </c>
      <c r="K3" s="404" t="s">
        <v>704</v>
      </c>
      <c r="L3" s="410" t="s">
        <v>102</v>
      </c>
      <c r="M3" s="404" t="s">
        <v>704</v>
      </c>
      <c r="N3" s="410" t="s">
        <v>1259</v>
      </c>
      <c r="O3" s="405" t="s">
        <v>1475</v>
      </c>
      <c r="P3" s="410" t="s">
        <v>450</v>
      </c>
      <c r="Q3" s="404" t="s">
        <v>704</v>
      </c>
      <c r="R3" s="410" t="s">
        <v>1476</v>
      </c>
      <c r="S3" s="404" t="s">
        <v>1473</v>
      </c>
      <c r="T3" s="411" t="s">
        <v>1086</v>
      </c>
      <c r="U3" s="404" t="s">
        <v>704</v>
      </c>
      <c r="V3" s="404" t="s">
        <v>704</v>
      </c>
      <c r="X3" s="164">
        <v>0.38500000000000001</v>
      </c>
      <c r="Y3" s="164">
        <f>AB3/Z3</f>
        <v>0.43803919148936171</v>
      </c>
      <c r="Z3" s="417">
        <v>235000</v>
      </c>
      <c r="AA3" s="164">
        <f>AB3*100/(100+AC3)</f>
        <v>91910.008928571435</v>
      </c>
      <c r="AB3" s="164">
        <v>102939.21</v>
      </c>
      <c r="AC3" s="419">
        <v>12</v>
      </c>
      <c r="AD3" t="s">
        <v>1632</v>
      </c>
    </row>
    <row r="4" spans="1:30" ht="75" x14ac:dyDescent="0.25">
      <c r="A4" s="410"/>
      <c r="B4" s="411">
        <v>30585</v>
      </c>
      <c r="C4" s="405" t="s">
        <v>1167</v>
      </c>
      <c r="D4" s="410" t="s">
        <v>1166</v>
      </c>
      <c r="E4" s="404" t="s">
        <v>1527</v>
      </c>
      <c r="F4" s="410" t="s">
        <v>1163</v>
      </c>
      <c r="G4" s="405" t="s">
        <v>1040</v>
      </c>
      <c r="H4" s="412" t="s">
        <v>1168</v>
      </c>
      <c r="I4" s="406">
        <v>2160</v>
      </c>
      <c r="J4" s="412">
        <v>6480</v>
      </c>
      <c r="K4" s="404" t="s">
        <v>704</v>
      </c>
      <c r="L4" s="410" t="s">
        <v>1164</v>
      </c>
      <c r="M4" s="404" t="s">
        <v>704</v>
      </c>
      <c r="N4" s="410" t="s">
        <v>1259</v>
      </c>
      <c r="O4" s="405" t="s">
        <v>1475</v>
      </c>
      <c r="P4" s="410" t="s">
        <v>450</v>
      </c>
      <c r="Q4" s="404" t="s">
        <v>704</v>
      </c>
      <c r="R4" s="410" t="s">
        <v>1476</v>
      </c>
      <c r="S4" s="404" t="s">
        <v>1473</v>
      </c>
      <c r="T4" s="411" t="s">
        <v>1086</v>
      </c>
      <c r="U4" s="404" t="s">
        <v>704</v>
      </c>
      <c r="V4" s="404" t="s">
        <v>704</v>
      </c>
      <c r="X4" s="164">
        <v>5.37</v>
      </c>
      <c r="Y4" s="164">
        <v>6.0144000000000002</v>
      </c>
      <c r="Z4" s="417">
        <v>594180</v>
      </c>
      <c r="AA4" s="164">
        <f t="shared" ref="AA4:AA67" si="0">AB4*100/(100+AC4)</f>
        <v>3308203.3928571427</v>
      </c>
      <c r="AB4" s="164">
        <v>3705187.8</v>
      </c>
      <c r="AC4" s="419" t="s">
        <v>1637</v>
      </c>
      <c r="AD4" t="s">
        <v>1636</v>
      </c>
    </row>
    <row r="5" spans="1:30" ht="75" x14ac:dyDescent="0.25">
      <c r="A5" s="410"/>
      <c r="B5" s="411">
        <v>30625</v>
      </c>
      <c r="C5" s="405" t="s">
        <v>1158</v>
      </c>
      <c r="D5" s="410" t="s">
        <v>1157</v>
      </c>
      <c r="E5" s="404" t="s">
        <v>1521</v>
      </c>
      <c r="F5" s="410" t="s">
        <v>1159</v>
      </c>
      <c r="G5" s="405" t="s">
        <v>1038</v>
      </c>
      <c r="H5" s="412" t="s">
        <v>1160</v>
      </c>
      <c r="I5" s="406">
        <v>445</v>
      </c>
      <c r="J5" s="412">
        <v>1335</v>
      </c>
      <c r="K5" s="404" t="s">
        <v>704</v>
      </c>
      <c r="L5" s="410" t="s">
        <v>102</v>
      </c>
      <c r="M5" s="404" t="s">
        <v>704</v>
      </c>
      <c r="N5" s="410" t="s">
        <v>1259</v>
      </c>
      <c r="O5" s="405" t="s">
        <v>1475</v>
      </c>
      <c r="P5" s="410" t="s">
        <v>450</v>
      </c>
      <c r="Q5" s="404" t="s">
        <v>704</v>
      </c>
      <c r="R5" s="410" t="s">
        <v>1476</v>
      </c>
      <c r="S5" s="404" t="s">
        <v>1473</v>
      </c>
      <c r="T5" s="411" t="s">
        <v>1086</v>
      </c>
      <c r="U5" s="404" t="s">
        <v>704</v>
      </c>
      <c r="V5" s="404" t="s">
        <v>704</v>
      </c>
      <c r="X5" s="164">
        <v>0.79200000000000004</v>
      </c>
      <c r="Y5" s="164">
        <v>0.88700000000000001</v>
      </c>
      <c r="Z5" s="417">
        <v>5250</v>
      </c>
      <c r="AA5" s="164">
        <f t="shared" si="0"/>
        <v>4158</v>
      </c>
      <c r="AB5" s="164">
        <v>4656.96</v>
      </c>
      <c r="AC5" s="419" t="s">
        <v>1637</v>
      </c>
    </row>
    <row r="6" spans="1:30" ht="75" x14ac:dyDescent="0.25">
      <c r="A6" s="410"/>
      <c r="B6" s="411">
        <v>68982</v>
      </c>
      <c r="C6" s="405" t="s">
        <v>275</v>
      </c>
      <c r="D6" s="410" t="s">
        <v>286</v>
      </c>
      <c r="E6" s="404" t="s">
        <v>1347</v>
      </c>
      <c r="F6" s="410" t="s">
        <v>285</v>
      </c>
      <c r="G6" s="421" t="s">
        <v>704</v>
      </c>
      <c r="H6" s="412">
        <v>24417.34</v>
      </c>
      <c r="I6" s="406">
        <v>24417.34</v>
      </c>
      <c r="J6" s="412">
        <v>24417.34</v>
      </c>
      <c r="K6" s="404" t="s">
        <v>704</v>
      </c>
      <c r="L6" s="410" t="s">
        <v>102</v>
      </c>
      <c r="M6" s="404" t="s">
        <v>147</v>
      </c>
      <c r="N6" s="410" t="s">
        <v>316</v>
      </c>
      <c r="O6" s="405" t="s">
        <v>1479</v>
      </c>
      <c r="P6" s="410" t="s">
        <v>315</v>
      </c>
      <c r="Q6" s="404" t="s">
        <v>182</v>
      </c>
      <c r="R6" s="410" t="s">
        <v>1480</v>
      </c>
      <c r="S6" s="404" t="s">
        <v>1473</v>
      </c>
      <c r="T6" s="411" t="s">
        <v>298</v>
      </c>
      <c r="U6" s="404" t="s">
        <v>704</v>
      </c>
      <c r="V6" s="404" t="s">
        <v>704</v>
      </c>
      <c r="AA6" s="164">
        <f t="shared" si="0"/>
        <v>0</v>
      </c>
    </row>
    <row r="7" spans="1:30" ht="75" x14ac:dyDescent="0.25">
      <c r="A7" s="410"/>
      <c r="B7" s="411"/>
      <c r="C7" s="405"/>
      <c r="D7" s="410"/>
      <c r="E7" s="404"/>
      <c r="F7" s="410"/>
      <c r="G7" s="421"/>
      <c r="H7" s="412">
        <v>30000</v>
      </c>
      <c r="I7" s="406">
        <v>30000</v>
      </c>
      <c r="J7" s="412">
        <v>30000</v>
      </c>
      <c r="K7" s="404" t="s">
        <v>704</v>
      </c>
      <c r="L7" s="410" t="s">
        <v>102</v>
      </c>
      <c r="M7" s="404" t="s">
        <v>147</v>
      </c>
      <c r="N7" s="410" t="s">
        <v>316</v>
      </c>
      <c r="O7" s="405" t="s">
        <v>1479</v>
      </c>
      <c r="P7" s="410" t="s">
        <v>315</v>
      </c>
      <c r="Q7" s="404" t="s">
        <v>182</v>
      </c>
      <c r="R7" s="410" t="s">
        <v>1480</v>
      </c>
      <c r="S7" s="404" t="s">
        <v>1473</v>
      </c>
      <c r="T7" s="411" t="s">
        <v>261</v>
      </c>
      <c r="U7" s="404" t="s">
        <v>704</v>
      </c>
      <c r="V7" s="404" t="s">
        <v>704</v>
      </c>
      <c r="AA7" s="164">
        <f t="shared" si="0"/>
        <v>0</v>
      </c>
    </row>
    <row r="8" spans="1:30" ht="75" x14ac:dyDescent="0.25">
      <c r="A8" s="410"/>
      <c r="B8" s="411">
        <v>80350</v>
      </c>
      <c r="C8" s="405" t="s">
        <v>281</v>
      </c>
      <c r="D8" s="410" t="s">
        <v>280</v>
      </c>
      <c r="E8" s="404" t="s">
        <v>1437</v>
      </c>
      <c r="F8" s="410" t="s">
        <v>282</v>
      </c>
      <c r="G8" s="421" t="s">
        <v>283</v>
      </c>
      <c r="H8" s="412">
        <v>1316</v>
      </c>
      <c r="I8" s="406">
        <v>3948</v>
      </c>
      <c r="J8" s="412">
        <v>2632</v>
      </c>
      <c r="K8" s="404" t="s">
        <v>704</v>
      </c>
      <c r="L8" s="410" t="s">
        <v>102</v>
      </c>
      <c r="M8" s="404" t="s">
        <v>219</v>
      </c>
      <c r="N8" s="410" t="s">
        <v>316</v>
      </c>
      <c r="O8" s="405" t="s">
        <v>1479</v>
      </c>
      <c r="P8" s="410" t="s">
        <v>315</v>
      </c>
      <c r="Q8" s="404" t="s">
        <v>182</v>
      </c>
      <c r="R8" s="410" t="s">
        <v>1480</v>
      </c>
      <c r="S8" s="404" t="s">
        <v>1473</v>
      </c>
      <c r="T8" s="411" t="s">
        <v>261</v>
      </c>
      <c r="U8" s="404" t="s">
        <v>704</v>
      </c>
      <c r="V8" s="404" t="s">
        <v>704</v>
      </c>
      <c r="AA8" s="164">
        <f t="shared" si="0"/>
        <v>0</v>
      </c>
    </row>
    <row r="9" spans="1:30" ht="90" x14ac:dyDescent="0.25">
      <c r="A9" s="410"/>
      <c r="B9" s="411">
        <v>91010</v>
      </c>
      <c r="C9" s="405" t="s">
        <v>828</v>
      </c>
      <c r="D9" s="410" t="s">
        <v>827</v>
      </c>
      <c r="E9" s="404" t="s">
        <v>1520</v>
      </c>
      <c r="F9" s="410" t="s">
        <v>824</v>
      </c>
      <c r="G9" s="405" t="s">
        <v>866</v>
      </c>
      <c r="H9" s="412">
        <v>2600</v>
      </c>
      <c r="I9" s="406">
        <v>2600</v>
      </c>
      <c r="J9" s="412">
        <v>5200</v>
      </c>
      <c r="K9" s="404" t="s">
        <v>704</v>
      </c>
      <c r="L9" s="410" t="s">
        <v>704</v>
      </c>
      <c r="M9" s="404" t="s">
        <v>704</v>
      </c>
      <c r="N9" s="410" t="s">
        <v>885</v>
      </c>
      <c r="O9" s="405" t="s">
        <v>1543</v>
      </c>
      <c r="P9" s="410" t="s">
        <v>450</v>
      </c>
      <c r="Q9" s="404" t="s">
        <v>894</v>
      </c>
      <c r="R9" s="410" t="s">
        <v>1478</v>
      </c>
      <c r="S9" s="404" t="s">
        <v>1473</v>
      </c>
      <c r="T9" s="411" t="s">
        <v>816</v>
      </c>
      <c r="U9" s="404" t="s">
        <v>704</v>
      </c>
      <c r="V9" s="404" t="s">
        <v>704</v>
      </c>
      <c r="X9" s="164">
        <v>6.5</v>
      </c>
      <c r="Y9" s="164">
        <v>7.8650000000000002</v>
      </c>
      <c r="Z9" s="417">
        <v>10000</v>
      </c>
      <c r="AA9" s="164">
        <f t="shared" si="0"/>
        <v>65000</v>
      </c>
      <c r="AB9" s="164">
        <v>78650</v>
      </c>
      <c r="AC9" s="419" t="s">
        <v>1640</v>
      </c>
      <c r="AD9" t="s">
        <v>1641</v>
      </c>
    </row>
    <row r="10" spans="1:30" ht="75" x14ac:dyDescent="0.25">
      <c r="A10" s="410"/>
      <c r="B10" s="411">
        <v>91015</v>
      </c>
      <c r="C10" s="405" t="s">
        <v>828</v>
      </c>
      <c r="D10" s="410" t="s">
        <v>1191</v>
      </c>
      <c r="E10" s="404" t="s">
        <v>1422</v>
      </c>
      <c r="F10" s="410" t="s">
        <v>1189</v>
      </c>
      <c r="G10" s="405" t="s">
        <v>1049</v>
      </c>
      <c r="H10" s="412" t="s">
        <v>1192</v>
      </c>
      <c r="I10" s="406">
        <v>5400</v>
      </c>
      <c r="J10" s="412">
        <v>10800</v>
      </c>
      <c r="K10" s="404" t="s">
        <v>704</v>
      </c>
      <c r="L10" s="410" t="s">
        <v>102</v>
      </c>
      <c r="M10" s="404" t="s">
        <v>704</v>
      </c>
      <c r="N10" s="410" t="s">
        <v>1259</v>
      </c>
      <c r="O10" s="405" t="s">
        <v>1475</v>
      </c>
      <c r="P10" s="410" t="s">
        <v>450</v>
      </c>
      <c r="Q10" s="404" t="s">
        <v>704</v>
      </c>
      <c r="R10" s="410" t="s">
        <v>1476</v>
      </c>
      <c r="S10" s="404" t="s">
        <v>1473</v>
      </c>
      <c r="T10" s="411" t="s">
        <v>1086</v>
      </c>
      <c r="U10" s="404" t="s">
        <v>704</v>
      </c>
      <c r="V10" s="404" t="s">
        <v>704</v>
      </c>
      <c r="X10" s="164">
        <v>6.875</v>
      </c>
      <c r="Y10" s="164">
        <v>8.3187999999999995</v>
      </c>
      <c r="Z10" s="417">
        <v>10400</v>
      </c>
      <c r="AA10" s="164">
        <f t="shared" si="0"/>
        <v>89963.5</v>
      </c>
      <c r="AB10" s="164">
        <v>89963.5</v>
      </c>
      <c r="AD10" t="s">
        <v>1642</v>
      </c>
    </row>
    <row r="11" spans="1:30" ht="75" x14ac:dyDescent="0.25">
      <c r="A11" s="410"/>
      <c r="B11" s="411">
        <v>99505</v>
      </c>
      <c r="C11" s="405" t="s">
        <v>712</v>
      </c>
      <c r="D11" s="410" t="s">
        <v>723</v>
      </c>
      <c r="E11" s="404" t="s">
        <v>1617</v>
      </c>
      <c r="F11" s="410" t="s">
        <v>724</v>
      </c>
      <c r="G11" s="421" t="s">
        <v>704</v>
      </c>
      <c r="H11" s="412">
        <v>6450</v>
      </c>
      <c r="I11" s="406">
        <v>12900</v>
      </c>
      <c r="J11" s="412">
        <v>12900</v>
      </c>
      <c r="K11" s="404" t="s">
        <v>704</v>
      </c>
      <c r="L11" s="410" t="s">
        <v>704</v>
      </c>
      <c r="M11" s="404" t="s">
        <v>704</v>
      </c>
      <c r="N11" s="410" t="s">
        <v>806</v>
      </c>
      <c r="O11" s="405" t="s">
        <v>1487</v>
      </c>
      <c r="P11" s="410" t="s">
        <v>805</v>
      </c>
      <c r="Q11" s="404" t="s">
        <v>704</v>
      </c>
      <c r="R11" s="410" t="s">
        <v>1472</v>
      </c>
      <c r="S11" s="404" t="s">
        <v>1473</v>
      </c>
      <c r="T11" s="414">
        <v>45565</v>
      </c>
      <c r="U11" s="404" t="s">
        <v>704</v>
      </c>
      <c r="V11" s="404" t="s">
        <v>704</v>
      </c>
      <c r="AA11" s="164">
        <f t="shared" si="0"/>
        <v>0</v>
      </c>
    </row>
    <row r="12" spans="1:30" ht="75" x14ac:dyDescent="0.25">
      <c r="A12" s="410"/>
      <c r="B12" s="411">
        <v>450072</v>
      </c>
      <c r="C12" s="405" t="s">
        <v>1162</v>
      </c>
      <c r="D12" s="410" t="s">
        <v>1176</v>
      </c>
      <c r="E12" s="404" t="s">
        <v>1509</v>
      </c>
      <c r="F12" s="410" t="s">
        <v>1163</v>
      </c>
      <c r="G12" s="405" t="s">
        <v>1043</v>
      </c>
      <c r="H12" s="412" t="s">
        <v>1177</v>
      </c>
      <c r="I12" s="406">
        <v>397.5</v>
      </c>
      <c r="J12" s="412">
        <v>1192.5</v>
      </c>
      <c r="K12" s="404" t="s">
        <v>704</v>
      </c>
      <c r="L12" s="410" t="s">
        <v>1164</v>
      </c>
      <c r="M12" s="404" t="s">
        <v>704</v>
      </c>
      <c r="N12" s="410" t="s">
        <v>1259</v>
      </c>
      <c r="O12" s="405" t="s">
        <v>1475</v>
      </c>
      <c r="P12" s="410" t="s">
        <v>450</v>
      </c>
      <c r="Q12" s="404" t="s">
        <v>704</v>
      </c>
      <c r="R12" s="410" t="s">
        <v>1476</v>
      </c>
      <c r="S12" s="404" t="s">
        <v>1473</v>
      </c>
      <c r="T12" s="411" t="s">
        <v>1086</v>
      </c>
      <c r="U12" s="404" t="s">
        <v>704</v>
      </c>
      <c r="V12" s="404" t="s">
        <v>704</v>
      </c>
      <c r="X12" s="164">
        <v>1.59</v>
      </c>
      <c r="Y12" s="164">
        <v>1.7807999999999999</v>
      </c>
      <c r="Z12" s="417">
        <v>3500</v>
      </c>
      <c r="AA12" s="164">
        <f t="shared" si="0"/>
        <v>5731.0982142857147</v>
      </c>
      <c r="AB12" s="164">
        <v>6418.83</v>
      </c>
      <c r="AC12" s="419" t="s">
        <v>1637</v>
      </c>
      <c r="AD12" t="s">
        <v>1643</v>
      </c>
    </row>
    <row r="13" spans="1:30" ht="75" x14ac:dyDescent="0.25">
      <c r="A13" s="410"/>
      <c r="B13" s="411">
        <v>450209</v>
      </c>
      <c r="C13" s="405" t="s">
        <v>1162</v>
      </c>
      <c r="D13" s="410" t="s">
        <v>1178</v>
      </c>
      <c r="E13" s="404" t="s">
        <v>1501</v>
      </c>
      <c r="F13" s="410" t="s">
        <v>1163</v>
      </c>
      <c r="G13" s="405" t="s">
        <v>1044</v>
      </c>
      <c r="H13" s="412" t="s">
        <v>1179</v>
      </c>
      <c r="I13" s="406">
        <v>137.5</v>
      </c>
      <c r="J13" s="412">
        <v>412.5</v>
      </c>
      <c r="K13" s="404" t="s">
        <v>704</v>
      </c>
      <c r="L13" s="410" t="s">
        <v>1164</v>
      </c>
      <c r="M13" s="404" t="s">
        <v>704</v>
      </c>
      <c r="N13" s="410" t="s">
        <v>1259</v>
      </c>
      <c r="O13" s="405" t="s">
        <v>1475</v>
      </c>
      <c r="P13" s="410" t="s">
        <v>450</v>
      </c>
      <c r="Q13" s="404" t="s">
        <v>704</v>
      </c>
      <c r="R13" s="410" t="s">
        <v>1476</v>
      </c>
      <c r="S13" s="404" t="s">
        <v>1473</v>
      </c>
      <c r="T13" s="411" t="s">
        <v>1086</v>
      </c>
      <c r="U13" s="404" t="s">
        <v>704</v>
      </c>
      <c r="V13" s="404" t="s">
        <v>704</v>
      </c>
      <c r="X13" s="164">
        <v>0.55000000000000004</v>
      </c>
      <c r="Y13" s="164">
        <v>0.61599999999999999</v>
      </c>
      <c r="Z13" s="417">
        <v>256390</v>
      </c>
      <c r="AA13" s="164">
        <f t="shared" si="0"/>
        <v>145764.29464285713</v>
      </c>
      <c r="AB13" s="164">
        <v>163256.01</v>
      </c>
      <c r="AC13" s="419" t="s">
        <v>1637</v>
      </c>
      <c r="AD13" t="s">
        <v>1644</v>
      </c>
    </row>
    <row r="14" spans="1:30" ht="75" x14ac:dyDescent="0.25">
      <c r="A14" s="410"/>
      <c r="B14" s="411">
        <v>450263</v>
      </c>
      <c r="C14" s="405" t="s">
        <v>1162</v>
      </c>
      <c r="D14" s="410" t="s">
        <v>1161</v>
      </c>
      <c r="E14" s="404" t="s">
        <v>1501</v>
      </c>
      <c r="F14" s="410" t="s">
        <v>1163</v>
      </c>
      <c r="G14" s="405" t="s">
        <v>1039</v>
      </c>
      <c r="H14" s="412" t="s">
        <v>1165</v>
      </c>
      <c r="I14" s="406">
        <v>390</v>
      </c>
      <c r="J14" s="412">
        <v>1170</v>
      </c>
      <c r="K14" s="404" t="s">
        <v>704</v>
      </c>
      <c r="L14" s="410" t="s">
        <v>1164</v>
      </c>
      <c r="M14" s="404" t="s">
        <v>704</v>
      </c>
      <c r="N14" s="410" t="s">
        <v>1259</v>
      </c>
      <c r="O14" s="405" t="s">
        <v>1475</v>
      </c>
      <c r="P14" s="410" t="s">
        <v>450</v>
      </c>
      <c r="Q14" s="404" t="s">
        <v>704</v>
      </c>
      <c r="R14" s="410" t="s">
        <v>1476</v>
      </c>
      <c r="S14" s="404" t="s">
        <v>1473</v>
      </c>
      <c r="T14" s="411" t="s">
        <v>1086</v>
      </c>
      <c r="U14" s="404" t="s">
        <v>704</v>
      </c>
      <c r="V14" s="404" t="s">
        <v>704</v>
      </c>
      <c r="X14" s="164">
        <v>6.98</v>
      </c>
      <c r="Y14" s="164">
        <v>7.8175999999999997</v>
      </c>
      <c r="Z14" s="417">
        <v>0</v>
      </c>
      <c r="AA14" s="164">
        <f t="shared" si="0"/>
        <v>0</v>
      </c>
      <c r="AD14" t="s">
        <v>1645</v>
      </c>
    </row>
    <row r="15" spans="1:30" ht="90" x14ac:dyDescent="0.25">
      <c r="A15" s="410"/>
      <c r="B15" s="411">
        <v>455007</v>
      </c>
      <c r="C15" s="405" t="s">
        <v>704</v>
      </c>
      <c r="D15" s="410" t="s">
        <v>821</v>
      </c>
      <c r="E15" s="404" t="s">
        <v>1618</v>
      </c>
      <c r="F15" s="410" t="s">
        <v>819</v>
      </c>
      <c r="G15" s="405" t="s">
        <v>863</v>
      </c>
      <c r="H15" s="412">
        <v>119.5</v>
      </c>
      <c r="I15" s="406">
        <v>119.5</v>
      </c>
      <c r="J15" s="412">
        <v>239</v>
      </c>
      <c r="K15" s="404" t="s">
        <v>704</v>
      </c>
      <c r="L15" s="410" t="s">
        <v>704</v>
      </c>
      <c r="M15" s="404" t="s">
        <v>704</v>
      </c>
      <c r="N15" s="410" t="s">
        <v>885</v>
      </c>
      <c r="O15" s="405" t="s">
        <v>1541</v>
      </c>
      <c r="P15" s="410" t="s">
        <v>450</v>
      </c>
      <c r="Q15" s="404" t="s">
        <v>891</v>
      </c>
      <c r="R15" s="410" t="s">
        <v>1478</v>
      </c>
      <c r="S15" s="404" t="s">
        <v>1473</v>
      </c>
      <c r="T15" s="411" t="s">
        <v>816</v>
      </c>
      <c r="U15" s="404" t="s">
        <v>704</v>
      </c>
      <c r="V15" s="404" t="s">
        <v>704</v>
      </c>
      <c r="X15" s="164">
        <v>2.39</v>
      </c>
      <c r="Y15" s="164">
        <v>2.6768000000000001</v>
      </c>
      <c r="Z15" s="417">
        <v>79804</v>
      </c>
      <c r="AA15" s="164">
        <f t="shared" si="0"/>
        <v>196430.75</v>
      </c>
      <c r="AB15" s="164">
        <v>220002.44</v>
      </c>
      <c r="AC15" s="419" t="s">
        <v>1637</v>
      </c>
      <c r="AD15" t="s">
        <v>1646</v>
      </c>
    </row>
    <row r="16" spans="1:30" ht="75" x14ac:dyDescent="0.25">
      <c r="A16" s="410"/>
      <c r="B16" s="411">
        <v>455071</v>
      </c>
      <c r="C16" s="405" t="s">
        <v>1162</v>
      </c>
      <c r="D16" s="410" t="s">
        <v>1182</v>
      </c>
      <c r="E16" s="404" t="s">
        <v>1422</v>
      </c>
      <c r="F16" s="410" t="s">
        <v>1163</v>
      </c>
      <c r="G16" s="405" t="s">
        <v>1046</v>
      </c>
      <c r="H16" s="412" t="s">
        <v>1183</v>
      </c>
      <c r="I16" s="406">
        <v>1794</v>
      </c>
      <c r="J16" s="412">
        <v>3588</v>
      </c>
      <c r="K16" s="404" t="s">
        <v>704</v>
      </c>
      <c r="L16" s="410" t="s">
        <v>1164</v>
      </c>
      <c r="M16" s="404" t="s">
        <v>704</v>
      </c>
      <c r="N16" s="410" t="s">
        <v>1259</v>
      </c>
      <c r="O16" s="405" t="s">
        <v>1475</v>
      </c>
      <c r="P16" s="410" t="s">
        <v>450</v>
      </c>
      <c r="Q16" s="404" t="s">
        <v>704</v>
      </c>
      <c r="R16" s="410" t="s">
        <v>1476</v>
      </c>
      <c r="S16" s="404" t="s">
        <v>1473</v>
      </c>
      <c r="T16" s="411" t="s">
        <v>1</v>
      </c>
      <c r="U16" s="404" t="s">
        <v>704</v>
      </c>
      <c r="V16" s="404" t="s">
        <v>704</v>
      </c>
      <c r="X16" s="164">
        <v>2.99</v>
      </c>
      <c r="Y16" s="164">
        <v>3.3488000000000002</v>
      </c>
      <c r="Z16" s="417">
        <v>157009</v>
      </c>
      <c r="AA16" s="164">
        <f t="shared" si="0"/>
        <v>482826.3928571429</v>
      </c>
      <c r="AB16" s="164">
        <v>540765.56000000006</v>
      </c>
      <c r="AC16" s="419" t="s">
        <v>1637</v>
      </c>
      <c r="AD16" t="s">
        <v>1647</v>
      </c>
    </row>
    <row r="17" spans="1:30" ht="75" x14ac:dyDescent="0.25">
      <c r="A17" s="410"/>
      <c r="B17" s="411">
        <v>455084</v>
      </c>
      <c r="C17" s="405" t="s">
        <v>758</v>
      </c>
      <c r="D17" s="410" t="s">
        <v>757</v>
      </c>
      <c r="E17" s="404" t="s">
        <v>1422</v>
      </c>
      <c r="F17" s="410" t="s">
        <v>759</v>
      </c>
      <c r="G17" s="421" t="s">
        <v>704</v>
      </c>
      <c r="H17" s="412">
        <v>850</v>
      </c>
      <c r="I17" s="406">
        <v>1700</v>
      </c>
      <c r="J17" s="412">
        <v>3400</v>
      </c>
      <c r="K17" s="404" t="s">
        <v>704</v>
      </c>
      <c r="L17" s="410" t="s">
        <v>704</v>
      </c>
      <c r="M17" s="404" t="s">
        <v>704</v>
      </c>
      <c r="N17" s="410" t="s">
        <v>806</v>
      </c>
      <c r="O17" s="405" t="s">
        <v>1487</v>
      </c>
      <c r="P17" s="410" t="s">
        <v>805</v>
      </c>
      <c r="Q17" s="404" t="s">
        <v>704</v>
      </c>
      <c r="R17" s="410" t="s">
        <v>1472</v>
      </c>
      <c r="S17" s="404" t="s">
        <v>1473</v>
      </c>
      <c r="T17" s="411" t="s">
        <v>715</v>
      </c>
      <c r="U17" s="404" t="s">
        <v>704</v>
      </c>
      <c r="V17" s="404" t="s">
        <v>704</v>
      </c>
      <c r="AA17" s="164">
        <f t="shared" si="0"/>
        <v>0</v>
      </c>
    </row>
    <row r="18" spans="1:30" ht="75" x14ac:dyDescent="0.25">
      <c r="A18" s="410"/>
      <c r="B18" s="411">
        <v>455092</v>
      </c>
      <c r="C18" s="405" t="s">
        <v>1162</v>
      </c>
      <c r="D18" s="410" t="s">
        <v>1180</v>
      </c>
      <c r="E18" s="404" t="s">
        <v>1422</v>
      </c>
      <c r="F18" s="410" t="s">
        <v>1163</v>
      </c>
      <c r="G18" s="405" t="s">
        <v>1045</v>
      </c>
      <c r="H18" s="412" t="s">
        <v>1181</v>
      </c>
      <c r="I18" s="406">
        <v>495</v>
      </c>
      <c r="J18" s="412">
        <v>1485</v>
      </c>
      <c r="K18" s="404" t="s">
        <v>704</v>
      </c>
      <c r="L18" s="410" t="s">
        <v>1164</v>
      </c>
      <c r="M18" s="404" t="s">
        <v>704</v>
      </c>
      <c r="N18" s="410" t="s">
        <v>1259</v>
      </c>
      <c r="O18" s="405" t="s">
        <v>1475</v>
      </c>
      <c r="P18" s="410" t="s">
        <v>450</v>
      </c>
      <c r="Q18" s="404" t="s">
        <v>704</v>
      </c>
      <c r="R18" s="410" t="s">
        <v>1476</v>
      </c>
      <c r="S18" s="404" t="s">
        <v>1473</v>
      </c>
      <c r="T18" s="411" t="s">
        <v>1086</v>
      </c>
      <c r="U18" s="404" t="s">
        <v>704</v>
      </c>
      <c r="V18" s="404" t="s">
        <v>704</v>
      </c>
      <c r="X18" s="164">
        <v>1.98</v>
      </c>
      <c r="Y18" s="164">
        <v>2.2176</v>
      </c>
      <c r="Z18" s="417">
        <v>34245</v>
      </c>
      <c r="AA18" s="164">
        <f t="shared" si="0"/>
        <v>69905.366071428565</v>
      </c>
      <c r="AB18" s="164">
        <v>78294.009999999995</v>
      </c>
      <c r="AC18" s="419" t="s">
        <v>1637</v>
      </c>
      <c r="AD18" t="s">
        <v>1648</v>
      </c>
    </row>
    <row r="19" spans="1:30" ht="90" x14ac:dyDescent="0.25">
      <c r="A19" s="410"/>
      <c r="B19" s="411"/>
      <c r="C19" s="405" t="s">
        <v>704</v>
      </c>
      <c r="D19" s="410" t="s">
        <v>820</v>
      </c>
      <c r="E19" s="404" t="s">
        <v>1618</v>
      </c>
      <c r="F19" s="410" t="s">
        <v>819</v>
      </c>
      <c r="G19" s="405" t="s">
        <v>862</v>
      </c>
      <c r="H19" s="412">
        <v>1432</v>
      </c>
      <c r="I19" s="406">
        <v>1432</v>
      </c>
      <c r="J19" s="412">
        <v>2864</v>
      </c>
      <c r="K19" s="404" t="s">
        <v>704</v>
      </c>
      <c r="L19" s="410" t="s">
        <v>704</v>
      </c>
      <c r="M19" s="404" t="s">
        <v>704</v>
      </c>
      <c r="N19" s="410" t="s">
        <v>885</v>
      </c>
      <c r="O19" s="405" t="s">
        <v>1477</v>
      </c>
      <c r="P19" s="410" t="s">
        <v>450</v>
      </c>
      <c r="Q19" s="404" t="s">
        <v>890</v>
      </c>
      <c r="R19" s="410" t="s">
        <v>1478</v>
      </c>
      <c r="S19" s="404" t="s">
        <v>1473</v>
      </c>
      <c r="T19" s="411" t="s">
        <v>816</v>
      </c>
      <c r="U19" s="404" t="s">
        <v>704</v>
      </c>
      <c r="V19" s="404" t="s">
        <v>704</v>
      </c>
      <c r="X19" s="164">
        <v>1.79</v>
      </c>
      <c r="Y19" s="164">
        <v>2.0047999999999999</v>
      </c>
      <c r="Z19" s="417">
        <v>18827</v>
      </c>
      <c r="AA19" s="164">
        <f t="shared" si="0"/>
        <v>34854.321428571428</v>
      </c>
      <c r="AB19" s="164">
        <v>39036.839999999997</v>
      </c>
      <c r="AC19" s="419" t="s">
        <v>1637</v>
      </c>
      <c r="AD19" t="s">
        <v>1649</v>
      </c>
    </row>
    <row r="20" spans="1:30" ht="90" x14ac:dyDescent="0.25">
      <c r="A20" s="410"/>
      <c r="B20" s="411">
        <v>1653308</v>
      </c>
      <c r="C20" s="405" t="s">
        <v>839</v>
      </c>
      <c r="D20" s="410" t="s">
        <v>838</v>
      </c>
      <c r="E20" s="404" t="s">
        <v>1619</v>
      </c>
      <c r="F20" s="410" t="s">
        <v>834</v>
      </c>
      <c r="G20" s="405" t="s">
        <v>873</v>
      </c>
      <c r="H20" s="412">
        <v>1225</v>
      </c>
      <c r="I20" s="406">
        <v>1225</v>
      </c>
      <c r="J20" s="412">
        <v>2450</v>
      </c>
      <c r="K20" s="404" t="s">
        <v>704</v>
      </c>
      <c r="L20" s="410" t="s">
        <v>704</v>
      </c>
      <c r="M20" s="404" t="s">
        <v>704</v>
      </c>
      <c r="N20" s="410" t="s">
        <v>885</v>
      </c>
      <c r="O20" s="405" t="s">
        <v>1549</v>
      </c>
      <c r="P20" s="410" t="s">
        <v>450</v>
      </c>
      <c r="Q20" s="404" t="s">
        <v>901</v>
      </c>
      <c r="R20" s="410" t="s">
        <v>1478</v>
      </c>
      <c r="S20" s="404" t="s">
        <v>1473</v>
      </c>
      <c r="T20" s="411" t="s">
        <v>816</v>
      </c>
      <c r="U20" s="404" t="s">
        <v>704</v>
      </c>
      <c r="V20" s="404" t="s">
        <v>704</v>
      </c>
      <c r="X20" s="164">
        <v>227</v>
      </c>
      <c r="Y20" s="164">
        <v>378.851</v>
      </c>
      <c r="Z20" s="417">
        <v>10</v>
      </c>
      <c r="AA20" s="164">
        <f t="shared" si="0"/>
        <v>3131</v>
      </c>
      <c r="AB20" s="164">
        <v>3788.51</v>
      </c>
      <c r="AC20" s="419" t="s">
        <v>1640</v>
      </c>
      <c r="AD20" t="s">
        <v>1650</v>
      </c>
    </row>
    <row r="21" spans="1:30" ht="75" x14ac:dyDescent="0.25">
      <c r="A21" s="410"/>
      <c r="B21" s="411">
        <v>4662070</v>
      </c>
      <c r="C21" s="405" t="s">
        <v>1091</v>
      </c>
      <c r="D21" s="410" t="s">
        <v>1094</v>
      </c>
      <c r="E21" s="404" t="s">
        <v>1520</v>
      </c>
      <c r="F21" s="410" t="s">
        <v>1095</v>
      </c>
      <c r="G21" s="421" t="s">
        <v>704</v>
      </c>
      <c r="H21" s="412">
        <v>18088.5</v>
      </c>
      <c r="I21" s="406">
        <v>18089</v>
      </c>
      <c r="J21" s="412">
        <v>18089</v>
      </c>
      <c r="K21" s="404" t="s">
        <v>704</v>
      </c>
      <c r="L21" s="410" t="s">
        <v>1093</v>
      </c>
      <c r="M21" s="404" t="s">
        <v>704</v>
      </c>
      <c r="N21" s="410" t="s">
        <v>1259</v>
      </c>
      <c r="O21" s="405" t="s">
        <v>1475</v>
      </c>
      <c r="P21" s="410" t="s">
        <v>450</v>
      </c>
      <c r="Q21" s="404" t="s">
        <v>704</v>
      </c>
      <c r="R21" s="410" t="s">
        <v>1476</v>
      </c>
      <c r="S21" s="404" t="s">
        <v>1473</v>
      </c>
      <c r="T21" s="411">
        <v>2025</v>
      </c>
      <c r="U21" s="404" t="s">
        <v>704</v>
      </c>
      <c r="V21" s="404" t="s">
        <v>704</v>
      </c>
      <c r="AA21" s="164">
        <f t="shared" si="0"/>
        <v>0</v>
      </c>
    </row>
    <row r="22" spans="1:30" ht="75" x14ac:dyDescent="0.25">
      <c r="A22" s="410"/>
      <c r="B22" s="411">
        <v>4700880</v>
      </c>
      <c r="C22" s="405" t="s">
        <v>1091</v>
      </c>
      <c r="D22" s="410" t="s">
        <v>1090</v>
      </c>
      <c r="E22" s="404" t="s">
        <v>1503</v>
      </c>
      <c r="F22" s="410" t="s">
        <v>1092</v>
      </c>
      <c r="G22" s="421" t="s">
        <v>704</v>
      </c>
      <c r="H22" s="412">
        <v>17550</v>
      </c>
      <c r="I22" s="406">
        <v>17550</v>
      </c>
      <c r="J22" s="412">
        <v>17550</v>
      </c>
      <c r="K22" s="404" t="s">
        <v>704</v>
      </c>
      <c r="L22" s="410" t="s">
        <v>1093</v>
      </c>
      <c r="M22" s="404" t="s">
        <v>704</v>
      </c>
      <c r="N22" s="410" t="s">
        <v>1259</v>
      </c>
      <c r="O22" s="405" t="s">
        <v>1475</v>
      </c>
      <c r="P22" s="410" t="s">
        <v>450</v>
      </c>
      <c r="Q22" s="404" t="s">
        <v>704</v>
      </c>
      <c r="R22" s="410" t="s">
        <v>1476</v>
      </c>
      <c r="S22" s="404" t="s">
        <v>1473</v>
      </c>
      <c r="T22" s="411">
        <v>2024</v>
      </c>
      <c r="U22" s="404" t="s">
        <v>704</v>
      </c>
      <c r="V22" s="404" t="s">
        <v>704</v>
      </c>
      <c r="AA22" s="164">
        <f t="shared" si="0"/>
        <v>0</v>
      </c>
    </row>
    <row r="23" spans="1:30" ht="30" x14ac:dyDescent="0.25">
      <c r="A23" s="410"/>
      <c r="B23" s="411">
        <v>5130150</v>
      </c>
      <c r="C23" s="405" t="s">
        <v>590</v>
      </c>
      <c r="D23" s="410" t="s">
        <v>589</v>
      </c>
      <c r="E23" s="404" t="s">
        <v>1412</v>
      </c>
      <c r="F23" s="410" t="s">
        <v>591</v>
      </c>
      <c r="G23" s="421" t="s">
        <v>439</v>
      </c>
      <c r="H23" s="412">
        <v>2419.9699999999998</v>
      </c>
      <c r="I23" s="406">
        <v>2419.9699999999998</v>
      </c>
      <c r="J23" s="412">
        <v>2419.9699999999998</v>
      </c>
      <c r="K23" s="404" t="s">
        <v>704</v>
      </c>
      <c r="L23" s="410" t="s">
        <v>704</v>
      </c>
      <c r="M23" s="404" t="s">
        <v>704</v>
      </c>
      <c r="N23" s="410" t="s">
        <v>636</v>
      </c>
      <c r="O23" s="405" t="s">
        <v>1485</v>
      </c>
      <c r="P23" s="410" t="s">
        <v>387</v>
      </c>
      <c r="Q23" s="404" t="s">
        <v>704</v>
      </c>
      <c r="R23" s="410" t="s">
        <v>1478</v>
      </c>
      <c r="S23" s="404" t="s">
        <v>1473</v>
      </c>
      <c r="T23" s="411">
        <v>2024</v>
      </c>
      <c r="U23" s="404" t="s">
        <v>704</v>
      </c>
      <c r="V23" s="404" t="s">
        <v>592</v>
      </c>
      <c r="AA23" s="164">
        <f t="shared" si="0"/>
        <v>0</v>
      </c>
    </row>
    <row r="24" spans="1:30" ht="75" x14ac:dyDescent="0.25">
      <c r="A24" s="410"/>
      <c r="B24" s="411">
        <v>7098928</v>
      </c>
      <c r="C24" s="405" t="s">
        <v>332</v>
      </c>
      <c r="D24" s="410" t="s">
        <v>434</v>
      </c>
      <c r="E24" s="404" t="s">
        <v>1410</v>
      </c>
      <c r="F24" s="410" t="s">
        <v>435</v>
      </c>
      <c r="G24" s="421" t="s">
        <v>704</v>
      </c>
      <c r="H24" s="412">
        <v>4020</v>
      </c>
      <c r="I24" s="406">
        <v>4020</v>
      </c>
      <c r="J24" s="412">
        <v>4020</v>
      </c>
      <c r="K24" s="404" t="s">
        <v>704</v>
      </c>
      <c r="L24" s="410" t="s">
        <v>704</v>
      </c>
      <c r="M24" s="404" t="s">
        <v>704</v>
      </c>
      <c r="N24" s="410" t="s">
        <v>694</v>
      </c>
      <c r="O24" s="405" t="s">
        <v>1486</v>
      </c>
      <c r="P24" s="410" t="s">
        <v>695</v>
      </c>
      <c r="Q24" s="404" t="s">
        <v>704</v>
      </c>
      <c r="R24" s="410" t="s">
        <v>1478</v>
      </c>
      <c r="S24" s="404" t="s">
        <v>1473</v>
      </c>
      <c r="T24" s="411">
        <v>2024</v>
      </c>
      <c r="U24" s="404" t="s">
        <v>338</v>
      </c>
      <c r="V24" s="404" t="s">
        <v>691</v>
      </c>
      <c r="AA24" s="164">
        <f t="shared" si="0"/>
        <v>0</v>
      </c>
    </row>
    <row r="25" spans="1:30" ht="75" x14ac:dyDescent="0.25">
      <c r="A25" s="410"/>
      <c r="B25" s="411">
        <v>8273043</v>
      </c>
      <c r="C25" s="405" t="s">
        <v>288</v>
      </c>
      <c r="D25" s="410" t="s">
        <v>299</v>
      </c>
      <c r="E25" s="404" t="s">
        <v>1341</v>
      </c>
      <c r="F25" s="410" t="s">
        <v>285</v>
      </c>
      <c r="G25" s="421" t="s">
        <v>704</v>
      </c>
      <c r="H25" s="412">
        <v>35000</v>
      </c>
      <c r="I25" s="406">
        <v>35000</v>
      </c>
      <c r="J25" s="412">
        <v>35000</v>
      </c>
      <c r="K25" s="404" t="s">
        <v>704</v>
      </c>
      <c r="L25" s="410" t="s">
        <v>102</v>
      </c>
      <c r="M25" s="404" t="s">
        <v>147</v>
      </c>
      <c r="N25" s="410" t="s">
        <v>316</v>
      </c>
      <c r="O25" s="405" t="s">
        <v>1479</v>
      </c>
      <c r="P25" s="410" t="s">
        <v>315</v>
      </c>
      <c r="Q25" s="404" t="s">
        <v>182</v>
      </c>
      <c r="R25" s="410" t="s">
        <v>1480</v>
      </c>
      <c r="S25" s="404" t="s">
        <v>1473</v>
      </c>
      <c r="T25" s="411" t="s">
        <v>298</v>
      </c>
      <c r="U25" s="404" t="s">
        <v>704</v>
      </c>
      <c r="V25" s="404" t="s">
        <v>704</v>
      </c>
      <c r="AA25" s="164">
        <f t="shared" si="0"/>
        <v>0</v>
      </c>
    </row>
    <row r="26" spans="1:30" ht="75" x14ac:dyDescent="0.25">
      <c r="A26" s="410"/>
      <c r="B26" s="411">
        <v>8273044</v>
      </c>
      <c r="C26" s="405" t="s">
        <v>288</v>
      </c>
      <c r="D26" s="410" t="s">
        <v>287</v>
      </c>
      <c r="E26" s="404" t="s">
        <v>1341</v>
      </c>
      <c r="F26" s="410" t="s">
        <v>285</v>
      </c>
      <c r="G26" s="421" t="s">
        <v>704</v>
      </c>
      <c r="H26" s="412">
        <v>34000</v>
      </c>
      <c r="I26" s="406">
        <v>34000</v>
      </c>
      <c r="J26" s="412">
        <v>34000</v>
      </c>
      <c r="K26" s="404" t="s">
        <v>704</v>
      </c>
      <c r="L26" s="410" t="s">
        <v>102</v>
      </c>
      <c r="M26" s="404" t="s">
        <v>147</v>
      </c>
      <c r="N26" s="410" t="s">
        <v>316</v>
      </c>
      <c r="O26" s="405" t="s">
        <v>1479</v>
      </c>
      <c r="P26" s="410" t="s">
        <v>315</v>
      </c>
      <c r="Q26" s="404" t="s">
        <v>182</v>
      </c>
      <c r="R26" s="410" t="s">
        <v>1480</v>
      </c>
      <c r="S26" s="404" t="s">
        <v>1473</v>
      </c>
      <c r="T26" s="411" t="s">
        <v>261</v>
      </c>
      <c r="U26" s="404" t="s">
        <v>704</v>
      </c>
      <c r="V26" s="404" t="s">
        <v>704</v>
      </c>
      <c r="AA26" s="164">
        <f t="shared" si="0"/>
        <v>0</v>
      </c>
    </row>
    <row r="27" spans="1:30" ht="75" x14ac:dyDescent="0.25">
      <c r="A27" s="410"/>
      <c r="B27" s="411">
        <v>9402030</v>
      </c>
      <c r="C27" s="405" t="s">
        <v>1074</v>
      </c>
      <c r="D27" s="410" t="s">
        <v>1133</v>
      </c>
      <c r="E27" s="404" t="s">
        <v>1461</v>
      </c>
      <c r="F27" s="410" t="s">
        <v>824</v>
      </c>
      <c r="G27" s="405" t="s">
        <v>1034</v>
      </c>
      <c r="H27" s="412" t="s">
        <v>1134</v>
      </c>
      <c r="I27" s="406">
        <v>4060</v>
      </c>
      <c r="J27" s="412">
        <v>12180</v>
      </c>
      <c r="K27" s="404" t="s">
        <v>704</v>
      </c>
      <c r="L27" s="410" t="s">
        <v>1127</v>
      </c>
      <c r="M27" s="404" t="s">
        <v>704</v>
      </c>
      <c r="N27" s="410" t="s">
        <v>1259</v>
      </c>
      <c r="O27" s="405" t="s">
        <v>1475</v>
      </c>
      <c r="P27" s="410" t="s">
        <v>450</v>
      </c>
      <c r="Q27" s="404" t="s">
        <v>704</v>
      </c>
      <c r="R27" s="410" t="s">
        <v>1476</v>
      </c>
      <c r="S27" s="404" t="s">
        <v>1473</v>
      </c>
      <c r="T27" s="411" t="s">
        <v>1086</v>
      </c>
      <c r="U27" s="404" t="s">
        <v>704</v>
      </c>
      <c r="V27" s="404" t="s">
        <v>704</v>
      </c>
      <c r="X27" s="164">
        <v>4.0640000000000001</v>
      </c>
      <c r="Y27" s="164">
        <v>4.9173999999999998</v>
      </c>
      <c r="Z27" s="417">
        <v>2500</v>
      </c>
      <c r="AA27" s="164">
        <f t="shared" si="0"/>
        <v>11155.702479338843</v>
      </c>
      <c r="AB27" s="164">
        <v>13498.4</v>
      </c>
      <c r="AC27" s="419" t="s">
        <v>1640</v>
      </c>
      <c r="AD27" t="s">
        <v>1651</v>
      </c>
    </row>
    <row r="28" spans="1:30" ht="90" x14ac:dyDescent="0.25">
      <c r="A28" s="410"/>
      <c r="B28" s="411">
        <v>30077806</v>
      </c>
      <c r="C28" s="405" t="s">
        <v>830</v>
      </c>
      <c r="D28" s="410" t="s">
        <v>832</v>
      </c>
      <c r="E28" s="404" t="s">
        <v>1412</v>
      </c>
      <c r="F28" s="410" t="s">
        <v>824</v>
      </c>
      <c r="G28" s="405" t="s">
        <v>869</v>
      </c>
      <c r="H28" s="412">
        <v>3964</v>
      </c>
      <c r="I28" s="406">
        <v>3964</v>
      </c>
      <c r="J28" s="412">
        <v>7928</v>
      </c>
      <c r="K28" s="404" t="s">
        <v>704</v>
      </c>
      <c r="L28" s="410" t="s">
        <v>704</v>
      </c>
      <c r="M28" s="404" t="s">
        <v>704</v>
      </c>
      <c r="N28" s="410" t="s">
        <v>885</v>
      </c>
      <c r="O28" s="405" t="s">
        <v>1545</v>
      </c>
      <c r="P28" s="410" t="s">
        <v>450</v>
      </c>
      <c r="Q28" s="404" t="s">
        <v>897</v>
      </c>
      <c r="R28" s="410" t="s">
        <v>1478</v>
      </c>
      <c r="S28" s="404" t="s">
        <v>1473</v>
      </c>
      <c r="T28" s="411" t="s">
        <v>816</v>
      </c>
      <c r="U28" s="404" t="s">
        <v>704</v>
      </c>
      <c r="V28" s="404" t="s">
        <v>704</v>
      </c>
      <c r="X28" s="164">
        <v>4.4352999999999998</v>
      </c>
      <c r="Y28" s="164">
        <v>5.3666999999999998</v>
      </c>
      <c r="Z28" s="417">
        <v>3840</v>
      </c>
      <c r="AA28" s="164">
        <f t="shared" si="0"/>
        <v>16882.198347107438</v>
      </c>
      <c r="AB28" s="164">
        <v>20427.46</v>
      </c>
      <c r="AC28" s="419" t="s">
        <v>1640</v>
      </c>
      <c r="AD28" t="s">
        <v>1652</v>
      </c>
    </row>
    <row r="29" spans="1:30" ht="90" x14ac:dyDescent="0.25">
      <c r="A29" s="410"/>
      <c r="B29" s="411">
        <v>30078535</v>
      </c>
      <c r="C29" s="405" t="s">
        <v>830</v>
      </c>
      <c r="D29" s="410" t="s">
        <v>831</v>
      </c>
      <c r="E29" s="404" t="s">
        <v>1412</v>
      </c>
      <c r="F29" s="410" t="s">
        <v>824</v>
      </c>
      <c r="G29" s="405" t="s">
        <v>868</v>
      </c>
      <c r="H29" s="412">
        <v>3907</v>
      </c>
      <c r="I29" s="406">
        <v>3907</v>
      </c>
      <c r="J29" s="412">
        <v>7814</v>
      </c>
      <c r="K29" s="404" t="s">
        <v>704</v>
      </c>
      <c r="L29" s="410" t="s">
        <v>704</v>
      </c>
      <c r="M29" s="404" t="s">
        <v>704</v>
      </c>
      <c r="N29" s="410" t="s">
        <v>885</v>
      </c>
      <c r="O29" s="405" t="s">
        <v>1544</v>
      </c>
      <c r="P29" s="410" t="s">
        <v>450</v>
      </c>
      <c r="Q29" s="404" t="s">
        <v>896</v>
      </c>
      <c r="R29" s="410" t="s">
        <v>1478</v>
      </c>
      <c r="S29" s="404" t="s">
        <v>1473</v>
      </c>
      <c r="T29" s="411" t="s">
        <v>816</v>
      </c>
      <c r="U29" s="404" t="s">
        <v>704</v>
      </c>
      <c r="V29" s="404" t="s">
        <v>704</v>
      </c>
      <c r="X29" s="164">
        <v>4.1067999999999998</v>
      </c>
      <c r="Y29" s="164">
        <v>4.9691999999999998</v>
      </c>
      <c r="Z29" s="417">
        <v>46080</v>
      </c>
      <c r="AA29" s="164">
        <f t="shared" si="0"/>
        <v>228377.84</v>
      </c>
      <c r="AB29" s="164">
        <v>228377.84</v>
      </c>
      <c r="AD29" t="s">
        <v>1653</v>
      </c>
    </row>
    <row r="30" spans="1:30" ht="75" x14ac:dyDescent="0.25">
      <c r="A30" s="410"/>
      <c r="B30" s="411">
        <v>30108132</v>
      </c>
      <c r="C30" s="405" t="s">
        <v>1117</v>
      </c>
      <c r="D30" s="410" t="s">
        <v>1116</v>
      </c>
      <c r="E30" s="404" t="s">
        <v>1523</v>
      </c>
      <c r="F30" s="410" t="s">
        <v>1118</v>
      </c>
      <c r="G30" s="405" t="s">
        <v>1029</v>
      </c>
      <c r="H30" s="412" t="s">
        <v>1119</v>
      </c>
      <c r="I30" s="406">
        <v>8400</v>
      </c>
      <c r="J30" s="412">
        <v>25200</v>
      </c>
      <c r="K30" s="404" t="s">
        <v>704</v>
      </c>
      <c r="L30" s="410" t="s">
        <v>102</v>
      </c>
      <c r="M30" s="404" t="s">
        <v>704</v>
      </c>
      <c r="N30" s="410" t="s">
        <v>1259</v>
      </c>
      <c r="O30" s="405" t="s">
        <v>1475</v>
      </c>
      <c r="P30" s="410" t="s">
        <v>450</v>
      </c>
      <c r="Q30" s="404" t="s">
        <v>704</v>
      </c>
      <c r="R30" s="410" t="s">
        <v>1476</v>
      </c>
      <c r="S30" s="404" t="s">
        <v>1473</v>
      </c>
      <c r="T30" s="411" t="s">
        <v>1086</v>
      </c>
      <c r="U30" s="404" t="s">
        <v>704</v>
      </c>
      <c r="V30" s="404" t="s">
        <v>704</v>
      </c>
      <c r="X30" s="164">
        <v>4.0670000000000002</v>
      </c>
      <c r="Y30" s="164">
        <v>4.9211</v>
      </c>
      <c r="Z30" s="417">
        <v>2200</v>
      </c>
      <c r="AA30" s="164">
        <f t="shared" si="0"/>
        <v>10826.36</v>
      </c>
      <c r="AB30" s="164">
        <v>10826.36</v>
      </c>
      <c r="AD30" t="s">
        <v>1654</v>
      </c>
    </row>
    <row r="31" spans="1:30" ht="75" x14ac:dyDescent="0.25">
      <c r="A31" s="410"/>
      <c r="B31" s="411">
        <v>30119401</v>
      </c>
      <c r="C31" s="405" t="s">
        <v>1121</v>
      </c>
      <c r="D31" s="410" t="s">
        <v>1123</v>
      </c>
      <c r="E31" s="404" t="s">
        <v>1494</v>
      </c>
      <c r="F31" s="410" t="s">
        <v>1118</v>
      </c>
      <c r="G31" s="405" t="s">
        <v>1030</v>
      </c>
      <c r="H31" s="412" t="s">
        <v>1124</v>
      </c>
      <c r="I31" s="406">
        <v>954</v>
      </c>
      <c r="J31" s="412">
        <v>2862</v>
      </c>
      <c r="K31" s="404" t="s">
        <v>704</v>
      </c>
      <c r="L31" s="410" t="s">
        <v>102</v>
      </c>
      <c r="M31" s="404" t="s">
        <v>704</v>
      </c>
      <c r="N31" s="410" t="s">
        <v>1259</v>
      </c>
      <c r="O31" s="405" t="s">
        <v>1475</v>
      </c>
      <c r="P31" s="410" t="s">
        <v>450</v>
      </c>
      <c r="Q31" s="404" t="s">
        <v>704</v>
      </c>
      <c r="R31" s="410" t="s">
        <v>1476</v>
      </c>
      <c r="S31" s="404" t="s">
        <v>1473</v>
      </c>
      <c r="T31" s="411" t="s">
        <v>1086</v>
      </c>
      <c r="U31" s="404" t="s">
        <v>704</v>
      </c>
      <c r="V31" s="404" t="s">
        <v>704</v>
      </c>
      <c r="X31" s="164">
        <v>4.6900000000000004</v>
      </c>
      <c r="Y31" s="164">
        <v>5.7747999999999999</v>
      </c>
      <c r="Z31" s="417">
        <v>400</v>
      </c>
      <c r="AA31" s="164">
        <f t="shared" si="0"/>
        <v>1892.404958677686</v>
      </c>
      <c r="AB31" s="164">
        <v>2289.81</v>
      </c>
      <c r="AC31" s="419" t="s">
        <v>1640</v>
      </c>
      <c r="AD31" t="s">
        <v>1655</v>
      </c>
    </row>
    <row r="32" spans="1:30" ht="90" x14ac:dyDescent="0.25">
      <c r="A32" s="410"/>
      <c r="B32" s="411">
        <v>30123328</v>
      </c>
      <c r="C32" s="405" t="s">
        <v>830</v>
      </c>
      <c r="D32" s="410" t="s">
        <v>829</v>
      </c>
      <c r="E32" s="404" t="s">
        <v>1422</v>
      </c>
      <c r="F32" s="410" t="s">
        <v>704</v>
      </c>
      <c r="G32" s="405" t="s">
        <v>867</v>
      </c>
      <c r="H32" s="412">
        <v>1150</v>
      </c>
      <c r="I32" s="406">
        <v>1150</v>
      </c>
      <c r="J32" s="412">
        <v>2300</v>
      </c>
      <c r="K32" s="404" t="s">
        <v>704</v>
      </c>
      <c r="L32" s="410" t="s">
        <v>704</v>
      </c>
      <c r="M32" s="404" t="s">
        <v>704</v>
      </c>
      <c r="N32" s="410" t="s">
        <v>885</v>
      </c>
      <c r="O32" s="405" t="s">
        <v>1483</v>
      </c>
      <c r="P32" s="410" t="s">
        <v>450</v>
      </c>
      <c r="Q32" s="404" t="s">
        <v>895</v>
      </c>
      <c r="R32" s="410" t="s">
        <v>1478</v>
      </c>
      <c r="S32" s="404" t="s">
        <v>1473</v>
      </c>
      <c r="T32" s="411" t="s">
        <v>816</v>
      </c>
      <c r="U32" s="404" t="s">
        <v>704</v>
      </c>
      <c r="V32" s="404" t="s">
        <v>704</v>
      </c>
      <c r="X32" s="164">
        <v>1.1619999999999999</v>
      </c>
      <c r="Y32" s="164">
        <v>1.6177999999999999</v>
      </c>
      <c r="Z32" s="417">
        <v>27000</v>
      </c>
      <c r="AA32" s="164">
        <f t="shared" si="0"/>
        <v>31375.39669421488</v>
      </c>
      <c r="AB32" s="164">
        <v>37964.230000000003</v>
      </c>
      <c r="AC32" s="419" t="s">
        <v>1640</v>
      </c>
      <c r="AD32" t="s">
        <v>1656</v>
      </c>
    </row>
    <row r="33" spans="1:30" ht="75" x14ac:dyDescent="0.25">
      <c r="A33" s="410"/>
      <c r="B33" s="411"/>
      <c r="C33" s="405" t="s">
        <v>1121</v>
      </c>
      <c r="D33" s="410" t="s">
        <v>1120</v>
      </c>
      <c r="E33" s="404" t="s">
        <v>1492</v>
      </c>
      <c r="F33" s="410" t="s">
        <v>1118</v>
      </c>
      <c r="G33" s="405" t="s">
        <v>867</v>
      </c>
      <c r="H33" s="412" t="s">
        <v>1122</v>
      </c>
      <c r="I33" s="406">
        <v>2400</v>
      </c>
      <c r="J33" s="412">
        <v>7200</v>
      </c>
      <c r="K33" s="404" t="s">
        <v>704</v>
      </c>
      <c r="L33" s="410" t="s">
        <v>102</v>
      </c>
      <c r="M33" s="404" t="s">
        <v>704</v>
      </c>
      <c r="N33" s="410" t="s">
        <v>1259</v>
      </c>
      <c r="O33" s="405" t="s">
        <v>1475</v>
      </c>
      <c r="P33" s="410" t="s">
        <v>450</v>
      </c>
      <c r="Q33" s="404" t="s">
        <v>704</v>
      </c>
      <c r="R33" s="410" t="s">
        <v>1476</v>
      </c>
      <c r="S33" s="404" t="s">
        <v>1473</v>
      </c>
      <c r="T33" s="411" t="s">
        <v>1086</v>
      </c>
      <c r="U33" s="404" t="s">
        <v>704</v>
      </c>
      <c r="V33" s="404" t="s">
        <v>704</v>
      </c>
      <c r="X33" s="164">
        <v>1.1619999999999999</v>
      </c>
      <c r="Y33" s="164">
        <v>1.6177999999999999</v>
      </c>
      <c r="Z33" s="417">
        <v>27000</v>
      </c>
      <c r="AA33" s="164">
        <f t="shared" si="0"/>
        <v>31375.39669421488</v>
      </c>
      <c r="AB33" s="164">
        <v>37964.230000000003</v>
      </c>
      <c r="AC33" s="419" t="s">
        <v>1640</v>
      </c>
      <c r="AD33" t="s">
        <v>1656</v>
      </c>
    </row>
    <row r="34" spans="1:30" ht="75" x14ac:dyDescent="0.25">
      <c r="A34" s="410"/>
      <c r="B34" s="411">
        <v>186003975</v>
      </c>
      <c r="C34" s="405" t="s">
        <v>704</v>
      </c>
      <c r="D34" s="410" t="s">
        <v>220</v>
      </c>
      <c r="E34" s="404" t="s">
        <v>1343</v>
      </c>
      <c r="F34" s="410" t="s">
        <v>222</v>
      </c>
      <c r="G34" s="421" t="s">
        <v>704</v>
      </c>
      <c r="H34" s="412">
        <v>30000</v>
      </c>
      <c r="I34" s="406">
        <v>30000</v>
      </c>
      <c r="J34" s="412">
        <v>30000</v>
      </c>
      <c r="K34" s="404" t="s">
        <v>704</v>
      </c>
      <c r="L34" s="410" t="s">
        <v>102</v>
      </c>
      <c r="M34" s="404" t="s">
        <v>147</v>
      </c>
      <c r="N34" s="410" t="s">
        <v>316</v>
      </c>
      <c r="O34" s="405" t="s">
        <v>1479</v>
      </c>
      <c r="P34" s="410" t="s">
        <v>315</v>
      </c>
      <c r="Q34" s="404" t="s">
        <v>182</v>
      </c>
      <c r="R34" s="410" t="s">
        <v>1480</v>
      </c>
      <c r="S34" s="404" t="s">
        <v>1473</v>
      </c>
      <c r="T34" s="411" t="s">
        <v>298</v>
      </c>
      <c r="U34" s="404" t="s">
        <v>704</v>
      </c>
      <c r="V34" s="404" t="s">
        <v>704</v>
      </c>
      <c r="AA34" s="164">
        <f t="shared" si="0"/>
        <v>0</v>
      </c>
    </row>
    <row r="35" spans="1:30" ht="75" x14ac:dyDescent="0.25">
      <c r="A35" s="410"/>
      <c r="B35" s="411">
        <v>1323805895</v>
      </c>
      <c r="C35" s="405" t="s">
        <v>740</v>
      </c>
      <c r="D35" s="410" t="s">
        <v>739</v>
      </c>
      <c r="E35" s="404" t="s">
        <v>1462</v>
      </c>
      <c r="F35" s="410" t="s">
        <v>741</v>
      </c>
      <c r="G35" s="421" t="s">
        <v>704</v>
      </c>
      <c r="H35" s="412">
        <v>92.56</v>
      </c>
      <c r="I35" s="406">
        <v>925.6</v>
      </c>
      <c r="J35" s="412">
        <v>925.6</v>
      </c>
      <c r="K35" s="404" t="s">
        <v>704</v>
      </c>
      <c r="L35" s="410" t="s">
        <v>704</v>
      </c>
      <c r="M35" s="404" t="s">
        <v>704</v>
      </c>
      <c r="N35" s="410" t="s">
        <v>806</v>
      </c>
      <c r="O35" s="405" t="s">
        <v>1487</v>
      </c>
      <c r="P35" s="410" t="s">
        <v>805</v>
      </c>
      <c r="Q35" s="404" t="s">
        <v>704</v>
      </c>
      <c r="R35" s="410" t="s">
        <v>1472</v>
      </c>
      <c r="S35" s="404" t="s">
        <v>1473</v>
      </c>
      <c r="T35" s="414">
        <v>45565</v>
      </c>
      <c r="U35" s="404" t="s">
        <v>704</v>
      </c>
      <c r="V35" s="404" t="s">
        <v>704</v>
      </c>
      <c r="AA35" s="164">
        <f t="shared" si="0"/>
        <v>0</v>
      </c>
    </row>
    <row r="36" spans="1:30" ht="75" x14ac:dyDescent="0.25">
      <c r="A36" s="410"/>
      <c r="B36" s="411">
        <v>1323805896</v>
      </c>
      <c r="C36" s="405" t="s">
        <v>740</v>
      </c>
      <c r="D36" s="410" t="s">
        <v>742</v>
      </c>
      <c r="E36" s="404" t="s">
        <v>1462</v>
      </c>
      <c r="F36" s="410" t="s">
        <v>741</v>
      </c>
      <c r="G36" s="421" t="s">
        <v>704</v>
      </c>
      <c r="H36" s="412">
        <v>256.41000000000003</v>
      </c>
      <c r="I36" s="406">
        <v>2564.1000000000004</v>
      </c>
      <c r="J36" s="412">
        <v>2564.1000000000004</v>
      </c>
      <c r="K36" s="404" t="s">
        <v>704</v>
      </c>
      <c r="L36" s="410" t="s">
        <v>704</v>
      </c>
      <c r="M36" s="404" t="s">
        <v>704</v>
      </c>
      <c r="N36" s="410" t="s">
        <v>806</v>
      </c>
      <c r="O36" s="405" t="s">
        <v>1487</v>
      </c>
      <c r="P36" s="410" t="s">
        <v>805</v>
      </c>
      <c r="Q36" s="404" t="s">
        <v>704</v>
      </c>
      <c r="R36" s="410" t="s">
        <v>1472</v>
      </c>
      <c r="S36" s="404" t="s">
        <v>1473</v>
      </c>
      <c r="T36" s="414">
        <v>45565</v>
      </c>
      <c r="U36" s="404" t="s">
        <v>704</v>
      </c>
      <c r="V36" s="404" t="s">
        <v>704</v>
      </c>
      <c r="AA36" s="164">
        <f t="shared" si="0"/>
        <v>0</v>
      </c>
    </row>
    <row r="37" spans="1:30" ht="75" x14ac:dyDescent="0.25">
      <c r="A37" s="410"/>
      <c r="B37" s="411">
        <v>1323805897</v>
      </c>
      <c r="C37" s="405" t="s">
        <v>740</v>
      </c>
      <c r="D37" s="410" t="s">
        <v>743</v>
      </c>
      <c r="E37" s="404" t="s">
        <v>1462</v>
      </c>
      <c r="F37" s="410" t="s">
        <v>741</v>
      </c>
      <c r="G37" s="421" t="s">
        <v>704</v>
      </c>
      <c r="H37" s="412">
        <v>256.41000000000003</v>
      </c>
      <c r="I37" s="406">
        <v>2564.1000000000004</v>
      </c>
      <c r="J37" s="412">
        <v>2565.1</v>
      </c>
      <c r="K37" s="404" t="s">
        <v>704</v>
      </c>
      <c r="L37" s="410" t="s">
        <v>704</v>
      </c>
      <c r="M37" s="404" t="s">
        <v>704</v>
      </c>
      <c r="N37" s="410" t="s">
        <v>806</v>
      </c>
      <c r="O37" s="405" t="s">
        <v>1487</v>
      </c>
      <c r="P37" s="410" t="s">
        <v>805</v>
      </c>
      <c r="Q37" s="404" t="s">
        <v>704</v>
      </c>
      <c r="R37" s="410" t="s">
        <v>1472</v>
      </c>
      <c r="S37" s="404" t="s">
        <v>1473</v>
      </c>
      <c r="T37" s="414">
        <v>45565</v>
      </c>
      <c r="U37" s="404" t="s">
        <v>704</v>
      </c>
      <c r="V37" s="404" t="s">
        <v>704</v>
      </c>
      <c r="AA37" s="164">
        <f t="shared" si="0"/>
        <v>0</v>
      </c>
    </row>
    <row r="38" spans="1:30" ht="75" x14ac:dyDescent="0.25">
      <c r="A38" s="410"/>
      <c r="B38" s="411">
        <v>1323806909</v>
      </c>
      <c r="C38" s="405" t="s">
        <v>740</v>
      </c>
      <c r="D38" s="410" t="s">
        <v>745</v>
      </c>
      <c r="E38" s="404" t="s">
        <v>1462</v>
      </c>
      <c r="F38" s="410" t="s">
        <v>741</v>
      </c>
      <c r="G38" s="421" t="s">
        <v>704</v>
      </c>
      <c r="H38" s="412">
        <v>204.96</v>
      </c>
      <c r="I38" s="406">
        <v>2049.6</v>
      </c>
      <c r="J38" s="412">
        <v>2049.6</v>
      </c>
      <c r="K38" s="404" t="s">
        <v>704</v>
      </c>
      <c r="L38" s="410" t="s">
        <v>704</v>
      </c>
      <c r="M38" s="404" t="s">
        <v>704</v>
      </c>
      <c r="N38" s="410" t="s">
        <v>806</v>
      </c>
      <c r="O38" s="405" t="s">
        <v>1487</v>
      </c>
      <c r="P38" s="410" t="s">
        <v>805</v>
      </c>
      <c r="Q38" s="404" t="s">
        <v>704</v>
      </c>
      <c r="R38" s="410" t="s">
        <v>1472</v>
      </c>
      <c r="S38" s="404" t="s">
        <v>1473</v>
      </c>
      <c r="T38" s="414">
        <v>45565</v>
      </c>
      <c r="U38" s="404" t="s">
        <v>704</v>
      </c>
      <c r="V38" s="404" t="s">
        <v>704</v>
      </c>
      <c r="AA38" s="164">
        <f t="shared" si="0"/>
        <v>0</v>
      </c>
    </row>
    <row r="39" spans="1:30" ht="75" x14ac:dyDescent="0.25">
      <c r="A39" s="410"/>
      <c r="B39" s="411">
        <v>1323806922</v>
      </c>
      <c r="C39" s="405" t="s">
        <v>740</v>
      </c>
      <c r="D39" s="410" t="s">
        <v>744</v>
      </c>
      <c r="E39" s="404" t="s">
        <v>1462</v>
      </c>
      <c r="F39" s="410" t="s">
        <v>741</v>
      </c>
      <c r="G39" s="421" t="s">
        <v>704</v>
      </c>
      <c r="H39" s="412">
        <v>140</v>
      </c>
      <c r="I39" s="406">
        <v>1400</v>
      </c>
      <c r="J39" s="412">
        <v>1400</v>
      </c>
      <c r="K39" s="404" t="s">
        <v>704</v>
      </c>
      <c r="L39" s="410" t="s">
        <v>704</v>
      </c>
      <c r="M39" s="404" t="s">
        <v>704</v>
      </c>
      <c r="N39" s="410" t="s">
        <v>806</v>
      </c>
      <c r="O39" s="405" t="s">
        <v>1487</v>
      </c>
      <c r="P39" s="410" t="s">
        <v>805</v>
      </c>
      <c r="Q39" s="404" t="s">
        <v>704</v>
      </c>
      <c r="R39" s="410" t="s">
        <v>1472</v>
      </c>
      <c r="S39" s="404" t="s">
        <v>1473</v>
      </c>
      <c r="T39" s="414">
        <v>45565</v>
      </c>
      <c r="U39" s="404" t="s">
        <v>704</v>
      </c>
      <c r="V39" s="404" t="s">
        <v>704</v>
      </c>
      <c r="AA39" s="164">
        <f t="shared" si="0"/>
        <v>0</v>
      </c>
    </row>
    <row r="40" spans="1:30" ht="75" x14ac:dyDescent="0.25">
      <c r="A40" s="410"/>
      <c r="B40" s="411" t="s">
        <v>1007</v>
      </c>
      <c r="C40" s="405" t="s">
        <v>1170</v>
      </c>
      <c r="D40" s="410" t="s">
        <v>1169</v>
      </c>
      <c r="E40" s="404" t="s">
        <v>1528</v>
      </c>
      <c r="F40" s="410" t="s">
        <v>1163</v>
      </c>
      <c r="G40" s="405" t="s">
        <v>1041</v>
      </c>
      <c r="H40" s="412" t="s">
        <v>1171</v>
      </c>
      <c r="I40" s="406">
        <v>62</v>
      </c>
      <c r="J40" s="412">
        <v>186</v>
      </c>
      <c r="K40" s="404" t="s">
        <v>704</v>
      </c>
      <c r="L40" s="410" t="s">
        <v>102</v>
      </c>
      <c r="M40" s="404" t="s">
        <v>704</v>
      </c>
      <c r="N40" s="410" t="s">
        <v>1259</v>
      </c>
      <c r="O40" s="405" t="s">
        <v>1475</v>
      </c>
      <c r="P40" s="410" t="s">
        <v>450</v>
      </c>
      <c r="Q40" s="404" t="s">
        <v>704</v>
      </c>
      <c r="R40" s="410" t="s">
        <v>1476</v>
      </c>
      <c r="S40" s="404" t="s">
        <v>1473</v>
      </c>
      <c r="T40" s="411" t="s">
        <v>1086</v>
      </c>
      <c r="U40" s="404" t="s">
        <v>704</v>
      </c>
      <c r="V40" s="404" t="s">
        <v>704</v>
      </c>
      <c r="X40" s="164">
        <v>31</v>
      </c>
      <c r="Y40" s="164">
        <v>37.51</v>
      </c>
      <c r="Z40" s="417">
        <v>944</v>
      </c>
      <c r="AA40" s="164">
        <f t="shared" si="0"/>
        <v>29264</v>
      </c>
      <c r="AB40" s="164">
        <v>35409.440000000002</v>
      </c>
      <c r="AC40" s="419" t="s">
        <v>1640</v>
      </c>
      <c r="AD40" t="s">
        <v>1657</v>
      </c>
    </row>
    <row r="41" spans="1:30" ht="75" x14ac:dyDescent="0.25">
      <c r="A41" s="410"/>
      <c r="B41" s="411" t="s">
        <v>753</v>
      </c>
      <c r="C41" s="405" t="s">
        <v>755</v>
      </c>
      <c r="D41" s="410" t="s">
        <v>754</v>
      </c>
      <c r="E41" s="404" t="s">
        <v>1620</v>
      </c>
      <c r="F41" s="410" t="s">
        <v>756</v>
      </c>
      <c r="G41" s="421" t="s">
        <v>704</v>
      </c>
      <c r="H41" s="412">
        <v>5800</v>
      </c>
      <c r="I41" s="406">
        <v>17400</v>
      </c>
      <c r="J41" s="412">
        <v>34800</v>
      </c>
      <c r="K41" s="404" t="s">
        <v>704</v>
      </c>
      <c r="L41" s="410" t="s">
        <v>704</v>
      </c>
      <c r="M41" s="404" t="s">
        <v>704</v>
      </c>
      <c r="N41" s="410" t="s">
        <v>806</v>
      </c>
      <c r="O41" s="405" t="s">
        <v>1487</v>
      </c>
      <c r="P41" s="410" t="s">
        <v>805</v>
      </c>
      <c r="Q41" s="404" t="s">
        <v>704</v>
      </c>
      <c r="R41" s="410" t="s">
        <v>1472</v>
      </c>
      <c r="S41" s="404" t="s">
        <v>1473</v>
      </c>
      <c r="T41" s="411" t="s">
        <v>715</v>
      </c>
      <c r="U41" s="404" t="s">
        <v>704</v>
      </c>
      <c r="V41" s="404" t="s">
        <v>704</v>
      </c>
      <c r="AA41" s="164">
        <f t="shared" si="0"/>
        <v>0</v>
      </c>
    </row>
    <row r="42" spans="1:30" ht="75" x14ac:dyDescent="0.25">
      <c r="A42" s="410"/>
      <c r="B42" s="411" t="s">
        <v>1017</v>
      </c>
      <c r="C42" s="405" t="s">
        <v>1208</v>
      </c>
      <c r="D42" s="410" t="s">
        <v>1207</v>
      </c>
      <c r="E42" s="404" t="s">
        <v>1514</v>
      </c>
      <c r="F42" s="410" t="s">
        <v>1209</v>
      </c>
      <c r="G42" s="405" t="s">
        <v>1056</v>
      </c>
      <c r="H42" s="412" t="s">
        <v>1210</v>
      </c>
      <c r="I42" s="406">
        <v>97</v>
      </c>
      <c r="J42" s="412">
        <v>291</v>
      </c>
      <c r="K42" s="404" t="s">
        <v>704</v>
      </c>
      <c r="L42" s="410" t="s">
        <v>102</v>
      </c>
      <c r="M42" s="404" t="s">
        <v>704</v>
      </c>
      <c r="N42" s="410" t="s">
        <v>1259</v>
      </c>
      <c r="O42" s="405" t="s">
        <v>1475</v>
      </c>
      <c r="P42" s="410" t="s">
        <v>450</v>
      </c>
      <c r="Q42" s="404" t="s">
        <v>704</v>
      </c>
      <c r="R42" s="410" t="s">
        <v>1476</v>
      </c>
      <c r="S42" s="404" t="s">
        <v>1473</v>
      </c>
      <c r="T42" s="411" t="s">
        <v>1086</v>
      </c>
      <c r="U42" s="404" t="s">
        <v>704</v>
      </c>
      <c r="V42" s="404" t="s">
        <v>704</v>
      </c>
      <c r="X42" s="164">
        <v>9.6999999999999993</v>
      </c>
      <c r="Y42" s="164">
        <v>11.737</v>
      </c>
      <c r="Z42" s="417">
        <v>13321</v>
      </c>
      <c r="AA42" s="164">
        <f t="shared" si="0"/>
        <v>129214.33884297521</v>
      </c>
      <c r="AB42" s="164">
        <v>156349.35</v>
      </c>
      <c r="AC42" s="419" t="s">
        <v>1640</v>
      </c>
      <c r="AD42" t="s">
        <v>1658</v>
      </c>
    </row>
    <row r="43" spans="1:30" ht="75" x14ac:dyDescent="0.25">
      <c r="A43" s="410"/>
      <c r="B43" s="411" t="s">
        <v>289</v>
      </c>
      <c r="C43" s="405" t="s">
        <v>205</v>
      </c>
      <c r="D43" s="410" t="s">
        <v>290</v>
      </c>
      <c r="E43" s="404" t="s">
        <v>1421</v>
      </c>
      <c r="F43" s="410" t="s">
        <v>291</v>
      </c>
      <c r="G43" s="421" t="s">
        <v>704</v>
      </c>
      <c r="H43" s="412">
        <v>4412</v>
      </c>
      <c r="I43" s="406">
        <v>4412</v>
      </c>
      <c r="J43" s="412">
        <v>4412</v>
      </c>
      <c r="K43" s="404" t="s">
        <v>704</v>
      </c>
      <c r="L43" s="410" t="s">
        <v>102</v>
      </c>
      <c r="M43" s="404" t="s">
        <v>180</v>
      </c>
      <c r="N43" s="410" t="s">
        <v>316</v>
      </c>
      <c r="O43" s="405" t="s">
        <v>1479</v>
      </c>
      <c r="P43" s="410" t="s">
        <v>315</v>
      </c>
      <c r="Q43" s="404" t="s">
        <v>182</v>
      </c>
      <c r="R43" s="410" t="s">
        <v>1480</v>
      </c>
      <c r="S43" s="404" t="s">
        <v>1473</v>
      </c>
      <c r="T43" s="411" t="s">
        <v>261</v>
      </c>
      <c r="U43" s="404" t="s">
        <v>704</v>
      </c>
      <c r="V43" s="404" t="s">
        <v>704</v>
      </c>
      <c r="AA43" s="164">
        <f t="shared" si="0"/>
        <v>0</v>
      </c>
    </row>
    <row r="44" spans="1:30" ht="75" x14ac:dyDescent="0.25">
      <c r="A44" s="410"/>
      <c r="B44" s="411" t="s">
        <v>1011</v>
      </c>
      <c r="C44" s="405" t="s">
        <v>1194</v>
      </c>
      <c r="D44" s="410" t="s">
        <v>1193</v>
      </c>
      <c r="E44" s="404" t="s">
        <v>1526</v>
      </c>
      <c r="F44" s="410" t="s">
        <v>1195</v>
      </c>
      <c r="G44" s="405" t="s">
        <v>1050</v>
      </c>
      <c r="H44" s="412" t="s">
        <v>1196</v>
      </c>
      <c r="I44" s="406">
        <v>612</v>
      </c>
      <c r="J44" s="412">
        <v>612</v>
      </c>
      <c r="K44" s="404" t="s">
        <v>704</v>
      </c>
      <c r="L44" s="410" t="s">
        <v>102</v>
      </c>
      <c r="M44" s="404" t="s">
        <v>704</v>
      </c>
      <c r="N44" s="410" t="s">
        <v>1259</v>
      </c>
      <c r="O44" s="405" t="s">
        <v>1475</v>
      </c>
      <c r="P44" s="410" t="s">
        <v>450</v>
      </c>
      <c r="Q44" s="404" t="s">
        <v>704</v>
      </c>
      <c r="R44" s="410" t="s">
        <v>1476</v>
      </c>
      <c r="S44" s="404" t="s">
        <v>1473</v>
      </c>
      <c r="T44" s="411">
        <v>2024</v>
      </c>
      <c r="U44" s="404" t="s">
        <v>704</v>
      </c>
      <c r="V44" s="404" t="s">
        <v>704</v>
      </c>
      <c r="X44" s="164">
        <v>42</v>
      </c>
      <c r="Y44" s="164">
        <v>50.82</v>
      </c>
      <c r="Z44" s="417">
        <v>0</v>
      </c>
      <c r="AA44" s="164">
        <f t="shared" si="0"/>
        <v>0</v>
      </c>
      <c r="AC44" s="419" t="s">
        <v>1640</v>
      </c>
      <c r="AD44" t="s">
        <v>1659</v>
      </c>
    </row>
    <row r="45" spans="1:30" ht="120" x14ac:dyDescent="0.25">
      <c r="A45" s="410"/>
      <c r="B45" s="411" t="s">
        <v>735</v>
      </c>
      <c r="C45" s="405" t="s">
        <v>737</v>
      </c>
      <c r="D45" s="410" t="s">
        <v>736</v>
      </c>
      <c r="E45" s="404" t="s">
        <v>1621</v>
      </c>
      <c r="F45" s="410" t="s">
        <v>738</v>
      </c>
      <c r="G45" s="421" t="s">
        <v>704</v>
      </c>
      <c r="H45" s="412">
        <v>748</v>
      </c>
      <c r="I45" s="406">
        <v>2244</v>
      </c>
      <c r="J45" s="412">
        <v>2244</v>
      </c>
      <c r="K45" s="404" t="s">
        <v>704</v>
      </c>
      <c r="L45" s="410" t="s">
        <v>704</v>
      </c>
      <c r="M45" s="404" t="s">
        <v>704</v>
      </c>
      <c r="N45" s="410" t="s">
        <v>806</v>
      </c>
      <c r="O45" s="405" t="s">
        <v>1487</v>
      </c>
      <c r="P45" s="410" t="s">
        <v>805</v>
      </c>
      <c r="Q45" s="404" t="s">
        <v>704</v>
      </c>
      <c r="R45" s="410" t="s">
        <v>1472</v>
      </c>
      <c r="S45" s="404" t="s">
        <v>1473</v>
      </c>
      <c r="T45" s="414">
        <v>45565</v>
      </c>
      <c r="U45" s="404" t="s">
        <v>704</v>
      </c>
      <c r="V45" s="404" t="s">
        <v>704</v>
      </c>
      <c r="AA45" s="164">
        <f t="shared" si="0"/>
        <v>0</v>
      </c>
    </row>
    <row r="46" spans="1:30" ht="75" x14ac:dyDescent="0.25">
      <c r="A46" s="410"/>
      <c r="B46" s="411" t="s">
        <v>1008</v>
      </c>
      <c r="C46" s="405" t="s">
        <v>1173</v>
      </c>
      <c r="D46" s="410" t="s">
        <v>1172</v>
      </c>
      <c r="E46" s="404" t="s">
        <v>1525</v>
      </c>
      <c r="F46" s="410" t="s">
        <v>1174</v>
      </c>
      <c r="G46" s="405" t="s">
        <v>1042</v>
      </c>
      <c r="H46" s="412" t="s">
        <v>1175</v>
      </c>
      <c r="I46" s="406">
        <v>1928</v>
      </c>
      <c r="J46" s="412">
        <v>1928</v>
      </c>
      <c r="K46" s="404" t="s">
        <v>704</v>
      </c>
      <c r="L46" s="410" t="s">
        <v>102</v>
      </c>
      <c r="M46" s="404" t="s">
        <v>704</v>
      </c>
      <c r="N46" s="410" t="s">
        <v>1259</v>
      </c>
      <c r="O46" s="405" t="s">
        <v>1475</v>
      </c>
      <c r="P46" s="410" t="s">
        <v>450</v>
      </c>
      <c r="Q46" s="404" t="s">
        <v>704</v>
      </c>
      <c r="R46" s="410" t="s">
        <v>1476</v>
      </c>
      <c r="S46" s="404" t="s">
        <v>1473</v>
      </c>
      <c r="T46" s="411">
        <v>2024</v>
      </c>
      <c r="U46" s="404" t="s">
        <v>704</v>
      </c>
      <c r="V46" s="404" t="s">
        <v>704</v>
      </c>
      <c r="X46" s="164">
        <v>190</v>
      </c>
      <c r="Y46" s="164">
        <v>229.9</v>
      </c>
      <c r="Z46" s="417">
        <v>1</v>
      </c>
      <c r="AA46" s="164">
        <f t="shared" si="0"/>
        <v>190</v>
      </c>
      <c r="AB46" s="164">
        <v>229.9</v>
      </c>
      <c r="AC46" s="419" t="s">
        <v>1640</v>
      </c>
      <c r="AD46" t="s">
        <v>1660</v>
      </c>
    </row>
    <row r="47" spans="1:30" ht="75" x14ac:dyDescent="0.25">
      <c r="A47" s="410"/>
      <c r="B47" s="411" t="s">
        <v>766</v>
      </c>
      <c r="C47" s="405" t="s">
        <v>737</v>
      </c>
      <c r="D47" s="410" t="s">
        <v>767</v>
      </c>
      <c r="E47" s="404" t="s">
        <v>1622</v>
      </c>
      <c r="F47" s="410" t="s">
        <v>763</v>
      </c>
      <c r="G47" s="421" t="s">
        <v>704</v>
      </c>
      <c r="H47" s="412">
        <v>2400</v>
      </c>
      <c r="I47" s="406">
        <v>2400</v>
      </c>
      <c r="J47" s="412">
        <v>4800</v>
      </c>
      <c r="K47" s="404" t="s">
        <v>704</v>
      </c>
      <c r="L47" s="410" t="s">
        <v>704</v>
      </c>
      <c r="M47" s="404" t="s">
        <v>763</v>
      </c>
      <c r="N47" s="410" t="s">
        <v>806</v>
      </c>
      <c r="O47" s="405" t="s">
        <v>1487</v>
      </c>
      <c r="P47" s="410" t="s">
        <v>805</v>
      </c>
      <c r="Q47" s="404" t="s">
        <v>704</v>
      </c>
      <c r="R47" s="410" t="s">
        <v>1472</v>
      </c>
      <c r="S47" s="404" t="s">
        <v>1473</v>
      </c>
      <c r="T47" s="411" t="s">
        <v>715</v>
      </c>
      <c r="U47" s="404" t="s">
        <v>704</v>
      </c>
      <c r="V47" s="404" t="s">
        <v>704</v>
      </c>
      <c r="AA47" s="164">
        <f t="shared" si="0"/>
        <v>0</v>
      </c>
    </row>
    <row r="48" spans="1:30" ht="90" x14ac:dyDescent="0.25">
      <c r="A48" s="410"/>
      <c r="B48" s="411" t="s">
        <v>879</v>
      </c>
      <c r="C48" s="405" t="s">
        <v>823</v>
      </c>
      <c r="D48" s="410" t="s">
        <v>822</v>
      </c>
      <c r="E48" s="404" t="s">
        <v>1623</v>
      </c>
      <c r="F48" s="410" t="s">
        <v>824</v>
      </c>
      <c r="G48" s="405" t="s">
        <v>864</v>
      </c>
      <c r="H48" s="412">
        <v>1161.5999999999999</v>
      </c>
      <c r="I48" s="406">
        <v>1161.5999999999999</v>
      </c>
      <c r="J48" s="412">
        <v>2323.1999999999998</v>
      </c>
      <c r="K48" s="404" t="s">
        <v>704</v>
      </c>
      <c r="L48" s="410" t="s">
        <v>704</v>
      </c>
      <c r="M48" s="404" t="s">
        <v>704</v>
      </c>
      <c r="N48" s="410" t="s">
        <v>885</v>
      </c>
      <c r="O48" s="405" t="s">
        <v>1542</v>
      </c>
      <c r="P48" s="410" t="s">
        <v>450</v>
      </c>
      <c r="Q48" s="404" t="s">
        <v>892</v>
      </c>
      <c r="R48" s="410" t="s">
        <v>1478</v>
      </c>
      <c r="S48" s="404" t="s">
        <v>1473</v>
      </c>
      <c r="T48" s="411" t="s">
        <v>816</v>
      </c>
      <c r="U48" s="404" t="s">
        <v>704</v>
      </c>
      <c r="V48" s="404" t="s">
        <v>704</v>
      </c>
      <c r="X48" s="164">
        <v>2.4579</v>
      </c>
      <c r="Y48" s="164">
        <v>2.9741</v>
      </c>
      <c r="Z48" s="417">
        <v>1440</v>
      </c>
      <c r="AA48" s="164">
        <f t="shared" si="0"/>
        <v>3539.404958677686</v>
      </c>
      <c r="AB48" s="164">
        <v>4282.68</v>
      </c>
      <c r="AC48" s="419" t="s">
        <v>1640</v>
      </c>
      <c r="AD48" t="s">
        <v>1661</v>
      </c>
    </row>
    <row r="49" spans="1:30" ht="75" x14ac:dyDescent="0.25">
      <c r="A49" s="410"/>
      <c r="B49" s="411" t="s">
        <v>746</v>
      </c>
      <c r="C49" s="405" t="s">
        <v>748</v>
      </c>
      <c r="D49" s="410" t="s">
        <v>747</v>
      </c>
      <c r="E49" s="404" t="s">
        <v>1624</v>
      </c>
      <c r="F49" s="410" t="s">
        <v>730</v>
      </c>
      <c r="G49" s="421" t="s">
        <v>704</v>
      </c>
      <c r="H49" s="412">
        <v>41</v>
      </c>
      <c r="I49" s="406">
        <v>82</v>
      </c>
      <c r="J49" s="412">
        <v>164</v>
      </c>
      <c r="K49" s="404" t="s">
        <v>704</v>
      </c>
      <c r="L49" s="410" t="s">
        <v>704</v>
      </c>
      <c r="M49" s="404" t="s">
        <v>704</v>
      </c>
      <c r="N49" s="410" t="s">
        <v>806</v>
      </c>
      <c r="O49" s="405" t="s">
        <v>1487</v>
      </c>
      <c r="P49" s="410" t="s">
        <v>805</v>
      </c>
      <c r="Q49" s="404" t="s">
        <v>704</v>
      </c>
      <c r="R49" s="410" t="s">
        <v>1472</v>
      </c>
      <c r="S49" s="404" t="s">
        <v>1473</v>
      </c>
      <c r="T49" s="411" t="s">
        <v>715</v>
      </c>
      <c r="U49" s="404" t="s">
        <v>704</v>
      </c>
      <c r="V49" s="404" t="s">
        <v>704</v>
      </c>
      <c r="AA49" s="164">
        <f t="shared" si="0"/>
        <v>0</v>
      </c>
    </row>
    <row r="50" spans="1:30" ht="75" x14ac:dyDescent="0.25">
      <c r="A50" s="410"/>
      <c r="B50" s="411" t="s">
        <v>300</v>
      </c>
      <c r="C50" s="405" t="s">
        <v>281</v>
      </c>
      <c r="D50" s="410" t="s">
        <v>301</v>
      </c>
      <c r="E50" s="404" t="s">
        <v>1371</v>
      </c>
      <c r="F50" s="410" t="s">
        <v>285</v>
      </c>
      <c r="G50" s="421" t="s">
        <v>704</v>
      </c>
      <c r="H50" s="412">
        <v>17282.16</v>
      </c>
      <c r="I50" s="406">
        <v>17282.16</v>
      </c>
      <c r="J50" s="412">
        <v>17282.16</v>
      </c>
      <c r="K50" s="404" t="s">
        <v>704</v>
      </c>
      <c r="L50" s="410" t="s">
        <v>102</v>
      </c>
      <c r="M50" s="404" t="s">
        <v>147</v>
      </c>
      <c r="N50" s="410" t="s">
        <v>316</v>
      </c>
      <c r="O50" s="405" t="s">
        <v>1479</v>
      </c>
      <c r="P50" s="410" t="s">
        <v>315</v>
      </c>
      <c r="Q50" s="404" t="s">
        <v>182</v>
      </c>
      <c r="R50" s="410" t="s">
        <v>1480</v>
      </c>
      <c r="S50" s="404" t="s">
        <v>1473</v>
      </c>
      <c r="T50" s="411" t="s">
        <v>298</v>
      </c>
      <c r="U50" s="404" t="s">
        <v>704</v>
      </c>
      <c r="V50" s="404" t="s">
        <v>704</v>
      </c>
      <c r="AA50" s="164">
        <f t="shared" si="0"/>
        <v>0</v>
      </c>
    </row>
    <row r="51" spans="1:30" ht="75" x14ac:dyDescent="0.25">
      <c r="A51" s="410"/>
      <c r="B51" s="411" t="s">
        <v>255</v>
      </c>
      <c r="C51" s="405" t="s">
        <v>257</v>
      </c>
      <c r="D51" s="410" t="s">
        <v>256</v>
      </c>
      <c r="E51" s="404" t="s">
        <v>1385</v>
      </c>
      <c r="F51" s="410" t="s">
        <v>258</v>
      </c>
      <c r="G51" s="421" t="s">
        <v>704</v>
      </c>
      <c r="H51" s="412">
        <v>12000</v>
      </c>
      <c r="I51" s="406">
        <v>12000</v>
      </c>
      <c r="J51" s="412">
        <v>12000</v>
      </c>
      <c r="K51" s="404" t="s">
        <v>704</v>
      </c>
      <c r="L51" s="410" t="s">
        <v>102</v>
      </c>
      <c r="M51" s="404" t="s">
        <v>180</v>
      </c>
      <c r="N51" s="410" t="s">
        <v>316</v>
      </c>
      <c r="O51" s="405" t="s">
        <v>1479</v>
      </c>
      <c r="P51" s="410" t="s">
        <v>315</v>
      </c>
      <c r="Q51" s="404" t="s">
        <v>182</v>
      </c>
      <c r="R51" s="410" t="s">
        <v>1480</v>
      </c>
      <c r="S51" s="404" t="s">
        <v>1473</v>
      </c>
      <c r="T51" s="411" t="s">
        <v>223</v>
      </c>
      <c r="U51" s="404" t="s">
        <v>704</v>
      </c>
      <c r="V51" s="404" t="s">
        <v>704</v>
      </c>
      <c r="AA51" s="164">
        <f t="shared" si="0"/>
        <v>0</v>
      </c>
    </row>
    <row r="52" spans="1:30" ht="75" x14ac:dyDescent="0.25">
      <c r="A52" s="410"/>
      <c r="B52" s="411" t="s">
        <v>1010</v>
      </c>
      <c r="C52" s="405" t="s">
        <v>721</v>
      </c>
      <c r="D52" s="410" t="s">
        <v>1188</v>
      </c>
      <c r="E52" s="404" t="s">
        <v>1422</v>
      </c>
      <c r="F52" s="410" t="s">
        <v>1189</v>
      </c>
      <c r="G52" s="405" t="s">
        <v>1048</v>
      </c>
      <c r="H52" s="412" t="s">
        <v>1190</v>
      </c>
      <c r="I52" s="406">
        <v>990</v>
      </c>
      <c r="J52" s="412">
        <v>1980</v>
      </c>
      <c r="K52" s="404" t="s">
        <v>704</v>
      </c>
      <c r="L52" s="410" t="s">
        <v>102</v>
      </c>
      <c r="M52" s="404" t="s">
        <v>704</v>
      </c>
      <c r="N52" s="410" t="s">
        <v>1259</v>
      </c>
      <c r="O52" s="405" t="s">
        <v>1475</v>
      </c>
      <c r="P52" s="410" t="s">
        <v>450</v>
      </c>
      <c r="Q52" s="404" t="s">
        <v>704</v>
      </c>
      <c r="R52" s="410" t="s">
        <v>1476</v>
      </c>
      <c r="S52" s="404" t="s">
        <v>1473</v>
      </c>
      <c r="T52" s="411" t="s">
        <v>1086</v>
      </c>
      <c r="U52" s="404" t="s">
        <v>704</v>
      </c>
      <c r="V52" s="404" t="s">
        <v>704</v>
      </c>
      <c r="X52" s="164">
        <v>3.3</v>
      </c>
      <c r="Y52" s="164">
        <v>3.6960000000000002</v>
      </c>
      <c r="Z52" s="417">
        <v>300</v>
      </c>
      <c r="AA52" s="164">
        <f t="shared" si="0"/>
        <v>990</v>
      </c>
      <c r="AB52" s="164">
        <v>1108.8</v>
      </c>
      <c r="AC52" s="419" t="s">
        <v>1637</v>
      </c>
      <c r="AD52" t="s">
        <v>1661</v>
      </c>
    </row>
    <row r="53" spans="1:30" ht="45" x14ac:dyDescent="0.25">
      <c r="A53" s="410"/>
      <c r="B53" s="411" t="s">
        <v>593</v>
      </c>
      <c r="C53" s="405" t="s">
        <v>595</v>
      </c>
      <c r="D53" s="410" t="s">
        <v>594</v>
      </c>
      <c r="E53" s="404" t="s">
        <v>1427</v>
      </c>
      <c r="F53" s="410" t="s">
        <v>596</v>
      </c>
      <c r="G53" s="421" t="s">
        <v>439</v>
      </c>
      <c r="H53" s="412">
        <v>4942.8500000000004</v>
      </c>
      <c r="I53" s="406">
        <v>4942.8500000000004</v>
      </c>
      <c r="J53" s="412">
        <v>4942.8500000000004</v>
      </c>
      <c r="K53" s="404" t="s">
        <v>704</v>
      </c>
      <c r="L53" s="410" t="s">
        <v>704</v>
      </c>
      <c r="M53" s="404" t="s">
        <v>704</v>
      </c>
      <c r="N53" s="410" t="s">
        <v>636</v>
      </c>
      <c r="O53" s="405" t="s">
        <v>1485</v>
      </c>
      <c r="P53" s="410" t="s">
        <v>387</v>
      </c>
      <c r="Q53" s="404" t="s">
        <v>704</v>
      </c>
      <c r="R53" s="410" t="s">
        <v>1478</v>
      </c>
      <c r="S53" s="404" t="s">
        <v>1473</v>
      </c>
      <c r="T53" s="411">
        <v>2024</v>
      </c>
      <c r="U53" s="404" t="s">
        <v>704</v>
      </c>
      <c r="V53" s="404" t="s">
        <v>597</v>
      </c>
      <c r="AA53" s="164">
        <f t="shared" si="0"/>
        <v>0</v>
      </c>
    </row>
    <row r="54" spans="1:30" ht="75" x14ac:dyDescent="0.25">
      <c r="A54" s="410"/>
      <c r="B54" s="411" t="s">
        <v>6</v>
      </c>
      <c r="C54" s="405" t="s">
        <v>726</v>
      </c>
      <c r="D54" s="410" t="s">
        <v>725</v>
      </c>
      <c r="E54" s="404" t="s">
        <v>1421</v>
      </c>
      <c r="F54" s="410" t="s">
        <v>727</v>
      </c>
      <c r="G54" s="421" t="s">
        <v>704</v>
      </c>
      <c r="H54" s="412">
        <v>150</v>
      </c>
      <c r="I54" s="406">
        <v>1500</v>
      </c>
      <c r="J54" s="412">
        <v>3000</v>
      </c>
      <c r="K54" s="404" t="s">
        <v>704</v>
      </c>
      <c r="L54" s="410" t="s">
        <v>704</v>
      </c>
      <c r="M54" s="404" t="s">
        <v>722</v>
      </c>
      <c r="N54" s="410" t="s">
        <v>806</v>
      </c>
      <c r="O54" s="405" t="s">
        <v>1487</v>
      </c>
      <c r="P54" s="410" t="s">
        <v>805</v>
      </c>
      <c r="Q54" s="404" t="s">
        <v>704</v>
      </c>
      <c r="R54" s="410" t="s">
        <v>1472</v>
      </c>
      <c r="S54" s="404" t="s">
        <v>1473</v>
      </c>
      <c r="T54" s="411" t="s">
        <v>715</v>
      </c>
      <c r="U54" s="404" t="s">
        <v>704</v>
      </c>
      <c r="V54" s="404" t="s">
        <v>704</v>
      </c>
      <c r="AA54" s="164">
        <f t="shared" si="0"/>
        <v>0</v>
      </c>
    </row>
    <row r="55" spans="1:30" ht="90" x14ac:dyDescent="0.25">
      <c r="A55" s="410"/>
      <c r="B55" s="411"/>
      <c r="C55" s="405" t="s">
        <v>4</v>
      </c>
      <c r="D55" s="410" t="s">
        <v>5</v>
      </c>
      <c r="E55" s="404" t="s">
        <v>1421</v>
      </c>
      <c r="F55" s="410" t="s">
        <v>3</v>
      </c>
      <c r="G55" s="421" t="s">
        <v>704</v>
      </c>
      <c r="H55" s="412">
        <v>0.25</v>
      </c>
      <c r="I55" s="406">
        <v>750</v>
      </c>
      <c r="J55" s="412">
        <v>750</v>
      </c>
      <c r="K55" s="404" t="s">
        <v>704</v>
      </c>
      <c r="L55" s="410" t="s">
        <v>704</v>
      </c>
      <c r="M55" s="404" t="s">
        <v>2</v>
      </c>
      <c r="N55" s="410" t="s">
        <v>7</v>
      </c>
      <c r="O55" s="405" t="s">
        <v>1477</v>
      </c>
      <c r="P55" s="410" t="s">
        <v>8</v>
      </c>
      <c r="Q55" s="404" t="s">
        <v>0</v>
      </c>
      <c r="R55" s="410" t="s">
        <v>1478</v>
      </c>
      <c r="S55" s="404" t="s">
        <v>1473</v>
      </c>
      <c r="T55" s="411" t="s">
        <v>1</v>
      </c>
      <c r="U55" s="404" t="s">
        <v>704</v>
      </c>
      <c r="V55" s="404" t="s">
        <v>704</v>
      </c>
      <c r="AA55" s="164">
        <f t="shared" si="0"/>
        <v>0</v>
      </c>
    </row>
    <row r="56" spans="1:30" ht="75" x14ac:dyDescent="0.25">
      <c r="A56" s="410"/>
      <c r="B56" s="411" t="s">
        <v>312</v>
      </c>
      <c r="C56" s="405" t="s">
        <v>205</v>
      </c>
      <c r="D56" s="410" t="s">
        <v>313</v>
      </c>
      <c r="E56" s="404" t="s">
        <v>1365</v>
      </c>
      <c r="F56" s="410" t="s">
        <v>314</v>
      </c>
      <c r="G56" s="421" t="s">
        <v>704</v>
      </c>
      <c r="H56" s="412">
        <v>23325</v>
      </c>
      <c r="I56" s="406">
        <v>23325</v>
      </c>
      <c r="J56" s="412">
        <v>23325</v>
      </c>
      <c r="K56" s="404" t="s">
        <v>704</v>
      </c>
      <c r="L56" s="410" t="s">
        <v>102</v>
      </c>
      <c r="M56" s="404" t="s">
        <v>704</v>
      </c>
      <c r="N56" s="410" t="s">
        <v>316</v>
      </c>
      <c r="O56" s="405" t="s">
        <v>1479</v>
      </c>
      <c r="P56" s="410" t="s">
        <v>315</v>
      </c>
      <c r="Q56" s="404" t="s">
        <v>182</v>
      </c>
      <c r="R56" s="410" t="s">
        <v>1480</v>
      </c>
      <c r="S56" s="404" t="s">
        <v>1473</v>
      </c>
      <c r="T56" s="411" t="s">
        <v>298</v>
      </c>
      <c r="U56" s="404" t="s">
        <v>704</v>
      </c>
      <c r="V56" s="404" t="s">
        <v>704</v>
      </c>
      <c r="AA56" s="164">
        <f t="shared" si="0"/>
        <v>0</v>
      </c>
    </row>
    <row r="57" spans="1:30" ht="90" x14ac:dyDescent="0.25">
      <c r="A57" s="410"/>
      <c r="B57" s="411" t="s">
        <v>877</v>
      </c>
      <c r="C57" s="405" t="s">
        <v>814</v>
      </c>
      <c r="D57" s="410" t="s">
        <v>817</v>
      </c>
      <c r="E57" s="404" t="s">
        <v>1625</v>
      </c>
      <c r="F57" s="410" t="s">
        <v>815</v>
      </c>
      <c r="G57" s="405" t="s">
        <v>860</v>
      </c>
      <c r="H57" s="412">
        <v>1220</v>
      </c>
      <c r="I57" s="406">
        <v>1220</v>
      </c>
      <c r="J57" s="412">
        <v>2440</v>
      </c>
      <c r="K57" s="404" t="s">
        <v>704</v>
      </c>
      <c r="L57" s="410" t="s">
        <v>704</v>
      </c>
      <c r="M57" s="404" t="s">
        <v>704</v>
      </c>
      <c r="N57" s="410" t="s">
        <v>885</v>
      </c>
      <c r="O57" s="405" t="s">
        <v>1488</v>
      </c>
      <c r="P57" s="410" t="s">
        <v>450</v>
      </c>
      <c r="Q57" s="404" t="s">
        <v>888</v>
      </c>
      <c r="R57" s="410" t="s">
        <v>1478</v>
      </c>
      <c r="S57" s="404" t="s">
        <v>1473</v>
      </c>
      <c r="T57" s="411" t="s">
        <v>816</v>
      </c>
      <c r="U57" s="404" t="s">
        <v>704</v>
      </c>
      <c r="V57" s="404" t="s">
        <v>704</v>
      </c>
      <c r="X57" s="164">
        <v>3.9660000000000002</v>
      </c>
      <c r="Y57" s="164">
        <v>4.7988999999999997</v>
      </c>
      <c r="Z57" s="417">
        <v>1000</v>
      </c>
      <c r="AA57" s="164">
        <f t="shared" si="0"/>
        <v>3965.9999999999995</v>
      </c>
      <c r="AB57" s="164">
        <v>4798.8599999999997</v>
      </c>
      <c r="AC57" s="419" t="s">
        <v>1640</v>
      </c>
      <c r="AD57" t="s">
        <v>1662</v>
      </c>
    </row>
    <row r="58" spans="1:30" ht="75" x14ac:dyDescent="0.25">
      <c r="A58" s="410"/>
      <c r="B58" s="411" t="s">
        <v>728</v>
      </c>
      <c r="C58" s="405" t="s">
        <v>721</v>
      </c>
      <c r="D58" s="410" t="s">
        <v>729</v>
      </c>
      <c r="E58" s="404" t="s">
        <v>1464</v>
      </c>
      <c r="F58" s="410" t="s">
        <v>730</v>
      </c>
      <c r="G58" s="421" t="s">
        <v>704</v>
      </c>
      <c r="H58" s="412">
        <v>2000</v>
      </c>
      <c r="I58" s="406">
        <v>16000</v>
      </c>
      <c r="J58" s="412">
        <v>32000</v>
      </c>
      <c r="K58" s="404" t="s">
        <v>704</v>
      </c>
      <c r="L58" s="410" t="s">
        <v>704</v>
      </c>
      <c r="M58" s="404" t="s">
        <v>704</v>
      </c>
      <c r="N58" s="410" t="s">
        <v>806</v>
      </c>
      <c r="O58" s="405" t="s">
        <v>1487</v>
      </c>
      <c r="P58" s="410" t="s">
        <v>805</v>
      </c>
      <c r="Q58" s="404" t="s">
        <v>704</v>
      </c>
      <c r="R58" s="410" t="s">
        <v>1472</v>
      </c>
      <c r="S58" s="404" t="s">
        <v>1473</v>
      </c>
      <c r="T58" s="411" t="s">
        <v>715</v>
      </c>
      <c r="U58" s="404" t="s">
        <v>704</v>
      </c>
      <c r="V58" s="404" t="s">
        <v>704</v>
      </c>
      <c r="AA58" s="164">
        <f t="shared" si="0"/>
        <v>0</v>
      </c>
    </row>
    <row r="59" spans="1:30" ht="90" x14ac:dyDescent="0.25">
      <c r="A59" s="410"/>
      <c r="B59" s="411"/>
      <c r="C59" s="405" t="s">
        <v>826</v>
      </c>
      <c r="D59" s="410" t="s">
        <v>825</v>
      </c>
      <c r="E59" s="404" t="s">
        <v>1520</v>
      </c>
      <c r="F59" s="410" t="s">
        <v>824</v>
      </c>
      <c r="G59" s="405" t="s">
        <v>865</v>
      </c>
      <c r="H59" s="412">
        <v>1605</v>
      </c>
      <c r="I59" s="406">
        <v>1605</v>
      </c>
      <c r="J59" s="412">
        <v>1606</v>
      </c>
      <c r="K59" s="404" t="s">
        <v>704</v>
      </c>
      <c r="L59" s="410" t="s">
        <v>704</v>
      </c>
      <c r="M59" s="404" t="s">
        <v>704</v>
      </c>
      <c r="N59" s="410" t="s">
        <v>885</v>
      </c>
      <c r="O59" s="405" t="s">
        <v>1490</v>
      </c>
      <c r="P59" s="410" t="s">
        <v>450</v>
      </c>
      <c r="Q59" s="404" t="s">
        <v>893</v>
      </c>
      <c r="R59" s="410" t="s">
        <v>1478</v>
      </c>
      <c r="S59" s="404" t="s">
        <v>1473</v>
      </c>
      <c r="T59" s="411" t="s">
        <v>816</v>
      </c>
      <c r="U59" s="404" t="s">
        <v>704</v>
      </c>
      <c r="V59" s="404" t="s">
        <v>704</v>
      </c>
      <c r="X59" s="164">
        <v>3.2050000000000001</v>
      </c>
      <c r="Y59" s="164">
        <v>3.8780999999999999</v>
      </c>
      <c r="Z59" s="417">
        <v>5500</v>
      </c>
      <c r="AA59" s="164">
        <f t="shared" si="0"/>
        <v>17777.512396694216</v>
      </c>
      <c r="AB59" s="164">
        <v>21510.79</v>
      </c>
      <c r="AC59" s="419" t="s">
        <v>1640</v>
      </c>
      <c r="AD59" t="s">
        <v>1663</v>
      </c>
    </row>
    <row r="60" spans="1:30" ht="75" x14ac:dyDescent="0.25">
      <c r="A60" s="410"/>
      <c r="B60" s="411" t="s">
        <v>731</v>
      </c>
      <c r="C60" s="405" t="s">
        <v>721</v>
      </c>
      <c r="D60" s="410" t="s">
        <v>732</v>
      </c>
      <c r="E60" s="404" t="s">
        <v>1464</v>
      </c>
      <c r="F60" s="410" t="s">
        <v>730</v>
      </c>
      <c r="G60" s="421" t="s">
        <v>704</v>
      </c>
      <c r="H60" s="412">
        <v>3200</v>
      </c>
      <c r="I60" s="406">
        <v>25600</v>
      </c>
      <c r="J60" s="412">
        <v>51200</v>
      </c>
      <c r="K60" s="404" t="s">
        <v>704</v>
      </c>
      <c r="L60" s="410" t="s">
        <v>704</v>
      </c>
      <c r="M60" s="404" t="s">
        <v>704</v>
      </c>
      <c r="N60" s="410" t="s">
        <v>806</v>
      </c>
      <c r="O60" s="405" t="s">
        <v>1487</v>
      </c>
      <c r="P60" s="410" t="s">
        <v>805</v>
      </c>
      <c r="Q60" s="404" t="s">
        <v>704</v>
      </c>
      <c r="R60" s="410" t="s">
        <v>1472</v>
      </c>
      <c r="S60" s="404" t="s">
        <v>1473</v>
      </c>
      <c r="T60" s="411" t="s">
        <v>715</v>
      </c>
      <c r="U60" s="404" t="s">
        <v>704</v>
      </c>
      <c r="V60" s="404" t="s">
        <v>704</v>
      </c>
      <c r="AA60" s="164">
        <f t="shared" si="0"/>
        <v>0</v>
      </c>
    </row>
    <row r="61" spans="1:30" ht="90" x14ac:dyDescent="0.25">
      <c r="A61" s="410"/>
      <c r="B61" s="411" t="s">
        <v>11</v>
      </c>
      <c r="C61" s="405" t="s">
        <v>4</v>
      </c>
      <c r="D61" s="410" t="s">
        <v>10</v>
      </c>
      <c r="E61" s="404" t="s">
        <v>1452</v>
      </c>
      <c r="F61" s="410" t="s">
        <v>9</v>
      </c>
      <c r="G61" s="421" t="s">
        <v>704</v>
      </c>
      <c r="H61" s="412">
        <v>0.68</v>
      </c>
      <c r="I61" s="406">
        <v>2040.0000000000002</v>
      </c>
      <c r="J61" s="412">
        <v>680</v>
      </c>
      <c r="K61" s="404" t="s">
        <v>704</v>
      </c>
      <c r="L61" s="410" t="s">
        <v>704</v>
      </c>
      <c r="M61" s="404" t="s">
        <v>2</v>
      </c>
      <c r="N61" s="410" t="s">
        <v>7</v>
      </c>
      <c r="O61" s="405" t="s">
        <v>1477</v>
      </c>
      <c r="P61" s="410" t="s">
        <v>8</v>
      </c>
      <c r="Q61" s="404" t="s">
        <v>0</v>
      </c>
      <c r="R61" s="410" t="s">
        <v>1478</v>
      </c>
      <c r="S61" s="404" t="s">
        <v>1473</v>
      </c>
      <c r="T61" s="411" t="s">
        <v>1</v>
      </c>
      <c r="U61" s="404" t="s">
        <v>704</v>
      </c>
      <c r="V61" s="404" t="s">
        <v>704</v>
      </c>
      <c r="AA61" s="164">
        <f t="shared" si="0"/>
        <v>0</v>
      </c>
    </row>
    <row r="62" spans="1:30" ht="75" x14ac:dyDescent="0.25">
      <c r="A62" s="410"/>
      <c r="B62" s="411" t="s">
        <v>733</v>
      </c>
      <c r="C62" s="405" t="s">
        <v>721</v>
      </c>
      <c r="D62" s="410" t="s">
        <v>734</v>
      </c>
      <c r="E62" s="404" t="s">
        <v>1464</v>
      </c>
      <c r="F62" s="410" t="s">
        <v>730</v>
      </c>
      <c r="G62" s="421" t="s">
        <v>704</v>
      </c>
      <c r="H62" s="412">
        <v>2420</v>
      </c>
      <c r="I62" s="406">
        <v>19360</v>
      </c>
      <c r="J62" s="412">
        <v>19360</v>
      </c>
      <c r="K62" s="404" t="s">
        <v>704</v>
      </c>
      <c r="L62" s="410" t="s">
        <v>704</v>
      </c>
      <c r="M62" s="404" t="s">
        <v>704</v>
      </c>
      <c r="N62" s="410" t="s">
        <v>806</v>
      </c>
      <c r="O62" s="405" t="s">
        <v>1487</v>
      </c>
      <c r="P62" s="410" t="s">
        <v>805</v>
      </c>
      <c r="Q62" s="404" t="s">
        <v>704</v>
      </c>
      <c r="R62" s="410" t="s">
        <v>1472</v>
      </c>
      <c r="S62" s="404" t="s">
        <v>1473</v>
      </c>
      <c r="T62" s="414">
        <v>45565</v>
      </c>
      <c r="U62" s="404" t="s">
        <v>704</v>
      </c>
      <c r="V62" s="404" t="s">
        <v>704</v>
      </c>
      <c r="AA62" s="164">
        <f t="shared" si="0"/>
        <v>0</v>
      </c>
    </row>
    <row r="63" spans="1:30" ht="90" x14ac:dyDescent="0.25">
      <c r="A63" s="410"/>
      <c r="B63" s="411" t="s">
        <v>876</v>
      </c>
      <c r="C63" s="405" t="s">
        <v>814</v>
      </c>
      <c r="D63" s="410" t="s">
        <v>813</v>
      </c>
      <c r="E63" s="404" t="s">
        <v>1626</v>
      </c>
      <c r="F63" s="410" t="s">
        <v>815</v>
      </c>
      <c r="G63" s="405" t="s">
        <v>859</v>
      </c>
      <c r="H63" s="412">
        <v>5346</v>
      </c>
      <c r="I63" s="406">
        <v>5346</v>
      </c>
      <c r="J63" s="412">
        <v>10692</v>
      </c>
      <c r="K63" s="404" t="s">
        <v>704</v>
      </c>
      <c r="L63" s="410" t="s">
        <v>704</v>
      </c>
      <c r="M63" s="404" t="s">
        <v>704</v>
      </c>
      <c r="N63" s="410" t="s">
        <v>886</v>
      </c>
      <c r="O63" s="405" t="s">
        <v>1488</v>
      </c>
      <c r="P63" s="410" t="s">
        <v>450</v>
      </c>
      <c r="Q63" s="404" t="s">
        <v>887</v>
      </c>
      <c r="R63" s="410" t="s">
        <v>1478</v>
      </c>
      <c r="S63" s="404" t="s">
        <v>1473</v>
      </c>
      <c r="T63" s="411" t="s">
        <v>816</v>
      </c>
      <c r="U63" s="404" t="s">
        <v>704</v>
      </c>
      <c r="V63" s="404" t="s">
        <v>704</v>
      </c>
      <c r="X63" s="164">
        <v>66</v>
      </c>
      <c r="Y63" s="164">
        <v>79.86</v>
      </c>
      <c r="Z63" s="417">
        <v>70</v>
      </c>
      <c r="AA63" s="164">
        <f t="shared" si="0"/>
        <v>4769.2561983471078</v>
      </c>
      <c r="AB63" s="164">
        <v>5770.8</v>
      </c>
      <c r="AC63" s="419" t="s">
        <v>1640</v>
      </c>
      <c r="AD63" t="s">
        <v>1663</v>
      </c>
    </row>
    <row r="64" spans="1:30" ht="75" x14ac:dyDescent="0.25">
      <c r="A64" s="410"/>
      <c r="B64" s="411" t="s">
        <v>1024</v>
      </c>
      <c r="C64" s="405" t="s">
        <v>721</v>
      </c>
      <c r="D64" s="410" t="s">
        <v>1225</v>
      </c>
      <c r="E64" s="404" t="s">
        <v>1498</v>
      </c>
      <c r="F64" s="410" t="s">
        <v>815</v>
      </c>
      <c r="G64" s="405" t="s">
        <v>1063</v>
      </c>
      <c r="H64" s="412" t="s">
        <v>1200</v>
      </c>
      <c r="I64" s="406">
        <v>1150</v>
      </c>
      <c r="J64" s="412">
        <v>1150</v>
      </c>
      <c r="K64" s="404" t="s">
        <v>704</v>
      </c>
      <c r="L64" s="410" t="s">
        <v>102</v>
      </c>
      <c r="M64" s="404" t="s">
        <v>704</v>
      </c>
      <c r="N64" s="410" t="s">
        <v>1259</v>
      </c>
      <c r="O64" s="405" t="s">
        <v>1475</v>
      </c>
      <c r="P64" s="410" t="s">
        <v>450</v>
      </c>
      <c r="Q64" s="404" t="s">
        <v>704</v>
      </c>
      <c r="R64" s="410" t="s">
        <v>1476</v>
      </c>
      <c r="S64" s="404" t="s">
        <v>1473</v>
      </c>
      <c r="T64" s="411">
        <v>2024</v>
      </c>
      <c r="U64" s="404" t="s">
        <v>704</v>
      </c>
      <c r="V64" s="404" t="s">
        <v>704</v>
      </c>
      <c r="X64" s="164">
        <v>115</v>
      </c>
      <c r="Y64" s="164">
        <v>139.15</v>
      </c>
      <c r="Z64" s="417">
        <v>5</v>
      </c>
      <c r="AA64" s="164">
        <f t="shared" si="0"/>
        <v>575</v>
      </c>
      <c r="AB64" s="164">
        <v>695.75</v>
      </c>
      <c r="AC64" s="419" t="s">
        <v>1640</v>
      </c>
      <c r="AD64" t="s">
        <v>1664</v>
      </c>
    </row>
    <row r="65" spans="1:30" ht="75" x14ac:dyDescent="0.25">
      <c r="A65" s="410"/>
      <c r="B65" s="411" t="s">
        <v>749</v>
      </c>
      <c r="C65" s="405" t="s">
        <v>726</v>
      </c>
      <c r="D65" s="410" t="s">
        <v>750</v>
      </c>
      <c r="E65" s="404" t="s">
        <v>1460</v>
      </c>
      <c r="F65" s="410" t="s">
        <v>751</v>
      </c>
      <c r="G65" s="421" t="s">
        <v>704</v>
      </c>
      <c r="H65" s="412">
        <v>6000</v>
      </c>
      <c r="I65" s="406">
        <v>6000</v>
      </c>
      <c r="J65" s="412">
        <v>6000</v>
      </c>
      <c r="K65" s="404" t="s">
        <v>704</v>
      </c>
      <c r="L65" s="410" t="s">
        <v>704</v>
      </c>
      <c r="M65" s="404" t="s">
        <v>752</v>
      </c>
      <c r="N65" s="410" t="s">
        <v>806</v>
      </c>
      <c r="O65" s="405" t="s">
        <v>1487</v>
      </c>
      <c r="P65" s="410" t="s">
        <v>805</v>
      </c>
      <c r="Q65" s="404" t="s">
        <v>704</v>
      </c>
      <c r="R65" s="410" t="s">
        <v>1472</v>
      </c>
      <c r="S65" s="404" t="s">
        <v>1473</v>
      </c>
      <c r="T65" s="414">
        <v>45565</v>
      </c>
      <c r="U65" s="404" t="s">
        <v>704</v>
      </c>
      <c r="V65" s="404" t="s">
        <v>704</v>
      </c>
      <c r="AA65" s="164">
        <f t="shared" si="0"/>
        <v>0</v>
      </c>
    </row>
    <row r="66" spans="1:30" ht="75" x14ac:dyDescent="0.25">
      <c r="A66" s="410"/>
      <c r="B66" s="411" t="s">
        <v>309</v>
      </c>
      <c r="C66" s="405" t="s">
        <v>311</v>
      </c>
      <c r="D66" s="410" t="s">
        <v>310</v>
      </c>
      <c r="E66" s="404" t="s">
        <v>1429</v>
      </c>
      <c r="F66" s="410" t="s">
        <v>285</v>
      </c>
      <c r="G66" s="421" t="s">
        <v>704</v>
      </c>
      <c r="H66" s="412">
        <v>4626.72</v>
      </c>
      <c r="I66" s="406">
        <v>4626.72</v>
      </c>
      <c r="J66" s="412">
        <v>4626.72</v>
      </c>
      <c r="K66" s="404" t="s">
        <v>704</v>
      </c>
      <c r="L66" s="410" t="s">
        <v>102</v>
      </c>
      <c r="M66" s="404" t="s">
        <v>147</v>
      </c>
      <c r="N66" s="410" t="s">
        <v>316</v>
      </c>
      <c r="O66" s="405" t="s">
        <v>1479</v>
      </c>
      <c r="P66" s="410" t="s">
        <v>315</v>
      </c>
      <c r="Q66" s="404" t="s">
        <v>182</v>
      </c>
      <c r="R66" s="410" t="s">
        <v>1480</v>
      </c>
      <c r="S66" s="404" t="s">
        <v>1473</v>
      </c>
      <c r="T66" s="411" t="s">
        <v>298</v>
      </c>
      <c r="U66" s="404" t="s">
        <v>704</v>
      </c>
      <c r="V66" s="404" t="s">
        <v>704</v>
      </c>
      <c r="AA66" s="164">
        <f t="shared" si="0"/>
        <v>0</v>
      </c>
    </row>
    <row r="67" spans="1:30" ht="75" x14ac:dyDescent="0.25">
      <c r="A67" s="410"/>
      <c r="B67" s="411" t="s">
        <v>1001</v>
      </c>
      <c r="C67" s="405" t="s">
        <v>1126</v>
      </c>
      <c r="D67" s="410" t="s">
        <v>1129</v>
      </c>
      <c r="E67" s="404" t="s">
        <v>1412</v>
      </c>
      <c r="F67" s="410" t="s">
        <v>824</v>
      </c>
      <c r="G67" s="405" t="s">
        <v>1032</v>
      </c>
      <c r="H67" s="412" t="s">
        <v>1130</v>
      </c>
      <c r="I67" s="406">
        <v>9405</v>
      </c>
      <c r="J67" s="412">
        <v>28215</v>
      </c>
      <c r="K67" s="404" t="s">
        <v>704</v>
      </c>
      <c r="L67" s="410" t="s">
        <v>1127</v>
      </c>
      <c r="M67" s="404" t="s">
        <v>704</v>
      </c>
      <c r="N67" s="410" t="s">
        <v>1259</v>
      </c>
      <c r="O67" s="405" t="s">
        <v>1475</v>
      </c>
      <c r="P67" s="410" t="s">
        <v>450</v>
      </c>
      <c r="Q67" s="404" t="s">
        <v>704</v>
      </c>
      <c r="R67" s="410" t="s">
        <v>1476</v>
      </c>
      <c r="S67" s="404" t="s">
        <v>1473</v>
      </c>
      <c r="T67" s="411" t="s">
        <v>1086</v>
      </c>
      <c r="U67" s="404" t="s">
        <v>704</v>
      </c>
      <c r="V67" s="404" t="s">
        <v>704</v>
      </c>
      <c r="X67" s="164">
        <v>1.9384999999999999</v>
      </c>
      <c r="Y67" s="164">
        <v>2.3456000000000001</v>
      </c>
      <c r="Z67" s="417">
        <v>5760</v>
      </c>
      <c r="AA67" s="164">
        <f t="shared" si="0"/>
        <v>11166</v>
      </c>
      <c r="AB67" s="164">
        <v>13510.86</v>
      </c>
      <c r="AC67" s="419" t="s">
        <v>1640</v>
      </c>
      <c r="AD67" t="s">
        <v>1665</v>
      </c>
    </row>
    <row r="68" spans="1:30" ht="75" x14ac:dyDescent="0.25">
      <c r="A68" s="410"/>
      <c r="B68" s="411" t="s">
        <v>1000</v>
      </c>
      <c r="C68" s="405" t="s">
        <v>1126</v>
      </c>
      <c r="D68" s="410" t="s">
        <v>1125</v>
      </c>
      <c r="E68" s="404" t="s">
        <v>1412</v>
      </c>
      <c r="F68" s="410" t="s">
        <v>824</v>
      </c>
      <c r="G68" s="405" t="s">
        <v>1031</v>
      </c>
      <c r="H68" s="412" t="s">
        <v>1128</v>
      </c>
      <c r="I68" s="406">
        <v>4830</v>
      </c>
      <c r="J68" s="412">
        <v>14490</v>
      </c>
      <c r="K68" s="404" t="s">
        <v>704</v>
      </c>
      <c r="L68" s="410" t="s">
        <v>1127</v>
      </c>
      <c r="M68" s="404" t="s">
        <v>704</v>
      </c>
      <c r="N68" s="410" t="s">
        <v>1259</v>
      </c>
      <c r="O68" s="405" t="s">
        <v>1475</v>
      </c>
      <c r="P68" s="410" t="s">
        <v>450</v>
      </c>
      <c r="Q68" s="404" t="s">
        <v>704</v>
      </c>
      <c r="R68" s="410" t="s">
        <v>1476</v>
      </c>
      <c r="S68" s="404" t="s">
        <v>1473</v>
      </c>
      <c r="T68" s="411" t="s">
        <v>1086</v>
      </c>
      <c r="U68" s="404" t="s">
        <v>704</v>
      </c>
      <c r="V68" s="404" t="s">
        <v>704</v>
      </c>
      <c r="X68" s="164">
        <v>2.1576</v>
      </c>
      <c r="Y68" s="164">
        <v>2.6105999999999998</v>
      </c>
      <c r="Z68" s="417">
        <v>7680</v>
      </c>
      <c r="AA68" s="164">
        <f t="shared" ref="AA68:AA122" si="1">AB68*100/(100+AC68)</f>
        <v>16282</v>
      </c>
      <c r="AB68" s="164">
        <v>19701.22</v>
      </c>
      <c r="AC68" s="419" t="s">
        <v>1640</v>
      </c>
      <c r="AD68" t="s">
        <v>1666</v>
      </c>
    </row>
    <row r="69" spans="1:30" ht="45" x14ac:dyDescent="0.25">
      <c r="A69" s="410"/>
      <c r="B69" s="411" t="s">
        <v>74</v>
      </c>
      <c r="C69" s="405" t="s">
        <v>72</v>
      </c>
      <c r="D69" s="410" t="s">
        <v>73</v>
      </c>
      <c r="E69" s="404" t="s">
        <v>1435</v>
      </c>
      <c r="F69" s="410" t="s">
        <v>71</v>
      </c>
      <c r="G69" s="421" t="s">
        <v>704</v>
      </c>
      <c r="H69" s="412">
        <v>4190</v>
      </c>
      <c r="I69" s="406">
        <v>4190</v>
      </c>
      <c r="J69" s="412">
        <v>4190</v>
      </c>
      <c r="K69" s="404" t="s">
        <v>70</v>
      </c>
      <c r="L69" s="410" t="s">
        <v>102</v>
      </c>
      <c r="M69" s="404" t="s">
        <v>70</v>
      </c>
      <c r="N69" s="410" t="s">
        <v>62</v>
      </c>
      <c r="O69" s="405" t="s">
        <v>123</v>
      </c>
      <c r="P69" s="410" t="s">
        <v>63</v>
      </c>
      <c r="Q69" s="404" t="s">
        <v>55</v>
      </c>
      <c r="R69" s="410" t="s">
        <v>1472</v>
      </c>
      <c r="S69" s="404" t="s">
        <v>1473</v>
      </c>
      <c r="T69" s="414">
        <v>45536</v>
      </c>
      <c r="U69" s="404" t="s">
        <v>704</v>
      </c>
      <c r="V69" s="404" t="s">
        <v>386</v>
      </c>
      <c r="AA69" s="164">
        <f t="shared" si="1"/>
        <v>0</v>
      </c>
    </row>
    <row r="70" spans="1:30" ht="60" x14ac:dyDescent="0.25">
      <c r="A70" s="410"/>
      <c r="B70" s="411" t="s">
        <v>598</v>
      </c>
      <c r="C70" s="405" t="s">
        <v>600</v>
      </c>
      <c r="D70" s="410" t="s">
        <v>599</v>
      </c>
      <c r="E70" s="404" t="s">
        <v>1403</v>
      </c>
      <c r="F70" s="410" t="s">
        <v>601</v>
      </c>
      <c r="G70" s="421" t="s">
        <v>439</v>
      </c>
      <c r="H70" s="412">
        <v>2023.1</v>
      </c>
      <c r="I70" s="406">
        <v>4046.23</v>
      </c>
      <c r="J70" s="412">
        <v>4046.23</v>
      </c>
      <c r="K70" s="404" t="s">
        <v>704</v>
      </c>
      <c r="L70" s="410" t="s">
        <v>704</v>
      </c>
      <c r="M70" s="404" t="s">
        <v>704</v>
      </c>
      <c r="N70" s="410" t="s">
        <v>636</v>
      </c>
      <c r="O70" s="405" t="s">
        <v>1485</v>
      </c>
      <c r="P70" s="410" t="s">
        <v>387</v>
      </c>
      <c r="Q70" s="404" t="s">
        <v>704</v>
      </c>
      <c r="R70" s="410" t="s">
        <v>1478</v>
      </c>
      <c r="S70" s="404" t="s">
        <v>1473</v>
      </c>
      <c r="T70" s="411">
        <v>2024</v>
      </c>
      <c r="U70" s="404" t="s">
        <v>704</v>
      </c>
      <c r="V70" s="404" t="s">
        <v>602</v>
      </c>
      <c r="AA70" s="164">
        <f t="shared" si="1"/>
        <v>0</v>
      </c>
    </row>
    <row r="71" spans="1:30" ht="60" x14ac:dyDescent="0.25">
      <c r="A71" s="410"/>
      <c r="B71" s="411" t="s">
        <v>26</v>
      </c>
      <c r="C71" s="405" t="s">
        <v>24</v>
      </c>
      <c r="D71" s="410" t="s">
        <v>25</v>
      </c>
      <c r="E71" s="404" t="s">
        <v>1422</v>
      </c>
      <c r="F71" s="410" t="s">
        <v>23</v>
      </c>
      <c r="G71" s="405" t="s">
        <v>1667</v>
      </c>
      <c r="H71" s="412">
        <v>25.3</v>
      </c>
      <c r="I71" s="406">
        <v>5060</v>
      </c>
      <c r="J71" s="412">
        <v>1265</v>
      </c>
      <c r="K71" s="404" t="s">
        <v>21</v>
      </c>
      <c r="L71" s="410" t="s">
        <v>102</v>
      </c>
      <c r="M71" s="404" t="s">
        <v>22</v>
      </c>
      <c r="N71" s="410" t="s">
        <v>7</v>
      </c>
      <c r="O71" s="405" t="s">
        <v>1477</v>
      </c>
      <c r="P71" s="410" t="s">
        <v>8</v>
      </c>
      <c r="Q71" s="404" t="s">
        <v>0</v>
      </c>
      <c r="R71" s="410" t="s">
        <v>1478</v>
      </c>
      <c r="S71" s="404" t="s">
        <v>1473</v>
      </c>
      <c r="T71" s="411" t="s">
        <v>1</v>
      </c>
      <c r="U71" s="404" t="s">
        <v>704</v>
      </c>
      <c r="V71" s="404" t="s">
        <v>704</v>
      </c>
      <c r="X71" s="164">
        <v>22.6</v>
      </c>
      <c r="Y71" s="164">
        <v>25.312000000000001</v>
      </c>
      <c r="Z71" s="417">
        <v>37913</v>
      </c>
      <c r="AA71" s="164">
        <f t="shared" si="1"/>
        <v>877633.19642857148</v>
      </c>
      <c r="AB71" s="164">
        <v>982949.18</v>
      </c>
      <c r="AC71" s="419" t="s">
        <v>1637</v>
      </c>
      <c r="AD71" t="s">
        <v>1668</v>
      </c>
    </row>
    <row r="72" spans="1:30" ht="75" x14ac:dyDescent="0.25">
      <c r="A72" s="410"/>
      <c r="B72" s="411" t="s">
        <v>1009</v>
      </c>
      <c r="C72" s="405" t="s">
        <v>1185</v>
      </c>
      <c r="D72" s="410" t="s">
        <v>1184</v>
      </c>
      <c r="E72" s="404" t="s">
        <v>1422</v>
      </c>
      <c r="F72" s="410" t="s">
        <v>1186</v>
      </c>
      <c r="G72" s="405" t="s">
        <v>1047</v>
      </c>
      <c r="H72" s="412" t="s">
        <v>1187</v>
      </c>
      <c r="I72" s="406">
        <v>1130</v>
      </c>
      <c r="J72" s="412">
        <v>3390</v>
      </c>
      <c r="K72" s="404" t="s">
        <v>704</v>
      </c>
      <c r="L72" s="410" t="s">
        <v>102</v>
      </c>
      <c r="M72" s="404" t="s">
        <v>704</v>
      </c>
      <c r="N72" s="410" t="s">
        <v>1259</v>
      </c>
      <c r="O72" s="405" t="s">
        <v>1475</v>
      </c>
      <c r="P72" s="410" t="s">
        <v>450</v>
      </c>
      <c r="Q72" s="404" t="s">
        <v>704</v>
      </c>
      <c r="R72" s="410" t="s">
        <v>1476</v>
      </c>
      <c r="S72" s="404" t="s">
        <v>1473</v>
      </c>
      <c r="T72" s="411" t="s">
        <v>1086</v>
      </c>
      <c r="U72" s="404" t="s">
        <v>704</v>
      </c>
      <c r="V72" s="404" t="s">
        <v>704</v>
      </c>
      <c r="X72" s="164">
        <v>22.6</v>
      </c>
      <c r="Y72" s="164">
        <v>25.312000000000001</v>
      </c>
      <c r="Z72" s="417">
        <v>10616</v>
      </c>
      <c r="AA72" s="164">
        <f t="shared" si="1"/>
        <v>246196.12499999997</v>
      </c>
      <c r="AB72" s="164">
        <v>275739.65999999997</v>
      </c>
      <c r="AC72" s="419" t="s">
        <v>1637</v>
      </c>
      <c r="AD72" t="s">
        <v>1668</v>
      </c>
    </row>
    <row r="73" spans="1:30" ht="75" x14ac:dyDescent="0.25">
      <c r="A73" s="410"/>
      <c r="B73" s="411" t="s">
        <v>995</v>
      </c>
      <c r="C73" s="405" t="s">
        <v>828</v>
      </c>
      <c r="D73" s="410" t="s">
        <v>1098</v>
      </c>
      <c r="E73" s="404" t="s">
        <v>1499</v>
      </c>
      <c r="F73" s="410" t="s">
        <v>1100</v>
      </c>
      <c r="G73" s="421" t="s">
        <v>704</v>
      </c>
      <c r="H73" s="412">
        <v>7700</v>
      </c>
      <c r="I73" s="406">
        <v>7700</v>
      </c>
      <c r="J73" s="412">
        <v>7700</v>
      </c>
      <c r="K73" s="404" t="s">
        <v>704</v>
      </c>
      <c r="L73" s="410" t="s">
        <v>102</v>
      </c>
      <c r="M73" s="404" t="s">
        <v>704</v>
      </c>
      <c r="N73" s="410" t="s">
        <v>1259</v>
      </c>
      <c r="O73" s="405" t="s">
        <v>1475</v>
      </c>
      <c r="P73" s="410" t="s">
        <v>450</v>
      </c>
      <c r="Q73" s="404" t="s">
        <v>704</v>
      </c>
      <c r="R73" s="410" t="s">
        <v>1476</v>
      </c>
      <c r="S73" s="404" t="s">
        <v>1473</v>
      </c>
      <c r="T73" s="411">
        <v>2025</v>
      </c>
      <c r="U73" s="404" t="s">
        <v>704</v>
      </c>
      <c r="V73" s="404" t="s">
        <v>704</v>
      </c>
      <c r="AA73" s="164">
        <f t="shared" si="1"/>
        <v>0</v>
      </c>
    </row>
    <row r="74" spans="1:30" ht="75" x14ac:dyDescent="0.25">
      <c r="A74" s="410"/>
      <c r="B74" s="411" t="s">
        <v>996</v>
      </c>
      <c r="C74" s="405" t="s">
        <v>308</v>
      </c>
      <c r="D74" s="410" t="s">
        <v>1101</v>
      </c>
      <c r="E74" s="404" t="s">
        <v>1493</v>
      </c>
      <c r="F74" s="410" t="s">
        <v>1102</v>
      </c>
      <c r="G74" s="421" t="s">
        <v>704</v>
      </c>
      <c r="H74" s="412">
        <v>12155</v>
      </c>
      <c r="I74" s="406">
        <v>12155</v>
      </c>
      <c r="J74" s="412">
        <v>12155</v>
      </c>
      <c r="K74" s="404" t="s">
        <v>704</v>
      </c>
      <c r="L74" s="410" t="s">
        <v>102</v>
      </c>
      <c r="M74" s="404" t="s">
        <v>704</v>
      </c>
      <c r="N74" s="410" t="s">
        <v>1259</v>
      </c>
      <c r="O74" s="405" t="s">
        <v>1475</v>
      </c>
      <c r="P74" s="410" t="s">
        <v>450</v>
      </c>
      <c r="Q74" s="404" t="s">
        <v>704</v>
      </c>
      <c r="R74" s="410" t="s">
        <v>1476</v>
      </c>
      <c r="S74" s="404" t="s">
        <v>1473</v>
      </c>
      <c r="T74" s="411">
        <v>2025</v>
      </c>
      <c r="U74" s="404" t="s">
        <v>704</v>
      </c>
      <c r="V74" s="404" t="s">
        <v>704</v>
      </c>
      <c r="AA74" s="164">
        <f t="shared" si="1"/>
        <v>0</v>
      </c>
    </row>
    <row r="75" spans="1:30" ht="75" x14ac:dyDescent="0.25">
      <c r="A75" s="410"/>
      <c r="B75" s="411" t="s">
        <v>295</v>
      </c>
      <c r="C75" s="405" t="s">
        <v>281</v>
      </c>
      <c r="D75" s="410" t="s">
        <v>296</v>
      </c>
      <c r="E75" s="404" t="s">
        <v>1431</v>
      </c>
      <c r="F75" s="410" t="s">
        <v>297</v>
      </c>
      <c r="G75" s="421" t="s">
        <v>283</v>
      </c>
      <c r="H75" s="412">
        <v>2220</v>
      </c>
      <c r="I75" s="406">
        <v>4440</v>
      </c>
      <c r="J75" s="412">
        <v>4440</v>
      </c>
      <c r="K75" s="404" t="s">
        <v>704</v>
      </c>
      <c r="L75" s="410" t="s">
        <v>102</v>
      </c>
      <c r="M75" s="404" t="s">
        <v>147</v>
      </c>
      <c r="N75" s="410" t="s">
        <v>316</v>
      </c>
      <c r="O75" s="405" t="s">
        <v>1479</v>
      </c>
      <c r="P75" s="410" t="s">
        <v>315</v>
      </c>
      <c r="Q75" s="404" t="s">
        <v>182</v>
      </c>
      <c r="R75" s="410" t="s">
        <v>1480</v>
      </c>
      <c r="S75" s="404" t="s">
        <v>1473</v>
      </c>
      <c r="T75" s="411" t="s">
        <v>298</v>
      </c>
      <c r="U75" s="404" t="s">
        <v>704</v>
      </c>
      <c r="V75" s="404" t="s">
        <v>704</v>
      </c>
      <c r="AA75" s="164">
        <f t="shared" si="1"/>
        <v>0</v>
      </c>
    </row>
    <row r="76" spans="1:30" ht="60" x14ac:dyDescent="0.25">
      <c r="A76" s="410"/>
      <c r="B76" s="411" t="s">
        <v>427</v>
      </c>
      <c r="C76" s="405" t="s">
        <v>429</v>
      </c>
      <c r="D76" s="410" t="s">
        <v>428</v>
      </c>
      <c r="E76" s="404" t="s">
        <v>1345</v>
      </c>
      <c r="F76" s="410" t="s">
        <v>430</v>
      </c>
      <c r="G76" s="405" t="s">
        <v>689</v>
      </c>
      <c r="H76" s="412">
        <v>2882.22</v>
      </c>
      <c r="I76" s="406">
        <v>28822.2</v>
      </c>
      <c r="J76" s="412">
        <v>28822.2</v>
      </c>
      <c r="K76" s="404" t="s">
        <v>704</v>
      </c>
      <c r="L76" s="410" t="s">
        <v>704</v>
      </c>
      <c r="M76" s="404" t="s">
        <v>704</v>
      </c>
      <c r="N76" s="410" t="s">
        <v>438</v>
      </c>
      <c r="O76" s="405" t="s">
        <v>1483</v>
      </c>
      <c r="P76" s="410" t="s">
        <v>387</v>
      </c>
      <c r="Q76" s="404" t="s">
        <v>704</v>
      </c>
      <c r="R76" s="410" t="s">
        <v>1478</v>
      </c>
      <c r="S76" s="404" t="s">
        <v>1473</v>
      </c>
      <c r="T76" s="411">
        <v>2024</v>
      </c>
      <c r="U76" s="404" t="s">
        <v>704</v>
      </c>
      <c r="V76" s="404" t="s">
        <v>704</v>
      </c>
      <c r="X76" s="164">
        <v>47.28</v>
      </c>
      <c r="Y76" s="164">
        <v>57.208799999999997</v>
      </c>
      <c r="Z76" s="417">
        <v>7550</v>
      </c>
      <c r="AA76" s="164">
        <f t="shared" si="1"/>
        <v>358500.13223140495</v>
      </c>
      <c r="AB76" s="164">
        <v>433785.16</v>
      </c>
      <c r="AC76" s="419" t="s">
        <v>1640</v>
      </c>
      <c r="AD76" t="s">
        <v>1669</v>
      </c>
    </row>
    <row r="77" spans="1:30" ht="75" x14ac:dyDescent="0.25">
      <c r="A77" s="410"/>
      <c r="B77" s="411"/>
      <c r="C77" s="405"/>
      <c r="D77" s="410"/>
      <c r="E77" s="404"/>
      <c r="F77" s="410"/>
      <c r="G77" s="421" t="s">
        <v>704</v>
      </c>
      <c r="H77" s="412">
        <v>2882.22</v>
      </c>
      <c r="I77" s="406">
        <v>28822.2</v>
      </c>
      <c r="J77" s="412">
        <v>28822.2</v>
      </c>
      <c r="K77" s="404" t="s">
        <v>704</v>
      </c>
      <c r="L77" s="410" t="s">
        <v>704</v>
      </c>
      <c r="M77" s="404" t="s">
        <v>704</v>
      </c>
      <c r="N77" s="410" t="s">
        <v>694</v>
      </c>
      <c r="O77" s="405" t="s">
        <v>1486</v>
      </c>
      <c r="P77" s="410" t="s">
        <v>695</v>
      </c>
      <c r="Q77" s="404" t="s">
        <v>704</v>
      </c>
      <c r="R77" s="410" t="s">
        <v>1478</v>
      </c>
      <c r="S77" s="404" t="s">
        <v>1473</v>
      </c>
      <c r="T77" s="411">
        <v>2024</v>
      </c>
      <c r="U77" s="404" t="s">
        <v>704</v>
      </c>
      <c r="V77" s="404" t="s">
        <v>689</v>
      </c>
      <c r="AA77" s="164">
        <f t="shared" si="1"/>
        <v>0</v>
      </c>
    </row>
    <row r="78" spans="1:30" ht="60" x14ac:dyDescent="0.25">
      <c r="A78" s="410"/>
      <c r="B78" s="411"/>
      <c r="C78" s="405" t="s">
        <v>704</v>
      </c>
      <c r="D78" s="410" t="s">
        <v>981</v>
      </c>
      <c r="E78" s="404" t="s">
        <v>1345</v>
      </c>
      <c r="F78" s="410" t="s">
        <v>704</v>
      </c>
      <c r="G78" s="421" t="s">
        <v>704</v>
      </c>
      <c r="H78" s="412">
        <v>2860</v>
      </c>
      <c r="I78" s="406">
        <v>2860</v>
      </c>
      <c r="J78" s="412">
        <v>5720</v>
      </c>
      <c r="K78" s="404" t="s">
        <v>704</v>
      </c>
      <c r="L78" s="410" t="s">
        <v>704</v>
      </c>
      <c r="M78" s="404" t="s">
        <v>977</v>
      </c>
      <c r="N78" s="410" t="s">
        <v>987</v>
      </c>
      <c r="O78" s="405" t="s">
        <v>1490</v>
      </c>
      <c r="P78" s="410" t="s">
        <v>933</v>
      </c>
      <c r="Q78" s="404" t="s">
        <v>923</v>
      </c>
      <c r="R78" s="410" t="s">
        <v>1478</v>
      </c>
      <c r="S78" s="404" t="s">
        <v>1473</v>
      </c>
      <c r="T78" s="411" t="s">
        <v>922</v>
      </c>
      <c r="U78" s="404" t="s">
        <v>704</v>
      </c>
      <c r="V78" s="404" t="s">
        <v>704</v>
      </c>
      <c r="AA78" s="164">
        <f t="shared" si="1"/>
        <v>0</v>
      </c>
    </row>
    <row r="79" spans="1:30" ht="60" x14ac:dyDescent="0.25">
      <c r="A79" s="410"/>
      <c r="B79" s="411" t="s">
        <v>603</v>
      </c>
      <c r="C79" s="405" t="s">
        <v>600</v>
      </c>
      <c r="D79" s="410" t="s">
        <v>604</v>
      </c>
      <c r="E79" s="404" t="s">
        <v>1403</v>
      </c>
      <c r="F79" s="410" t="s">
        <v>601</v>
      </c>
      <c r="G79" s="421" t="s">
        <v>439</v>
      </c>
      <c r="H79" s="412">
        <v>4191.45</v>
      </c>
      <c r="I79" s="406">
        <v>4191.45</v>
      </c>
      <c r="J79" s="412">
        <v>4191.45</v>
      </c>
      <c r="K79" s="404" t="s">
        <v>704</v>
      </c>
      <c r="L79" s="410" t="s">
        <v>704</v>
      </c>
      <c r="M79" s="404" t="s">
        <v>704</v>
      </c>
      <c r="N79" s="410" t="s">
        <v>636</v>
      </c>
      <c r="O79" s="405" t="s">
        <v>1485</v>
      </c>
      <c r="P79" s="410" t="s">
        <v>387</v>
      </c>
      <c r="Q79" s="404" t="s">
        <v>704</v>
      </c>
      <c r="R79" s="410" t="s">
        <v>1478</v>
      </c>
      <c r="S79" s="404" t="s">
        <v>1473</v>
      </c>
      <c r="T79" s="411">
        <v>2024</v>
      </c>
      <c r="U79" s="404" t="s">
        <v>704</v>
      </c>
      <c r="V79" s="404" t="s">
        <v>605</v>
      </c>
      <c r="AA79" s="164">
        <f t="shared" si="1"/>
        <v>0</v>
      </c>
    </row>
    <row r="80" spans="1:30" ht="75" x14ac:dyDescent="0.25">
      <c r="A80" s="410"/>
      <c r="B80" s="411" t="s">
        <v>1005</v>
      </c>
      <c r="C80" s="405" t="s">
        <v>1140</v>
      </c>
      <c r="D80" s="410" t="s">
        <v>1139</v>
      </c>
      <c r="E80" s="404" t="s">
        <v>1534</v>
      </c>
      <c r="F80" s="410" t="s">
        <v>1141</v>
      </c>
      <c r="G80" s="405" t="s">
        <v>1035</v>
      </c>
      <c r="H80" s="412" t="s">
        <v>1142</v>
      </c>
      <c r="I80" s="406">
        <v>546</v>
      </c>
      <c r="J80" s="412">
        <v>1638</v>
      </c>
      <c r="K80" s="404" t="s">
        <v>704</v>
      </c>
      <c r="L80" s="410" t="s">
        <v>102</v>
      </c>
      <c r="M80" s="404" t="s">
        <v>704</v>
      </c>
      <c r="N80" s="410" t="s">
        <v>1259</v>
      </c>
      <c r="O80" s="405" t="s">
        <v>1475</v>
      </c>
      <c r="P80" s="410" t="s">
        <v>450</v>
      </c>
      <c r="Q80" s="404" t="s">
        <v>704</v>
      </c>
      <c r="R80" s="410" t="s">
        <v>1476</v>
      </c>
      <c r="S80" s="404" t="s">
        <v>1473</v>
      </c>
      <c r="T80" s="411" t="s">
        <v>1086</v>
      </c>
      <c r="U80" s="404" t="s">
        <v>704</v>
      </c>
      <c r="V80" s="404" t="s">
        <v>704</v>
      </c>
      <c r="X80" s="164">
        <v>32.5</v>
      </c>
      <c r="Y80" s="164">
        <v>36.4</v>
      </c>
      <c r="Z80" s="417">
        <v>1110</v>
      </c>
      <c r="AA80" s="164">
        <f t="shared" si="1"/>
        <v>36075</v>
      </c>
      <c r="AB80" s="164">
        <v>40404</v>
      </c>
      <c r="AC80" s="419" t="s">
        <v>1637</v>
      </c>
      <c r="AD80" t="s">
        <v>1670</v>
      </c>
    </row>
    <row r="81" spans="1:30" ht="75" x14ac:dyDescent="0.25">
      <c r="A81" s="410"/>
      <c r="B81" s="411" t="s">
        <v>1015</v>
      </c>
      <c r="C81" s="405" t="s">
        <v>308</v>
      </c>
      <c r="D81" s="410" t="s">
        <v>1203</v>
      </c>
      <c r="E81" s="404" t="s">
        <v>1512</v>
      </c>
      <c r="F81" s="410" t="s">
        <v>1189</v>
      </c>
      <c r="G81" s="405" t="s">
        <v>1054</v>
      </c>
      <c r="H81" s="412" t="s">
        <v>1204</v>
      </c>
      <c r="I81" s="406">
        <v>1264</v>
      </c>
      <c r="J81" s="412">
        <v>12640</v>
      </c>
      <c r="K81" s="404" t="s">
        <v>704</v>
      </c>
      <c r="L81" s="410" t="s">
        <v>102</v>
      </c>
      <c r="M81" s="404" t="s">
        <v>704</v>
      </c>
      <c r="N81" s="410" t="s">
        <v>1259</v>
      </c>
      <c r="O81" s="405" t="s">
        <v>1475</v>
      </c>
      <c r="P81" s="410" t="s">
        <v>450</v>
      </c>
      <c r="Q81" s="404" t="s">
        <v>704</v>
      </c>
      <c r="R81" s="410" t="s">
        <v>1476</v>
      </c>
      <c r="S81" s="404" t="s">
        <v>1473</v>
      </c>
      <c r="T81" s="411">
        <v>2025</v>
      </c>
      <c r="U81" s="404" t="s">
        <v>704</v>
      </c>
      <c r="V81" s="404" t="s">
        <v>704</v>
      </c>
      <c r="X81" s="164">
        <v>302.60000000000002</v>
      </c>
      <c r="Y81" s="164">
        <v>390.346</v>
      </c>
      <c r="Z81" s="417">
        <v>6</v>
      </c>
      <c r="AA81" s="164">
        <f t="shared" si="1"/>
        <v>1898.1074380165289</v>
      </c>
      <c r="AB81" s="164">
        <v>2296.71</v>
      </c>
      <c r="AC81" s="419" t="s">
        <v>1640</v>
      </c>
      <c r="AD81" t="s">
        <v>1671</v>
      </c>
    </row>
    <row r="82" spans="1:30" ht="75" x14ac:dyDescent="0.25">
      <c r="A82" s="410"/>
      <c r="B82" s="411" t="s">
        <v>1016</v>
      </c>
      <c r="C82" s="405" t="s">
        <v>308</v>
      </c>
      <c r="D82" s="410" t="s">
        <v>1205</v>
      </c>
      <c r="E82" s="404" t="s">
        <v>1512</v>
      </c>
      <c r="F82" s="410" t="s">
        <v>1189</v>
      </c>
      <c r="G82" s="405" t="s">
        <v>1055</v>
      </c>
      <c r="H82" s="412" t="s">
        <v>1206</v>
      </c>
      <c r="I82" s="406">
        <v>2688</v>
      </c>
      <c r="J82" s="412">
        <v>2688</v>
      </c>
      <c r="K82" s="404" t="s">
        <v>704</v>
      </c>
      <c r="L82" s="410" t="s">
        <v>102</v>
      </c>
      <c r="M82" s="404" t="s">
        <v>704</v>
      </c>
      <c r="N82" s="410" t="s">
        <v>1259</v>
      </c>
      <c r="O82" s="405" t="s">
        <v>1475</v>
      </c>
      <c r="P82" s="410" t="s">
        <v>450</v>
      </c>
      <c r="Q82" s="404" t="s">
        <v>704</v>
      </c>
      <c r="R82" s="410" t="s">
        <v>1476</v>
      </c>
      <c r="S82" s="404" t="s">
        <v>1473</v>
      </c>
      <c r="T82" s="411">
        <v>2015</v>
      </c>
      <c r="U82" s="404" t="s">
        <v>704</v>
      </c>
      <c r="V82" s="404" t="s">
        <v>704</v>
      </c>
      <c r="X82" s="164">
        <v>448.4</v>
      </c>
      <c r="Y82" s="164">
        <v>542.56330000000003</v>
      </c>
      <c r="Z82" s="417">
        <v>7</v>
      </c>
      <c r="AA82" s="164">
        <f t="shared" si="1"/>
        <v>3153.3966942148759</v>
      </c>
      <c r="AB82" s="164">
        <v>3815.61</v>
      </c>
      <c r="AC82" s="419" t="s">
        <v>1640</v>
      </c>
      <c r="AD82" t="s">
        <v>1672</v>
      </c>
    </row>
    <row r="83" spans="1:30" ht="75" x14ac:dyDescent="0.25">
      <c r="A83" s="410"/>
      <c r="B83" s="411" t="s">
        <v>1002</v>
      </c>
      <c r="C83" s="405" t="s">
        <v>1126</v>
      </c>
      <c r="D83" s="410" t="s">
        <v>1131</v>
      </c>
      <c r="E83" s="404" t="s">
        <v>1412</v>
      </c>
      <c r="F83" s="410" t="s">
        <v>824</v>
      </c>
      <c r="G83" s="405" t="s">
        <v>1033</v>
      </c>
      <c r="H83" s="412" t="s">
        <v>1132</v>
      </c>
      <c r="I83" s="406">
        <v>10800</v>
      </c>
      <c r="J83" s="412">
        <v>32400</v>
      </c>
      <c r="K83" s="404" t="s">
        <v>704</v>
      </c>
      <c r="L83" s="410" t="s">
        <v>1127</v>
      </c>
      <c r="M83" s="404" t="s">
        <v>704</v>
      </c>
      <c r="N83" s="410" t="s">
        <v>1259</v>
      </c>
      <c r="O83" s="405" t="s">
        <v>1475</v>
      </c>
      <c r="P83" s="410" t="s">
        <v>450</v>
      </c>
      <c r="Q83" s="404" t="s">
        <v>704</v>
      </c>
      <c r="R83" s="410" t="s">
        <v>1476</v>
      </c>
      <c r="S83" s="404" t="s">
        <v>1473</v>
      </c>
      <c r="T83" s="411" t="s">
        <v>1086</v>
      </c>
      <c r="U83" s="404" t="s">
        <v>704</v>
      </c>
      <c r="V83" s="404" t="s">
        <v>704</v>
      </c>
      <c r="X83" s="164">
        <v>0.53700000000000003</v>
      </c>
      <c r="Y83" s="164">
        <v>0.64980000000000004</v>
      </c>
      <c r="Z83" s="417">
        <v>12000</v>
      </c>
      <c r="AA83" s="164">
        <f t="shared" si="1"/>
        <v>6284</v>
      </c>
      <c r="AB83" s="164">
        <v>7603.64</v>
      </c>
      <c r="AC83" s="419" t="s">
        <v>1640</v>
      </c>
      <c r="AD83" t="s">
        <v>1673</v>
      </c>
    </row>
    <row r="84" spans="1:30" ht="75" x14ac:dyDescent="0.25">
      <c r="A84" s="410"/>
      <c r="B84" s="411" t="s">
        <v>994</v>
      </c>
      <c r="C84" s="405" t="s">
        <v>308</v>
      </c>
      <c r="D84" s="410" t="s">
        <v>1096</v>
      </c>
      <c r="E84" s="404" t="s">
        <v>1536</v>
      </c>
      <c r="F84" s="410" t="s">
        <v>1097</v>
      </c>
      <c r="G84" s="421" t="s">
        <v>704</v>
      </c>
      <c r="H84" s="412">
        <v>14800</v>
      </c>
      <c r="I84" s="406">
        <v>14800</v>
      </c>
      <c r="J84" s="412">
        <v>14800</v>
      </c>
      <c r="K84" s="404" t="s">
        <v>704</v>
      </c>
      <c r="L84" s="410" t="s">
        <v>102</v>
      </c>
      <c r="M84" s="404" t="s">
        <v>704</v>
      </c>
      <c r="N84" s="410" t="s">
        <v>1259</v>
      </c>
      <c r="O84" s="405" t="s">
        <v>1475</v>
      </c>
      <c r="P84" s="410" t="s">
        <v>450</v>
      </c>
      <c r="Q84" s="404" t="s">
        <v>704</v>
      </c>
      <c r="R84" s="410" t="s">
        <v>1476</v>
      </c>
      <c r="S84" s="404" t="s">
        <v>1473</v>
      </c>
      <c r="T84" s="411">
        <v>2025</v>
      </c>
      <c r="U84" s="404" t="s">
        <v>704</v>
      </c>
      <c r="V84" s="404" t="s">
        <v>704</v>
      </c>
      <c r="AA84" s="164">
        <f t="shared" si="1"/>
        <v>0</v>
      </c>
    </row>
    <row r="85" spans="1:30" ht="75" x14ac:dyDescent="0.25">
      <c r="A85" s="410"/>
      <c r="B85" s="411" t="s">
        <v>1003</v>
      </c>
      <c r="C85" s="405" t="s">
        <v>1136</v>
      </c>
      <c r="D85" s="410" t="s">
        <v>1135</v>
      </c>
      <c r="E85" s="404" t="s">
        <v>1462</v>
      </c>
      <c r="F85" s="410" t="s">
        <v>834</v>
      </c>
      <c r="G85" s="405" t="s">
        <v>872</v>
      </c>
      <c r="H85" s="412" t="s">
        <v>835</v>
      </c>
      <c r="I85" s="406">
        <v>1600</v>
      </c>
      <c r="J85" s="412">
        <v>4800</v>
      </c>
      <c r="K85" s="404" t="s">
        <v>704</v>
      </c>
      <c r="L85" s="410" t="s">
        <v>102</v>
      </c>
      <c r="M85" s="404" t="s">
        <v>704</v>
      </c>
      <c r="N85" s="410" t="s">
        <v>1259</v>
      </c>
      <c r="O85" s="405" t="s">
        <v>1475</v>
      </c>
      <c r="P85" s="410" t="s">
        <v>450</v>
      </c>
      <c r="Q85" s="404" t="s">
        <v>704</v>
      </c>
      <c r="R85" s="410" t="s">
        <v>1476</v>
      </c>
      <c r="S85" s="404" t="s">
        <v>1473</v>
      </c>
      <c r="T85" s="411" t="s">
        <v>816</v>
      </c>
      <c r="U85" s="404" t="s">
        <v>704</v>
      </c>
      <c r="V85" s="404" t="s">
        <v>704</v>
      </c>
      <c r="X85" s="164">
        <v>0.4</v>
      </c>
      <c r="Y85" s="164">
        <v>0.44800000000000001</v>
      </c>
      <c r="Z85" s="417">
        <v>2044400</v>
      </c>
      <c r="AA85" s="164">
        <f t="shared" si="1"/>
        <v>839511.07142857148</v>
      </c>
      <c r="AB85" s="164">
        <v>940252.4</v>
      </c>
      <c r="AC85" s="419" t="s">
        <v>1637</v>
      </c>
      <c r="AD85" t="s">
        <v>1674</v>
      </c>
    </row>
    <row r="86" spans="1:30" ht="75" x14ac:dyDescent="0.25">
      <c r="A86" s="410"/>
      <c r="B86" s="411" t="s">
        <v>1004</v>
      </c>
      <c r="C86" s="405" t="s">
        <v>1136</v>
      </c>
      <c r="D86" s="410" t="s">
        <v>1137</v>
      </c>
      <c r="E86" s="404" t="s">
        <v>1462</v>
      </c>
      <c r="F86" s="410" t="s">
        <v>834</v>
      </c>
      <c r="G86" s="405" t="s">
        <v>871</v>
      </c>
      <c r="H86" s="412" t="s">
        <v>835</v>
      </c>
      <c r="I86" s="406">
        <v>1600</v>
      </c>
      <c r="J86" s="412">
        <v>4800</v>
      </c>
      <c r="K86" s="404" t="s">
        <v>704</v>
      </c>
      <c r="L86" s="410" t="s">
        <v>102</v>
      </c>
      <c r="M86" s="404" t="s">
        <v>704</v>
      </c>
      <c r="N86" s="410" t="s">
        <v>1259</v>
      </c>
      <c r="O86" s="405" t="s">
        <v>1475</v>
      </c>
      <c r="P86" s="410" t="s">
        <v>450</v>
      </c>
      <c r="Q86" s="404" t="s">
        <v>704</v>
      </c>
      <c r="R86" s="410" t="s">
        <v>1476</v>
      </c>
      <c r="S86" s="404" t="s">
        <v>1473</v>
      </c>
      <c r="T86" s="411" t="s">
        <v>816</v>
      </c>
      <c r="U86" s="404" t="s">
        <v>704</v>
      </c>
      <c r="V86" s="404" t="s">
        <v>704</v>
      </c>
      <c r="X86" s="164">
        <v>0.4</v>
      </c>
      <c r="Y86" s="164">
        <v>0.44800000000000001</v>
      </c>
      <c r="Z86" s="417">
        <v>4281500</v>
      </c>
      <c r="AA86" s="164">
        <f t="shared" si="1"/>
        <v>1763728.6607142857</v>
      </c>
      <c r="AB86" s="164">
        <v>1975376.1</v>
      </c>
      <c r="AC86" s="419" t="s">
        <v>1637</v>
      </c>
      <c r="AD86" t="s">
        <v>1674</v>
      </c>
    </row>
    <row r="87" spans="1:30" ht="75" x14ac:dyDescent="0.25">
      <c r="A87" s="410"/>
      <c r="B87" s="411" t="s">
        <v>880</v>
      </c>
      <c r="C87" s="405" t="s">
        <v>1136</v>
      </c>
      <c r="D87" s="410" t="s">
        <v>1138</v>
      </c>
      <c r="E87" s="404" t="s">
        <v>1462</v>
      </c>
      <c r="F87" s="410" t="s">
        <v>834</v>
      </c>
      <c r="G87" s="405" t="s">
        <v>870</v>
      </c>
      <c r="H87" s="412" t="s">
        <v>835</v>
      </c>
      <c r="I87" s="406">
        <v>1600</v>
      </c>
      <c r="J87" s="412">
        <v>4800</v>
      </c>
      <c r="K87" s="404" t="s">
        <v>704</v>
      </c>
      <c r="L87" s="410" t="s">
        <v>102</v>
      </c>
      <c r="M87" s="404" t="s">
        <v>704</v>
      </c>
      <c r="N87" s="410" t="s">
        <v>1259</v>
      </c>
      <c r="O87" s="405" t="s">
        <v>1475</v>
      </c>
      <c r="P87" s="410" t="s">
        <v>450</v>
      </c>
      <c r="Q87" s="404" t="s">
        <v>704</v>
      </c>
      <c r="R87" s="410" t="s">
        <v>1476</v>
      </c>
      <c r="S87" s="404" t="s">
        <v>1473</v>
      </c>
      <c r="T87" s="411" t="s">
        <v>816</v>
      </c>
      <c r="U87" s="404" t="s">
        <v>704</v>
      </c>
      <c r="V87" s="404" t="s">
        <v>704</v>
      </c>
      <c r="X87" s="164">
        <v>0.4</v>
      </c>
      <c r="Y87" s="164">
        <v>0.44800000000000001</v>
      </c>
      <c r="Z87" s="417">
        <v>1222700</v>
      </c>
      <c r="AA87" s="164">
        <f t="shared" si="1"/>
        <v>502777</v>
      </c>
      <c r="AB87" s="164">
        <v>563110.24</v>
      </c>
      <c r="AC87" s="419" t="s">
        <v>1637</v>
      </c>
      <c r="AD87" t="s">
        <v>1674</v>
      </c>
    </row>
    <row r="88" spans="1:30" ht="90" x14ac:dyDescent="0.25">
      <c r="A88" s="410"/>
      <c r="B88" s="411"/>
      <c r="C88" s="405" t="s">
        <v>704</v>
      </c>
      <c r="D88" s="410" t="s">
        <v>837</v>
      </c>
      <c r="E88" s="404" t="s">
        <v>1627</v>
      </c>
      <c r="F88" s="410" t="s">
        <v>834</v>
      </c>
      <c r="G88" s="405" t="s">
        <v>872</v>
      </c>
      <c r="H88" s="412" t="s">
        <v>835</v>
      </c>
      <c r="I88" s="406">
        <v>1200</v>
      </c>
      <c r="J88" s="412">
        <v>2400</v>
      </c>
      <c r="K88" s="404" t="s">
        <v>704</v>
      </c>
      <c r="L88" s="410" t="s">
        <v>704</v>
      </c>
      <c r="M88" s="404" t="s">
        <v>704</v>
      </c>
      <c r="N88" s="410" t="s">
        <v>885</v>
      </c>
      <c r="O88" s="405" t="s">
        <v>1548</v>
      </c>
      <c r="P88" s="410" t="s">
        <v>450</v>
      </c>
      <c r="Q88" s="404" t="s">
        <v>900</v>
      </c>
      <c r="R88" s="410" t="s">
        <v>1478</v>
      </c>
      <c r="S88" s="404" t="s">
        <v>1473</v>
      </c>
      <c r="T88" s="411" t="s">
        <v>816</v>
      </c>
      <c r="U88" s="404" t="s">
        <v>704</v>
      </c>
      <c r="V88" s="404" t="s">
        <v>704</v>
      </c>
      <c r="X88" s="164">
        <v>0.4</v>
      </c>
      <c r="Y88" s="164">
        <v>0.44800000000000001</v>
      </c>
      <c r="Z88" s="417">
        <v>2044400</v>
      </c>
      <c r="AA88" s="164">
        <f t="shared" ref="AA88:AA90" si="2">AB88*100/(100+AC88)</f>
        <v>839511.07142857148</v>
      </c>
      <c r="AB88" s="164">
        <v>940252.4</v>
      </c>
      <c r="AC88" s="419" t="s">
        <v>1637</v>
      </c>
      <c r="AD88" t="s">
        <v>1674</v>
      </c>
    </row>
    <row r="89" spans="1:30" ht="90" x14ac:dyDescent="0.25">
      <c r="A89" s="410"/>
      <c r="B89" s="411"/>
      <c r="C89" s="405"/>
      <c r="D89" s="410" t="s">
        <v>836</v>
      </c>
      <c r="E89" s="404" t="s">
        <v>1627</v>
      </c>
      <c r="F89" s="410" t="s">
        <v>834</v>
      </c>
      <c r="G89" s="405" t="s">
        <v>871</v>
      </c>
      <c r="H89" s="412" t="s">
        <v>835</v>
      </c>
      <c r="I89" s="406">
        <v>1200</v>
      </c>
      <c r="J89" s="412">
        <v>2400</v>
      </c>
      <c r="K89" s="404" t="s">
        <v>704</v>
      </c>
      <c r="L89" s="410" t="s">
        <v>704</v>
      </c>
      <c r="M89" s="404" t="s">
        <v>704</v>
      </c>
      <c r="N89" s="410" t="s">
        <v>885</v>
      </c>
      <c r="O89" s="405" t="s">
        <v>1547</v>
      </c>
      <c r="P89" s="410" t="s">
        <v>450</v>
      </c>
      <c r="Q89" s="404" t="s">
        <v>899</v>
      </c>
      <c r="R89" s="410" t="s">
        <v>1478</v>
      </c>
      <c r="S89" s="404" t="s">
        <v>1473</v>
      </c>
      <c r="T89" s="411" t="s">
        <v>816</v>
      </c>
      <c r="U89" s="404" t="s">
        <v>704</v>
      </c>
      <c r="V89" s="404" t="s">
        <v>704</v>
      </c>
      <c r="X89" s="164">
        <v>0.4</v>
      </c>
      <c r="Y89" s="164">
        <v>0.44800000000000001</v>
      </c>
      <c r="Z89" s="417">
        <v>4281500</v>
      </c>
      <c r="AA89" s="164">
        <f t="shared" si="2"/>
        <v>1763728.6607142857</v>
      </c>
      <c r="AB89" s="164">
        <v>1975376.1</v>
      </c>
      <c r="AC89" s="419" t="s">
        <v>1637</v>
      </c>
      <c r="AD89" t="s">
        <v>1674</v>
      </c>
    </row>
    <row r="90" spans="1:30" ht="90" x14ac:dyDescent="0.25">
      <c r="A90" s="410"/>
      <c r="B90" s="411"/>
      <c r="C90" s="405"/>
      <c r="D90" s="410" t="s">
        <v>833</v>
      </c>
      <c r="E90" s="404" t="s">
        <v>1627</v>
      </c>
      <c r="F90" s="410" t="s">
        <v>834</v>
      </c>
      <c r="G90" s="405" t="s">
        <v>870</v>
      </c>
      <c r="H90" s="412" t="s">
        <v>835</v>
      </c>
      <c r="I90" s="406">
        <v>1200</v>
      </c>
      <c r="J90" s="412">
        <v>2400</v>
      </c>
      <c r="K90" s="404" t="s">
        <v>704</v>
      </c>
      <c r="L90" s="410" t="s">
        <v>704</v>
      </c>
      <c r="M90" s="404" t="s">
        <v>704</v>
      </c>
      <c r="N90" s="410" t="s">
        <v>885</v>
      </c>
      <c r="O90" s="405" t="s">
        <v>1546</v>
      </c>
      <c r="P90" s="410" t="s">
        <v>450</v>
      </c>
      <c r="Q90" s="404" t="s">
        <v>898</v>
      </c>
      <c r="R90" s="410" t="s">
        <v>1478</v>
      </c>
      <c r="S90" s="404" t="s">
        <v>1473</v>
      </c>
      <c r="T90" s="411" t="s">
        <v>816</v>
      </c>
      <c r="U90" s="404" t="s">
        <v>704</v>
      </c>
      <c r="V90" s="404" t="s">
        <v>704</v>
      </c>
      <c r="X90" s="164">
        <v>0.4</v>
      </c>
      <c r="Y90" s="164">
        <v>0.44800000000000001</v>
      </c>
      <c r="Z90" s="417">
        <v>1222700</v>
      </c>
      <c r="AA90" s="164">
        <f t="shared" si="2"/>
        <v>502777</v>
      </c>
      <c r="AB90" s="164">
        <v>563110.24</v>
      </c>
      <c r="AC90" s="419" t="s">
        <v>1637</v>
      </c>
      <c r="AD90" t="s">
        <v>1674</v>
      </c>
    </row>
    <row r="91" spans="1:30" ht="90" x14ac:dyDescent="0.25">
      <c r="A91" s="410"/>
      <c r="B91" s="411" t="s">
        <v>878</v>
      </c>
      <c r="C91" s="405" t="s">
        <v>704</v>
      </c>
      <c r="D91" s="410" t="s">
        <v>818</v>
      </c>
      <c r="E91" s="404" t="s">
        <v>1628</v>
      </c>
      <c r="F91" s="410" t="s">
        <v>819</v>
      </c>
      <c r="G91" s="405" t="s">
        <v>861</v>
      </c>
      <c r="H91" s="412">
        <v>17</v>
      </c>
      <c r="I91" s="406">
        <v>17</v>
      </c>
      <c r="J91" s="412">
        <v>34</v>
      </c>
      <c r="K91" s="404" t="s">
        <v>704</v>
      </c>
      <c r="L91" s="410" t="s">
        <v>704</v>
      </c>
      <c r="M91" s="404" t="s">
        <v>704</v>
      </c>
      <c r="N91" s="410" t="s">
        <v>885</v>
      </c>
      <c r="O91" s="405" t="s">
        <v>1540</v>
      </c>
      <c r="P91" s="410" t="s">
        <v>450</v>
      </c>
      <c r="Q91" s="404" t="s">
        <v>889</v>
      </c>
      <c r="R91" s="410" t="s">
        <v>1478</v>
      </c>
      <c r="S91" s="404" t="s">
        <v>1473</v>
      </c>
      <c r="T91" s="411" t="s">
        <v>816</v>
      </c>
      <c r="U91" s="404" t="s">
        <v>704</v>
      </c>
      <c r="V91" s="404" t="s">
        <v>704</v>
      </c>
      <c r="X91" s="164">
        <v>17</v>
      </c>
      <c r="Y91" s="164">
        <v>19.04</v>
      </c>
      <c r="Z91" s="417">
        <v>2806</v>
      </c>
      <c r="AA91" s="164">
        <f t="shared" si="1"/>
        <v>49614.5</v>
      </c>
      <c r="AB91" s="164">
        <v>55568.24</v>
      </c>
      <c r="AC91" s="419" t="s">
        <v>1637</v>
      </c>
      <c r="AD91" t="s">
        <v>1675</v>
      </c>
    </row>
    <row r="92" spans="1:30" ht="90" x14ac:dyDescent="0.25">
      <c r="A92" s="410"/>
      <c r="B92" s="411" t="s">
        <v>30</v>
      </c>
      <c r="C92" s="405" t="s">
        <v>28</v>
      </c>
      <c r="D92" s="410" t="s">
        <v>29</v>
      </c>
      <c r="E92" s="404" t="s">
        <v>1377</v>
      </c>
      <c r="F92" s="410" t="s">
        <v>27</v>
      </c>
      <c r="G92" s="421" t="s">
        <v>704</v>
      </c>
      <c r="H92" s="412">
        <v>11.43</v>
      </c>
      <c r="I92" s="406">
        <v>13716</v>
      </c>
      <c r="J92" s="412">
        <v>2743.2</v>
      </c>
      <c r="K92" s="404" t="s">
        <v>21</v>
      </c>
      <c r="L92" s="410" t="s">
        <v>102</v>
      </c>
      <c r="M92" s="404" t="s">
        <v>22</v>
      </c>
      <c r="N92" s="410" t="s">
        <v>7</v>
      </c>
      <c r="O92" s="405" t="s">
        <v>1477</v>
      </c>
      <c r="P92" s="410" t="s">
        <v>8</v>
      </c>
      <c r="Q92" s="404" t="s">
        <v>0</v>
      </c>
      <c r="R92" s="410" t="s">
        <v>1478</v>
      </c>
      <c r="S92" s="404" t="s">
        <v>1473</v>
      </c>
      <c r="T92" s="411" t="s">
        <v>1</v>
      </c>
      <c r="U92" s="404" t="s">
        <v>704</v>
      </c>
      <c r="V92" s="404" t="s">
        <v>704</v>
      </c>
      <c r="AA92" s="164">
        <f t="shared" si="1"/>
        <v>0</v>
      </c>
    </row>
    <row r="93" spans="1:30" ht="75" x14ac:dyDescent="0.25">
      <c r="A93" s="410"/>
      <c r="B93" s="411" t="s">
        <v>1012</v>
      </c>
      <c r="C93" s="405" t="s">
        <v>823</v>
      </c>
      <c r="D93" s="410" t="s">
        <v>1197</v>
      </c>
      <c r="E93" s="404" t="s">
        <v>1510</v>
      </c>
      <c r="F93" s="410" t="s">
        <v>1189</v>
      </c>
      <c r="G93" s="405" t="s">
        <v>1051</v>
      </c>
      <c r="H93" s="412" t="s">
        <v>1198</v>
      </c>
      <c r="I93" s="406">
        <v>594</v>
      </c>
      <c r="J93" s="412">
        <v>594</v>
      </c>
      <c r="K93" s="404" t="s">
        <v>704</v>
      </c>
      <c r="L93" s="410" t="s">
        <v>102</v>
      </c>
      <c r="M93" s="404" t="s">
        <v>704</v>
      </c>
      <c r="N93" s="410" t="s">
        <v>1259</v>
      </c>
      <c r="O93" s="405" t="s">
        <v>1475</v>
      </c>
      <c r="P93" s="410" t="s">
        <v>450</v>
      </c>
      <c r="Q93" s="404" t="s">
        <v>704</v>
      </c>
      <c r="R93" s="410" t="s">
        <v>1476</v>
      </c>
      <c r="S93" s="404" t="s">
        <v>1473</v>
      </c>
      <c r="T93" s="411">
        <v>2024</v>
      </c>
      <c r="U93" s="404" t="s">
        <v>704</v>
      </c>
      <c r="V93" s="404" t="s">
        <v>704</v>
      </c>
      <c r="X93" s="164">
        <v>99</v>
      </c>
      <c r="Y93" s="164">
        <v>119.79</v>
      </c>
      <c r="Z93" s="417">
        <v>36</v>
      </c>
      <c r="AA93" s="164">
        <f t="shared" si="1"/>
        <v>2628</v>
      </c>
      <c r="AB93" s="164">
        <v>3179.88</v>
      </c>
      <c r="AC93" s="419" t="s">
        <v>1640</v>
      </c>
      <c r="AD93" t="s">
        <v>1676</v>
      </c>
    </row>
    <row r="94" spans="1:30" ht="75" x14ac:dyDescent="0.25">
      <c r="A94" s="410"/>
      <c r="B94" s="411" t="s">
        <v>1013</v>
      </c>
      <c r="C94" s="405" t="s">
        <v>823</v>
      </c>
      <c r="D94" s="410" t="s">
        <v>1199</v>
      </c>
      <c r="E94" s="404" t="s">
        <v>1533</v>
      </c>
      <c r="F94" s="410" t="s">
        <v>1189</v>
      </c>
      <c r="G94" s="405" t="s">
        <v>1052</v>
      </c>
      <c r="H94" s="412" t="s">
        <v>1200</v>
      </c>
      <c r="I94" s="406">
        <v>690</v>
      </c>
      <c r="J94" s="412">
        <v>690</v>
      </c>
      <c r="K94" s="404" t="s">
        <v>704</v>
      </c>
      <c r="L94" s="410" t="s">
        <v>102</v>
      </c>
      <c r="M94" s="404" t="s">
        <v>704</v>
      </c>
      <c r="N94" s="410" t="s">
        <v>1259</v>
      </c>
      <c r="O94" s="405" t="s">
        <v>1475</v>
      </c>
      <c r="P94" s="410" t="s">
        <v>450</v>
      </c>
      <c r="Q94" s="404" t="s">
        <v>704</v>
      </c>
      <c r="R94" s="410" t="s">
        <v>1476</v>
      </c>
      <c r="S94" s="404" t="s">
        <v>1473</v>
      </c>
      <c r="T94" s="411">
        <v>2024</v>
      </c>
      <c r="U94" s="404" t="s">
        <v>704</v>
      </c>
      <c r="V94" s="404" t="s">
        <v>704</v>
      </c>
      <c r="X94" s="164">
        <v>178</v>
      </c>
      <c r="Y94" s="164">
        <v>215.38</v>
      </c>
      <c r="Z94" s="417">
        <v>6</v>
      </c>
      <c r="AA94" s="164">
        <f t="shared" si="1"/>
        <v>1005</v>
      </c>
      <c r="AB94" s="164">
        <v>1216.05</v>
      </c>
      <c r="AC94" s="419" t="s">
        <v>1640</v>
      </c>
      <c r="AD94" t="s">
        <v>1677</v>
      </c>
    </row>
    <row r="95" spans="1:30" ht="75" x14ac:dyDescent="0.25">
      <c r="A95" s="410"/>
      <c r="B95" s="411" t="s">
        <v>1014</v>
      </c>
      <c r="C95" s="405" t="s">
        <v>823</v>
      </c>
      <c r="D95" s="410" t="s">
        <v>1201</v>
      </c>
      <c r="E95" s="404" t="s">
        <v>1533</v>
      </c>
      <c r="F95" s="410" t="s">
        <v>1189</v>
      </c>
      <c r="G95" s="405" t="s">
        <v>1053</v>
      </c>
      <c r="H95" s="412" t="s">
        <v>1202</v>
      </c>
      <c r="I95" s="406">
        <v>720</v>
      </c>
      <c r="J95" s="412">
        <v>720</v>
      </c>
      <c r="K95" s="404" t="s">
        <v>704</v>
      </c>
      <c r="L95" s="410" t="s">
        <v>102</v>
      </c>
      <c r="M95" s="404" t="s">
        <v>704</v>
      </c>
      <c r="N95" s="410" t="s">
        <v>1259</v>
      </c>
      <c r="O95" s="405" t="s">
        <v>1475</v>
      </c>
      <c r="P95" s="410" t="s">
        <v>450</v>
      </c>
      <c r="Q95" s="404" t="s">
        <v>704</v>
      </c>
      <c r="R95" s="410" t="s">
        <v>1476</v>
      </c>
      <c r="S95" s="404" t="s">
        <v>1473</v>
      </c>
      <c r="T95" s="411">
        <v>2024</v>
      </c>
      <c r="U95" s="404" t="s">
        <v>704</v>
      </c>
      <c r="V95" s="404" t="s">
        <v>704</v>
      </c>
      <c r="X95" s="164">
        <v>144</v>
      </c>
      <c r="Y95" s="164">
        <v>174.24</v>
      </c>
      <c r="Z95" s="417">
        <v>10</v>
      </c>
      <c r="AA95" s="164">
        <f t="shared" si="1"/>
        <v>1370</v>
      </c>
      <c r="AB95" s="164">
        <v>1657.7</v>
      </c>
      <c r="AC95" s="419" t="s">
        <v>1640</v>
      </c>
      <c r="AD95" t="s">
        <v>1678</v>
      </c>
    </row>
    <row r="96" spans="1:30" ht="45" x14ac:dyDescent="0.25">
      <c r="A96" s="410"/>
      <c r="B96" s="411" t="s">
        <v>975</v>
      </c>
      <c r="C96" s="405" t="s">
        <v>704</v>
      </c>
      <c r="D96" s="410" t="s">
        <v>976</v>
      </c>
      <c r="E96" s="404" t="s">
        <v>1410</v>
      </c>
      <c r="F96" s="410" t="s">
        <v>704</v>
      </c>
      <c r="G96" s="421" t="s">
        <v>704</v>
      </c>
      <c r="H96" s="412">
        <v>4020</v>
      </c>
      <c r="I96" s="406">
        <v>4020</v>
      </c>
      <c r="J96" s="412">
        <v>12060</v>
      </c>
      <c r="K96" s="404" t="s">
        <v>704</v>
      </c>
      <c r="L96" s="410" t="s">
        <v>704</v>
      </c>
      <c r="M96" s="404" t="s">
        <v>977</v>
      </c>
      <c r="N96" s="410" t="s">
        <v>987</v>
      </c>
      <c r="O96" s="405" t="s">
        <v>1490</v>
      </c>
      <c r="P96" s="410" t="s">
        <v>933</v>
      </c>
      <c r="Q96" s="404" t="s">
        <v>978</v>
      </c>
      <c r="R96" s="410" t="s">
        <v>1478</v>
      </c>
      <c r="S96" s="404" t="s">
        <v>1473</v>
      </c>
      <c r="T96" s="411" t="s">
        <v>922</v>
      </c>
      <c r="U96" s="404" t="s">
        <v>704</v>
      </c>
      <c r="V96" s="404" t="s">
        <v>704</v>
      </c>
      <c r="AA96" s="164">
        <f t="shared" si="1"/>
        <v>0</v>
      </c>
    </row>
    <row r="97" spans="1:27" ht="45" x14ac:dyDescent="0.25">
      <c r="A97" s="410"/>
      <c r="B97" s="411" t="s">
        <v>982</v>
      </c>
      <c r="C97" s="405" t="s">
        <v>704</v>
      </c>
      <c r="D97" s="410" t="s">
        <v>983</v>
      </c>
      <c r="E97" s="404" t="s">
        <v>1629</v>
      </c>
      <c r="F97" s="410" t="s">
        <v>704</v>
      </c>
      <c r="G97" s="421" t="s">
        <v>704</v>
      </c>
      <c r="H97" s="412">
        <v>4343</v>
      </c>
      <c r="I97" s="406">
        <v>4343</v>
      </c>
      <c r="J97" s="412">
        <v>8686</v>
      </c>
      <c r="K97" s="404" t="s">
        <v>704</v>
      </c>
      <c r="L97" s="410" t="s">
        <v>704</v>
      </c>
      <c r="M97" s="404" t="s">
        <v>984</v>
      </c>
      <c r="N97" s="410" t="s">
        <v>987</v>
      </c>
      <c r="O97" s="405" t="s">
        <v>1490</v>
      </c>
      <c r="P97" s="410" t="s">
        <v>933</v>
      </c>
      <c r="Q97" s="404" t="s">
        <v>923</v>
      </c>
      <c r="R97" s="410" t="s">
        <v>1478</v>
      </c>
      <c r="S97" s="404" t="s">
        <v>1473</v>
      </c>
      <c r="T97" s="411" t="s">
        <v>922</v>
      </c>
      <c r="U97" s="404" t="s">
        <v>704</v>
      </c>
      <c r="V97" s="404" t="s">
        <v>704</v>
      </c>
      <c r="AA97" s="164">
        <f t="shared" si="1"/>
        <v>0</v>
      </c>
    </row>
    <row r="98" spans="1:27" ht="60" x14ac:dyDescent="0.25">
      <c r="A98" s="410"/>
      <c r="B98" s="411" t="s">
        <v>979</v>
      </c>
      <c r="C98" s="405" t="s">
        <v>704</v>
      </c>
      <c r="D98" s="410" t="s">
        <v>980</v>
      </c>
      <c r="E98" s="404" t="s">
        <v>1630</v>
      </c>
      <c r="F98" s="410" t="s">
        <v>704</v>
      </c>
      <c r="G98" s="421" t="s">
        <v>704</v>
      </c>
      <c r="H98" s="412">
        <v>4920</v>
      </c>
      <c r="I98" s="406">
        <v>4920</v>
      </c>
      <c r="J98" s="412">
        <v>9840</v>
      </c>
      <c r="K98" s="404" t="s">
        <v>704</v>
      </c>
      <c r="L98" s="410" t="s">
        <v>704</v>
      </c>
      <c r="M98" s="404" t="s">
        <v>977</v>
      </c>
      <c r="N98" s="410" t="s">
        <v>987</v>
      </c>
      <c r="O98" s="405" t="s">
        <v>1490</v>
      </c>
      <c r="P98" s="410" t="s">
        <v>933</v>
      </c>
      <c r="Q98" s="404" t="s">
        <v>978</v>
      </c>
      <c r="R98" s="410" t="s">
        <v>1478</v>
      </c>
      <c r="S98" s="404" t="s">
        <v>1473</v>
      </c>
      <c r="T98" s="411" t="s">
        <v>922</v>
      </c>
      <c r="U98" s="404" t="s">
        <v>704</v>
      </c>
      <c r="V98" s="404" t="s">
        <v>704</v>
      </c>
      <c r="AA98" s="164">
        <f t="shared" si="1"/>
        <v>0</v>
      </c>
    </row>
    <row r="99" spans="1:27" ht="75" x14ac:dyDescent="0.25">
      <c r="A99" s="410"/>
      <c r="B99" s="411" t="s">
        <v>704</v>
      </c>
      <c r="C99" s="405" t="s">
        <v>226</v>
      </c>
      <c r="D99" s="410" t="s">
        <v>284</v>
      </c>
      <c r="E99" s="404" t="s">
        <v>1383</v>
      </c>
      <c r="F99" s="410" t="s">
        <v>285</v>
      </c>
      <c r="G99" s="421" t="s">
        <v>704</v>
      </c>
      <c r="H99" s="412">
        <v>12000</v>
      </c>
      <c r="I99" s="406">
        <v>12000</v>
      </c>
      <c r="J99" s="412">
        <v>12000</v>
      </c>
      <c r="K99" s="404" t="s">
        <v>704</v>
      </c>
      <c r="L99" s="410" t="s">
        <v>102</v>
      </c>
      <c r="M99" s="404" t="s">
        <v>147</v>
      </c>
      <c r="N99" s="410" t="s">
        <v>316</v>
      </c>
      <c r="O99" s="405" t="s">
        <v>1479</v>
      </c>
      <c r="P99" s="410" t="s">
        <v>315</v>
      </c>
      <c r="Q99" s="404" t="s">
        <v>182</v>
      </c>
      <c r="R99" s="410" t="s">
        <v>1480</v>
      </c>
      <c r="S99" s="404" t="s">
        <v>1473</v>
      </c>
      <c r="T99" s="411" t="s">
        <v>261</v>
      </c>
      <c r="U99" s="404" t="s">
        <v>704</v>
      </c>
      <c r="V99" s="404" t="s">
        <v>704</v>
      </c>
      <c r="AA99" s="164">
        <f t="shared" si="1"/>
        <v>0</v>
      </c>
    </row>
    <row r="100" spans="1:27" ht="75" x14ac:dyDescent="0.25">
      <c r="A100" s="410"/>
      <c r="B100" s="411"/>
      <c r="C100" s="405" t="s">
        <v>721</v>
      </c>
      <c r="D100" s="410" t="s">
        <v>1227</v>
      </c>
      <c r="E100" s="404" t="s">
        <v>1498</v>
      </c>
      <c r="F100" s="410" t="s">
        <v>815</v>
      </c>
      <c r="G100" s="437" t="s">
        <v>1679</v>
      </c>
      <c r="H100" s="412" t="s">
        <v>1228</v>
      </c>
      <c r="I100" s="406">
        <v>800</v>
      </c>
      <c r="J100" s="412">
        <v>800</v>
      </c>
      <c r="K100" s="404" t="s">
        <v>704</v>
      </c>
      <c r="L100" s="410" t="s">
        <v>102</v>
      </c>
      <c r="M100" s="404" t="s">
        <v>704</v>
      </c>
      <c r="N100" s="410" t="s">
        <v>1259</v>
      </c>
      <c r="O100" s="405" t="s">
        <v>1475</v>
      </c>
      <c r="P100" s="410" t="s">
        <v>450</v>
      </c>
      <c r="Q100" s="404" t="s">
        <v>704</v>
      </c>
      <c r="R100" s="410" t="s">
        <v>1476</v>
      </c>
      <c r="S100" s="404" t="s">
        <v>1473</v>
      </c>
      <c r="T100" s="411">
        <v>2024</v>
      </c>
      <c r="U100" s="404" t="s">
        <v>704</v>
      </c>
      <c r="V100" s="404" t="s">
        <v>704</v>
      </c>
    </row>
    <row r="101" spans="1:27" ht="30" x14ac:dyDescent="0.25">
      <c r="A101" s="410"/>
      <c r="B101" s="411"/>
      <c r="C101" s="405" t="s">
        <v>704</v>
      </c>
      <c r="D101" s="410" t="s">
        <v>621</v>
      </c>
      <c r="E101" s="404" t="s">
        <v>1465</v>
      </c>
      <c r="F101" s="410" t="s">
        <v>704</v>
      </c>
      <c r="G101" s="405" t="s">
        <v>439</v>
      </c>
      <c r="H101" s="412" t="s">
        <v>704</v>
      </c>
      <c r="I101" s="406" t="s">
        <v>704</v>
      </c>
      <c r="J101" s="412">
        <v>0</v>
      </c>
      <c r="K101" s="404" t="s">
        <v>704</v>
      </c>
      <c r="L101" s="410" t="s">
        <v>704</v>
      </c>
      <c r="M101" s="404" t="s">
        <v>622</v>
      </c>
      <c r="N101" s="410" t="s">
        <v>636</v>
      </c>
      <c r="O101" s="405" t="s">
        <v>1485</v>
      </c>
      <c r="P101" s="410" t="s">
        <v>387</v>
      </c>
      <c r="Q101" s="404" t="s">
        <v>704</v>
      </c>
      <c r="R101" s="410" t="s">
        <v>1478</v>
      </c>
      <c r="S101" s="404" t="s">
        <v>1473</v>
      </c>
      <c r="T101" s="411" t="s">
        <v>704</v>
      </c>
      <c r="U101" s="404" t="s">
        <v>704</v>
      </c>
      <c r="V101" s="404" t="s">
        <v>623</v>
      </c>
      <c r="AA101" s="164">
        <f t="shared" si="1"/>
        <v>0</v>
      </c>
    </row>
    <row r="102" spans="1:27" ht="75" x14ac:dyDescent="0.25">
      <c r="A102" s="410"/>
      <c r="B102" s="411"/>
      <c r="C102" s="405"/>
      <c r="D102" s="410" t="s">
        <v>678</v>
      </c>
      <c r="E102" s="404" t="s">
        <v>1465</v>
      </c>
      <c r="F102" s="410" t="s">
        <v>622</v>
      </c>
      <c r="G102" s="405" t="s">
        <v>704</v>
      </c>
      <c r="H102" s="412" t="s">
        <v>704</v>
      </c>
      <c r="I102" s="406" t="s">
        <v>704</v>
      </c>
      <c r="J102" s="412">
        <v>0</v>
      </c>
      <c r="K102" s="404" t="s">
        <v>704</v>
      </c>
      <c r="L102" s="410" t="s">
        <v>704</v>
      </c>
      <c r="M102" s="404" t="s">
        <v>704</v>
      </c>
      <c r="N102" s="410" t="s">
        <v>694</v>
      </c>
      <c r="O102" s="405" t="s">
        <v>1486</v>
      </c>
      <c r="P102" s="410" t="s">
        <v>695</v>
      </c>
      <c r="Q102" s="404" t="s">
        <v>704</v>
      </c>
      <c r="R102" s="410" t="s">
        <v>1478</v>
      </c>
      <c r="S102" s="404" t="s">
        <v>1473</v>
      </c>
      <c r="T102" s="411" t="s">
        <v>704</v>
      </c>
      <c r="U102" s="404" t="s">
        <v>704</v>
      </c>
      <c r="V102" s="404" t="s">
        <v>679</v>
      </c>
      <c r="AA102" s="164">
        <f t="shared" si="1"/>
        <v>0</v>
      </c>
    </row>
    <row r="103" spans="1:27" ht="75" x14ac:dyDescent="0.25">
      <c r="A103" s="410"/>
      <c r="B103" s="411"/>
      <c r="C103" s="405"/>
      <c r="D103" s="410" t="s">
        <v>684</v>
      </c>
      <c r="E103" s="404" t="s">
        <v>1459</v>
      </c>
      <c r="F103" s="410" t="s">
        <v>685</v>
      </c>
      <c r="G103" s="405" t="s">
        <v>704</v>
      </c>
      <c r="H103" s="412" t="s">
        <v>704</v>
      </c>
      <c r="I103" s="406" t="s">
        <v>704</v>
      </c>
      <c r="J103" s="412">
        <v>0</v>
      </c>
      <c r="K103" s="404" t="s">
        <v>704</v>
      </c>
      <c r="L103" s="410" t="s">
        <v>704</v>
      </c>
      <c r="M103" s="404" t="s">
        <v>704</v>
      </c>
      <c r="N103" s="410" t="s">
        <v>694</v>
      </c>
      <c r="O103" s="405" t="s">
        <v>1486</v>
      </c>
      <c r="P103" s="410" t="s">
        <v>695</v>
      </c>
      <c r="Q103" s="404" t="s">
        <v>704</v>
      </c>
      <c r="R103" s="410" t="s">
        <v>1478</v>
      </c>
      <c r="S103" s="404" t="s">
        <v>1473</v>
      </c>
      <c r="T103" s="411" t="s">
        <v>704</v>
      </c>
      <c r="U103" s="404" t="s">
        <v>704</v>
      </c>
      <c r="V103" s="404" t="s">
        <v>686</v>
      </c>
      <c r="AA103" s="164">
        <f t="shared" si="1"/>
        <v>0</v>
      </c>
    </row>
    <row r="104" spans="1:27" ht="30" x14ac:dyDescent="0.25">
      <c r="A104" s="410"/>
      <c r="B104" s="411"/>
      <c r="C104" s="405"/>
      <c r="D104" s="410" t="s">
        <v>618</v>
      </c>
      <c r="E104" s="404" t="s">
        <v>1421</v>
      </c>
      <c r="F104" s="410" t="s">
        <v>704</v>
      </c>
      <c r="G104" s="405" t="s">
        <v>439</v>
      </c>
      <c r="H104" s="412" t="s">
        <v>704</v>
      </c>
      <c r="I104" s="406" t="s">
        <v>704</v>
      </c>
      <c r="J104" s="412">
        <v>0</v>
      </c>
      <c r="K104" s="404" t="s">
        <v>704</v>
      </c>
      <c r="L104" s="410" t="s">
        <v>704</v>
      </c>
      <c r="M104" s="404" t="s">
        <v>619</v>
      </c>
      <c r="N104" s="410" t="s">
        <v>636</v>
      </c>
      <c r="O104" s="405" t="s">
        <v>1485</v>
      </c>
      <c r="P104" s="410" t="s">
        <v>387</v>
      </c>
      <c r="Q104" s="404" t="s">
        <v>704</v>
      </c>
      <c r="R104" s="410" t="s">
        <v>1478</v>
      </c>
      <c r="S104" s="404" t="s">
        <v>1473</v>
      </c>
      <c r="T104" s="411" t="s">
        <v>704</v>
      </c>
      <c r="U104" s="404" t="s">
        <v>704</v>
      </c>
      <c r="V104" s="404" t="s">
        <v>620</v>
      </c>
      <c r="AA104" s="164">
        <f t="shared" si="1"/>
        <v>0</v>
      </c>
    </row>
    <row r="105" spans="1:27" ht="75" x14ac:dyDescent="0.25">
      <c r="A105" s="410"/>
      <c r="B105" s="411"/>
      <c r="C105" s="405"/>
      <c r="D105" s="410" t="s">
        <v>672</v>
      </c>
      <c r="E105" s="404" t="s">
        <v>1421</v>
      </c>
      <c r="F105" s="410" t="s">
        <v>673</v>
      </c>
      <c r="G105" s="405" t="s">
        <v>704</v>
      </c>
      <c r="H105" s="412" t="s">
        <v>704</v>
      </c>
      <c r="I105" s="406" t="s">
        <v>704</v>
      </c>
      <c r="J105" s="412">
        <v>0</v>
      </c>
      <c r="K105" s="404" t="s">
        <v>704</v>
      </c>
      <c r="L105" s="410" t="s">
        <v>704</v>
      </c>
      <c r="M105" s="404" t="s">
        <v>704</v>
      </c>
      <c r="N105" s="410" t="s">
        <v>694</v>
      </c>
      <c r="O105" s="405" t="s">
        <v>1486</v>
      </c>
      <c r="P105" s="410" t="s">
        <v>695</v>
      </c>
      <c r="Q105" s="404" t="s">
        <v>704</v>
      </c>
      <c r="R105" s="410" t="s">
        <v>1478</v>
      </c>
      <c r="S105" s="404" t="s">
        <v>1473</v>
      </c>
      <c r="T105" s="411" t="s">
        <v>704</v>
      </c>
      <c r="U105" s="404" t="s">
        <v>704</v>
      </c>
      <c r="V105" s="404" t="s">
        <v>674</v>
      </c>
      <c r="AA105" s="164">
        <f t="shared" si="1"/>
        <v>0</v>
      </c>
    </row>
    <row r="106" spans="1:27" ht="30" x14ac:dyDescent="0.25">
      <c r="A106" s="410"/>
      <c r="B106" s="411"/>
      <c r="C106" s="405"/>
      <c r="D106" s="410" t="s">
        <v>615</v>
      </c>
      <c r="E106" s="404" t="s">
        <v>1462</v>
      </c>
      <c r="F106" s="410" t="s">
        <v>704</v>
      </c>
      <c r="G106" s="405" t="s">
        <v>439</v>
      </c>
      <c r="H106" s="412" t="s">
        <v>704</v>
      </c>
      <c r="I106" s="406" t="s">
        <v>704</v>
      </c>
      <c r="J106" s="412">
        <v>0</v>
      </c>
      <c r="K106" s="404" t="s">
        <v>704</v>
      </c>
      <c r="L106" s="410" t="s">
        <v>704</v>
      </c>
      <c r="M106" s="404" t="s">
        <v>616</v>
      </c>
      <c r="N106" s="410" t="s">
        <v>636</v>
      </c>
      <c r="O106" s="405" t="s">
        <v>1485</v>
      </c>
      <c r="P106" s="410" t="s">
        <v>387</v>
      </c>
      <c r="Q106" s="404" t="s">
        <v>704</v>
      </c>
      <c r="R106" s="410" t="s">
        <v>1478</v>
      </c>
      <c r="S106" s="404" t="s">
        <v>1473</v>
      </c>
      <c r="T106" s="411" t="s">
        <v>704</v>
      </c>
      <c r="U106" s="404" t="s">
        <v>704</v>
      </c>
      <c r="V106" s="404" t="s">
        <v>617</v>
      </c>
      <c r="AA106" s="164">
        <f t="shared" si="1"/>
        <v>0</v>
      </c>
    </row>
    <row r="107" spans="1:27" ht="30" x14ac:dyDescent="0.25">
      <c r="A107" s="410"/>
      <c r="B107" s="411"/>
      <c r="C107" s="405"/>
      <c r="D107" s="410" t="s">
        <v>612</v>
      </c>
      <c r="E107" s="404" t="s">
        <v>1462</v>
      </c>
      <c r="F107" s="410" t="s">
        <v>704</v>
      </c>
      <c r="G107" s="405" t="s">
        <v>439</v>
      </c>
      <c r="H107" s="412" t="s">
        <v>704</v>
      </c>
      <c r="I107" s="406" t="s">
        <v>704</v>
      </c>
      <c r="J107" s="412">
        <v>0</v>
      </c>
      <c r="K107" s="404" t="s">
        <v>704</v>
      </c>
      <c r="L107" s="410" t="s">
        <v>704</v>
      </c>
      <c r="M107" s="404" t="s">
        <v>613</v>
      </c>
      <c r="N107" s="410" t="s">
        <v>636</v>
      </c>
      <c r="O107" s="405" t="s">
        <v>1485</v>
      </c>
      <c r="P107" s="410" t="s">
        <v>387</v>
      </c>
      <c r="Q107" s="404" t="s">
        <v>704</v>
      </c>
      <c r="R107" s="410" t="s">
        <v>1478</v>
      </c>
      <c r="S107" s="404" t="s">
        <v>1473</v>
      </c>
      <c r="T107" s="411" t="s">
        <v>704</v>
      </c>
      <c r="U107" s="404" t="s">
        <v>704</v>
      </c>
      <c r="V107" s="404" t="s">
        <v>614</v>
      </c>
      <c r="AA107" s="164">
        <f t="shared" si="1"/>
        <v>0</v>
      </c>
    </row>
    <row r="108" spans="1:27" ht="75" x14ac:dyDescent="0.25">
      <c r="A108" s="410"/>
      <c r="B108" s="411"/>
      <c r="C108" s="405"/>
      <c r="D108" s="410" t="s">
        <v>609</v>
      </c>
      <c r="E108" s="404" t="s">
        <v>1462</v>
      </c>
      <c r="F108" s="410" t="s">
        <v>662</v>
      </c>
      <c r="G108" s="405" t="s">
        <v>704</v>
      </c>
      <c r="H108" s="412" t="s">
        <v>704</v>
      </c>
      <c r="I108" s="406" t="s">
        <v>704</v>
      </c>
      <c r="J108" s="412">
        <v>0</v>
      </c>
      <c r="K108" s="404" t="s">
        <v>704</v>
      </c>
      <c r="L108" s="410" t="s">
        <v>704</v>
      </c>
      <c r="M108" s="404" t="s">
        <v>704</v>
      </c>
      <c r="N108" s="410" t="s">
        <v>694</v>
      </c>
      <c r="O108" s="405" t="s">
        <v>1486</v>
      </c>
      <c r="P108" s="410" t="s">
        <v>695</v>
      </c>
      <c r="Q108" s="404" t="s">
        <v>704</v>
      </c>
      <c r="R108" s="410" t="s">
        <v>1478</v>
      </c>
      <c r="S108" s="404" t="s">
        <v>1473</v>
      </c>
      <c r="T108" s="411" t="s">
        <v>704</v>
      </c>
      <c r="U108" s="404" t="s">
        <v>704</v>
      </c>
      <c r="V108" s="404" t="s">
        <v>663</v>
      </c>
      <c r="AA108" s="164">
        <f t="shared" si="1"/>
        <v>0</v>
      </c>
    </row>
    <row r="109" spans="1:27" ht="30" x14ac:dyDescent="0.25">
      <c r="A109" s="410"/>
      <c r="B109" s="411"/>
      <c r="C109" s="405"/>
      <c r="D109" s="410"/>
      <c r="E109" s="404"/>
      <c r="F109" s="410" t="s">
        <v>704</v>
      </c>
      <c r="G109" s="405" t="s">
        <v>439</v>
      </c>
      <c r="H109" s="412" t="s">
        <v>704</v>
      </c>
      <c r="I109" s="406" t="s">
        <v>704</v>
      </c>
      <c r="J109" s="412">
        <v>0</v>
      </c>
      <c r="K109" s="404" t="s">
        <v>704</v>
      </c>
      <c r="L109" s="410" t="s">
        <v>704</v>
      </c>
      <c r="M109" s="404" t="s">
        <v>610</v>
      </c>
      <c r="N109" s="410" t="s">
        <v>636</v>
      </c>
      <c r="O109" s="405" t="s">
        <v>1485</v>
      </c>
      <c r="P109" s="410" t="s">
        <v>387</v>
      </c>
      <c r="Q109" s="404" t="s">
        <v>704</v>
      </c>
      <c r="R109" s="410" t="s">
        <v>1478</v>
      </c>
      <c r="S109" s="404" t="s">
        <v>1473</v>
      </c>
      <c r="T109" s="411" t="s">
        <v>704</v>
      </c>
      <c r="U109" s="404" t="s">
        <v>704</v>
      </c>
      <c r="V109" s="404" t="s">
        <v>611</v>
      </c>
      <c r="AA109" s="164">
        <f t="shared" si="1"/>
        <v>0</v>
      </c>
    </row>
    <row r="110" spans="1:27" ht="75" x14ac:dyDescent="0.25">
      <c r="A110" s="410"/>
      <c r="B110" s="411"/>
      <c r="C110" s="405"/>
      <c r="D110" s="410" t="s">
        <v>669</v>
      </c>
      <c r="E110" s="404" t="s">
        <v>1462</v>
      </c>
      <c r="F110" s="410" t="s">
        <v>670</v>
      </c>
      <c r="G110" s="405" t="s">
        <v>704</v>
      </c>
      <c r="H110" s="412" t="s">
        <v>704</v>
      </c>
      <c r="I110" s="406" t="s">
        <v>704</v>
      </c>
      <c r="J110" s="412">
        <v>0</v>
      </c>
      <c r="K110" s="404" t="s">
        <v>704</v>
      </c>
      <c r="L110" s="410" t="s">
        <v>704</v>
      </c>
      <c r="M110" s="404" t="s">
        <v>704</v>
      </c>
      <c r="N110" s="410" t="s">
        <v>694</v>
      </c>
      <c r="O110" s="405" t="s">
        <v>1486</v>
      </c>
      <c r="P110" s="410" t="s">
        <v>695</v>
      </c>
      <c r="Q110" s="404" t="s">
        <v>704</v>
      </c>
      <c r="R110" s="410" t="s">
        <v>1478</v>
      </c>
      <c r="S110" s="404" t="s">
        <v>1473</v>
      </c>
      <c r="T110" s="411" t="s">
        <v>704</v>
      </c>
      <c r="U110" s="404" t="s">
        <v>704</v>
      </c>
      <c r="V110" s="404" t="s">
        <v>671</v>
      </c>
      <c r="AA110" s="164">
        <f t="shared" si="1"/>
        <v>0</v>
      </c>
    </row>
    <row r="111" spans="1:27" ht="75" x14ac:dyDescent="0.25">
      <c r="A111" s="410"/>
      <c r="B111" s="411"/>
      <c r="C111" s="405"/>
      <c r="D111" s="410" t="s">
        <v>667</v>
      </c>
      <c r="E111" s="404" t="s">
        <v>1462</v>
      </c>
      <c r="F111" s="410" t="s">
        <v>613</v>
      </c>
      <c r="G111" s="405" t="s">
        <v>704</v>
      </c>
      <c r="H111" s="412" t="s">
        <v>704</v>
      </c>
      <c r="I111" s="406" t="s">
        <v>704</v>
      </c>
      <c r="J111" s="412">
        <v>0</v>
      </c>
      <c r="K111" s="404" t="s">
        <v>704</v>
      </c>
      <c r="L111" s="410" t="s">
        <v>704</v>
      </c>
      <c r="M111" s="404" t="s">
        <v>704</v>
      </c>
      <c r="N111" s="410" t="s">
        <v>694</v>
      </c>
      <c r="O111" s="405" t="s">
        <v>1486</v>
      </c>
      <c r="P111" s="410" t="s">
        <v>695</v>
      </c>
      <c r="Q111" s="404" t="s">
        <v>704</v>
      </c>
      <c r="R111" s="410" t="s">
        <v>1478</v>
      </c>
      <c r="S111" s="404" t="s">
        <v>1473</v>
      </c>
      <c r="T111" s="411" t="s">
        <v>704</v>
      </c>
      <c r="U111" s="404" t="s">
        <v>704</v>
      </c>
      <c r="V111" s="404" t="s">
        <v>668</v>
      </c>
      <c r="AA111" s="164">
        <f t="shared" si="1"/>
        <v>0</v>
      </c>
    </row>
    <row r="112" spans="1:27" ht="75" x14ac:dyDescent="0.25">
      <c r="A112" s="410"/>
      <c r="B112" s="411"/>
      <c r="C112" s="405"/>
      <c r="D112" s="410" t="s">
        <v>664</v>
      </c>
      <c r="E112" s="404" t="s">
        <v>1462</v>
      </c>
      <c r="F112" s="410" t="s">
        <v>665</v>
      </c>
      <c r="G112" s="405" t="s">
        <v>704</v>
      </c>
      <c r="H112" s="412" t="s">
        <v>704</v>
      </c>
      <c r="I112" s="406" t="s">
        <v>704</v>
      </c>
      <c r="J112" s="412">
        <v>0</v>
      </c>
      <c r="K112" s="404" t="s">
        <v>704</v>
      </c>
      <c r="L112" s="410" t="s">
        <v>704</v>
      </c>
      <c r="M112" s="404" t="s">
        <v>704</v>
      </c>
      <c r="N112" s="410" t="s">
        <v>694</v>
      </c>
      <c r="O112" s="405" t="s">
        <v>1486</v>
      </c>
      <c r="P112" s="410" t="s">
        <v>695</v>
      </c>
      <c r="Q112" s="404" t="s">
        <v>704</v>
      </c>
      <c r="R112" s="410" t="s">
        <v>1478</v>
      </c>
      <c r="S112" s="404" t="s">
        <v>1473</v>
      </c>
      <c r="T112" s="411" t="s">
        <v>704</v>
      </c>
      <c r="U112" s="404" t="s">
        <v>704</v>
      </c>
      <c r="V112" s="404" t="s">
        <v>666</v>
      </c>
      <c r="AA112" s="164">
        <f t="shared" si="1"/>
        <v>0</v>
      </c>
    </row>
    <row r="113" spans="1:27" ht="75" x14ac:dyDescent="0.25">
      <c r="A113" s="410"/>
      <c r="B113" s="411"/>
      <c r="C113" s="405"/>
      <c r="D113" s="410" t="s">
        <v>682</v>
      </c>
      <c r="E113" s="404" t="s">
        <v>1464</v>
      </c>
      <c r="F113" s="410" t="s">
        <v>658</v>
      </c>
      <c r="G113" s="405" t="s">
        <v>704</v>
      </c>
      <c r="H113" s="412" t="s">
        <v>704</v>
      </c>
      <c r="I113" s="406" t="s">
        <v>704</v>
      </c>
      <c r="J113" s="412">
        <v>0</v>
      </c>
      <c r="K113" s="404" t="s">
        <v>704</v>
      </c>
      <c r="L113" s="410" t="s">
        <v>704</v>
      </c>
      <c r="M113" s="404" t="s">
        <v>704</v>
      </c>
      <c r="N113" s="410" t="s">
        <v>694</v>
      </c>
      <c r="O113" s="405" t="s">
        <v>1486</v>
      </c>
      <c r="P113" s="410" t="s">
        <v>695</v>
      </c>
      <c r="Q113" s="404" t="s">
        <v>704</v>
      </c>
      <c r="R113" s="410" t="s">
        <v>1478</v>
      </c>
      <c r="S113" s="404" t="s">
        <v>1473</v>
      </c>
      <c r="T113" s="411" t="s">
        <v>704</v>
      </c>
      <c r="U113" s="404" t="s">
        <v>704</v>
      </c>
      <c r="V113" s="404" t="s">
        <v>683</v>
      </c>
      <c r="AA113" s="164">
        <f t="shared" si="1"/>
        <v>0</v>
      </c>
    </row>
    <row r="114" spans="1:27" ht="30" x14ac:dyDescent="0.25">
      <c r="A114" s="410"/>
      <c r="B114" s="411"/>
      <c r="C114" s="405"/>
      <c r="D114" s="410" t="s">
        <v>627</v>
      </c>
      <c r="E114" s="404" t="s">
        <v>1464</v>
      </c>
      <c r="F114" s="410" t="s">
        <v>704</v>
      </c>
      <c r="G114" s="405" t="s">
        <v>439</v>
      </c>
      <c r="H114" s="412" t="s">
        <v>704</v>
      </c>
      <c r="I114" s="406" t="s">
        <v>704</v>
      </c>
      <c r="J114" s="412">
        <v>0</v>
      </c>
      <c r="K114" s="404" t="s">
        <v>704</v>
      </c>
      <c r="L114" s="410" t="s">
        <v>704</v>
      </c>
      <c r="M114" s="404" t="s">
        <v>628</v>
      </c>
      <c r="N114" s="410" t="s">
        <v>636</v>
      </c>
      <c r="O114" s="405" t="s">
        <v>1485</v>
      </c>
      <c r="P114" s="410" t="s">
        <v>387</v>
      </c>
      <c r="Q114" s="404" t="s">
        <v>704</v>
      </c>
      <c r="R114" s="410" t="s">
        <v>1478</v>
      </c>
      <c r="S114" s="404" t="s">
        <v>1473</v>
      </c>
      <c r="T114" s="411" t="s">
        <v>704</v>
      </c>
      <c r="U114" s="404" t="s">
        <v>704</v>
      </c>
      <c r="V114" s="404" t="s">
        <v>629</v>
      </c>
      <c r="AA114" s="164">
        <f t="shared" si="1"/>
        <v>0</v>
      </c>
    </row>
    <row r="115" spans="1:27" ht="75" x14ac:dyDescent="0.25">
      <c r="A115" s="410"/>
      <c r="B115" s="411"/>
      <c r="C115" s="405"/>
      <c r="D115" s="410" t="s">
        <v>687</v>
      </c>
      <c r="E115" s="404" t="s">
        <v>687</v>
      </c>
      <c r="F115" s="410" t="s">
        <v>622</v>
      </c>
      <c r="G115" s="405" t="s">
        <v>704</v>
      </c>
      <c r="H115" s="412" t="s">
        <v>704</v>
      </c>
      <c r="I115" s="406" t="s">
        <v>704</v>
      </c>
      <c r="J115" s="412">
        <v>0</v>
      </c>
      <c r="K115" s="404" t="s">
        <v>704</v>
      </c>
      <c r="L115" s="410" t="s">
        <v>704</v>
      </c>
      <c r="M115" s="404" t="s">
        <v>704</v>
      </c>
      <c r="N115" s="410" t="s">
        <v>694</v>
      </c>
      <c r="O115" s="405" t="s">
        <v>1486</v>
      </c>
      <c r="P115" s="410" t="s">
        <v>695</v>
      </c>
      <c r="Q115" s="404" t="s">
        <v>704</v>
      </c>
      <c r="R115" s="410" t="s">
        <v>1478</v>
      </c>
      <c r="S115" s="404" t="s">
        <v>1473</v>
      </c>
      <c r="T115" s="411" t="s">
        <v>704</v>
      </c>
      <c r="U115" s="404" t="s">
        <v>704</v>
      </c>
      <c r="V115" s="404" t="s">
        <v>688</v>
      </c>
      <c r="AA115" s="164">
        <f t="shared" si="1"/>
        <v>0</v>
      </c>
    </row>
    <row r="116" spans="1:27" ht="30" x14ac:dyDescent="0.25">
      <c r="A116" s="410"/>
      <c r="B116" s="411"/>
      <c r="C116" s="405"/>
      <c r="D116" s="410" t="s">
        <v>606</v>
      </c>
      <c r="E116" s="404" t="s">
        <v>1461</v>
      </c>
      <c r="F116" s="410" t="s">
        <v>704</v>
      </c>
      <c r="G116" s="405" t="s">
        <v>439</v>
      </c>
      <c r="H116" s="412" t="s">
        <v>704</v>
      </c>
      <c r="I116" s="406" t="s">
        <v>704</v>
      </c>
      <c r="J116" s="412">
        <v>0</v>
      </c>
      <c r="K116" s="404" t="s">
        <v>704</v>
      </c>
      <c r="L116" s="410" t="s">
        <v>704</v>
      </c>
      <c r="M116" s="404" t="s">
        <v>607</v>
      </c>
      <c r="N116" s="410" t="s">
        <v>636</v>
      </c>
      <c r="O116" s="405" t="s">
        <v>1485</v>
      </c>
      <c r="P116" s="410" t="s">
        <v>387</v>
      </c>
      <c r="Q116" s="404" t="s">
        <v>704</v>
      </c>
      <c r="R116" s="410" t="s">
        <v>1478</v>
      </c>
      <c r="S116" s="404" t="s">
        <v>1473</v>
      </c>
      <c r="T116" s="411" t="s">
        <v>704</v>
      </c>
      <c r="U116" s="404" t="s">
        <v>704</v>
      </c>
      <c r="V116" s="404" t="s">
        <v>608</v>
      </c>
      <c r="AA116" s="164">
        <f t="shared" si="1"/>
        <v>0</v>
      </c>
    </row>
    <row r="117" spans="1:27" ht="75" x14ac:dyDescent="0.25">
      <c r="A117" s="410"/>
      <c r="B117" s="411"/>
      <c r="C117" s="405"/>
      <c r="D117" s="410" t="s">
        <v>654</v>
      </c>
      <c r="E117" s="404" t="s">
        <v>1461</v>
      </c>
      <c r="F117" s="410" t="s">
        <v>655</v>
      </c>
      <c r="G117" s="405" t="s">
        <v>704</v>
      </c>
      <c r="H117" s="412" t="s">
        <v>704</v>
      </c>
      <c r="I117" s="406" t="s">
        <v>704</v>
      </c>
      <c r="J117" s="412">
        <v>0</v>
      </c>
      <c r="K117" s="404" t="s">
        <v>704</v>
      </c>
      <c r="L117" s="410" t="s">
        <v>704</v>
      </c>
      <c r="M117" s="404" t="s">
        <v>704</v>
      </c>
      <c r="N117" s="410" t="s">
        <v>694</v>
      </c>
      <c r="O117" s="405" t="s">
        <v>1486</v>
      </c>
      <c r="P117" s="410" t="s">
        <v>695</v>
      </c>
      <c r="Q117" s="404" t="s">
        <v>704</v>
      </c>
      <c r="R117" s="410" t="s">
        <v>1478</v>
      </c>
      <c r="S117" s="404" t="s">
        <v>1473</v>
      </c>
      <c r="T117" s="411" t="s">
        <v>704</v>
      </c>
      <c r="U117" s="404" t="s">
        <v>704</v>
      </c>
      <c r="V117" s="404" t="s">
        <v>656</v>
      </c>
      <c r="AA117" s="164">
        <f t="shared" si="1"/>
        <v>0</v>
      </c>
    </row>
    <row r="118" spans="1:27" ht="75" x14ac:dyDescent="0.25">
      <c r="A118" s="410"/>
      <c r="B118" s="411"/>
      <c r="C118" s="405"/>
      <c r="D118" s="410" t="s">
        <v>660</v>
      </c>
      <c r="E118" s="404" t="s">
        <v>1461</v>
      </c>
      <c r="F118" s="410" t="s">
        <v>619</v>
      </c>
      <c r="G118" s="405" t="s">
        <v>704</v>
      </c>
      <c r="H118" s="412" t="s">
        <v>704</v>
      </c>
      <c r="I118" s="406" t="s">
        <v>704</v>
      </c>
      <c r="J118" s="412">
        <v>0</v>
      </c>
      <c r="K118" s="404" t="s">
        <v>704</v>
      </c>
      <c r="L118" s="410" t="s">
        <v>704</v>
      </c>
      <c r="M118" s="404" t="s">
        <v>704</v>
      </c>
      <c r="N118" s="410" t="s">
        <v>694</v>
      </c>
      <c r="O118" s="405" t="s">
        <v>1486</v>
      </c>
      <c r="P118" s="410" t="s">
        <v>695</v>
      </c>
      <c r="Q118" s="404" t="s">
        <v>704</v>
      </c>
      <c r="R118" s="410" t="s">
        <v>1478</v>
      </c>
      <c r="S118" s="404" t="s">
        <v>1473</v>
      </c>
      <c r="T118" s="411" t="s">
        <v>704</v>
      </c>
      <c r="U118" s="404" t="s">
        <v>704</v>
      </c>
      <c r="V118" s="404" t="s">
        <v>661</v>
      </c>
      <c r="AA118" s="164">
        <f t="shared" si="1"/>
        <v>0</v>
      </c>
    </row>
    <row r="119" spans="1:27" ht="75" x14ac:dyDescent="0.25">
      <c r="A119" s="410"/>
      <c r="B119" s="411"/>
      <c r="C119" s="405"/>
      <c r="D119" s="410" t="s">
        <v>657</v>
      </c>
      <c r="E119" s="404" t="s">
        <v>1461</v>
      </c>
      <c r="F119" s="410" t="s">
        <v>658</v>
      </c>
      <c r="G119" s="405" t="s">
        <v>704</v>
      </c>
      <c r="H119" s="412" t="s">
        <v>704</v>
      </c>
      <c r="I119" s="406" t="s">
        <v>704</v>
      </c>
      <c r="J119" s="412">
        <v>0</v>
      </c>
      <c r="K119" s="404" t="s">
        <v>704</v>
      </c>
      <c r="L119" s="410" t="s">
        <v>704</v>
      </c>
      <c r="M119" s="404" t="s">
        <v>704</v>
      </c>
      <c r="N119" s="410" t="s">
        <v>694</v>
      </c>
      <c r="O119" s="405" t="s">
        <v>1486</v>
      </c>
      <c r="P119" s="410" t="s">
        <v>695</v>
      </c>
      <c r="Q119" s="404" t="s">
        <v>704</v>
      </c>
      <c r="R119" s="410" t="s">
        <v>1478</v>
      </c>
      <c r="S119" s="404" t="s">
        <v>1473</v>
      </c>
      <c r="T119" s="411" t="s">
        <v>704</v>
      </c>
      <c r="U119" s="404" t="s">
        <v>704</v>
      </c>
      <c r="V119" s="404" t="s">
        <v>659</v>
      </c>
      <c r="AA119" s="164">
        <f t="shared" si="1"/>
        <v>0</v>
      </c>
    </row>
    <row r="120" spans="1:27" ht="360" x14ac:dyDescent="0.25">
      <c r="A120" s="410"/>
      <c r="B120" s="411"/>
      <c r="C120" s="405"/>
      <c r="D120" s="410" t="s">
        <v>675</v>
      </c>
      <c r="E120" s="404" t="s">
        <v>1463</v>
      </c>
      <c r="F120" s="410" t="s">
        <v>676</v>
      </c>
      <c r="G120" s="405" t="s">
        <v>704</v>
      </c>
      <c r="H120" s="412" t="s">
        <v>704</v>
      </c>
      <c r="I120" s="406" t="s">
        <v>704</v>
      </c>
      <c r="J120" s="412">
        <v>0</v>
      </c>
      <c r="K120" s="404" t="s">
        <v>704</v>
      </c>
      <c r="L120" s="410" t="s">
        <v>704</v>
      </c>
      <c r="M120" s="404" t="s">
        <v>704</v>
      </c>
      <c r="N120" s="410" t="s">
        <v>694</v>
      </c>
      <c r="O120" s="405" t="s">
        <v>1486</v>
      </c>
      <c r="P120" s="410" t="s">
        <v>695</v>
      </c>
      <c r="Q120" s="404" t="s">
        <v>704</v>
      </c>
      <c r="R120" s="410" t="s">
        <v>1478</v>
      </c>
      <c r="S120" s="404" t="s">
        <v>1473</v>
      </c>
      <c r="T120" s="411" t="s">
        <v>704</v>
      </c>
      <c r="U120" s="404" t="s">
        <v>704</v>
      </c>
      <c r="V120" s="404" t="s">
        <v>677</v>
      </c>
      <c r="AA120" s="164">
        <f t="shared" si="1"/>
        <v>0</v>
      </c>
    </row>
    <row r="121" spans="1:27" ht="75" x14ac:dyDescent="0.25">
      <c r="A121" s="410"/>
      <c r="B121" s="411"/>
      <c r="C121" s="405"/>
      <c r="D121" s="410" t="s">
        <v>680</v>
      </c>
      <c r="E121" s="404" t="s">
        <v>1422</v>
      </c>
      <c r="F121" s="410" t="s">
        <v>622</v>
      </c>
      <c r="G121" s="405" t="s">
        <v>704</v>
      </c>
      <c r="H121" s="412" t="s">
        <v>704</v>
      </c>
      <c r="I121" s="406" t="s">
        <v>704</v>
      </c>
      <c r="J121" s="412">
        <v>0</v>
      </c>
      <c r="K121" s="404" t="s">
        <v>704</v>
      </c>
      <c r="L121" s="410" t="s">
        <v>704</v>
      </c>
      <c r="M121" s="404" t="s">
        <v>704</v>
      </c>
      <c r="N121" s="410" t="s">
        <v>694</v>
      </c>
      <c r="O121" s="405" t="s">
        <v>1486</v>
      </c>
      <c r="P121" s="410" t="s">
        <v>695</v>
      </c>
      <c r="Q121" s="404" t="s">
        <v>704</v>
      </c>
      <c r="R121" s="410" t="s">
        <v>1478</v>
      </c>
      <c r="S121" s="404" t="s">
        <v>1473</v>
      </c>
      <c r="T121" s="411" t="s">
        <v>704</v>
      </c>
      <c r="U121" s="404" t="s">
        <v>704</v>
      </c>
      <c r="V121" s="404" t="s">
        <v>681</v>
      </c>
      <c r="AA121" s="164">
        <f t="shared" si="1"/>
        <v>0</v>
      </c>
    </row>
    <row r="122" spans="1:27" ht="30" x14ac:dyDescent="0.25">
      <c r="A122" s="410"/>
      <c r="B122" s="411"/>
      <c r="C122" s="405"/>
      <c r="D122" s="410" t="s">
        <v>624</v>
      </c>
      <c r="E122" s="404" t="s">
        <v>1422</v>
      </c>
      <c r="F122" s="410" t="s">
        <v>704</v>
      </c>
      <c r="G122" s="405" t="s">
        <v>439</v>
      </c>
      <c r="H122" s="412" t="s">
        <v>704</v>
      </c>
      <c r="I122" s="406" t="s">
        <v>704</v>
      </c>
      <c r="J122" s="412">
        <v>0</v>
      </c>
      <c r="K122" s="404" t="s">
        <v>704</v>
      </c>
      <c r="L122" s="410" t="s">
        <v>704</v>
      </c>
      <c r="M122" s="404" t="s">
        <v>625</v>
      </c>
      <c r="N122" s="410" t="s">
        <v>636</v>
      </c>
      <c r="O122" s="405" t="s">
        <v>1485</v>
      </c>
      <c r="P122" s="410" t="s">
        <v>387</v>
      </c>
      <c r="Q122" s="404" t="s">
        <v>704</v>
      </c>
      <c r="R122" s="410" t="s">
        <v>1478</v>
      </c>
      <c r="S122" s="404" t="s">
        <v>1473</v>
      </c>
      <c r="T122" s="411" t="s">
        <v>704</v>
      </c>
      <c r="U122" s="404" t="s">
        <v>704</v>
      </c>
      <c r="V122" s="404" t="s">
        <v>626</v>
      </c>
      <c r="AA122" s="164">
        <f t="shared" si="1"/>
        <v>0</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74A7-9C81-435C-8B37-92829DD039C2}">
  <sheetPr>
    <tabColor rgb="FFFF0000"/>
    <pageSetUpPr fitToPage="1"/>
  </sheetPr>
  <dimension ref="A1:X413"/>
  <sheetViews>
    <sheetView zoomScaleNormal="100" workbookViewId="0">
      <pane ySplit="1" topLeftCell="A2" activePane="bottomLeft" state="frozen"/>
      <selection pane="bottomLeft" sqref="A1:X412"/>
    </sheetView>
  </sheetViews>
  <sheetFormatPr defaultRowHeight="12.75" x14ac:dyDescent="0.2"/>
  <cols>
    <col min="1" max="1" width="16.140625" style="2" customWidth="1"/>
    <col min="2" max="2" width="41.28515625" style="1" bestFit="1" customWidth="1"/>
    <col min="3" max="3" width="8.85546875" style="1" bestFit="1" customWidth="1"/>
    <col min="4" max="4" width="74.85546875" style="1" customWidth="1"/>
    <col min="5" max="5" width="14.7109375" style="1" customWidth="1"/>
    <col min="6" max="6" width="14.85546875" style="1" customWidth="1"/>
    <col min="7" max="7" width="35.85546875" style="1" bestFit="1" customWidth="1"/>
    <col min="8" max="8" width="25.5703125" style="2" bestFit="1" customWidth="1"/>
    <col min="9" max="9" width="66.42578125" style="1" bestFit="1" customWidth="1"/>
    <col min="10" max="10" width="19.85546875" style="1" customWidth="1"/>
    <col min="11" max="11" width="60.140625" style="1" customWidth="1"/>
    <col min="12" max="12" width="18.85546875" style="1" bestFit="1" customWidth="1"/>
    <col min="13" max="13" width="22.140625" style="1" customWidth="1"/>
    <col min="14" max="14" width="25" style="1" customWidth="1"/>
    <col min="15" max="15" width="27.7109375" style="1" bestFit="1" customWidth="1"/>
    <col min="16" max="17" width="19.5703125" style="1" customWidth="1"/>
    <col min="18" max="18" width="18.5703125" style="1" customWidth="1"/>
    <col min="19" max="19" width="23" style="1" customWidth="1"/>
    <col min="20" max="20" width="39.42578125" style="1" customWidth="1"/>
    <col min="21" max="21" width="22" style="1" bestFit="1" customWidth="1"/>
    <col min="22" max="22" width="35" style="1" customWidth="1"/>
    <col min="23" max="23" width="36" style="1" customWidth="1"/>
    <col min="24" max="16384" width="9.140625" style="1"/>
  </cols>
  <sheetData>
    <row r="1" spans="1:24" s="69" customFormat="1" ht="47.25" customHeight="1" x14ac:dyDescent="0.2">
      <c r="A1" s="42" t="s">
        <v>1300</v>
      </c>
      <c r="B1" s="42" t="s">
        <v>165</v>
      </c>
      <c r="C1" s="42" t="s">
        <v>1327</v>
      </c>
      <c r="D1" s="42" t="s">
        <v>164</v>
      </c>
      <c r="E1" s="380" t="s">
        <v>1469</v>
      </c>
      <c r="F1" s="380" t="s">
        <v>1470</v>
      </c>
      <c r="G1" s="332" t="s">
        <v>1301</v>
      </c>
      <c r="H1" s="42" t="s">
        <v>163</v>
      </c>
      <c r="I1" s="42" t="s">
        <v>162</v>
      </c>
      <c r="J1" s="42" t="s">
        <v>161</v>
      </c>
      <c r="K1" s="42" t="s">
        <v>160</v>
      </c>
      <c r="L1" s="42" t="s">
        <v>159</v>
      </c>
      <c r="M1" s="42" t="s">
        <v>158</v>
      </c>
      <c r="N1" s="42" t="s">
        <v>157</v>
      </c>
      <c r="O1" s="42" t="s">
        <v>156</v>
      </c>
      <c r="P1" s="42" t="s">
        <v>155</v>
      </c>
      <c r="Q1" s="42" t="s">
        <v>1302</v>
      </c>
      <c r="R1" s="42" t="s">
        <v>154</v>
      </c>
      <c r="S1" s="42" t="s">
        <v>153</v>
      </c>
      <c r="T1" s="42" t="s">
        <v>152</v>
      </c>
      <c r="U1" s="101" t="s">
        <v>340</v>
      </c>
      <c r="V1" s="101" t="s">
        <v>166</v>
      </c>
      <c r="W1" s="101" t="s">
        <v>168</v>
      </c>
    </row>
    <row r="2" spans="1:24" ht="26.25" thickBot="1" x14ac:dyDescent="0.25">
      <c r="A2" s="40" t="s">
        <v>411</v>
      </c>
      <c r="B2" s="39" t="s">
        <v>410</v>
      </c>
      <c r="C2" s="39" t="str">
        <f>LEFT(I2,7)</f>
        <v>SPLASH®</v>
      </c>
      <c r="D2" s="41" t="s">
        <v>151</v>
      </c>
      <c r="E2" s="41" t="s">
        <v>1471</v>
      </c>
      <c r="F2" s="41" t="s">
        <v>1472</v>
      </c>
      <c r="G2" s="41" t="s">
        <v>1473</v>
      </c>
      <c r="H2" s="40">
        <v>330707</v>
      </c>
      <c r="I2" s="39" t="s">
        <v>150</v>
      </c>
      <c r="J2" s="39" t="s">
        <v>149</v>
      </c>
      <c r="K2" s="39" t="s">
        <v>148</v>
      </c>
      <c r="L2" s="39" t="s">
        <v>147</v>
      </c>
      <c r="M2" s="39" t="s">
        <v>146</v>
      </c>
      <c r="N2" s="39" t="s">
        <v>145</v>
      </c>
      <c r="O2" s="38">
        <v>12920</v>
      </c>
      <c r="P2" s="37">
        <v>45536</v>
      </c>
      <c r="Q2" s="37"/>
      <c r="R2" s="36">
        <v>129200</v>
      </c>
      <c r="S2" s="159">
        <f>3*R2</f>
        <v>387600</v>
      </c>
      <c r="T2" s="35" t="s">
        <v>144</v>
      </c>
      <c r="U2" s="1" t="s">
        <v>143</v>
      </c>
      <c r="V2" s="1" t="s">
        <v>167</v>
      </c>
      <c r="W2" s="43" t="s">
        <v>169</v>
      </c>
    </row>
    <row r="3" spans="1:24" ht="27" thickBot="1" x14ac:dyDescent="0.3">
      <c r="A3" s="33" t="s">
        <v>411</v>
      </c>
      <c r="B3" s="133" t="s">
        <v>450</v>
      </c>
      <c r="C3" s="39" t="str">
        <f t="shared" ref="C3:C66" si="0">LEFT(I3,7)</f>
        <v xml:space="preserve">Lectin </v>
      </c>
      <c r="D3" s="29" t="s">
        <v>136</v>
      </c>
      <c r="E3" s="41" t="s">
        <v>1474</v>
      </c>
      <c r="F3" s="41" t="s">
        <v>1472</v>
      </c>
      <c r="G3" s="41" t="s">
        <v>1473</v>
      </c>
      <c r="H3" s="33" t="s">
        <v>142</v>
      </c>
      <c r="I3" s="29" t="s">
        <v>141</v>
      </c>
      <c r="J3" s="29" t="s">
        <v>140</v>
      </c>
      <c r="K3" s="29" t="s">
        <v>132</v>
      </c>
      <c r="L3" s="29"/>
      <c r="M3" s="29"/>
      <c r="N3" s="34"/>
      <c r="O3" s="30">
        <v>4948.8999999999996</v>
      </c>
      <c r="P3" s="31">
        <v>45536</v>
      </c>
      <c r="Q3" s="31"/>
      <c r="R3" s="30">
        <v>4948.8999999999996</v>
      </c>
      <c r="S3" s="29" t="s">
        <v>116</v>
      </c>
      <c r="T3" s="28" t="s">
        <v>131</v>
      </c>
      <c r="U3" s="1" t="s">
        <v>170</v>
      </c>
      <c r="V3" s="1" t="s">
        <v>140</v>
      </c>
    </row>
    <row r="4" spans="1:24" ht="27" thickBot="1" x14ac:dyDescent="0.3">
      <c r="A4" s="93" t="s">
        <v>411</v>
      </c>
      <c r="B4" s="133" t="s">
        <v>450</v>
      </c>
      <c r="C4" s="39" t="str">
        <f t="shared" si="0"/>
        <v>Anti-Hu</v>
      </c>
      <c r="D4" s="29" t="s">
        <v>136</v>
      </c>
      <c r="E4" s="41" t="s">
        <v>1474</v>
      </c>
      <c r="F4" s="41" t="s">
        <v>1472</v>
      </c>
      <c r="G4" s="41" t="s">
        <v>1473</v>
      </c>
      <c r="H4" s="33" t="s">
        <v>139</v>
      </c>
      <c r="I4" s="32" t="s">
        <v>138</v>
      </c>
      <c r="J4" s="32" t="s">
        <v>137</v>
      </c>
      <c r="K4" s="29" t="s">
        <v>132</v>
      </c>
      <c r="L4" s="32"/>
      <c r="M4" s="32"/>
      <c r="N4" s="34"/>
      <c r="O4" s="30">
        <v>18972.8</v>
      </c>
      <c r="P4" s="31">
        <v>45536</v>
      </c>
      <c r="Q4" s="31"/>
      <c r="R4" s="30">
        <v>18972.8</v>
      </c>
      <c r="S4" s="29" t="s">
        <v>116</v>
      </c>
      <c r="T4" s="28" t="s">
        <v>131</v>
      </c>
      <c r="U4" s="1" t="s">
        <v>170</v>
      </c>
      <c r="V4" s="1" t="s">
        <v>173</v>
      </c>
    </row>
    <row r="5" spans="1:24" ht="27" thickBot="1" x14ac:dyDescent="0.3">
      <c r="A5" s="33" t="s">
        <v>411</v>
      </c>
      <c r="B5" s="133" t="s">
        <v>450</v>
      </c>
      <c r="C5" s="39" t="str">
        <f t="shared" si="0"/>
        <v>Affinip</v>
      </c>
      <c r="D5" s="29" t="s">
        <v>136</v>
      </c>
      <c r="E5" s="41" t="s">
        <v>1474</v>
      </c>
      <c r="F5" s="41" t="s">
        <v>1472</v>
      </c>
      <c r="G5" s="41" t="s">
        <v>1473</v>
      </c>
      <c r="H5" s="33" t="s">
        <v>135</v>
      </c>
      <c r="I5" s="29" t="s">
        <v>134</v>
      </c>
      <c r="J5" s="29" t="s">
        <v>133</v>
      </c>
      <c r="K5" s="29" t="s">
        <v>132</v>
      </c>
      <c r="L5" s="32"/>
      <c r="M5" s="32"/>
      <c r="N5" s="32"/>
      <c r="O5" s="30">
        <v>6372.47</v>
      </c>
      <c r="P5" s="31">
        <v>45536</v>
      </c>
      <c r="Q5" s="31"/>
      <c r="R5" s="30">
        <v>6372.47</v>
      </c>
      <c r="S5" s="29" t="s">
        <v>116</v>
      </c>
      <c r="T5" s="28" t="s">
        <v>131</v>
      </c>
      <c r="U5" s="1" t="s">
        <v>170</v>
      </c>
      <c r="V5" s="1" t="s">
        <v>174</v>
      </c>
    </row>
    <row r="6" spans="1:24" ht="26.25" thickBot="1" x14ac:dyDescent="0.25">
      <c r="A6" s="24" t="s">
        <v>411</v>
      </c>
      <c r="B6" s="23" t="s">
        <v>124</v>
      </c>
      <c r="C6" s="39" t="str">
        <f t="shared" si="0"/>
        <v>A-FABP</v>
      </c>
      <c r="D6" s="11" t="s">
        <v>62</v>
      </c>
      <c r="E6" s="41" t="s">
        <v>123</v>
      </c>
      <c r="F6" s="41" t="s">
        <v>1472</v>
      </c>
      <c r="G6" s="41" t="s">
        <v>1473</v>
      </c>
      <c r="H6" s="24" t="s">
        <v>130</v>
      </c>
      <c r="I6" s="23" t="s">
        <v>129</v>
      </c>
      <c r="J6" s="23" t="s">
        <v>120</v>
      </c>
      <c r="K6" s="23" t="s">
        <v>119</v>
      </c>
      <c r="L6" s="23" t="s">
        <v>76</v>
      </c>
      <c r="M6" s="23" t="s">
        <v>118</v>
      </c>
      <c r="N6" s="23" t="s">
        <v>117</v>
      </c>
      <c r="O6" s="26">
        <v>12756</v>
      </c>
      <c r="P6" s="27">
        <v>45536</v>
      </c>
      <c r="Q6" s="27"/>
      <c r="R6" s="26">
        <v>12756</v>
      </c>
      <c r="S6" s="23" t="s">
        <v>116</v>
      </c>
      <c r="T6" s="25" t="s">
        <v>115</v>
      </c>
      <c r="U6" s="1" t="s">
        <v>170</v>
      </c>
      <c r="V6" s="1" t="s">
        <v>697</v>
      </c>
      <c r="W6" s="1" t="s">
        <v>538</v>
      </c>
      <c r="X6" s="1" t="s">
        <v>172</v>
      </c>
    </row>
    <row r="7" spans="1:24" ht="26.25" thickBot="1" x14ac:dyDescent="0.25">
      <c r="A7" s="24" t="s">
        <v>411</v>
      </c>
      <c r="B7" s="23" t="s">
        <v>124</v>
      </c>
      <c r="C7" s="39" t="str">
        <f t="shared" si="0"/>
        <v>RBP4</v>
      </c>
      <c r="D7" s="11" t="s">
        <v>62</v>
      </c>
      <c r="E7" s="41" t="s">
        <v>123</v>
      </c>
      <c r="F7" s="41" t="s">
        <v>1472</v>
      </c>
      <c r="G7" s="41" t="s">
        <v>1473</v>
      </c>
      <c r="H7" s="24" t="s">
        <v>128</v>
      </c>
      <c r="I7" s="23" t="s">
        <v>127</v>
      </c>
      <c r="J7" s="23" t="s">
        <v>120</v>
      </c>
      <c r="K7" s="23" t="s">
        <v>119</v>
      </c>
      <c r="L7" s="23" t="s">
        <v>76</v>
      </c>
      <c r="M7" s="23" t="s">
        <v>118</v>
      </c>
      <c r="N7" s="23" t="s">
        <v>117</v>
      </c>
      <c r="O7" s="26">
        <v>12993.1</v>
      </c>
      <c r="P7" s="27">
        <v>45536</v>
      </c>
      <c r="Q7" s="27"/>
      <c r="R7" s="26">
        <v>25986.2</v>
      </c>
      <c r="S7" s="23" t="s">
        <v>116</v>
      </c>
      <c r="T7" s="25" t="s">
        <v>115</v>
      </c>
      <c r="U7" s="1" t="s">
        <v>170</v>
      </c>
      <c r="V7" s="1" t="s">
        <v>698</v>
      </c>
      <c r="W7" s="1" t="s">
        <v>538</v>
      </c>
      <c r="X7" s="1" t="s">
        <v>172</v>
      </c>
    </row>
    <row r="8" spans="1:24" ht="26.25" thickBot="1" x14ac:dyDescent="0.25">
      <c r="A8" s="24" t="s">
        <v>411</v>
      </c>
      <c r="B8" s="23" t="s">
        <v>124</v>
      </c>
      <c r="C8" s="39" t="str">
        <f t="shared" si="0"/>
        <v>FGF-21</v>
      </c>
      <c r="D8" s="11" t="s">
        <v>62</v>
      </c>
      <c r="E8" s="41" t="s">
        <v>123</v>
      </c>
      <c r="F8" s="41" t="s">
        <v>1472</v>
      </c>
      <c r="G8" s="41" t="s">
        <v>1473</v>
      </c>
      <c r="H8" s="24" t="s">
        <v>126</v>
      </c>
      <c r="I8" s="23" t="s">
        <v>125</v>
      </c>
      <c r="J8" s="23" t="s">
        <v>120</v>
      </c>
      <c r="K8" s="23" t="s">
        <v>119</v>
      </c>
      <c r="L8" s="23" t="s">
        <v>76</v>
      </c>
      <c r="M8" s="23" t="s">
        <v>118</v>
      </c>
      <c r="N8" s="23" t="s">
        <v>117</v>
      </c>
      <c r="O8" s="26">
        <v>12756</v>
      </c>
      <c r="P8" s="27">
        <v>45536</v>
      </c>
      <c r="Q8" s="27"/>
      <c r="R8" s="26">
        <v>12756</v>
      </c>
      <c r="S8" s="23" t="s">
        <v>116</v>
      </c>
      <c r="T8" s="25" t="s">
        <v>115</v>
      </c>
      <c r="U8" s="1" t="s">
        <v>170</v>
      </c>
      <c r="V8" s="1" t="s">
        <v>699</v>
      </c>
      <c r="W8" s="1" t="s">
        <v>538</v>
      </c>
      <c r="X8" s="1" t="s">
        <v>172</v>
      </c>
    </row>
    <row r="9" spans="1:24" ht="25.5" x14ac:dyDescent="0.2">
      <c r="A9" s="24" t="s">
        <v>411</v>
      </c>
      <c r="B9" s="23" t="s">
        <v>124</v>
      </c>
      <c r="C9" s="39" t="str">
        <f t="shared" si="0"/>
        <v>FGF-19</v>
      </c>
      <c r="D9" s="11" t="s">
        <v>62</v>
      </c>
      <c r="E9" s="41" t="s">
        <v>123</v>
      </c>
      <c r="F9" s="41" t="s">
        <v>1472</v>
      </c>
      <c r="G9" s="41" t="s">
        <v>1473</v>
      </c>
      <c r="H9" s="24" t="s">
        <v>122</v>
      </c>
      <c r="I9" s="23" t="s">
        <v>121</v>
      </c>
      <c r="J9" s="23" t="s">
        <v>120</v>
      </c>
      <c r="K9" s="23" t="s">
        <v>119</v>
      </c>
      <c r="L9" s="20" t="s">
        <v>76</v>
      </c>
      <c r="M9" s="20" t="s">
        <v>118</v>
      </c>
      <c r="N9" s="20" t="s">
        <v>117</v>
      </c>
      <c r="O9" s="21">
        <v>10388.799999999999</v>
      </c>
      <c r="P9" s="22">
        <v>45536</v>
      </c>
      <c r="Q9" s="22"/>
      <c r="R9" s="21">
        <v>10388.799999999999</v>
      </c>
      <c r="S9" s="20" t="s">
        <v>116</v>
      </c>
      <c r="T9" s="19" t="s">
        <v>115</v>
      </c>
      <c r="U9" s="1" t="s">
        <v>170</v>
      </c>
      <c r="V9" s="1" t="s">
        <v>700</v>
      </c>
      <c r="W9" s="1" t="s">
        <v>538</v>
      </c>
      <c r="X9" s="1" t="s">
        <v>172</v>
      </c>
    </row>
    <row r="10" spans="1:24" ht="26.25" x14ac:dyDescent="0.25">
      <c r="A10" s="18" t="s">
        <v>411</v>
      </c>
      <c r="B10" s="133" t="s">
        <v>450</v>
      </c>
      <c r="C10" s="39" t="str">
        <f t="shared" si="0"/>
        <v>Bartone</v>
      </c>
      <c r="D10" s="292" t="s">
        <v>1259</v>
      </c>
      <c r="E10" s="381" t="s">
        <v>1475</v>
      </c>
      <c r="F10" s="381" t="s">
        <v>1476</v>
      </c>
      <c r="G10" s="146" t="s">
        <v>1473</v>
      </c>
      <c r="H10" s="18" t="s">
        <v>114</v>
      </c>
      <c r="I10" s="17" t="s">
        <v>113</v>
      </c>
      <c r="J10" s="17" t="s">
        <v>105</v>
      </c>
      <c r="K10" s="17" t="s">
        <v>104</v>
      </c>
      <c r="L10" s="17" t="s">
        <v>110</v>
      </c>
      <c r="M10" s="265" t="s">
        <v>102</v>
      </c>
      <c r="N10" s="17"/>
      <c r="O10" s="15">
        <v>8783</v>
      </c>
      <c r="P10" s="16">
        <v>45536</v>
      </c>
      <c r="Q10" s="16"/>
      <c r="R10" s="15">
        <v>17566</v>
      </c>
      <c r="S10" s="15">
        <v>52698</v>
      </c>
      <c r="T10" s="14" t="s">
        <v>101</v>
      </c>
      <c r="U10" s="1" t="s">
        <v>170</v>
      </c>
      <c r="V10" s="1" t="s">
        <v>539</v>
      </c>
    </row>
    <row r="11" spans="1:24" ht="26.25" x14ac:dyDescent="0.25">
      <c r="A11" s="18" t="s">
        <v>411</v>
      </c>
      <c r="B11" s="133" t="s">
        <v>450</v>
      </c>
      <c r="C11" s="39" t="str">
        <f t="shared" si="0"/>
        <v>Bartone</v>
      </c>
      <c r="D11" s="292" t="s">
        <v>1259</v>
      </c>
      <c r="E11" s="381" t="s">
        <v>1475</v>
      </c>
      <c r="F11" s="381" t="s">
        <v>1476</v>
      </c>
      <c r="G11" s="146" t="s">
        <v>1473</v>
      </c>
      <c r="H11" s="18" t="s">
        <v>112</v>
      </c>
      <c r="I11" s="17" t="s">
        <v>111</v>
      </c>
      <c r="J11" s="17" t="s">
        <v>105</v>
      </c>
      <c r="K11" s="17" t="s">
        <v>104</v>
      </c>
      <c r="L11" s="17" t="s">
        <v>110</v>
      </c>
      <c r="M11" s="265" t="s">
        <v>102</v>
      </c>
      <c r="N11" s="17"/>
      <c r="O11" s="15">
        <v>8783</v>
      </c>
      <c r="P11" s="16">
        <v>45536</v>
      </c>
      <c r="Q11" s="16"/>
      <c r="R11" s="15">
        <v>17566</v>
      </c>
      <c r="S11" s="15">
        <v>52698</v>
      </c>
      <c r="T11" s="14" t="s">
        <v>101</v>
      </c>
      <c r="U11" s="1" t="s">
        <v>170</v>
      </c>
      <c r="V11" s="1" t="s">
        <v>539</v>
      </c>
    </row>
    <row r="12" spans="1:24" ht="26.25" x14ac:dyDescent="0.25">
      <c r="A12" s="18" t="s">
        <v>411</v>
      </c>
      <c r="B12" s="133" t="s">
        <v>450</v>
      </c>
      <c r="C12" s="39" t="str">
        <f t="shared" si="0"/>
        <v>EUROLIN</v>
      </c>
      <c r="D12" s="292" t="s">
        <v>1259</v>
      </c>
      <c r="E12" s="381" t="s">
        <v>1475</v>
      </c>
      <c r="F12" s="381" t="s">
        <v>1476</v>
      </c>
      <c r="G12" s="146" t="s">
        <v>1473</v>
      </c>
      <c r="H12" s="18" t="s">
        <v>109</v>
      </c>
      <c r="I12" s="17" t="s">
        <v>108</v>
      </c>
      <c r="J12" s="17" t="s">
        <v>105</v>
      </c>
      <c r="K12" s="17" t="s">
        <v>104</v>
      </c>
      <c r="L12" s="17" t="s">
        <v>103</v>
      </c>
      <c r="M12" s="265" t="s">
        <v>102</v>
      </c>
      <c r="N12" s="17"/>
      <c r="O12" s="15">
        <v>8262</v>
      </c>
      <c r="P12" s="16">
        <v>45536</v>
      </c>
      <c r="Q12" s="16"/>
      <c r="R12" s="15">
        <v>24786</v>
      </c>
      <c r="S12" s="15">
        <v>74358</v>
      </c>
      <c r="T12" s="14" t="s">
        <v>101</v>
      </c>
      <c r="U12" s="1" t="s">
        <v>170</v>
      </c>
      <c r="V12" s="1" t="s">
        <v>539</v>
      </c>
    </row>
    <row r="13" spans="1:24" ht="26.25" x14ac:dyDescent="0.25">
      <c r="A13" s="18" t="s">
        <v>411</v>
      </c>
      <c r="B13" s="133" t="s">
        <v>450</v>
      </c>
      <c r="C13" s="39" t="str">
        <f t="shared" si="0"/>
        <v>EUROLIN</v>
      </c>
      <c r="D13" s="292" t="s">
        <v>1259</v>
      </c>
      <c r="E13" s="381" t="s">
        <v>1475</v>
      </c>
      <c r="F13" s="381" t="s">
        <v>1476</v>
      </c>
      <c r="G13" s="146" t="s">
        <v>1473</v>
      </c>
      <c r="H13" s="18" t="s">
        <v>107</v>
      </c>
      <c r="I13" s="17" t="s">
        <v>106</v>
      </c>
      <c r="J13" s="17" t="s">
        <v>105</v>
      </c>
      <c r="K13" s="17" t="s">
        <v>104</v>
      </c>
      <c r="L13" s="17" t="s">
        <v>103</v>
      </c>
      <c r="M13" s="265" t="s">
        <v>102</v>
      </c>
      <c r="N13" s="17"/>
      <c r="O13" s="15">
        <v>7515.6</v>
      </c>
      <c r="P13" s="16">
        <v>45536</v>
      </c>
      <c r="Q13" s="16"/>
      <c r="R13" s="15">
        <v>22546.799999999999</v>
      </c>
      <c r="S13" s="15">
        <v>67641</v>
      </c>
      <c r="T13" s="14" t="s">
        <v>101</v>
      </c>
      <c r="U13" s="1" t="s">
        <v>170</v>
      </c>
      <c r="V13" s="1" t="s">
        <v>539</v>
      </c>
    </row>
    <row r="14" spans="1:24" ht="25.5" x14ac:dyDescent="0.2">
      <c r="A14" s="12" t="s">
        <v>411</v>
      </c>
      <c r="B14" s="11" t="s">
        <v>63</v>
      </c>
      <c r="C14" s="39" t="str">
        <f t="shared" si="0"/>
        <v>Recombi</v>
      </c>
      <c r="D14" s="11" t="s">
        <v>62</v>
      </c>
      <c r="E14" s="41" t="s">
        <v>123</v>
      </c>
      <c r="F14" s="41" t="s">
        <v>1472</v>
      </c>
      <c r="G14" s="41" t="s">
        <v>1473</v>
      </c>
      <c r="H14" s="12" t="s">
        <v>100</v>
      </c>
      <c r="I14" s="11" t="s">
        <v>99</v>
      </c>
      <c r="J14" s="11" t="s">
        <v>72</v>
      </c>
      <c r="K14" s="11" t="s">
        <v>98</v>
      </c>
      <c r="L14" s="11" t="s">
        <v>70</v>
      </c>
      <c r="M14" s="265" t="s">
        <v>102</v>
      </c>
      <c r="N14" s="11" t="s">
        <v>70</v>
      </c>
      <c r="O14" s="13">
        <v>11600</v>
      </c>
      <c r="P14" s="120">
        <v>45536</v>
      </c>
      <c r="Q14" s="120"/>
      <c r="R14" s="119">
        <f>3*O14</f>
        <v>34800</v>
      </c>
      <c r="S14" s="121">
        <v>34800</v>
      </c>
      <c r="T14" s="11" t="s">
        <v>55</v>
      </c>
      <c r="U14" s="1" t="s">
        <v>386</v>
      </c>
      <c r="W14" s="122" t="s">
        <v>448</v>
      </c>
      <c r="X14" s="1" t="s">
        <v>172</v>
      </c>
    </row>
    <row r="15" spans="1:24" ht="25.5" x14ac:dyDescent="0.2">
      <c r="A15" s="12" t="s">
        <v>411</v>
      </c>
      <c r="B15" s="11" t="s">
        <v>63</v>
      </c>
      <c r="C15" s="39" t="str">
        <f t="shared" si="0"/>
        <v>Dulbecc</v>
      </c>
      <c r="D15" s="11" t="s">
        <v>62</v>
      </c>
      <c r="E15" s="41" t="s">
        <v>123</v>
      </c>
      <c r="F15" s="41" t="s">
        <v>1472</v>
      </c>
      <c r="G15" s="41" t="s">
        <v>1473</v>
      </c>
      <c r="H15" s="12" t="s">
        <v>97</v>
      </c>
      <c r="I15" s="11" t="s">
        <v>96</v>
      </c>
      <c r="J15" s="11" t="s">
        <v>72</v>
      </c>
      <c r="K15" s="11" t="s">
        <v>95</v>
      </c>
      <c r="L15" s="11" t="s">
        <v>70</v>
      </c>
      <c r="M15" s="265" t="s">
        <v>102</v>
      </c>
      <c r="N15" s="11" t="s">
        <v>70</v>
      </c>
      <c r="O15" s="13">
        <v>4620</v>
      </c>
      <c r="P15" s="120">
        <v>45536</v>
      </c>
      <c r="Q15" s="120"/>
      <c r="R15" s="119">
        <v>4620</v>
      </c>
      <c r="S15" s="121">
        <v>4620</v>
      </c>
      <c r="T15" s="11" t="s">
        <v>55</v>
      </c>
      <c r="U15" s="1" t="s">
        <v>386</v>
      </c>
      <c r="W15" s="122" t="s">
        <v>449</v>
      </c>
      <c r="X15" s="1" t="s">
        <v>172</v>
      </c>
    </row>
    <row r="16" spans="1:24" ht="25.5" x14ac:dyDescent="0.2">
      <c r="A16" s="12" t="s">
        <v>411</v>
      </c>
      <c r="B16" s="11" t="s">
        <v>63</v>
      </c>
      <c r="C16" s="39" t="str">
        <f t="shared" si="0"/>
        <v xml:space="preserve">6X-HIS </v>
      </c>
      <c r="D16" s="11" t="s">
        <v>62</v>
      </c>
      <c r="E16" s="41" t="s">
        <v>123</v>
      </c>
      <c r="F16" s="41" t="s">
        <v>1472</v>
      </c>
      <c r="G16" s="41" t="s">
        <v>1473</v>
      </c>
      <c r="H16" s="12" t="s">
        <v>94</v>
      </c>
      <c r="I16" s="11" t="s">
        <v>93</v>
      </c>
      <c r="J16" s="11" t="s">
        <v>84</v>
      </c>
      <c r="K16" s="11" t="s">
        <v>92</v>
      </c>
      <c r="L16" s="11" t="s">
        <v>82</v>
      </c>
      <c r="M16" s="11" t="s">
        <v>81</v>
      </c>
      <c r="N16" s="11">
        <v>10216447</v>
      </c>
      <c r="O16" s="13">
        <v>10120</v>
      </c>
      <c r="P16" s="120">
        <v>45536</v>
      </c>
      <c r="Q16" s="120"/>
      <c r="R16" s="119">
        <v>10120</v>
      </c>
      <c r="S16" s="121">
        <v>10120</v>
      </c>
      <c r="T16" s="11" t="s">
        <v>55</v>
      </c>
      <c r="U16" s="1" t="s">
        <v>386</v>
      </c>
      <c r="W16" s="122"/>
      <c r="X16" s="1" t="s">
        <v>172</v>
      </c>
    </row>
    <row r="17" spans="1:24" ht="25.5" x14ac:dyDescent="0.2">
      <c r="A17" s="12" t="s">
        <v>411</v>
      </c>
      <c r="B17" s="11" t="s">
        <v>63</v>
      </c>
      <c r="C17" s="39" t="str">
        <f t="shared" si="0"/>
        <v xml:space="preserve">MS TAU </v>
      </c>
      <c r="D17" s="11" t="s">
        <v>62</v>
      </c>
      <c r="E17" s="41" t="s">
        <v>123</v>
      </c>
      <c r="F17" s="41" t="s">
        <v>1472</v>
      </c>
      <c r="G17" s="41" t="s">
        <v>1473</v>
      </c>
      <c r="H17" s="12" t="s">
        <v>91</v>
      </c>
      <c r="I17" s="11" t="s">
        <v>90</v>
      </c>
      <c r="J17" s="11" t="s">
        <v>84</v>
      </c>
      <c r="K17" s="11" t="s">
        <v>87</v>
      </c>
      <c r="L17" s="11" t="s">
        <v>76</v>
      </c>
      <c r="M17" s="11" t="s">
        <v>75</v>
      </c>
      <c r="N17" s="11">
        <v>3231005</v>
      </c>
      <c r="O17" s="13">
        <v>17630</v>
      </c>
      <c r="P17" s="120">
        <v>45536</v>
      </c>
      <c r="Q17" s="120"/>
      <c r="R17" s="119">
        <v>17630</v>
      </c>
      <c r="S17" s="121">
        <v>17630</v>
      </c>
      <c r="T17" s="11" t="s">
        <v>55</v>
      </c>
      <c r="U17" s="1" t="s">
        <v>386</v>
      </c>
      <c r="W17" s="122"/>
      <c r="X17" s="1" t="s">
        <v>172</v>
      </c>
    </row>
    <row r="18" spans="1:24" ht="25.5" x14ac:dyDescent="0.2">
      <c r="A18" s="12" t="s">
        <v>411</v>
      </c>
      <c r="B18" s="11" t="s">
        <v>63</v>
      </c>
      <c r="C18" s="39" t="str">
        <f t="shared" si="0"/>
        <v xml:space="preserve">MS TAU </v>
      </c>
      <c r="D18" s="11" t="s">
        <v>62</v>
      </c>
      <c r="E18" s="41" t="s">
        <v>123</v>
      </c>
      <c r="F18" s="41" t="s">
        <v>1472</v>
      </c>
      <c r="G18" s="41" t="s">
        <v>1473</v>
      </c>
      <c r="H18" s="12" t="s">
        <v>89</v>
      </c>
      <c r="I18" s="11" t="s">
        <v>88</v>
      </c>
      <c r="J18" s="11" t="s">
        <v>84</v>
      </c>
      <c r="K18" s="11" t="s">
        <v>87</v>
      </c>
      <c r="L18" s="11" t="s">
        <v>76</v>
      </c>
      <c r="M18" s="11" t="s">
        <v>75</v>
      </c>
      <c r="N18" s="11">
        <v>3231005</v>
      </c>
      <c r="O18" s="13">
        <v>17630</v>
      </c>
      <c r="P18" s="120">
        <v>45536</v>
      </c>
      <c r="Q18" s="120"/>
      <c r="R18" s="119">
        <v>17630</v>
      </c>
      <c r="S18" s="121">
        <v>17630</v>
      </c>
      <c r="T18" s="11" t="s">
        <v>55</v>
      </c>
      <c r="U18" s="1" t="s">
        <v>386</v>
      </c>
      <c r="W18" s="122"/>
      <c r="X18" s="1" t="s">
        <v>172</v>
      </c>
    </row>
    <row r="19" spans="1:24" ht="25.5" x14ac:dyDescent="0.2">
      <c r="A19" s="12" t="s">
        <v>411</v>
      </c>
      <c r="B19" s="11" t="s">
        <v>63</v>
      </c>
      <c r="C19" s="39" t="str">
        <f t="shared" si="0"/>
        <v>ANTI-TL</v>
      </c>
      <c r="D19" s="11" t="s">
        <v>62</v>
      </c>
      <c r="E19" s="41" t="s">
        <v>123</v>
      </c>
      <c r="F19" s="41" t="s">
        <v>1472</v>
      </c>
      <c r="G19" s="41" t="s">
        <v>1473</v>
      </c>
      <c r="H19" s="12" t="s">
        <v>86</v>
      </c>
      <c r="I19" s="11" t="s">
        <v>85</v>
      </c>
      <c r="J19" s="11" t="s">
        <v>84</v>
      </c>
      <c r="K19" s="11" t="s">
        <v>83</v>
      </c>
      <c r="L19" s="11" t="s">
        <v>82</v>
      </c>
      <c r="M19" s="11" t="s">
        <v>81</v>
      </c>
      <c r="N19" s="11">
        <v>10216447</v>
      </c>
      <c r="O19" s="13">
        <v>12930</v>
      </c>
      <c r="P19" s="120">
        <v>45536</v>
      </c>
      <c r="Q19" s="120"/>
      <c r="R19" s="119">
        <v>12930</v>
      </c>
      <c r="S19" s="121">
        <v>12930</v>
      </c>
      <c r="T19" s="11" t="s">
        <v>55</v>
      </c>
      <c r="U19" s="1" t="s">
        <v>386</v>
      </c>
      <c r="W19" s="122"/>
      <c r="X19" s="1" t="s">
        <v>172</v>
      </c>
    </row>
    <row r="20" spans="1:24" ht="25.5" x14ac:dyDescent="0.2">
      <c r="A20" s="12" t="s">
        <v>411</v>
      </c>
      <c r="B20" s="11" t="s">
        <v>63</v>
      </c>
      <c r="C20" s="39" t="str">
        <f t="shared" si="0"/>
        <v>Mouse A</v>
      </c>
      <c r="D20" s="11" t="s">
        <v>62</v>
      </c>
      <c r="E20" s="41" t="s">
        <v>123</v>
      </c>
      <c r="F20" s="41" t="s">
        <v>1472</v>
      </c>
      <c r="G20" s="41" t="s">
        <v>1473</v>
      </c>
      <c r="H20" s="12" t="s">
        <v>80</v>
      </c>
      <c r="I20" s="11" t="s">
        <v>79</v>
      </c>
      <c r="J20" s="11" t="s">
        <v>78</v>
      </c>
      <c r="K20" s="11" t="s">
        <v>77</v>
      </c>
      <c r="L20" s="11" t="s">
        <v>76</v>
      </c>
      <c r="M20" s="11" t="s">
        <v>75</v>
      </c>
      <c r="N20" s="11">
        <v>3231005</v>
      </c>
      <c r="O20" s="13">
        <v>19310</v>
      </c>
      <c r="P20" s="120">
        <v>45536</v>
      </c>
      <c r="Q20" s="120"/>
      <c r="R20" s="119">
        <v>19310</v>
      </c>
      <c r="S20" s="121">
        <v>19310</v>
      </c>
      <c r="T20" s="11" t="s">
        <v>55</v>
      </c>
      <c r="U20" s="1" t="s">
        <v>386</v>
      </c>
      <c r="W20" s="122"/>
      <c r="X20" s="1" t="s">
        <v>172</v>
      </c>
    </row>
    <row r="21" spans="1:24" ht="25.5" x14ac:dyDescent="0.2">
      <c r="A21" s="115" t="s">
        <v>412</v>
      </c>
      <c r="B21" s="11" t="s">
        <v>63</v>
      </c>
      <c r="C21" s="39" t="str">
        <f t="shared" si="0"/>
        <v>BRAND® </v>
      </c>
      <c r="D21" s="11" t="s">
        <v>62</v>
      </c>
      <c r="E21" s="41" t="s">
        <v>123</v>
      </c>
      <c r="F21" s="41" t="s">
        <v>1472</v>
      </c>
      <c r="G21" s="41" t="s">
        <v>1473</v>
      </c>
      <c r="H21" s="12" t="s">
        <v>74</v>
      </c>
      <c r="I21" s="11" t="s">
        <v>73</v>
      </c>
      <c r="J21" s="11" t="s">
        <v>72</v>
      </c>
      <c r="K21" s="11" t="s">
        <v>71</v>
      </c>
      <c r="L21" s="11" t="s">
        <v>70</v>
      </c>
      <c r="M21" s="265" t="s">
        <v>102</v>
      </c>
      <c r="N21" s="11" t="s">
        <v>70</v>
      </c>
      <c r="O21" s="119">
        <v>4190</v>
      </c>
      <c r="P21" s="120">
        <v>45536</v>
      </c>
      <c r="Q21" s="120"/>
      <c r="R21" s="119">
        <v>4190</v>
      </c>
      <c r="S21" s="121">
        <v>4190</v>
      </c>
      <c r="T21" s="11" t="s">
        <v>55</v>
      </c>
      <c r="U21" s="1" t="s">
        <v>386</v>
      </c>
      <c r="W21" s="122"/>
      <c r="X21" s="1" t="s">
        <v>172</v>
      </c>
    </row>
    <row r="22" spans="1:24" ht="25.5" x14ac:dyDescent="0.2">
      <c r="A22" s="12" t="s">
        <v>411</v>
      </c>
      <c r="B22" s="11" t="s">
        <v>63</v>
      </c>
      <c r="C22" s="39" t="str">
        <f t="shared" si="0"/>
        <v>Alpha-S</v>
      </c>
      <c r="D22" s="11" t="s">
        <v>62</v>
      </c>
      <c r="E22" s="41" t="s">
        <v>123</v>
      </c>
      <c r="F22" s="41" t="s">
        <v>1472</v>
      </c>
      <c r="G22" s="41" t="s">
        <v>1473</v>
      </c>
      <c r="H22" s="12" t="s">
        <v>69</v>
      </c>
      <c r="I22" s="11" t="s">
        <v>68</v>
      </c>
      <c r="J22" s="11" t="s">
        <v>67</v>
      </c>
      <c r="K22" s="11" t="s">
        <v>66</v>
      </c>
      <c r="L22" s="11" t="s">
        <v>65</v>
      </c>
      <c r="M22" s="11" t="s">
        <v>64</v>
      </c>
      <c r="N22" s="11">
        <v>3282042</v>
      </c>
      <c r="O22" s="119">
        <v>6500</v>
      </c>
      <c r="P22" s="120">
        <v>45536</v>
      </c>
      <c r="Q22" s="120"/>
      <c r="R22" s="119">
        <f>4*O22</f>
        <v>26000</v>
      </c>
      <c r="S22" s="121">
        <v>26000</v>
      </c>
      <c r="T22" s="11" t="s">
        <v>55</v>
      </c>
      <c r="U22" s="1" t="s">
        <v>386</v>
      </c>
      <c r="W22" s="122" t="s">
        <v>444</v>
      </c>
    </row>
    <row r="23" spans="1:24" ht="25.5" x14ac:dyDescent="0.2">
      <c r="A23" s="12" t="s">
        <v>411</v>
      </c>
      <c r="B23" s="11" t="s">
        <v>63</v>
      </c>
      <c r="C23" s="39" t="str">
        <f t="shared" si="0"/>
        <v>Purifie</v>
      </c>
      <c r="D23" s="11" t="s">
        <v>62</v>
      </c>
      <c r="E23" s="41" t="s">
        <v>123</v>
      </c>
      <c r="F23" s="41" t="s">
        <v>1472</v>
      </c>
      <c r="G23" s="41" t="s">
        <v>1473</v>
      </c>
      <c r="H23" s="12" t="s">
        <v>61</v>
      </c>
      <c r="I23" s="11" t="s">
        <v>60</v>
      </c>
      <c r="J23" s="11" t="s">
        <v>59</v>
      </c>
      <c r="K23" s="11" t="s">
        <v>58</v>
      </c>
      <c r="L23" s="11" t="s">
        <v>57</v>
      </c>
      <c r="M23" s="11" t="s">
        <v>56</v>
      </c>
      <c r="N23" s="11">
        <v>22541</v>
      </c>
      <c r="O23" s="119">
        <v>6088</v>
      </c>
      <c r="P23" s="120">
        <v>45536</v>
      </c>
      <c r="Q23" s="120"/>
      <c r="R23" s="119">
        <f>4*O23</f>
        <v>24352</v>
      </c>
      <c r="S23" s="121">
        <v>24352</v>
      </c>
      <c r="T23" s="11" t="s">
        <v>55</v>
      </c>
      <c r="U23" s="1" t="s">
        <v>386</v>
      </c>
      <c r="W23" s="122" t="s">
        <v>447</v>
      </c>
      <c r="X23" s="1" t="s">
        <v>172</v>
      </c>
    </row>
    <row r="24" spans="1:24" ht="51" x14ac:dyDescent="0.2">
      <c r="A24" s="3" t="s">
        <v>411</v>
      </c>
      <c r="B24" s="8" t="s">
        <v>8</v>
      </c>
      <c r="C24" s="39" t="str">
        <f t="shared" si="0"/>
        <v>Columbi</v>
      </c>
      <c r="D24" s="7" t="s">
        <v>7</v>
      </c>
      <c r="E24" s="41" t="s">
        <v>1477</v>
      </c>
      <c r="F24" s="41" t="s">
        <v>1478</v>
      </c>
      <c r="G24" s="41" t="s">
        <v>1473</v>
      </c>
      <c r="H24" s="3" t="s">
        <v>54</v>
      </c>
      <c r="I24" s="3" t="s">
        <v>53</v>
      </c>
      <c r="J24" s="3" t="s">
        <v>24</v>
      </c>
      <c r="K24" s="3" t="s">
        <v>42</v>
      </c>
      <c r="L24" s="3" t="s">
        <v>41</v>
      </c>
      <c r="M24" s="3" t="s">
        <v>21</v>
      </c>
      <c r="N24" s="3" t="s">
        <v>21</v>
      </c>
      <c r="O24" s="4">
        <v>16.8</v>
      </c>
      <c r="P24" s="5" t="s">
        <v>1</v>
      </c>
      <c r="Q24" s="5"/>
      <c r="R24" s="9">
        <f>1800*O24</f>
        <v>30240</v>
      </c>
      <c r="S24" s="4">
        <f>480*O24</f>
        <v>8064</v>
      </c>
      <c r="T24" s="3" t="s">
        <v>0</v>
      </c>
      <c r="U24" s="1" t="s">
        <v>171</v>
      </c>
      <c r="W24" s="1" t="s">
        <v>701</v>
      </c>
    </row>
    <row r="25" spans="1:24" ht="51" x14ac:dyDescent="0.2">
      <c r="A25" s="3" t="s">
        <v>411</v>
      </c>
      <c r="B25" s="8" t="s">
        <v>8</v>
      </c>
      <c r="C25" s="39" t="str">
        <f t="shared" si="0"/>
        <v>Colorex</v>
      </c>
      <c r="D25" s="7" t="s">
        <v>7</v>
      </c>
      <c r="E25" s="41" t="s">
        <v>1477</v>
      </c>
      <c r="F25" s="41" t="s">
        <v>1478</v>
      </c>
      <c r="G25" s="41" t="s">
        <v>1473</v>
      </c>
      <c r="H25" s="3" t="s">
        <v>52</v>
      </c>
      <c r="I25" s="3" t="s">
        <v>51</v>
      </c>
      <c r="J25" s="3" t="s">
        <v>24</v>
      </c>
      <c r="K25" s="3" t="s">
        <v>50</v>
      </c>
      <c r="L25" s="3" t="s">
        <v>41</v>
      </c>
      <c r="M25" s="3" t="s">
        <v>21</v>
      </c>
      <c r="N25" s="10" t="s">
        <v>21</v>
      </c>
      <c r="O25" s="4">
        <v>31.16</v>
      </c>
      <c r="P25" s="5" t="s">
        <v>1</v>
      </c>
      <c r="Q25" s="5"/>
      <c r="R25" s="4">
        <f>160*O25</f>
        <v>4985.6000000000004</v>
      </c>
      <c r="S25" s="4">
        <f>60*O25</f>
        <v>1869.6</v>
      </c>
      <c r="T25" s="3" t="s">
        <v>0</v>
      </c>
      <c r="U25" s="1" t="s">
        <v>171</v>
      </c>
      <c r="W25" s="1" t="s">
        <v>701</v>
      </c>
    </row>
    <row r="26" spans="1:24" ht="51" x14ac:dyDescent="0.2">
      <c r="A26" s="3" t="s">
        <v>411</v>
      </c>
      <c r="B26" s="8" t="s">
        <v>8</v>
      </c>
      <c r="C26" s="39" t="str">
        <f t="shared" si="0"/>
        <v>Játrový</v>
      </c>
      <c r="D26" s="7" t="s">
        <v>7</v>
      </c>
      <c r="E26" s="41" t="s">
        <v>1477</v>
      </c>
      <c r="F26" s="41" t="s">
        <v>1478</v>
      </c>
      <c r="G26" s="41" t="s">
        <v>1473</v>
      </c>
      <c r="H26" s="3" t="s">
        <v>49</v>
      </c>
      <c r="I26" s="3" t="s">
        <v>48</v>
      </c>
      <c r="J26" s="3" t="s">
        <v>24</v>
      </c>
      <c r="K26" s="3" t="s">
        <v>47</v>
      </c>
      <c r="L26" s="3" t="s">
        <v>41</v>
      </c>
      <c r="M26" s="3" t="s">
        <v>21</v>
      </c>
      <c r="N26" s="10" t="s">
        <v>21</v>
      </c>
      <c r="O26" s="4">
        <v>12.1</v>
      </c>
      <c r="P26" s="5" t="s">
        <v>1</v>
      </c>
      <c r="Q26" s="5"/>
      <c r="R26" s="9">
        <f>200*O26</f>
        <v>2420</v>
      </c>
      <c r="S26" s="4">
        <f>100*O26</f>
        <v>1210</v>
      </c>
      <c r="T26" s="3" t="s">
        <v>0</v>
      </c>
      <c r="U26" s="1" t="s">
        <v>171</v>
      </c>
      <c r="W26" s="1" t="s">
        <v>701</v>
      </c>
    </row>
    <row r="27" spans="1:24" ht="51" x14ac:dyDescent="0.2">
      <c r="A27" s="3" t="s">
        <v>411</v>
      </c>
      <c r="B27" s="8" t="s">
        <v>8</v>
      </c>
      <c r="C27" s="39" t="str">
        <f t="shared" si="0"/>
        <v>Mueller</v>
      </c>
      <c r="D27" s="7" t="s">
        <v>7</v>
      </c>
      <c r="E27" s="41" t="s">
        <v>1477</v>
      </c>
      <c r="F27" s="41" t="s">
        <v>1478</v>
      </c>
      <c r="G27" s="41" t="s">
        <v>1473</v>
      </c>
      <c r="H27" s="3" t="s">
        <v>46</v>
      </c>
      <c r="I27" s="3" t="s">
        <v>45</v>
      </c>
      <c r="J27" s="3" t="s">
        <v>24</v>
      </c>
      <c r="K27" s="3" t="s">
        <v>42</v>
      </c>
      <c r="L27" s="3" t="s">
        <v>41</v>
      </c>
      <c r="M27" s="3"/>
      <c r="N27" s="10"/>
      <c r="O27" s="4">
        <v>12.6</v>
      </c>
      <c r="P27" s="5" t="s">
        <v>1</v>
      </c>
      <c r="Q27" s="5"/>
      <c r="R27" s="9">
        <f>200*O27</f>
        <v>2520</v>
      </c>
      <c r="S27" s="4">
        <f>50*O27</f>
        <v>630</v>
      </c>
      <c r="T27" s="3" t="s">
        <v>0</v>
      </c>
      <c r="U27" s="1" t="s">
        <v>171</v>
      </c>
      <c r="W27" s="1" t="s">
        <v>701</v>
      </c>
    </row>
    <row r="28" spans="1:24" ht="51" x14ac:dyDescent="0.2">
      <c r="A28" s="3" t="s">
        <v>411</v>
      </c>
      <c r="B28" s="8" t="s">
        <v>8</v>
      </c>
      <c r="C28" s="39" t="str">
        <f t="shared" si="0"/>
        <v>Pufr. f</v>
      </c>
      <c r="D28" s="7" t="s">
        <v>7</v>
      </c>
      <c r="E28" s="41" t="s">
        <v>1477</v>
      </c>
      <c r="F28" s="41" t="s">
        <v>1478</v>
      </c>
      <c r="G28" s="41" t="s">
        <v>1473</v>
      </c>
      <c r="H28" s="3" t="s">
        <v>44</v>
      </c>
      <c r="I28" s="3" t="s">
        <v>43</v>
      </c>
      <c r="J28" s="3" t="s">
        <v>24</v>
      </c>
      <c r="K28" s="3" t="s">
        <v>42</v>
      </c>
      <c r="L28" s="3" t="s">
        <v>41</v>
      </c>
      <c r="M28" s="3"/>
      <c r="N28" s="10"/>
      <c r="O28" s="4">
        <v>9.8000000000000007</v>
      </c>
      <c r="P28" s="5" t="s">
        <v>1</v>
      </c>
      <c r="Q28" s="5"/>
      <c r="R28" s="9">
        <f>800*O28</f>
        <v>7840.0000000000009</v>
      </c>
      <c r="S28" s="4">
        <f>50*O28</f>
        <v>490.00000000000006</v>
      </c>
      <c r="T28" s="3" t="s">
        <v>0</v>
      </c>
      <c r="U28" s="1" t="s">
        <v>171</v>
      </c>
      <c r="W28" s="1" t="s">
        <v>701</v>
      </c>
    </row>
    <row r="29" spans="1:24" ht="51" x14ac:dyDescent="0.2">
      <c r="A29" s="3" t="s">
        <v>411</v>
      </c>
      <c r="B29" s="8" t="s">
        <v>8</v>
      </c>
      <c r="C29" s="39" t="str">
        <f t="shared" si="0"/>
        <v>ITEST K</v>
      </c>
      <c r="D29" s="7" t="s">
        <v>7</v>
      </c>
      <c r="E29" s="41" t="s">
        <v>1477</v>
      </c>
      <c r="F29" s="41" t="s">
        <v>1478</v>
      </c>
      <c r="G29" s="41" t="s">
        <v>1473</v>
      </c>
      <c r="H29" s="3" t="s">
        <v>40</v>
      </c>
      <c r="I29" s="3" t="s">
        <v>39</v>
      </c>
      <c r="J29" s="3" t="s">
        <v>38</v>
      </c>
      <c r="K29" s="3" t="s">
        <v>37</v>
      </c>
      <c r="L29" s="3" t="s">
        <v>36</v>
      </c>
      <c r="M29" s="265" t="s">
        <v>102</v>
      </c>
      <c r="N29" s="10" t="s">
        <v>21</v>
      </c>
      <c r="O29" s="4">
        <v>168.25</v>
      </c>
      <c r="P29" s="5" t="s">
        <v>1</v>
      </c>
      <c r="Q29" s="5"/>
      <c r="R29" s="9">
        <f>120*O29</f>
        <v>20190</v>
      </c>
      <c r="S29" s="4">
        <f>40*O29</f>
        <v>6730</v>
      </c>
      <c r="T29" s="3" t="s">
        <v>0</v>
      </c>
      <c r="U29" s="1" t="s">
        <v>386</v>
      </c>
      <c r="W29" s="1" t="s">
        <v>442</v>
      </c>
    </row>
    <row r="30" spans="1:24" ht="114.75" x14ac:dyDescent="0.2">
      <c r="A30" s="3" t="s">
        <v>411</v>
      </c>
      <c r="B30" s="8" t="s">
        <v>8</v>
      </c>
      <c r="C30" s="39" t="str">
        <f t="shared" si="0"/>
        <v>Binax N</v>
      </c>
      <c r="D30" s="7" t="s">
        <v>7</v>
      </c>
      <c r="E30" s="41" t="s">
        <v>1477</v>
      </c>
      <c r="F30" s="41" t="s">
        <v>1478</v>
      </c>
      <c r="G30" s="41" t="s">
        <v>1473</v>
      </c>
      <c r="H30" s="3" t="s">
        <v>35</v>
      </c>
      <c r="I30" s="3" t="s">
        <v>34</v>
      </c>
      <c r="J30" s="3" t="s">
        <v>33</v>
      </c>
      <c r="K30" s="3" t="s">
        <v>32</v>
      </c>
      <c r="L30" s="3" t="s">
        <v>31</v>
      </c>
      <c r="M30" s="265" t="s">
        <v>102</v>
      </c>
      <c r="N30" s="3" t="s">
        <v>21</v>
      </c>
      <c r="O30" s="4">
        <v>5750</v>
      </c>
      <c r="P30" s="5" t="s">
        <v>1</v>
      </c>
      <c r="Q30" s="5"/>
      <c r="R30" s="4">
        <f>6*O30</f>
        <v>34500</v>
      </c>
      <c r="S30" s="4">
        <f>3*O30</f>
        <v>17250</v>
      </c>
      <c r="T30" s="3" t="s">
        <v>0</v>
      </c>
      <c r="U30" s="1" t="s">
        <v>170</v>
      </c>
      <c r="W30" s="1" t="s">
        <v>409</v>
      </c>
    </row>
    <row r="31" spans="1:24" ht="38.25" x14ac:dyDescent="0.2">
      <c r="A31" s="100" t="s">
        <v>412</v>
      </c>
      <c r="B31" s="8" t="s">
        <v>8</v>
      </c>
      <c r="C31" s="39" t="str">
        <f t="shared" si="0"/>
        <v>Mikroti</v>
      </c>
      <c r="D31" s="7" t="s">
        <v>7</v>
      </c>
      <c r="E31" s="41" t="s">
        <v>1477</v>
      </c>
      <c r="F31" s="41" t="s">
        <v>1478</v>
      </c>
      <c r="G31" s="41" t="s">
        <v>1473</v>
      </c>
      <c r="H31" s="3" t="s">
        <v>30</v>
      </c>
      <c r="I31" s="3" t="s">
        <v>29</v>
      </c>
      <c r="J31" s="3" t="s">
        <v>28</v>
      </c>
      <c r="K31" s="3" t="s">
        <v>27</v>
      </c>
      <c r="L31" s="3" t="s">
        <v>22</v>
      </c>
      <c r="M31" s="265" t="s">
        <v>102</v>
      </c>
      <c r="N31" s="3" t="s">
        <v>21</v>
      </c>
      <c r="O31" s="4">
        <v>11.43</v>
      </c>
      <c r="P31" s="5" t="s">
        <v>1</v>
      </c>
      <c r="Q31" s="5"/>
      <c r="R31" s="9">
        <f>1200*O31</f>
        <v>13716</v>
      </c>
      <c r="S31" s="4">
        <f>240*O31</f>
        <v>2743.2</v>
      </c>
      <c r="T31" s="3" t="s">
        <v>0</v>
      </c>
    </row>
    <row r="32" spans="1:24" ht="51" x14ac:dyDescent="0.2">
      <c r="A32" s="100" t="s">
        <v>412</v>
      </c>
      <c r="B32" s="8" t="s">
        <v>8</v>
      </c>
      <c r="C32" s="39" t="str">
        <f t="shared" si="0"/>
        <v>Zkumavk</v>
      </c>
      <c r="D32" s="7" t="s">
        <v>7</v>
      </c>
      <c r="E32" s="41" t="s">
        <v>1477</v>
      </c>
      <c r="F32" s="41" t="s">
        <v>1478</v>
      </c>
      <c r="G32" s="41" t="s">
        <v>1473</v>
      </c>
      <c r="H32" s="3" t="s">
        <v>26</v>
      </c>
      <c r="I32" s="3" t="s">
        <v>25</v>
      </c>
      <c r="J32" s="3" t="s">
        <v>24</v>
      </c>
      <c r="K32" s="3" t="s">
        <v>23</v>
      </c>
      <c r="L32" s="3" t="s">
        <v>22</v>
      </c>
      <c r="M32" s="265" t="s">
        <v>102</v>
      </c>
      <c r="N32" s="3" t="s">
        <v>21</v>
      </c>
      <c r="O32" s="4">
        <v>25.3</v>
      </c>
      <c r="P32" s="5" t="s">
        <v>1</v>
      </c>
      <c r="Q32" s="5"/>
      <c r="R32" s="9">
        <f>200*O32</f>
        <v>5060</v>
      </c>
      <c r="S32" s="4">
        <f>50*O32</f>
        <v>1265</v>
      </c>
      <c r="T32" s="3" t="s">
        <v>0</v>
      </c>
      <c r="W32" s="1" t="s">
        <v>175</v>
      </c>
    </row>
    <row r="33" spans="1:24" ht="51" x14ac:dyDescent="0.2">
      <c r="A33" s="3" t="s">
        <v>411</v>
      </c>
      <c r="B33" s="8" t="s">
        <v>8</v>
      </c>
      <c r="C33" s="39" t="str">
        <f t="shared" si="0"/>
        <v xml:space="preserve">Primer </v>
      </c>
      <c r="D33" s="7" t="s">
        <v>7</v>
      </c>
      <c r="E33" s="41" t="s">
        <v>1477</v>
      </c>
      <c r="F33" s="41" t="s">
        <v>1478</v>
      </c>
      <c r="G33" s="41" t="s">
        <v>1473</v>
      </c>
      <c r="H33" s="3" t="s">
        <v>20</v>
      </c>
      <c r="I33" s="3" t="s">
        <v>19</v>
      </c>
      <c r="J33" s="3" t="s">
        <v>18</v>
      </c>
      <c r="K33" s="3" t="s">
        <v>17</v>
      </c>
      <c r="L33" s="3" t="s">
        <v>16</v>
      </c>
      <c r="M33" s="3"/>
      <c r="N33" s="3"/>
      <c r="O33" s="4">
        <v>5</v>
      </c>
      <c r="P33" s="5" t="s">
        <v>1</v>
      </c>
      <c r="Q33" s="5"/>
      <c r="R33" s="9">
        <f>1500*O33</f>
        <v>7500</v>
      </c>
      <c r="S33" s="4">
        <f>500*O33</f>
        <v>2500</v>
      </c>
      <c r="T33" s="3" t="s">
        <v>0</v>
      </c>
      <c r="U33" s="1" t="s">
        <v>702</v>
      </c>
      <c r="V33" s="1" t="s">
        <v>172</v>
      </c>
    </row>
    <row r="34" spans="1:24" ht="76.5" x14ac:dyDescent="0.2">
      <c r="A34" s="3" t="s">
        <v>411</v>
      </c>
      <c r="B34" s="8" t="s">
        <v>8</v>
      </c>
      <c r="C34" s="39" t="str">
        <f t="shared" si="0"/>
        <v>Ceftaro</v>
      </c>
      <c r="D34" s="7" t="s">
        <v>7</v>
      </c>
      <c r="E34" s="41" t="s">
        <v>1477</v>
      </c>
      <c r="F34" s="41" t="s">
        <v>1478</v>
      </c>
      <c r="G34" s="41" t="s">
        <v>1473</v>
      </c>
      <c r="H34" s="3">
        <v>537500</v>
      </c>
      <c r="I34" s="3" t="s">
        <v>15</v>
      </c>
      <c r="J34" s="3" t="s">
        <v>14</v>
      </c>
      <c r="K34" s="3" t="s">
        <v>13</v>
      </c>
      <c r="L34" s="3" t="s">
        <v>12</v>
      </c>
      <c r="M34" s="3"/>
      <c r="N34" s="3"/>
      <c r="O34" s="4">
        <v>2689.77</v>
      </c>
      <c r="P34" s="5" t="s">
        <v>1</v>
      </c>
      <c r="Q34" s="5"/>
      <c r="R34" s="118">
        <f>4*O34</f>
        <v>10759.08</v>
      </c>
      <c r="S34" s="118">
        <f>1*O34</f>
        <v>2689.77</v>
      </c>
      <c r="T34" s="3" t="s">
        <v>0</v>
      </c>
      <c r="U34" s="1" t="s">
        <v>386</v>
      </c>
      <c r="W34" s="1" t="s">
        <v>443</v>
      </c>
    </row>
    <row r="35" spans="1:24" ht="76.5" x14ac:dyDescent="0.2">
      <c r="A35" s="100" t="s">
        <v>412</v>
      </c>
      <c r="B35" s="8" t="s">
        <v>8</v>
      </c>
      <c r="C35" s="39" t="str">
        <f t="shared" si="0"/>
        <v xml:space="preserve">Klička </v>
      </c>
      <c r="D35" s="7" t="s">
        <v>7</v>
      </c>
      <c r="E35" s="41" t="s">
        <v>1477</v>
      </c>
      <c r="F35" s="41" t="s">
        <v>1478</v>
      </c>
      <c r="G35" s="41" t="s">
        <v>1473</v>
      </c>
      <c r="H35" s="3" t="s">
        <v>11</v>
      </c>
      <c r="I35" s="3" t="s">
        <v>10</v>
      </c>
      <c r="J35" s="3" t="s">
        <v>4</v>
      </c>
      <c r="K35" s="3" t="s">
        <v>9</v>
      </c>
      <c r="L35" s="3" t="s">
        <v>2</v>
      </c>
      <c r="M35" s="3"/>
      <c r="N35" s="3"/>
      <c r="O35" s="4">
        <v>0.68</v>
      </c>
      <c r="P35" s="5" t="s">
        <v>1</v>
      </c>
      <c r="Q35" s="5"/>
      <c r="R35" s="4">
        <f>3000*O35</f>
        <v>2040.0000000000002</v>
      </c>
      <c r="S35" s="4">
        <f>1000*O35</f>
        <v>680</v>
      </c>
      <c r="T35" s="3" t="s">
        <v>0</v>
      </c>
    </row>
    <row r="36" spans="1:24" ht="76.5" x14ac:dyDescent="0.2">
      <c r="A36" s="100" t="s">
        <v>412</v>
      </c>
      <c r="B36" s="8" t="s">
        <v>8</v>
      </c>
      <c r="C36" s="39" t="str">
        <f t="shared" si="0"/>
        <v>Mikrozk</v>
      </c>
      <c r="D36" s="7" t="s">
        <v>7</v>
      </c>
      <c r="E36" s="41" t="s">
        <v>1477</v>
      </c>
      <c r="F36" s="41" t="s">
        <v>1478</v>
      </c>
      <c r="G36" s="41" t="s">
        <v>1473</v>
      </c>
      <c r="H36" s="3" t="s">
        <v>6</v>
      </c>
      <c r="I36" s="6" t="s">
        <v>5</v>
      </c>
      <c r="J36" s="3" t="s">
        <v>4</v>
      </c>
      <c r="K36" s="3" t="s">
        <v>3</v>
      </c>
      <c r="L36" s="3" t="s">
        <v>2</v>
      </c>
      <c r="M36" s="3"/>
      <c r="N36" s="3"/>
      <c r="O36" s="4">
        <v>0.25</v>
      </c>
      <c r="P36" s="5" t="s">
        <v>1</v>
      </c>
      <c r="Q36" s="5"/>
      <c r="R36" s="4">
        <f>3000*O36</f>
        <v>750</v>
      </c>
      <c r="S36" s="4">
        <f>3000*O36</f>
        <v>750</v>
      </c>
      <c r="T36" s="3" t="s">
        <v>0</v>
      </c>
    </row>
    <row r="37" spans="1:24" ht="45" x14ac:dyDescent="0.25">
      <c r="A37" s="94" t="s">
        <v>411</v>
      </c>
      <c r="B37" s="61" t="s">
        <v>315</v>
      </c>
      <c r="C37" s="39" t="str">
        <f t="shared" si="0"/>
        <v xml:space="preserve">Strata </v>
      </c>
      <c r="D37" s="62" t="s">
        <v>316</v>
      </c>
      <c r="E37" s="41" t="s">
        <v>1479</v>
      </c>
      <c r="F37" s="41" t="s">
        <v>1480</v>
      </c>
      <c r="G37" s="41" t="s">
        <v>1473</v>
      </c>
      <c r="H37" s="56" t="s">
        <v>176</v>
      </c>
      <c r="I37" s="46" t="s">
        <v>177</v>
      </c>
      <c r="J37" s="47" t="s">
        <v>178</v>
      </c>
      <c r="K37" s="47" t="s">
        <v>179</v>
      </c>
      <c r="L37" s="45" t="s">
        <v>180</v>
      </c>
      <c r="M37" s="265" t="s">
        <v>102</v>
      </c>
      <c r="N37" s="45"/>
      <c r="O37" s="48">
        <v>3919</v>
      </c>
      <c r="P37" s="49" t="s">
        <v>181</v>
      </c>
      <c r="Q37" s="49"/>
      <c r="R37" s="48">
        <v>3919</v>
      </c>
      <c r="S37" s="48">
        <v>3919</v>
      </c>
      <c r="T37" s="45" t="s">
        <v>182</v>
      </c>
      <c r="U37" s="1" t="s">
        <v>386</v>
      </c>
      <c r="V37" s="63" t="s">
        <v>183</v>
      </c>
      <c r="W37"/>
      <c r="X37"/>
    </row>
    <row r="38" spans="1:24" ht="45" x14ac:dyDescent="0.25">
      <c r="A38" s="94" t="s">
        <v>411</v>
      </c>
      <c r="B38" s="61" t="s">
        <v>315</v>
      </c>
      <c r="C38" s="39" t="str">
        <f t="shared" si="0"/>
        <v>Strata-</v>
      </c>
      <c r="D38" s="62" t="s">
        <v>316</v>
      </c>
      <c r="E38" s="41" t="s">
        <v>1479</v>
      </c>
      <c r="F38" s="41" t="s">
        <v>1480</v>
      </c>
      <c r="G38" s="41" t="s">
        <v>1473</v>
      </c>
      <c r="H38" s="56" t="s">
        <v>184</v>
      </c>
      <c r="I38" s="47" t="s">
        <v>185</v>
      </c>
      <c r="J38" s="47" t="s">
        <v>178</v>
      </c>
      <c r="K38" s="47" t="s">
        <v>179</v>
      </c>
      <c r="L38" s="45" t="s">
        <v>180</v>
      </c>
      <c r="M38" s="265" t="s">
        <v>102</v>
      </c>
      <c r="N38" s="50"/>
      <c r="O38" s="48">
        <v>4785</v>
      </c>
      <c r="P38" s="49" t="s">
        <v>181</v>
      </c>
      <c r="Q38" s="49"/>
      <c r="R38" s="48">
        <v>4785</v>
      </c>
      <c r="S38" s="48">
        <v>4785</v>
      </c>
      <c r="T38" s="45" t="s">
        <v>182</v>
      </c>
      <c r="U38" s="1" t="s">
        <v>386</v>
      </c>
      <c r="V38" s="63" t="s">
        <v>183</v>
      </c>
      <c r="W38"/>
      <c r="X38"/>
    </row>
    <row r="39" spans="1:24" ht="45" x14ac:dyDescent="0.25">
      <c r="A39" s="94" t="s">
        <v>411</v>
      </c>
      <c r="B39" s="61" t="s">
        <v>315</v>
      </c>
      <c r="C39" s="39" t="str">
        <f t="shared" si="0"/>
        <v>Phree P</v>
      </c>
      <c r="D39" s="62" t="s">
        <v>316</v>
      </c>
      <c r="E39" s="41" t="s">
        <v>1479</v>
      </c>
      <c r="F39" s="41" t="s">
        <v>1480</v>
      </c>
      <c r="G39" s="41" t="s">
        <v>1473</v>
      </c>
      <c r="H39" s="56" t="s">
        <v>186</v>
      </c>
      <c r="I39" s="47" t="s">
        <v>187</v>
      </c>
      <c r="J39" s="47" t="s">
        <v>178</v>
      </c>
      <c r="K39" s="47" t="s">
        <v>179</v>
      </c>
      <c r="L39" s="45" t="s">
        <v>180</v>
      </c>
      <c r="M39" s="265" t="s">
        <v>102</v>
      </c>
      <c r="N39" s="50"/>
      <c r="O39" s="48">
        <v>4960</v>
      </c>
      <c r="P39" s="49" t="s">
        <v>181</v>
      </c>
      <c r="Q39" s="49"/>
      <c r="R39" s="48">
        <v>4960</v>
      </c>
      <c r="S39" s="48">
        <v>4960</v>
      </c>
      <c r="T39" s="45" t="s">
        <v>182</v>
      </c>
      <c r="U39" s="1" t="s">
        <v>386</v>
      </c>
      <c r="V39" s="63" t="s">
        <v>183</v>
      </c>
      <c r="W39"/>
      <c r="X39"/>
    </row>
    <row r="40" spans="1:24" ht="26.25" x14ac:dyDescent="0.25">
      <c r="A40" s="95" t="s">
        <v>411</v>
      </c>
      <c r="B40" s="61" t="s">
        <v>315</v>
      </c>
      <c r="C40" s="39" t="str">
        <f t="shared" si="0"/>
        <v>Ammoniu</v>
      </c>
      <c r="D40" s="62" t="s">
        <v>316</v>
      </c>
      <c r="E40" s="41" t="s">
        <v>1479</v>
      </c>
      <c r="F40" s="41" t="s">
        <v>1480</v>
      </c>
      <c r="G40" s="41" t="s">
        <v>1473</v>
      </c>
      <c r="H40" s="56" t="s">
        <v>188</v>
      </c>
      <c r="I40" s="47" t="s">
        <v>189</v>
      </c>
      <c r="J40" s="45" t="s">
        <v>190</v>
      </c>
      <c r="K40" s="47" t="s">
        <v>191</v>
      </c>
      <c r="L40" s="47" t="s">
        <v>147</v>
      </c>
      <c r="M40" s="265" t="s">
        <v>102</v>
      </c>
      <c r="N40" s="47"/>
      <c r="O40" s="48">
        <v>3352.91</v>
      </c>
      <c r="P40" s="49" t="s">
        <v>181</v>
      </c>
      <c r="Q40" s="49"/>
      <c r="R40" s="48">
        <v>3352.91</v>
      </c>
      <c r="S40" s="48">
        <v>3352.91</v>
      </c>
      <c r="T40" s="45" t="s">
        <v>182</v>
      </c>
      <c r="U40" s="1" t="s">
        <v>386</v>
      </c>
      <c r="V40" s="63" t="s">
        <v>183</v>
      </c>
      <c r="W40"/>
      <c r="X40"/>
    </row>
    <row r="41" spans="1:24" ht="26.25" x14ac:dyDescent="0.25">
      <c r="A41" s="95" t="s">
        <v>411</v>
      </c>
      <c r="B41" s="61" t="s">
        <v>315</v>
      </c>
      <c r="C41" s="39" t="str">
        <f t="shared" si="0"/>
        <v>Ammoniu</v>
      </c>
      <c r="D41" s="62" t="s">
        <v>316</v>
      </c>
      <c r="E41" s="41" t="s">
        <v>1479</v>
      </c>
      <c r="F41" s="41" t="s">
        <v>1480</v>
      </c>
      <c r="G41" s="41" t="s">
        <v>1473</v>
      </c>
      <c r="H41" s="56" t="s">
        <v>192</v>
      </c>
      <c r="I41" s="47" t="s">
        <v>193</v>
      </c>
      <c r="J41" s="45" t="s">
        <v>190</v>
      </c>
      <c r="K41" s="47" t="s">
        <v>191</v>
      </c>
      <c r="L41" s="45" t="s">
        <v>147</v>
      </c>
      <c r="M41" s="265" t="s">
        <v>102</v>
      </c>
      <c r="N41" s="45"/>
      <c r="O41" s="48">
        <v>5426.98</v>
      </c>
      <c r="P41" s="49" t="s">
        <v>181</v>
      </c>
      <c r="Q41" s="49"/>
      <c r="R41" s="48">
        <v>5426.98</v>
      </c>
      <c r="S41" s="48">
        <v>5426.98</v>
      </c>
      <c r="T41" s="45" t="s">
        <v>182</v>
      </c>
      <c r="U41" s="1" t="s">
        <v>386</v>
      </c>
      <c r="V41" s="63" t="s">
        <v>183</v>
      </c>
      <c r="W41"/>
      <c r="X41"/>
    </row>
    <row r="42" spans="1:24" ht="26.25" x14ac:dyDescent="0.25">
      <c r="A42" s="95" t="s">
        <v>411</v>
      </c>
      <c r="B42" s="61" t="s">
        <v>315</v>
      </c>
      <c r="C42" s="39" t="str">
        <f t="shared" si="0"/>
        <v xml:space="preserve">Formic </v>
      </c>
      <c r="D42" s="62" t="s">
        <v>316</v>
      </c>
      <c r="E42" s="41" t="s">
        <v>1479</v>
      </c>
      <c r="F42" s="41" t="s">
        <v>1480</v>
      </c>
      <c r="G42" s="41" t="s">
        <v>1473</v>
      </c>
      <c r="H42" s="56" t="s">
        <v>194</v>
      </c>
      <c r="I42" s="45" t="s">
        <v>195</v>
      </c>
      <c r="J42" s="45" t="s">
        <v>190</v>
      </c>
      <c r="K42" s="45" t="s">
        <v>191</v>
      </c>
      <c r="L42" s="45" t="s">
        <v>147</v>
      </c>
      <c r="M42" s="265" t="s">
        <v>102</v>
      </c>
      <c r="N42" s="45"/>
      <c r="O42" s="48">
        <v>5795.9</v>
      </c>
      <c r="P42" s="49" t="s">
        <v>181</v>
      </c>
      <c r="Q42" s="49"/>
      <c r="R42" s="48">
        <v>5795.9</v>
      </c>
      <c r="S42" s="48">
        <v>5795.9</v>
      </c>
      <c r="T42" s="45" t="s">
        <v>182</v>
      </c>
      <c r="U42" s="1" t="s">
        <v>386</v>
      </c>
      <c r="V42" s="63" t="s">
        <v>183</v>
      </c>
      <c r="W42"/>
      <c r="X42"/>
    </row>
    <row r="43" spans="1:24" ht="26.25" x14ac:dyDescent="0.25">
      <c r="A43" s="95" t="s">
        <v>411</v>
      </c>
      <c r="B43" s="61" t="s">
        <v>315</v>
      </c>
      <c r="C43" s="39" t="str">
        <f t="shared" si="0"/>
        <v>Cyclohe</v>
      </c>
      <c r="D43" s="62" t="s">
        <v>316</v>
      </c>
      <c r="E43" s="41" t="s">
        <v>1479</v>
      </c>
      <c r="F43" s="41" t="s">
        <v>1480</v>
      </c>
      <c r="G43" s="41" t="s">
        <v>1473</v>
      </c>
      <c r="H43" s="56" t="s">
        <v>196</v>
      </c>
      <c r="I43" s="45" t="s">
        <v>197</v>
      </c>
      <c r="J43" s="45" t="s">
        <v>190</v>
      </c>
      <c r="K43" s="47" t="s">
        <v>198</v>
      </c>
      <c r="L43" s="45" t="s">
        <v>180</v>
      </c>
      <c r="M43" s="265" t="s">
        <v>102</v>
      </c>
      <c r="N43" s="45"/>
      <c r="O43" s="48">
        <v>4329.2299999999996</v>
      </c>
      <c r="P43" s="49" t="s">
        <v>181</v>
      </c>
      <c r="Q43" s="49"/>
      <c r="R43" s="48">
        <v>4329.2299999999996</v>
      </c>
      <c r="S43" s="48">
        <v>4329.2299999999996</v>
      </c>
      <c r="T43" s="45" t="s">
        <v>182</v>
      </c>
      <c r="U43" s="1" t="s">
        <v>386</v>
      </c>
      <c r="V43" s="63" t="s">
        <v>183</v>
      </c>
      <c r="W43"/>
      <c r="X43"/>
    </row>
    <row r="44" spans="1:24" ht="26.25" x14ac:dyDescent="0.25">
      <c r="A44" s="95" t="s">
        <v>411</v>
      </c>
      <c r="B44" s="61" t="s">
        <v>315</v>
      </c>
      <c r="C44" s="39" t="str">
        <f t="shared" si="0"/>
        <v>Ethylac</v>
      </c>
      <c r="D44" s="62" t="s">
        <v>316</v>
      </c>
      <c r="E44" s="41" t="s">
        <v>1479</v>
      </c>
      <c r="F44" s="41" t="s">
        <v>1480</v>
      </c>
      <c r="G44" s="41" t="s">
        <v>1473</v>
      </c>
      <c r="H44" s="56" t="s">
        <v>199</v>
      </c>
      <c r="I44" s="45" t="s">
        <v>200</v>
      </c>
      <c r="J44" s="45" t="s">
        <v>190</v>
      </c>
      <c r="K44" s="47" t="s">
        <v>198</v>
      </c>
      <c r="L44" s="45" t="s">
        <v>180</v>
      </c>
      <c r="M44" s="265" t="s">
        <v>102</v>
      </c>
      <c r="N44" s="45"/>
      <c r="O44" s="48">
        <v>3751</v>
      </c>
      <c r="P44" s="49" t="s">
        <v>181</v>
      </c>
      <c r="Q44" s="49"/>
      <c r="R44" s="48">
        <v>3751</v>
      </c>
      <c r="S44" s="48">
        <v>3751</v>
      </c>
      <c r="T44" s="45" t="s">
        <v>182</v>
      </c>
      <c r="U44" s="1" t="s">
        <v>386</v>
      </c>
      <c r="V44" s="63" t="s">
        <v>183</v>
      </c>
      <c r="W44"/>
      <c r="X44"/>
    </row>
    <row r="45" spans="1:24" ht="26.25" x14ac:dyDescent="0.25">
      <c r="A45" s="95" t="s">
        <v>411</v>
      </c>
      <c r="B45" s="61" t="s">
        <v>315</v>
      </c>
      <c r="C45" s="39" t="str">
        <f t="shared" si="0"/>
        <v xml:space="preserve">Acetic </v>
      </c>
      <c r="D45" s="62" t="s">
        <v>316</v>
      </c>
      <c r="E45" s="41" t="s">
        <v>1479</v>
      </c>
      <c r="F45" s="41" t="s">
        <v>1480</v>
      </c>
      <c r="G45" s="41" t="s">
        <v>1473</v>
      </c>
      <c r="H45" s="56" t="s">
        <v>201</v>
      </c>
      <c r="I45" s="45" t="s">
        <v>202</v>
      </c>
      <c r="J45" s="45" t="s">
        <v>190</v>
      </c>
      <c r="K45" s="47" t="s">
        <v>191</v>
      </c>
      <c r="L45" s="45" t="s">
        <v>147</v>
      </c>
      <c r="M45" s="265" t="s">
        <v>102</v>
      </c>
      <c r="N45" s="45"/>
      <c r="O45" s="48">
        <v>2221.6</v>
      </c>
      <c r="P45" s="49" t="s">
        <v>181</v>
      </c>
      <c r="Q45" s="49"/>
      <c r="R45" s="48">
        <v>2221.6</v>
      </c>
      <c r="S45" s="48">
        <v>2221.6</v>
      </c>
      <c r="T45" s="45" t="s">
        <v>182</v>
      </c>
      <c r="U45" s="1" t="s">
        <v>386</v>
      </c>
      <c r="V45" s="63" t="s">
        <v>183</v>
      </c>
      <c r="W45"/>
      <c r="X45"/>
    </row>
    <row r="46" spans="1:24" ht="26.25" x14ac:dyDescent="0.25">
      <c r="A46" s="95" t="s">
        <v>411</v>
      </c>
      <c r="B46" s="61" t="s">
        <v>315</v>
      </c>
      <c r="C46" s="39" t="str">
        <f t="shared" si="0"/>
        <v xml:space="preserve">Špička </v>
      </c>
      <c r="D46" s="62" t="s">
        <v>316</v>
      </c>
      <c r="E46" s="41" t="s">
        <v>1479</v>
      </c>
      <c r="F46" s="41" t="s">
        <v>1480</v>
      </c>
      <c r="G46" s="41" t="s">
        <v>1473</v>
      </c>
      <c r="H46" s="57" t="s">
        <v>203</v>
      </c>
      <c r="I46" s="47" t="s">
        <v>204</v>
      </c>
      <c r="J46" s="45" t="s">
        <v>205</v>
      </c>
      <c r="K46" s="45" t="s">
        <v>206</v>
      </c>
      <c r="L46" s="45" t="s">
        <v>180</v>
      </c>
      <c r="M46" s="265" t="s">
        <v>102</v>
      </c>
      <c r="N46" s="45"/>
      <c r="O46" s="48">
        <v>575</v>
      </c>
      <c r="P46" s="49" t="s">
        <v>181</v>
      </c>
      <c r="Q46" s="49"/>
      <c r="R46" s="48">
        <v>4870.25</v>
      </c>
      <c r="S46" s="48">
        <v>4870.25</v>
      </c>
      <c r="T46" s="45" t="s">
        <v>182</v>
      </c>
      <c r="U46" s="1" t="s">
        <v>386</v>
      </c>
      <c r="V46" s="63" t="s">
        <v>183</v>
      </c>
      <c r="W46" s="63" t="s">
        <v>207</v>
      </c>
      <c r="X46"/>
    </row>
    <row r="47" spans="1:24" ht="30" x14ac:dyDescent="0.25">
      <c r="A47" s="95" t="s">
        <v>411</v>
      </c>
      <c r="B47" s="61" t="s">
        <v>315</v>
      </c>
      <c r="C47" s="39" t="str">
        <f t="shared" si="0"/>
        <v xml:space="preserve">uzávěr </v>
      </c>
      <c r="D47" s="62" t="s">
        <v>316</v>
      </c>
      <c r="E47" s="41" t="s">
        <v>1479</v>
      </c>
      <c r="F47" s="41" t="s">
        <v>1480</v>
      </c>
      <c r="G47" s="41" t="s">
        <v>1473</v>
      </c>
      <c r="H47" s="56" t="s">
        <v>208</v>
      </c>
      <c r="I47" s="47" t="s">
        <v>209</v>
      </c>
      <c r="J47" s="45" t="s">
        <v>205</v>
      </c>
      <c r="K47" s="45" t="s">
        <v>210</v>
      </c>
      <c r="L47" s="45" t="s">
        <v>180</v>
      </c>
      <c r="M47" s="265" t="s">
        <v>102</v>
      </c>
      <c r="N47" s="45"/>
      <c r="O47" s="48">
        <v>467</v>
      </c>
      <c r="P47" s="49" t="s">
        <v>181</v>
      </c>
      <c r="Q47" s="49"/>
      <c r="R47" s="48">
        <v>3390.42</v>
      </c>
      <c r="S47" s="48">
        <v>3390.42</v>
      </c>
      <c r="T47" s="45" t="s">
        <v>182</v>
      </c>
      <c r="U47" s="1" t="s">
        <v>386</v>
      </c>
      <c r="V47" s="63" t="s">
        <v>183</v>
      </c>
      <c r="W47" s="63" t="s">
        <v>211</v>
      </c>
      <c r="X47"/>
    </row>
    <row r="48" spans="1:24" ht="30" x14ac:dyDescent="0.25">
      <c r="A48" s="95" t="s">
        <v>411</v>
      </c>
      <c r="B48" s="61" t="s">
        <v>315</v>
      </c>
      <c r="C48" s="39" t="str">
        <f t="shared" si="0"/>
        <v xml:space="preserve">Vialka </v>
      </c>
      <c r="D48" s="62" t="s">
        <v>316</v>
      </c>
      <c r="E48" s="41" t="s">
        <v>1479</v>
      </c>
      <c r="F48" s="41" t="s">
        <v>1480</v>
      </c>
      <c r="G48" s="41" t="s">
        <v>1473</v>
      </c>
      <c r="H48" s="56" t="s">
        <v>212</v>
      </c>
      <c r="I48" s="47" t="s">
        <v>213</v>
      </c>
      <c r="J48" s="45" t="s">
        <v>205</v>
      </c>
      <c r="K48" s="45" t="s">
        <v>214</v>
      </c>
      <c r="L48" s="45" t="s">
        <v>180</v>
      </c>
      <c r="M48" s="265" t="s">
        <v>102</v>
      </c>
      <c r="N48" s="45"/>
      <c r="O48" s="48">
        <v>1395</v>
      </c>
      <c r="P48" s="49" t="s">
        <v>181</v>
      </c>
      <c r="Q48" s="49"/>
      <c r="R48" s="48">
        <v>6751.8</v>
      </c>
      <c r="S48" s="48">
        <v>6751.8</v>
      </c>
      <c r="T48" s="45" t="s">
        <v>182</v>
      </c>
      <c r="U48" s="1" t="s">
        <v>386</v>
      </c>
      <c r="V48" s="63" t="s">
        <v>183</v>
      </c>
      <c r="W48" s="63" t="s">
        <v>215</v>
      </c>
      <c r="X48"/>
    </row>
    <row r="49" spans="1:24" ht="26.25" x14ac:dyDescent="0.25">
      <c r="A49" s="95" t="s">
        <v>411</v>
      </c>
      <c r="B49" s="61" t="s">
        <v>315</v>
      </c>
      <c r="C49" s="39" t="str">
        <f t="shared" si="0"/>
        <v xml:space="preserve">TG-5MS </v>
      </c>
      <c r="D49" s="62" t="s">
        <v>316</v>
      </c>
      <c r="E49" s="41" t="s">
        <v>1479</v>
      </c>
      <c r="F49" s="41" t="s">
        <v>1480</v>
      </c>
      <c r="G49" s="41" t="s">
        <v>1473</v>
      </c>
      <c r="H49" s="56" t="s">
        <v>216</v>
      </c>
      <c r="I49" s="47" t="s">
        <v>217</v>
      </c>
      <c r="J49" s="45" t="s">
        <v>205</v>
      </c>
      <c r="K49" s="45" t="s">
        <v>218</v>
      </c>
      <c r="L49" s="45" t="s">
        <v>219</v>
      </c>
      <c r="M49" s="265" t="s">
        <v>102</v>
      </c>
      <c r="N49" s="45"/>
      <c r="O49" s="48">
        <v>10788</v>
      </c>
      <c r="P49" s="49" t="s">
        <v>181</v>
      </c>
      <c r="Q49" s="49"/>
      <c r="R49" s="48">
        <v>10788</v>
      </c>
      <c r="S49" s="48">
        <v>10788</v>
      </c>
      <c r="T49" s="45" t="s">
        <v>182</v>
      </c>
      <c r="U49" s="1" t="s">
        <v>386</v>
      </c>
      <c r="V49" s="63" t="s">
        <v>183</v>
      </c>
      <c r="W49"/>
      <c r="X49"/>
    </row>
    <row r="50" spans="1:24" ht="30" x14ac:dyDescent="0.25">
      <c r="A50" s="95" t="s">
        <v>411</v>
      </c>
      <c r="B50" s="61" t="s">
        <v>315</v>
      </c>
      <c r="C50" s="39" t="str">
        <f t="shared" si="0"/>
        <v xml:space="preserve">Waters </v>
      </c>
      <c r="D50" s="62" t="s">
        <v>316</v>
      </c>
      <c r="E50" s="41" t="s">
        <v>1479</v>
      </c>
      <c r="F50" s="41" t="s">
        <v>1480</v>
      </c>
      <c r="G50" s="41" t="s">
        <v>1473</v>
      </c>
      <c r="H50" s="58">
        <v>186003975</v>
      </c>
      <c r="I50" s="47" t="s">
        <v>220</v>
      </c>
      <c r="J50" s="45" t="s">
        <v>221</v>
      </c>
      <c r="K50" s="45" t="s">
        <v>222</v>
      </c>
      <c r="L50" s="45" t="s">
        <v>147</v>
      </c>
      <c r="M50" s="265" t="s">
        <v>102</v>
      </c>
      <c r="N50" s="45"/>
      <c r="O50" s="48">
        <v>30000</v>
      </c>
      <c r="P50" s="49" t="s">
        <v>223</v>
      </c>
      <c r="Q50" s="49"/>
      <c r="R50" s="48">
        <v>30000</v>
      </c>
      <c r="S50" s="48">
        <v>30000</v>
      </c>
      <c r="T50" s="45" t="s">
        <v>182</v>
      </c>
      <c r="U50" s="1" t="s">
        <v>386</v>
      </c>
      <c r="V50" s="63" t="s">
        <v>183</v>
      </c>
      <c r="W50"/>
      <c r="X50"/>
    </row>
    <row r="51" spans="1:24" ht="26.25" x14ac:dyDescent="0.25">
      <c r="A51" s="95" t="s">
        <v>411</v>
      </c>
      <c r="B51" s="61" t="s">
        <v>315</v>
      </c>
      <c r="C51" s="39" t="str">
        <f t="shared" si="0"/>
        <v>Tetrahy</v>
      </c>
      <c r="D51" s="62" t="s">
        <v>316</v>
      </c>
      <c r="E51" s="41" t="s">
        <v>1479</v>
      </c>
      <c r="F51" s="41" t="s">
        <v>1480</v>
      </c>
      <c r="G51" s="41" t="s">
        <v>1473</v>
      </c>
      <c r="H51" s="56" t="s">
        <v>224</v>
      </c>
      <c r="I51" s="47" t="s">
        <v>225</v>
      </c>
      <c r="J51" s="45" t="s">
        <v>226</v>
      </c>
      <c r="K51" s="47" t="s">
        <v>227</v>
      </c>
      <c r="L51" s="45" t="s">
        <v>180</v>
      </c>
      <c r="M51" s="265" t="s">
        <v>102</v>
      </c>
      <c r="N51" s="45"/>
      <c r="O51" s="48">
        <v>6226.3</v>
      </c>
      <c r="P51" s="49" t="s">
        <v>228</v>
      </c>
      <c r="Q51" s="49"/>
      <c r="R51" s="48">
        <v>6226.3</v>
      </c>
      <c r="S51" s="48">
        <v>6226.3</v>
      </c>
      <c r="T51" s="45" t="s">
        <v>182</v>
      </c>
      <c r="U51" s="1" t="s">
        <v>170</v>
      </c>
      <c r="V51" s="63" t="s">
        <v>183</v>
      </c>
      <c r="W51" s="63" t="s">
        <v>703</v>
      </c>
      <c r="X51"/>
    </row>
    <row r="52" spans="1:24" ht="26.25" x14ac:dyDescent="0.25">
      <c r="A52" s="95" t="s">
        <v>411</v>
      </c>
      <c r="B52" s="61" t="s">
        <v>315</v>
      </c>
      <c r="C52" s="39" t="str">
        <f t="shared" si="0"/>
        <v>9(R)Hex</v>
      </c>
      <c r="D52" s="62" t="s">
        <v>316</v>
      </c>
      <c r="E52" s="41" t="s">
        <v>1479</v>
      </c>
      <c r="F52" s="41" t="s">
        <v>1480</v>
      </c>
      <c r="G52" s="41" t="s">
        <v>1473</v>
      </c>
      <c r="H52" s="56" t="s">
        <v>229</v>
      </c>
      <c r="I52" s="47" t="s">
        <v>230</v>
      </c>
      <c r="J52" s="45" t="s">
        <v>226</v>
      </c>
      <c r="K52" s="47" t="s">
        <v>227</v>
      </c>
      <c r="L52" s="45" t="s">
        <v>180</v>
      </c>
      <c r="M52" s="265" t="s">
        <v>102</v>
      </c>
      <c r="N52" s="45"/>
      <c r="O52" s="48">
        <v>10904.1</v>
      </c>
      <c r="P52" s="49" t="s">
        <v>228</v>
      </c>
      <c r="Q52" s="49"/>
      <c r="R52" s="48">
        <v>10904.1</v>
      </c>
      <c r="S52" s="48">
        <v>10904.1</v>
      </c>
      <c r="T52" s="45" t="s">
        <v>182</v>
      </c>
      <c r="U52" s="1" t="s">
        <v>170</v>
      </c>
      <c r="V52" s="63" t="s">
        <v>183</v>
      </c>
      <c r="W52" s="63" t="s">
        <v>703</v>
      </c>
      <c r="X52"/>
    </row>
    <row r="53" spans="1:24" ht="26.25" x14ac:dyDescent="0.25">
      <c r="A53" s="95" t="s">
        <v>411</v>
      </c>
      <c r="B53" s="61" t="s">
        <v>315</v>
      </c>
      <c r="C53" s="39" t="str">
        <f t="shared" si="0"/>
        <v>9(R)­He</v>
      </c>
      <c r="D53" s="62" t="s">
        <v>316</v>
      </c>
      <c r="E53" s="41" t="s">
        <v>1479</v>
      </c>
      <c r="F53" s="41" t="s">
        <v>1480</v>
      </c>
      <c r="G53" s="41" t="s">
        <v>1473</v>
      </c>
      <c r="H53" s="56" t="s">
        <v>231</v>
      </c>
      <c r="I53" s="45" t="s">
        <v>232</v>
      </c>
      <c r="J53" s="45" t="s">
        <v>226</v>
      </c>
      <c r="K53" s="47" t="s">
        <v>227</v>
      </c>
      <c r="L53" s="45" t="s">
        <v>180</v>
      </c>
      <c r="M53" s="265" t="s">
        <v>102</v>
      </c>
      <c r="N53" s="45"/>
      <c r="O53" s="48">
        <v>10904.1</v>
      </c>
      <c r="P53" s="49" t="s">
        <v>228</v>
      </c>
      <c r="Q53" s="49"/>
      <c r="R53" s="48">
        <v>10904.1</v>
      </c>
      <c r="S53" s="48">
        <v>10904.1</v>
      </c>
      <c r="T53" s="45" t="s">
        <v>182</v>
      </c>
      <c r="U53" s="1" t="s">
        <v>170</v>
      </c>
      <c r="V53" s="63" t="s">
        <v>183</v>
      </c>
      <c r="W53" s="63" t="s">
        <v>703</v>
      </c>
      <c r="X53"/>
    </row>
    <row r="54" spans="1:24" ht="26.25" x14ac:dyDescent="0.25">
      <c r="A54" s="95" t="s">
        <v>411</v>
      </c>
      <c r="B54" s="61" t="s">
        <v>315</v>
      </c>
      <c r="C54" s="39" t="str">
        <f t="shared" si="0"/>
        <v>9(S)­He</v>
      </c>
      <c r="D54" s="62" t="s">
        <v>316</v>
      </c>
      <c r="E54" s="41" t="s">
        <v>1479</v>
      </c>
      <c r="F54" s="41" t="s">
        <v>1480</v>
      </c>
      <c r="G54" s="41" t="s">
        <v>1473</v>
      </c>
      <c r="H54" s="56" t="s">
        <v>233</v>
      </c>
      <c r="I54" s="45" t="s">
        <v>234</v>
      </c>
      <c r="J54" s="45" t="s">
        <v>226</v>
      </c>
      <c r="K54" s="47" t="s">
        <v>227</v>
      </c>
      <c r="L54" s="45" t="s">
        <v>180</v>
      </c>
      <c r="M54" s="265" t="s">
        <v>102</v>
      </c>
      <c r="N54" s="45"/>
      <c r="O54" s="48">
        <v>10904.1</v>
      </c>
      <c r="P54" s="49" t="s">
        <v>228</v>
      </c>
      <c r="Q54" s="49"/>
      <c r="R54" s="48">
        <v>10904.1</v>
      </c>
      <c r="S54" s="48">
        <v>10904.1</v>
      </c>
      <c r="T54" s="45" t="s">
        <v>182</v>
      </c>
      <c r="U54" s="1" t="s">
        <v>170</v>
      </c>
      <c r="V54" s="63" t="s">
        <v>183</v>
      </c>
      <c r="W54" s="63" t="s">
        <v>703</v>
      </c>
      <c r="X54"/>
    </row>
    <row r="55" spans="1:24" ht="26.25" x14ac:dyDescent="0.25">
      <c r="A55" s="95" t="s">
        <v>411</v>
      </c>
      <c r="B55" s="61" t="s">
        <v>315</v>
      </c>
      <c r="C55" s="39" t="str">
        <f t="shared" si="0"/>
        <v>Delta-9</v>
      </c>
      <c r="D55" s="62" t="s">
        <v>316</v>
      </c>
      <c r="E55" s="41" t="s">
        <v>1479</v>
      </c>
      <c r="F55" s="41" t="s">
        <v>1480</v>
      </c>
      <c r="G55" s="41" t="s">
        <v>1473</v>
      </c>
      <c r="H55" s="56" t="s">
        <v>235</v>
      </c>
      <c r="I55" s="47" t="s">
        <v>236</v>
      </c>
      <c r="J55" s="45" t="s">
        <v>226</v>
      </c>
      <c r="K55" s="47" t="s">
        <v>227</v>
      </c>
      <c r="L55" s="45" t="s">
        <v>180</v>
      </c>
      <c r="M55" s="265" t="s">
        <v>102</v>
      </c>
      <c r="N55" s="45"/>
      <c r="O55" s="48">
        <v>4647.3999999999996</v>
      </c>
      <c r="P55" s="49" t="s">
        <v>228</v>
      </c>
      <c r="Q55" s="49"/>
      <c r="R55" s="48">
        <v>4647.3999999999996</v>
      </c>
      <c r="S55" s="48">
        <v>4647.3999999999996</v>
      </c>
      <c r="T55" s="45" t="s">
        <v>182</v>
      </c>
      <c r="U55" s="1" t="s">
        <v>170</v>
      </c>
      <c r="V55" s="63" t="s">
        <v>183</v>
      </c>
      <c r="W55" s="63" t="s">
        <v>703</v>
      </c>
      <c r="X55"/>
    </row>
    <row r="56" spans="1:24" ht="26.25" x14ac:dyDescent="0.25">
      <c r="A56" s="95" t="s">
        <v>411</v>
      </c>
      <c r="B56" s="61" t="s">
        <v>315</v>
      </c>
      <c r="C56" s="39" t="str">
        <f t="shared" si="0"/>
        <v>delta-9</v>
      </c>
      <c r="D56" s="62" t="s">
        <v>316</v>
      </c>
      <c r="E56" s="41" t="s">
        <v>1479</v>
      </c>
      <c r="F56" s="41" t="s">
        <v>1480</v>
      </c>
      <c r="G56" s="41" t="s">
        <v>1473</v>
      </c>
      <c r="H56" s="56" t="s">
        <v>237</v>
      </c>
      <c r="I56" s="47" t="s">
        <v>238</v>
      </c>
      <c r="J56" s="45" t="s">
        <v>226</v>
      </c>
      <c r="K56" s="47" t="s">
        <v>227</v>
      </c>
      <c r="L56" s="45" t="s">
        <v>180</v>
      </c>
      <c r="M56" s="265" t="s">
        <v>102</v>
      </c>
      <c r="N56" s="45"/>
      <c r="O56" s="48">
        <v>4647.3999999999996</v>
      </c>
      <c r="P56" s="49" t="s">
        <v>228</v>
      </c>
      <c r="Q56" s="49"/>
      <c r="R56" s="48">
        <v>4647.3999999999996</v>
      </c>
      <c r="S56" s="48">
        <v>4647.3999999999996</v>
      </c>
      <c r="T56" s="45" t="s">
        <v>182</v>
      </c>
      <c r="U56" s="1" t="s">
        <v>170</v>
      </c>
      <c r="V56" s="63" t="s">
        <v>183</v>
      </c>
      <c r="W56" s="63" t="s">
        <v>703</v>
      </c>
      <c r="X56"/>
    </row>
    <row r="57" spans="1:24" ht="26.25" x14ac:dyDescent="0.25">
      <c r="A57" s="95" t="s">
        <v>411</v>
      </c>
      <c r="B57" s="61" t="s">
        <v>315</v>
      </c>
      <c r="C57" s="39" t="str">
        <f t="shared" si="0"/>
        <v>1(R)-Te</v>
      </c>
      <c r="D57" s="62" t="s">
        <v>316</v>
      </c>
      <c r="E57" s="41" t="s">
        <v>1479</v>
      </c>
      <c r="F57" s="41" t="s">
        <v>1480</v>
      </c>
      <c r="G57" s="41" t="s">
        <v>1473</v>
      </c>
      <c r="H57" s="56" t="s">
        <v>239</v>
      </c>
      <c r="I57" s="47" t="s">
        <v>240</v>
      </c>
      <c r="J57" s="45" t="s">
        <v>226</v>
      </c>
      <c r="K57" s="47" t="s">
        <v>227</v>
      </c>
      <c r="L57" s="45" t="s">
        <v>180</v>
      </c>
      <c r="M57" s="265" t="s">
        <v>102</v>
      </c>
      <c r="N57" s="45"/>
      <c r="O57" s="48">
        <v>10904.1</v>
      </c>
      <c r="P57" s="49" t="s">
        <v>228</v>
      </c>
      <c r="Q57" s="49"/>
      <c r="R57" s="48">
        <v>10904.1</v>
      </c>
      <c r="S57" s="48">
        <v>10904.1</v>
      </c>
      <c r="T57" s="45" t="s">
        <v>182</v>
      </c>
      <c r="U57" s="1" t="s">
        <v>170</v>
      </c>
      <c r="V57" s="63" t="s">
        <v>183</v>
      </c>
      <c r="W57" s="63" t="s">
        <v>703</v>
      </c>
      <c r="X57"/>
    </row>
    <row r="58" spans="1:24" ht="26.25" x14ac:dyDescent="0.25">
      <c r="A58" s="95" t="s">
        <v>411</v>
      </c>
      <c r="B58" s="61" t="s">
        <v>315</v>
      </c>
      <c r="C58" s="39" t="str">
        <f t="shared" si="0"/>
        <v>9(R)Hex</v>
      </c>
      <c r="D58" s="62" t="s">
        <v>316</v>
      </c>
      <c r="E58" s="41" t="s">
        <v>1479</v>
      </c>
      <c r="F58" s="41" t="s">
        <v>1480</v>
      </c>
      <c r="G58" s="41" t="s">
        <v>1473</v>
      </c>
      <c r="H58" s="56" t="s">
        <v>241</v>
      </c>
      <c r="I58" s="47" t="s">
        <v>242</v>
      </c>
      <c r="J58" s="45" t="s">
        <v>226</v>
      </c>
      <c r="K58" s="47" t="s">
        <v>227</v>
      </c>
      <c r="L58" s="45" t="s">
        <v>180</v>
      </c>
      <c r="M58" s="265" t="s">
        <v>102</v>
      </c>
      <c r="N58" s="45"/>
      <c r="O58" s="48">
        <v>10904.1</v>
      </c>
      <c r="P58" s="49" t="s">
        <v>228</v>
      </c>
      <c r="Q58" s="49"/>
      <c r="R58" s="48">
        <v>10904.1</v>
      </c>
      <c r="S58" s="48">
        <v>10904.1</v>
      </c>
      <c r="T58" s="45" t="s">
        <v>182</v>
      </c>
      <c r="U58" s="1" t="s">
        <v>170</v>
      </c>
      <c r="V58" s="63" t="s">
        <v>183</v>
      </c>
      <c r="W58" s="63" t="s">
        <v>703</v>
      </c>
      <c r="X58"/>
    </row>
    <row r="59" spans="1:24" ht="26.25" x14ac:dyDescent="0.25">
      <c r="A59" s="95" t="s">
        <v>411</v>
      </c>
      <c r="B59" s="61" t="s">
        <v>315</v>
      </c>
      <c r="C59" s="39" t="str">
        <f t="shared" si="0"/>
        <v>9(S)Hex</v>
      </c>
      <c r="D59" s="62" t="s">
        <v>316</v>
      </c>
      <c r="E59" s="41" t="s">
        <v>1479</v>
      </c>
      <c r="F59" s="41" t="s">
        <v>1480</v>
      </c>
      <c r="G59" s="41" t="s">
        <v>1473</v>
      </c>
      <c r="H59" s="56" t="s">
        <v>243</v>
      </c>
      <c r="I59" s="47" t="s">
        <v>244</v>
      </c>
      <c r="J59" s="45" t="s">
        <v>226</v>
      </c>
      <c r="K59" s="47" t="s">
        <v>227</v>
      </c>
      <c r="L59" s="45" t="s">
        <v>180</v>
      </c>
      <c r="M59" s="265" t="s">
        <v>102</v>
      </c>
      <c r="N59" s="45"/>
      <c r="O59" s="48">
        <v>10904.1</v>
      </c>
      <c r="P59" s="49" t="s">
        <v>228</v>
      </c>
      <c r="Q59" s="49"/>
      <c r="R59" s="48">
        <v>10904.1</v>
      </c>
      <c r="S59" s="48">
        <v>10904.1</v>
      </c>
      <c r="T59" s="45" t="s">
        <v>182</v>
      </c>
      <c r="U59" s="1" t="s">
        <v>170</v>
      </c>
      <c r="V59" s="63" t="s">
        <v>183</v>
      </c>
      <c r="W59" s="63" t="s">
        <v>703</v>
      </c>
      <c r="X59"/>
    </row>
    <row r="60" spans="1:24" ht="26.25" x14ac:dyDescent="0.25">
      <c r="A60" s="95" t="s">
        <v>411</v>
      </c>
      <c r="B60" s="61" t="s">
        <v>315</v>
      </c>
      <c r="C60" s="39" t="str">
        <f t="shared" si="0"/>
        <v>9(R)Hex</v>
      </c>
      <c r="D60" s="62" t="s">
        <v>316</v>
      </c>
      <c r="E60" s="41" t="s">
        <v>1479</v>
      </c>
      <c r="F60" s="41" t="s">
        <v>1480</v>
      </c>
      <c r="G60" s="41" t="s">
        <v>1473</v>
      </c>
      <c r="H60" s="56" t="s">
        <v>245</v>
      </c>
      <c r="I60" s="47" t="s">
        <v>246</v>
      </c>
      <c r="J60" s="45" t="s">
        <v>226</v>
      </c>
      <c r="K60" s="47" t="s">
        <v>227</v>
      </c>
      <c r="L60" s="45" t="s">
        <v>180</v>
      </c>
      <c r="M60" s="265" t="s">
        <v>102</v>
      </c>
      <c r="N60" s="45"/>
      <c r="O60" s="48">
        <v>10873.7</v>
      </c>
      <c r="P60" s="49" t="s">
        <v>228</v>
      </c>
      <c r="Q60" s="49"/>
      <c r="R60" s="48">
        <v>10873.7</v>
      </c>
      <c r="S60" s="48">
        <v>10873.7</v>
      </c>
      <c r="T60" s="45" t="s">
        <v>182</v>
      </c>
      <c r="U60" s="1" t="s">
        <v>170</v>
      </c>
      <c r="V60" s="63" t="s">
        <v>183</v>
      </c>
      <c r="W60" s="63" t="s">
        <v>703</v>
      </c>
      <c r="X60"/>
    </row>
    <row r="61" spans="1:24" ht="26.25" x14ac:dyDescent="0.25">
      <c r="A61" s="96" t="s">
        <v>411</v>
      </c>
      <c r="B61" s="61" t="s">
        <v>315</v>
      </c>
      <c r="C61" s="39" t="str">
        <f t="shared" si="0"/>
        <v>9(R)Hex</v>
      </c>
      <c r="D61" s="62" t="s">
        <v>316</v>
      </c>
      <c r="E61" s="41" t="s">
        <v>1479</v>
      </c>
      <c r="F61" s="41" t="s">
        <v>1480</v>
      </c>
      <c r="G61" s="41" t="s">
        <v>1473</v>
      </c>
      <c r="H61" s="59" t="s">
        <v>247</v>
      </c>
      <c r="I61" s="51" t="s">
        <v>248</v>
      </c>
      <c r="J61" s="51" t="s">
        <v>226</v>
      </c>
      <c r="K61" s="52" t="s">
        <v>227</v>
      </c>
      <c r="L61" s="51" t="s">
        <v>180</v>
      </c>
      <c r="M61" s="265" t="s">
        <v>102</v>
      </c>
      <c r="N61" s="45"/>
      <c r="O61" s="48">
        <v>10904.1</v>
      </c>
      <c r="P61" s="49" t="s">
        <v>228</v>
      </c>
      <c r="Q61" s="49"/>
      <c r="R61" s="48">
        <v>10904.1</v>
      </c>
      <c r="S61" s="48">
        <v>10904.1</v>
      </c>
      <c r="T61" s="45" t="s">
        <v>182</v>
      </c>
      <c r="U61" s="1" t="s">
        <v>170</v>
      </c>
      <c r="V61" s="63" t="s">
        <v>183</v>
      </c>
      <c r="W61" s="63" t="s">
        <v>703</v>
      </c>
      <c r="X61" s="44"/>
    </row>
    <row r="62" spans="1:24" ht="26.25" x14ac:dyDescent="0.25">
      <c r="A62" s="96" t="s">
        <v>411</v>
      </c>
      <c r="B62" s="61" t="s">
        <v>315</v>
      </c>
      <c r="C62" s="39" t="str">
        <f t="shared" si="0"/>
        <v>Delta-9</v>
      </c>
      <c r="D62" s="62" t="s">
        <v>316</v>
      </c>
      <c r="E62" s="41" t="s">
        <v>1479</v>
      </c>
      <c r="F62" s="41" t="s">
        <v>1480</v>
      </c>
      <c r="G62" s="41" t="s">
        <v>1473</v>
      </c>
      <c r="H62" s="59" t="s">
        <v>249</v>
      </c>
      <c r="I62" s="51" t="s">
        <v>250</v>
      </c>
      <c r="J62" s="51" t="s">
        <v>226</v>
      </c>
      <c r="K62" s="52" t="s">
        <v>227</v>
      </c>
      <c r="L62" s="51" t="s">
        <v>180</v>
      </c>
      <c r="M62" s="265" t="s">
        <v>102</v>
      </c>
      <c r="N62" s="45"/>
      <c r="O62" s="48">
        <v>7239</v>
      </c>
      <c r="P62" s="49" t="s">
        <v>228</v>
      </c>
      <c r="Q62" s="49"/>
      <c r="R62" s="48">
        <v>7239</v>
      </c>
      <c r="S62" s="48">
        <v>7239</v>
      </c>
      <c r="T62" s="45" t="s">
        <v>182</v>
      </c>
      <c r="U62" s="1" t="s">
        <v>170</v>
      </c>
      <c r="V62" s="63" t="s">
        <v>183</v>
      </c>
      <c r="W62" s="63" t="s">
        <v>703</v>
      </c>
      <c r="X62" s="44"/>
    </row>
    <row r="63" spans="1:24" ht="26.25" x14ac:dyDescent="0.25">
      <c r="A63" s="96" t="s">
        <v>411</v>
      </c>
      <c r="B63" s="61" t="s">
        <v>315</v>
      </c>
      <c r="C63" s="39" t="str">
        <f t="shared" si="0"/>
        <v>Magnesu</v>
      </c>
      <c r="D63" s="62" t="s">
        <v>316</v>
      </c>
      <c r="E63" s="41" t="s">
        <v>1479</v>
      </c>
      <c r="F63" s="41" t="s">
        <v>1480</v>
      </c>
      <c r="G63" s="41" t="s">
        <v>1473</v>
      </c>
      <c r="H63" s="59" t="s">
        <v>251</v>
      </c>
      <c r="I63" s="51" t="s">
        <v>252</v>
      </c>
      <c r="J63" s="51" t="s">
        <v>190</v>
      </c>
      <c r="K63" s="52" t="s">
        <v>198</v>
      </c>
      <c r="L63" s="51" t="s">
        <v>180</v>
      </c>
      <c r="M63" s="265" t="s">
        <v>102</v>
      </c>
      <c r="N63" s="51"/>
      <c r="O63" s="53">
        <v>2980</v>
      </c>
      <c r="P63" s="54" t="s">
        <v>223</v>
      </c>
      <c r="Q63" s="54"/>
      <c r="R63" s="53">
        <v>2980</v>
      </c>
      <c r="S63" s="53">
        <v>2980</v>
      </c>
      <c r="T63" s="51" t="s">
        <v>182</v>
      </c>
      <c r="U63" s="44" t="s">
        <v>386</v>
      </c>
      <c r="V63"/>
      <c r="W63" s="44"/>
      <c r="X63" s="44"/>
    </row>
    <row r="64" spans="1:24" ht="26.25" x14ac:dyDescent="0.25">
      <c r="A64" s="96" t="s">
        <v>411</v>
      </c>
      <c r="B64" s="61" t="s">
        <v>315</v>
      </c>
      <c r="C64" s="39" t="str">
        <f t="shared" si="0"/>
        <v xml:space="preserve">Sodium </v>
      </c>
      <c r="D64" s="62" t="s">
        <v>316</v>
      </c>
      <c r="E64" s="41" t="s">
        <v>1479</v>
      </c>
      <c r="F64" s="41" t="s">
        <v>1480</v>
      </c>
      <c r="G64" s="41" t="s">
        <v>1473</v>
      </c>
      <c r="H64" s="59" t="s">
        <v>253</v>
      </c>
      <c r="I64" s="51" t="s">
        <v>254</v>
      </c>
      <c r="J64" s="51" t="s">
        <v>190</v>
      </c>
      <c r="K64" s="51" t="s">
        <v>198</v>
      </c>
      <c r="L64" s="51" t="s">
        <v>180</v>
      </c>
      <c r="M64" s="265" t="s">
        <v>102</v>
      </c>
      <c r="N64" s="51"/>
      <c r="O64" s="53">
        <v>954</v>
      </c>
      <c r="P64" s="54" t="s">
        <v>223</v>
      </c>
      <c r="Q64" s="54"/>
      <c r="R64" s="53">
        <v>954</v>
      </c>
      <c r="S64" s="53">
        <v>954</v>
      </c>
      <c r="T64" s="51" t="s">
        <v>182</v>
      </c>
      <c r="U64" s="44" t="s">
        <v>386</v>
      </c>
      <c r="V64"/>
      <c r="W64" s="44"/>
      <c r="X64" s="44"/>
    </row>
    <row r="65" spans="1:24" ht="26.25" x14ac:dyDescent="0.25">
      <c r="A65" s="100" t="s">
        <v>412</v>
      </c>
      <c r="B65" s="61" t="s">
        <v>315</v>
      </c>
      <c r="C65" s="39" t="str">
        <f t="shared" si="0"/>
        <v>KIMBLE®</v>
      </c>
      <c r="D65" s="62" t="s">
        <v>316</v>
      </c>
      <c r="E65" s="41" t="s">
        <v>1479</v>
      </c>
      <c r="F65" s="41" t="s">
        <v>1480</v>
      </c>
      <c r="G65" s="41" t="s">
        <v>1473</v>
      </c>
      <c r="H65" s="59" t="s">
        <v>255</v>
      </c>
      <c r="I65" s="52" t="s">
        <v>256</v>
      </c>
      <c r="J65" s="47" t="s">
        <v>257</v>
      </c>
      <c r="K65" s="52" t="s">
        <v>258</v>
      </c>
      <c r="L65" s="51" t="s">
        <v>180</v>
      </c>
      <c r="M65" s="265" t="s">
        <v>102</v>
      </c>
      <c r="N65" s="51"/>
      <c r="O65" s="53">
        <v>12000</v>
      </c>
      <c r="P65" s="54" t="s">
        <v>223</v>
      </c>
      <c r="Q65" s="54"/>
      <c r="R65" s="55">
        <v>12000</v>
      </c>
      <c r="S65" s="55">
        <v>12000</v>
      </c>
      <c r="T65" s="51" t="s">
        <v>182</v>
      </c>
      <c r="U65" s="44"/>
      <c r="V65" s="44"/>
      <c r="W65" s="44"/>
      <c r="X65" s="44"/>
    </row>
    <row r="66" spans="1:24" ht="30" x14ac:dyDescent="0.25">
      <c r="A66" s="94" t="s">
        <v>411</v>
      </c>
      <c r="B66" s="61" t="s">
        <v>315</v>
      </c>
      <c r="C66" s="39" t="str">
        <f t="shared" si="0"/>
        <v>Ultra C</v>
      </c>
      <c r="D66" s="62" t="s">
        <v>316</v>
      </c>
      <c r="E66" s="41" t="s">
        <v>1479</v>
      </c>
      <c r="F66" s="41" t="s">
        <v>1480</v>
      </c>
      <c r="G66" s="41" t="s">
        <v>1473</v>
      </c>
      <c r="H66" s="60">
        <v>91745</v>
      </c>
      <c r="I66" s="52" t="s">
        <v>259</v>
      </c>
      <c r="J66" s="47" t="s">
        <v>260</v>
      </c>
      <c r="K66" s="52" t="s">
        <v>198</v>
      </c>
      <c r="L66" s="51" t="s">
        <v>180</v>
      </c>
      <c r="M66" s="265" t="s">
        <v>102</v>
      </c>
      <c r="N66" s="51"/>
      <c r="O66" s="53">
        <v>15000</v>
      </c>
      <c r="P66" s="54" t="s">
        <v>261</v>
      </c>
      <c r="Q66" s="54"/>
      <c r="R66" s="53">
        <v>15000</v>
      </c>
      <c r="S66" s="53">
        <v>15000</v>
      </c>
      <c r="T66" s="51" t="s">
        <v>182</v>
      </c>
      <c r="U66" s="44" t="s">
        <v>386</v>
      </c>
      <c r="V66" s="44"/>
      <c r="W66" s="44"/>
      <c r="X66" s="44"/>
    </row>
    <row r="67" spans="1:24" ht="26.25" x14ac:dyDescent="0.25">
      <c r="A67" s="94" t="s">
        <v>411</v>
      </c>
      <c r="B67" s="61" t="s">
        <v>315</v>
      </c>
      <c r="C67" s="39" t="str">
        <f t="shared" ref="C67:C130" si="1">LEFT(I67,7)</f>
        <v xml:space="preserve">NADPH, </v>
      </c>
      <c r="D67" s="62" t="s">
        <v>316</v>
      </c>
      <c r="E67" s="41" t="s">
        <v>1479</v>
      </c>
      <c r="F67" s="41" t="s">
        <v>1480</v>
      </c>
      <c r="G67" s="41" t="s">
        <v>1473</v>
      </c>
      <c r="H67" s="59" t="s">
        <v>262</v>
      </c>
      <c r="I67" s="52" t="s">
        <v>263</v>
      </c>
      <c r="J67" s="47" t="s">
        <v>190</v>
      </c>
      <c r="K67" s="52" t="s">
        <v>264</v>
      </c>
      <c r="L67" s="51" t="s">
        <v>180</v>
      </c>
      <c r="M67" s="265" t="s">
        <v>102</v>
      </c>
      <c r="N67" s="51"/>
      <c r="O67" s="53">
        <v>3610</v>
      </c>
      <c r="P67" s="54" t="s">
        <v>261</v>
      </c>
      <c r="Q67" s="54"/>
      <c r="R67" s="53">
        <v>3610</v>
      </c>
      <c r="S67" s="53">
        <v>3610</v>
      </c>
      <c r="T67" s="45" t="s">
        <v>182</v>
      </c>
      <c r="U67" s="44" t="s">
        <v>386</v>
      </c>
      <c r="V67" s="44"/>
      <c r="W67" s="44"/>
      <c r="X67" s="44"/>
    </row>
    <row r="68" spans="1:24" ht="26.25" x14ac:dyDescent="0.25">
      <c r="A68" s="94" t="s">
        <v>411</v>
      </c>
      <c r="B68" s="61" t="s">
        <v>315</v>
      </c>
      <c r="C68" s="39" t="str">
        <f t="shared" si="1"/>
        <v>Uridine</v>
      </c>
      <c r="D68" s="62" t="s">
        <v>316</v>
      </c>
      <c r="E68" s="41" t="s">
        <v>1479</v>
      </c>
      <c r="F68" s="41" t="s">
        <v>1480</v>
      </c>
      <c r="G68" s="41" t="s">
        <v>1473</v>
      </c>
      <c r="H68" s="59" t="s">
        <v>265</v>
      </c>
      <c r="I68" s="52" t="s">
        <v>266</v>
      </c>
      <c r="J68" s="47" t="s">
        <v>190</v>
      </c>
      <c r="K68" s="52" t="s">
        <v>264</v>
      </c>
      <c r="L68" s="51" t="s">
        <v>180</v>
      </c>
      <c r="M68" s="265" t="s">
        <v>102</v>
      </c>
      <c r="N68" s="51"/>
      <c r="O68" s="53">
        <v>2550</v>
      </c>
      <c r="P68" s="54" t="s">
        <v>261</v>
      </c>
      <c r="Q68" s="54"/>
      <c r="R68" s="53">
        <v>2550</v>
      </c>
      <c r="S68" s="53">
        <v>2550</v>
      </c>
      <c r="T68" s="45" t="s">
        <v>182</v>
      </c>
      <c r="U68" s="44" t="s">
        <v>386</v>
      </c>
      <c r="V68" s="44"/>
      <c r="W68" s="44"/>
      <c r="X68" s="44"/>
    </row>
    <row r="69" spans="1:24" ht="26.25" x14ac:dyDescent="0.25">
      <c r="A69" s="94" t="s">
        <v>411</v>
      </c>
      <c r="B69" s="61" t="s">
        <v>315</v>
      </c>
      <c r="C69" s="39" t="str">
        <f t="shared" si="1"/>
        <v>Magnesi</v>
      </c>
      <c r="D69" s="62" t="s">
        <v>316</v>
      </c>
      <c r="E69" s="41" t="s">
        <v>1479</v>
      </c>
      <c r="F69" s="41" t="s">
        <v>1480</v>
      </c>
      <c r="G69" s="41" t="s">
        <v>1473</v>
      </c>
      <c r="H69" s="60">
        <v>8147330100</v>
      </c>
      <c r="I69" s="52" t="s">
        <v>267</v>
      </c>
      <c r="J69" s="47" t="s">
        <v>190</v>
      </c>
      <c r="K69" s="52" t="s">
        <v>264</v>
      </c>
      <c r="L69" s="51" t="s">
        <v>180</v>
      </c>
      <c r="M69" s="265" t="s">
        <v>102</v>
      </c>
      <c r="N69" s="51"/>
      <c r="O69" s="53">
        <v>663</v>
      </c>
      <c r="P69" s="54" t="s">
        <v>261</v>
      </c>
      <c r="Q69" s="54"/>
      <c r="R69" s="53">
        <v>663</v>
      </c>
      <c r="S69" s="53">
        <v>663</v>
      </c>
      <c r="T69" s="45" t="s">
        <v>182</v>
      </c>
      <c r="U69" s="44" t="s">
        <v>386</v>
      </c>
      <c r="V69" s="44"/>
      <c r="W69" s="44"/>
      <c r="X69" s="44"/>
    </row>
    <row r="70" spans="1:24" ht="26.25" x14ac:dyDescent="0.25">
      <c r="A70" s="94" t="s">
        <v>411</v>
      </c>
      <c r="B70" s="61" t="s">
        <v>315</v>
      </c>
      <c r="C70" s="39" t="str">
        <f t="shared" si="1"/>
        <v>N,O-Bis</v>
      </c>
      <c r="D70" s="62" t="s">
        <v>316</v>
      </c>
      <c r="E70" s="41" t="s">
        <v>1479</v>
      </c>
      <c r="F70" s="41" t="s">
        <v>1480</v>
      </c>
      <c r="G70" s="41" t="s">
        <v>1473</v>
      </c>
      <c r="H70" s="59" t="s">
        <v>268</v>
      </c>
      <c r="I70" s="52" t="s">
        <v>269</v>
      </c>
      <c r="J70" s="47" t="s">
        <v>190</v>
      </c>
      <c r="K70" s="52" t="s">
        <v>270</v>
      </c>
      <c r="L70" s="51" t="s">
        <v>219</v>
      </c>
      <c r="M70" s="265" t="s">
        <v>102</v>
      </c>
      <c r="N70" s="51"/>
      <c r="O70" s="53">
        <v>8470</v>
      </c>
      <c r="P70" s="54" t="s">
        <v>261</v>
      </c>
      <c r="Q70" s="54"/>
      <c r="R70" s="53">
        <v>8470</v>
      </c>
      <c r="S70" s="53">
        <v>8470</v>
      </c>
      <c r="T70" s="45" t="s">
        <v>182</v>
      </c>
      <c r="U70" s="44" t="s">
        <v>386</v>
      </c>
      <c r="V70" s="44"/>
      <c r="W70" s="44"/>
      <c r="X70" s="44"/>
    </row>
    <row r="71" spans="1:24" ht="26.25" x14ac:dyDescent="0.25">
      <c r="A71" s="94" t="s">
        <v>411</v>
      </c>
      <c r="B71" s="61" t="s">
        <v>315</v>
      </c>
      <c r="C71" s="39" t="str">
        <f t="shared" si="1"/>
        <v>Silylat</v>
      </c>
      <c r="D71" s="62" t="s">
        <v>316</v>
      </c>
      <c r="E71" s="41" t="s">
        <v>1479</v>
      </c>
      <c r="F71" s="41" t="s">
        <v>1480</v>
      </c>
      <c r="G71" s="41" t="s">
        <v>1473</v>
      </c>
      <c r="H71" s="59" t="s">
        <v>271</v>
      </c>
      <c r="I71" s="52" t="s">
        <v>272</v>
      </c>
      <c r="J71" s="47" t="s">
        <v>190</v>
      </c>
      <c r="K71" s="52" t="s">
        <v>270</v>
      </c>
      <c r="L71" s="51" t="s">
        <v>219</v>
      </c>
      <c r="M71" s="265" t="s">
        <v>102</v>
      </c>
      <c r="N71" s="51"/>
      <c r="O71" s="53">
        <v>5590</v>
      </c>
      <c r="P71" s="54" t="s">
        <v>261</v>
      </c>
      <c r="Q71" s="54"/>
      <c r="R71" s="53">
        <v>5590</v>
      </c>
      <c r="S71" s="53">
        <v>5590</v>
      </c>
      <c r="T71" s="45" t="s">
        <v>182</v>
      </c>
      <c r="U71" s="44" t="s">
        <v>386</v>
      </c>
      <c r="V71" s="44"/>
      <c r="W71" s="44"/>
      <c r="X71" s="44"/>
    </row>
    <row r="72" spans="1:24" ht="30" x14ac:dyDescent="0.25">
      <c r="A72" s="94" t="s">
        <v>411</v>
      </c>
      <c r="B72" s="61" t="s">
        <v>315</v>
      </c>
      <c r="C72" s="39" t="str">
        <f t="shared" si="1"/>
        <v>Human S</v>
      </c>
      <c r="D72" s="62" t="s">
        <v>316</v>
      </c>
      <c r="E72" s="41" t="s">
        <v>1479</v>
      </c>
      <c r="F72" s="41" t="s">
        <v>1480</v>
      </c>
      <c r="G72" s="41" t="s">
        <v>1473</v>
      </c>
      <c r="H72" s="59" t="s">
        <v>273</v>
      </c>
      <c r="I72" s="52" t="s">
        <v>274</v>
      </c>
      <c r="J72" s="47" t="s">
        <v>275</v>
      </c>
      <c r="K72" s="52" t="s">
        <v>276</v>
      </c>
      <c r="L72" s="51" t="s">
        <v>180</v>
      </c>
      <c r="M72" s="265" t="s">
        <v>102</v>
      </c>
      <c r="N72" s="51"/>
      <c r="O72" s="53">
        <v>3380</v>
      </c>
      <c r="P72" s="54" t="s">
        <v>261</v>
      </c>
      <c r="Q72" s="54"/>
      <c r="R72" s="53">
        <v>33380</v>
      </c>
      <c r="S72" s="53">
        <v>33380</v>
      </c>
      <c r="T72" s="45" t="s">
        <v>182</v>
      </c>
      <c r="U72" s="165" t="s">
        <v>170</v>
      </c>
      <c r="V72" s="166" t="s">
        <v>709</v>
      </c>
      <c r="W72" s="63" t="s">
        <v>277</v>
      </c>
      <c r="X72" s="44"/>
    </row>
    <row r="73" spans="1:24" ht="30" x14ac:dyDescent="0.25">
      <c r="A73" s="94" t="s">
        <v>411</v>
      </c>
      <c r="B73" s="61" t="s">
        <v>315</v>
      </c>
      <c r="C73" s="39" t="str">
        <f t="shared" si="1"/>
        <v>Mouse (</v>
      </c>
      <c r="D73" s="62" t="s">
        <v>316</v>
      </c>
      <c r="E73" s="41" t="s">
        <v>1479</v>
      </c>
      <c r="F73" s="41" t="s">
        <v>1480</v>
      </c>
      <c r="G73" s="41" t="s">
        <v>1473</v>
      </c>
      <c r="H73" s="59" t="s">
        <v>278</v>
      </c>
      <c r="I73" s="52" t="s">
        <v>279</v>
      </c>
      <c r="J73" s="47" t="s">
        <v>275</v>
      </c>
      <c r="K73" s="52" t="s">
        <v>276</v>
      </c>
      <c r="L73" s="51" t="s">
        <v>180</v>
      </c>
      <c r="M73" s="265" t="s">
        <v>102</v>
      </c>
      <c r="N73" s="51"/>
      <c r="O73" s="53">
        <v>1672</v>
      </c>
      <c r="P73" s="54" t="s">
        <v>261</v>
      </c>
      <c r="Q73" s="54"/>
      <c r="R73" s="53">
        <v>16720</v>
      </c>
      <c r="S73" s="53">
        <v>16720</v>
      </c>
      <c r="T73" s="45" t="s">
        <v>182</v>
      </c>
      <c r="U73" s="165" t="s">
        <v>170</v>
      </c>
      <c r="V73" s="166" t="s">
        <v>709</v>
      </c>
      <c r="W73" s="63" t="s">
        <v>277</v>
      </c>
      <c r="X73" s="44"/>
    </row>
    <row r="74" spans="1:24" ht="26.25" x14ac:dyDescent="0.25">
      <c r="A74" s="100" t="s">
        <v>412</v>
      </c>
      <c r="B74" s="61" t="s">
        <v>315</v>
      </c>
      <c r="C74" s="39" t="str">
        <f t="shared" si="1"/>
        <v>701 N 1</v>
      </c>
      <c r="D74" s="62" t="s">
        <v>316</v>
      </c>
      <c r="E74" s="41" t="s">
        <v>1479</v>
      </c>
      <c r="F74" s="41" t="s">
        <v>1480</v>
      </c>
      <c r="G74" s="41" t="s">
        <v>1473</v>
      </c>
      <c r="H74" s="60">
        <v>80350</v>
      </c>
      <c r="I74" s="52" t="s">
        <v>280</v>
      </c>
      <c r="J74" s="47" t="s">
        <v>281</v>
      </c>
      <c r="K74" s="52" t="s">
        <v>282</v>
      </c>
      <c r="L74" s="51" t="s">
        <v>219</v>
      </c>
      <c r="M74" s="265" t="s">
        <v>102</v>
      </c>
      <c r="N74" s="51"/>
      <c r="O74" s="53">
        <v>1316</v>
      </c>
      <c r="P74" s="54" t="s">
        <v>261</v>
      </c>
      <c r="Q74" s="54"/>
      <c r="R74" s="53">
        <f>O74*3</f>
        <v>3948</v>
      </c>
      <c r="S74" s="335">
        <f>O74*2</f>
        <v>2632</v>
      </c>
      <c r="T74" s="45" t="s">
        <v>182</v>
      </c>
      <c r="V74" s="44"/>
      <c r="W74" s="63" t="s">
        <v>283</v>
      </c>
      <c r="X74" s="44"/>
    </row>
    <row r="75" spans="1:24" ht="26.25" x14ac:dyDescent="0.25">
      <c r="A75" s="100" t="s">
        <v>412</v>
      </c>
      <c r="B75" s="61" t="s">
        <v>315</v>
      </c>
      <c r="C75" s="39" t="str">
        <f t="shared" si="1"/>
        <v>PEEK sp</v>
      </c>
      <c r="D75" s="62" t="s">
        <v>316</v>
      </c>
      <c r="E75" s="41" t="s">
        <v>1479</v>
      </c>
      <c r="F75" s="41" t="s">
        <v>1480</v>
      </c>
      <c r="G75" s="41" t="s">
        <v>1473</v>
      </c>
      <c r="H75" s="59"/>
      <c r="I75" s="52" t="s">
        <v>284</v>
      </c>
      <c r="J75" s="47" t="s">
        <v>226</v>
      </c>
      <c r="K75" s="52" t="s">
        <v>285</v>
      </c>
      <c r="L75" s="51" t="s">
        <v>147</v>
      </c>
      <c r="M75" s="265" t="s">
        <v>102</v>
      </c>
      <c r="N75" s="51"/>
      <c r="O75" s="53">
        <v>12000</v>
      </c>
      <c r="P75" s="54" t="s">
        <v>261</v>
      </c>
      <c r="Q75" s="54"/>
      <c r="R75" s="53">
        <v>12000</v>
      </c>
      <c r="S75" s="53">
        <v>12000</v>
      </c>
      <c r="T75" s="45" t="s">
        <v>182</v>
      </c>
      <c r="V75" s="44"/>
      <c r="W75" s="44"/>
      <c r="X75" s="44"/>
    </row>
    <row r="76" spans="1:24" ht="30" x14ac:dyDescent="0.25">
      <c r="A76" s="100" t="s">
        <v>412</v>
      </c>
      <c r="B76" s="61" t="s">
        <v>315</v>
      </c>
      <c r="C76" s="39" t="str">
        <f t="shared" si="1"/>
        <v>Acclaim</v>
      </c>
      <c r="D76" s="62" t="s">
        <v>316</v>
      </c>
      <c r="E76" s="41" t="s">
        <v>1479</v>
      </c>
      <c r="F76" s="41" t="s">
        <v>1480</v>
      </c>
      <c r="G76" s="41" t="s">
        <v>1473</v>
      </c>
      <c r="H76" s="60">
        <v>68982</v>
      </c>
      <c r="I76" s="52" t="s">
        <v>286</v>
      </c>
      <c r="J76" s="47" t="s">
        <v>275</v>
      </c>
      <c r="K76" s="52" t="s">
        <v>285</v>
      </c>
      <c r="L76" s="51" t="s">
        <v>147</v>
      </c>
      <c r="M76" s="265" t="s">
        <v>102</v>
      </c>
      <c r="N76" s="51"/>
      <c r="O76" s="53">
        <v>30000</v>
      </c>
      <c r="P76" s="54" t="s">
        <v>261</v>
      </c>
      <c r="Q76" s="54"/>
      <c r="R76" s="53">
        <v>30000</v>
      </c>
      <c r="S76" s="53">
        <v>30000</v>
      </c>
      <c r="T76" s="45" t="s">
        <v>182</v>
      </c>
      <c r="V76" s="44"/>
      <c r="W76" s="44"/>
      <c r="X76" s="44"/>
    </row>
    <row r="77" spans="1:24" ht="26.25" x14ac:dyDescent="0.25">
      <c r="A77" s="100" t="s">
        <v>412</v>
      </c>
      <c r="B77" s="61" t="s">
        <v>315</v>
      </c>
      <c r="C77" s="39" t="str">
        <f t="shared" si="1"/>
        <v>CAPILLA</v>
      </c>
      <c r="D77" s="62" t="s">
        <v>316</v>
      </c>
      <c r="E77" s="41" t="s">
        <v>1479</v>
      </c>
      <c r="F77" s="41" t="s">
        <v>1480</v>
      </c>
      <c r="G77" s="41" t="s">
        <v>1473</v>
      </c>
      <c r="H77" s="60">
        <v>8273044</v>
      </c>
      <c r="I77" s="52" t="s">
        <v>287</v>
      </c>
      <c r="J77" s="47" t="s">
        <v>288</v>
      </c>
      <c r="K77" s="52" t="s">
        <v>285</v>
      </c>
      <c r="L77" s="51" t="s">
        <v>147</v>
      </c>
      <c r="M77" s="265" t="s">
        <v>102</v>
      </c>
      <c r="N77" s="51"/>
      <c r="O77" s="53">
        <v>34000</v>
      </c>
      <c r="P77" s="54" t="s">
        <v>261</v>
      </c>
      <c r="Q77" s="54"/>
      <c r="R77" s="53">
        <v>34000</v>
      </c>
      <c r="S77" s="53">
        <v>34000</v>
      </c>
      <c r="T77" s="45" t="s">
        <v>182</v>
      </c>
      <c r="V77" s="44"/>
      <c r="W77" s="44"/>
      <c r="X77" s="44"/>
    </row>
    <row r="78" spans="1:24" ht="30" x14ac:dyDescent="0.25">
      <c r="A78" s="100" t="s">
        <v>412</v>
      </c>
      <c r="B78" s="61" t="s">
        <v>315</v>
      </c>
      <c r="C78" s="39" t="str">
        <f t="shared" si="1"/>
        <v>Mikrozk</v>
      </c>
      <c r="D78" s="62" t="s">
        <v>316</v>
      </c>
      <c r="E78" s="41" t="s">
        <v>1479</v>
      </c>
      <c r="F78" s="41" t="s">
        <v>1480</v>
      </c>
      <c r="G78" s="41" t="s">
        <v>1473</v>
      </c>
      <c r="H78" s="59" t="s">
        <v>289</v>
      </c>
      <c r="I78" s="52" t="s">
        <v>290</v>
      </c>
      <c r="J78" s="47" t="s">
        <v>205</v>
      </c>
      <c r="K78" s="52" t="s">
        <v>291</v>
      </c>
      <c r="L78" s="51" t="s">
        <v>180</v>
      </c>
      <c r="M78" s="265" t="s">
        <v>102</v>
      </c>
      <c r="N78" s="51"/>
      <c r="O78" s="53">
        <v>4412</v>
      </c>
      <c r="P78" s="54" t="s">
        <v>261</v>
      </c>
      <c r="Q78" s="54"/>
      <c r="R78" s="53">
        <v>4412</v>
      </c>
      <c r="S78" s="53">
        <v>4412</v>
      </c>
      <c r="T78" s="45" t="s">
        <v>182</v>
      </c>
      <c r="V78" s="44"/>
      <c r="W78" s="44"/>
      <c r="X78" s="44"/>
    </row>
    <row r="79" spans="1:24" ht="30.75" customHeight="1" x14ac:dyDescent="0.25">
      <c r="A79" s="100" t="s">
        <v>413</v>
      </c>
      <c r="B79" s="61" t="s">
        <v>315</v>
      </c>
      <c r="C79" s="39" t="str">
        <f t="shared" si="1"/>
        <v>pH metr</v>
      </c>
      <c r="D79" s="62" t="s">
        <v>316</v>
      </c>
      <c r="E79" s="41" t="s">
        <v>1479</v>
      </c>
      <c r="F79" s="41" t="s">
        <v>1480</v>
      </c>
      <c r="G79" s="41" t="s">
        <v>1473</v>
      </c>
      <c r="H79" s="59" t="s">
        <v>292</v>
      </c>
      <c r="I79" s="52" t="s">
        <v>293</v>
      </c>
      <c r="J79" s="47" t="s">
        <v>205</v>
      </c>
      <c r="K79" s="52" t="s">
        <v>294</v>
      </c>
      <c r="L79" s="51"/>
      <c r="M79" s="265" t="s">
        <v>102</v>
      </c>
      <c r="N79" s="51"/>
      <c r="O79" s="53">
        <v>32142</v>
      </c>
      <c r="P79" s="54" t="s">
        <v>261</v>
      </c>
      <c r="Q79" s="54"/>
      <c r="R79" s="53">
        <v>32142</v>
      </c>
      <c r="S79" s="53">
        <v>32142</v>
      </c>
      <c r="T79" s="45" t="s">
        <v>182</v>
      </c>
      <c r="V79" s="44"/>
      <c r="W79" s="44"/>
      <c r="X79" s="44"/>
    </row>
    <row r="80" spans="1:24" ht="26.25" x14ac:dyDescent="0.25">
      <c r="A80" s="100" t="s">
        <v>412</v>
      </c>
      <c r="B80" s="61" t="s">
        <v>315</v>
      </c>
      <c r="C80" s="39" t="str">
        <f t="shared" si="1"/>
        <v>1005 LT</v>
      </c>
      <c r="D80" s="62" t="s">
        <v>316</v>
      </c>
      <c r="E80" s="41" t="s">
        <v>1479</v>
      </c>
      <c r="F80" s="41" t="s">
        <v>1480</v>
      </c>
      <c r="G80" s="41" t="s">
        <v>1473</v>
      </c>
      <c r="H80" s="59" t="s">
        <v>295</v>
      </c>
      <c r="I80" s="52" t="s">
        <v>296</v>
      </c>
      <c r="J80" s="47" t="s">
        <v>281</v>
      </c>
      <c r="K80" s="52" t="s">
        <v>297</v>
      </c>
      <c r="L80" s="51" t="s">
        <v>147</v>
      </c>
      <c r="M80" s="265" t="s">
        <v>102</v>
      </c>
      <c r="N80" s="51"/>
      <c r="O80" s="53">
        <v>2220</v>
      </c>
      <c r="P80" s="54" t="s">
        <v>298</v>
      </c>
      <c r="Q80" s="54"/>
      <c r="R80" s="53">
        <v>4440</v>
      </c>
      <c r="S80" s="53">
        <v>4440</v>
      </c>
      <c r="T80" s="45" t="s">
        <v>182</v>
      </c>
      <c r="V80" s="44"/>
      <c r="W80" s="63" t="s">
        <v>283</v>
      </c>
      <c r="X80" s="44"/>
    </row>
    <row r="81" spans="1:24" ht="23.25" customHeight="1" x14ac:dyDescent="0.25">
      <c r="A81" s="100" t="s">
        <v>412</v>
      </c>
      <c r="B81" s="61" t="s">
        <v>315</v>
      </c>
      <c r="C81" s="39" t="str">
        <f t="shared" si="1"/>
        <v xml:space="preserve">Waters </v>
      </c>
      <c r="D81" s="62" t="s">
        <v>316</v>
      </c>
      <c r="E81" s="41" t="s">
        <v>1479</v>
      </c>
      <c r="F81" s="41" t="s">
        <v>1480</v>
      </c>
      <c r="G81" s="41" t="s">
        <v>1473</v>
      </c>
      <c r="H81" s="58">
        <v>186003975</v>
      </c>
      <c r="I81" s="47" t="s">
        <v>220</v>
      </c>
      <c r="J81" s="45"/>
      <c r="K81" s="45" t="s">
        <v>222</v>
      </c>
      <c r="L81" s="45" t="s">
        <v>147</v>
      </c>
      <c r="M81" s="265" t="s">
        <v>102</v>
      </c>
      <c r="N81" s="45"/>
      <c r="O81" s="48">
        <v>30000</v>
      </c>
      <c r="P81" s="49" t="s">
        <v>298</v>
      </c>
      <c r="Q81" s="49"/>
      <c r="R81" s="48">
        <v>30000</v>
      </c>
      <c r="S81" s="48">
        <v>30000</v>
      </c>
      <c r="T81" s="45" t="s">
        <v>182</v>
      </c>
      <c r="V81"/>
      <c r="W81"/>
      <c r="X81"/>
    </row>
    <row r="82" spans="1:24" ht="26.25" x14ac:dyDescent="0.25">
      <c r="A82" s="100" t="s">
        <v>412</v>
      </c>
      <c r="B82" s="61" t="s">
        <v>315</v>
      </c>
      <c r="C82" s="39" t="str">
        <f t="shared" si="1"/>
        <v>Acclaim</v>
      </c>
      <c r="D82" s="62" t="s">
        <v>316</v>
      </c>
      <c r="E82" s="41" t="s">
        <v>1479</v>
      </c>
      <c r="F82" s="41" t="s">
        <v>1480</v>
      </c>
      <c r="G82" s="41" t="s">
        <v>1473</v>
      </c>
      <c r="H82" s="58">
        <v>68982</v>
      </c>
      <c r="I82" s="47" t="s">
        <v>286</v>
      </c>
      <c r="J82" s="45" t="s">
        <v>275</v>
      </c>
      <c r="K82" s="45" t="s">
        <v>285</v>
      </c>
      <c r="L82" s="45" t="s">
        <v>147</v>
      </c>
      <c r="M82" s="265" t="s">
        <v>102</v>
      </c>
      <c r="N82" s="45"/>
      <c r="O82" s="48">
        <v>24417.34</v>
      </c>
      <c r="P82" s="49" t="s">
        <v>298</v>
      </c>
      <c r="Q82" s="49"/>
      <c r="R82" s="48">
        <v>24417.34</v>
      </c>
      <c r="S82" s="48">
        <v>24417.34</v>
      </c>
      <c r="T82" s="45" t="s">
        <v>182</v>
      </c>
      <c r="V82"/>
      <c r="W82"/>
      <c r="X82"/>
    </row>
    <row r="83" spans="1:24" ht="26.25" x14ac:dyDescent="0.25">
      <c r="A83" s="100" t="s">
        <v>412</v>
      </c>
      <c r="B83" s="61" t="s">
        <v>315</v>
      </c>
      <c r="C83" s="39" t="str">
        <f t="shared" si="1"/>
        <v>Capilla</v>
      </c>
      <c r="D83" s="62" t="s">
        <v>316</v>
      </c>
      <c r="E83" s="41" t="s">
        <v>1479</v>
      </c>
      <c r="F83" s="41" t="s">
        <v>1480</v>
      </c>
      <c r="G83" s="41" t="s">
        <v>1473</v>
      </c>
      <c r="H83" s="58">
        <v>8273043</v>
      </c>
      <c r="I83" s="47" t="s">
        <v>299</v>
      </c>
      <c r="J83" s="45" t="s">
        <v>288</v>
      </c>
      <c r="K83" s="45" t="s">
        <v>285</v>
      </c>
      <c r="L83" s="45" t="s">
        <v>147</v>
      </c>
      <c r="M83" s="265" t="s">
        <v>102</v>
      </c>
      <c r="N83" s="45"/>
      <c r="O83" s="48">
        <v>35000</v>
      </c>
      <c r="P83" s="49" t="s">
        <v>298</v>
      </c>
      <c r="Q83" s="49"/>
      <c r="R83" s="48">
        <v>35000</v>
      </c>
      <c r="S83" s="48">
        <v>35000</v>
      </c>
      <c r="T83" s="45" t="s">
        <v>182</v>
      </c>
      <c r="V83"/>
      <c r="W83"/>
      <c r="X83"/>
    </row>
    <row r="84" spans="1:24" ht="26.25" x14ac:dyDescent="0.25">
      <c r="A84" s="100" t="s">
        <v>412</v>
      </c>
      <c r="B84" s="61" t="s">
        <v>315</v>
      </c>
      <c r="C84" s="39" t="str">
        <f t="shared" si="1"/>
        <v>Econofl</v>
      </c>
      <c r="D84" s="62" t="s">
        <v>316</v>
      </c>
      <c r="E84" s="41" t="s">
        <v>1479</v>
      </c>
      <c r="F84" s="41" t="s">
        <v>1480</v>
      </c>
      <c r="G84" s="41" t="s">
        <v>1473</v>
      </c>
      <c r="H84" s="58" t="s">
        <v>300</v>
      </c>
      <c r="I84" s="47" t="s">
        <v>301</v>
      </c>
      <c r="J84" s="45" t="s">
        <v>281</v>
      </c>
      <c r="K84" s="45" t="s">
        <v>285</v>
      </c>
      <c r="L84" s="45" t="s">
        <v>147</v>
      </c>
      <c r="M84" s="265" t="s">
        <v>102</v>
      </c>
      <c r="N84" s="45"/>
      <c r="O84" s="48">
        <v>17282.16</v>
      </c>
      <c r="P84" s="49" t="s">
        <v>298</v>
      </c>
      <c r="Q84" s="49"/>
      <c r="R84" s="48">
        <v>17282.16</v>
      </c>
      <c r="S84" s="48">
        <v>17282.16</v>
      </c>
      <c r="T84" s="45" t="s">
        <v>182</v>
      </c>
      <c r="V84"/>
      <c r="W84"/>
      <c r="X84"/>
    </row>
    <row r="85" spans="1:24" ht="26.25" x14ac:dyDescent="0.25">
      <c r="A85" s="95" t="s">
        <v>411</v>
      </c>
      <c r="B85" s="61" t="s">
        <v>315</v>
      </c>
      <c r="C85" s="39" t="str">
        <f t="shared" si="1"/>
        <v>(Trimet</v>
      </c>
      <c r="D85" s="62" t="s">
        <v>316</v>
      </c>
      <c r="E85" s="41" t="s">
        <v>1479</v>
      </c>
      <c r="F85" s="41" t="s">
        <v>1480</v>
      </c>
      <c r="G85" s="41" t="s">
        <v>1473</v>
      </c>
      <c r="H85" s="58" t="s">
        <v>302</v>
      </c>
      <c r="I85" s="47" t="s">
        <v>303</v>
      </c>
      <c r="J85" s="45" t="s">
        <v>205</v>
      </c>
      <c r="K85" s="45" t="s">
        <v>270</v>
      </c>
      <c r="L85" s="45" t="s">
        <v>219</v>
      </c>
      <c r="M85" s="265" t="s">
        <v>102</v>
      </c>
      <c r="N85" s="45"/>
      <c r="O85" s="48">
        <v>1767</v>
      </c>
      <c r="P85" s="49" t="s">
        <v>298</v>
      </c>
      <c r="Q85" s="49"/>
      <c r="R85" s="48">
        <v>1767</v>
      </c>
      <c r="S85" s="48">
        <v>1767</v>
      </c>
      <c r="T85" s="45" t="s">
        <v>182</v>
      </c>
      <c r="U85" s="1" t="s">
        <v>386</v>
      </c>
      <c r="V85"/>
      <c r="W85"/>
      <c r="X85"/>
    </row>
    <row r="86" spans="1:24" ht="26.25" x14ac:dyDescent="0.25">
      <c r="A86" s="95" t="s">
        <v>411</v>
      </c>
      <c r="B86" s="61" t="s">
        <v>315</v>
      </c>
      <c r="C86" s="39" t="str">
        <f t="shared" si="1"/>
        <v>N-Methy</v>
      </c>
      <c r="D86" s="62" t="s">
        <v>316</v>
      </c>
      <c r="E86" s="41" t="s">
        <v>1479</v>
      </c>
      <c r="F86" s="41" t="s">
        <v>1480</v>
      </c>
      <c r="G86" s="41" t="s">
        <v>1473</v>
      </c>
      <c r="H86" s="58" t="s">
        <v>304</v>
      </c>
      <c r="I86" s="47" t="s">
        <v>305</v>
      </c>
      <c r="J86" s="45" t="s">
        <v>190</v>
      </c>
      <c r="K86" s="45" t="s">
        <v>270</v>
      </c>
      <c r="L86" s="45" t="s">
        <v>219</v>
      </c>
      <c r="M86" s="265" t="s">
        <v>102</v>
      </c>
      <c r="N86" s="45"/>
      <c r="O86" s="48">
        <v>7430</v>
      </c>
      <c r="P86" s="49" t="s">
        <v>298</v>
      </c>
      <c r="Q86" s="49"/>
      <c r="R86" s="48">
        <v>7430</v>
      </c>
      <c r="S86" s="48">
        <v>7430</v>
      </c>
      <c r="T86" s="45" t="s">
        <v>182</v>
      </c>
      <c r="U86" s="1" t="s">
        <v>386</v>
      </c>
      <c r="V86"/>
      <c r="W86"/>
      <c r="X86"/>
    </row>
    <row r="87" spans="1:24" ht="26.25" x14ac:dyDescent="0.25">
      <c r="A87" s="100" t="s">
        <v>413</v>
      </c>
      <c r="B87" s="61" t="s">
        <v>315</v>
      </c>
      <c r="C87" s="39" t="str">
        <f t="shared" si="1"/>
        <v>Kývačka</v>
      </c>
      <c r="D87" s="62" t="s">
        <v>316</v>
      </c>
      <c r="E87" s="41" t="s">
        <v>1479</v>
      </c>
      <c r="F87" s="41" t="s">
        <v>1480</v>
      </c>
      <c r="G87" s="41" t="s">
        <v>1473</v>
      </c>
      <c r="H87" s="58" t="s">
        <v>306</v>
      </c>
      <c r="I87" s="47" t="s">
        <v>307</v>
      </c>
      <c r="J87" s="45" t="s">
        <v>308</v>
      </c>
      <c r="K87" s="45" t="s">
        <v>294</v>
      </c>
      <c r="L87" s="45"/>
      <c r="M87" s="265" t="s">
        <v>102</v>
      </c>
      <c r="N87" s="45"/>
      <c r="O87" s="48">
        <v>12250</v>
      </c>
      <c r="P87" s="49" t="s">
        <v>298</v>
      </c>
      <c r="Q87" s="49"/>
      <c r="R87" s="48">
        <v>12250</v>
      </c>
      <c r="S87" s="48">
        <v>12250</v>
      </c>
      <c r="T87" s="45" t="s">
        <v>182</v>
      </c>
      <c r="V87"/>
      <c r="W87"/>
      <c r="X87"/>
    </row>
    <row r="88" spans="1:24" ht="26.25" x14ac:dyDescent="0.25">
      <c r="A88" s="100" t="s">
        <v>412</v>
      </c>
      <c r="B88" s="61" t="s">
        <v>315</v>
      </c>
      <c r="C88" s="39" t="str">
        <f t="shared" si="1"/>
        <v>Tubg,PE</v>
      </c>
      <c r="D88" s="62" t="s">
        <v>316</v>
      </c>
      <c r="E88" s="41" t="s">
        <v>1479</v>
      </c>
      <c r="F88" s="41" t="s">
        <v>1480</v>
      </c>
      <c r="G88" s="41" t="s">
        <v>1473</v>
      </c>
      <c r="H88" s="59" t="s">
        <v>309</v>
      </c>
      <c r="I88" s="52" t="s">
        <v>310</v>
      </c>
      <c r="J88" s="47" t="s">
        <v>311</v>
      </c>
      <c r="K88" s="52" t="s">
        <v>285</v>
      </c>
      <c r="L88" s="51" t="s">
        <v>147</v>
      </c>
      <c r="M88" s="265" t="s">
        <v>102</v>
      </c>
      <c r="N88" s="51"/>
      <c r="O88" s="53">
        <v>4626.72</v>
      </c>
      <c r="P88" s="54" t="s">
        <v>298</v>
      </c>
      <c r="Q88" s="54"/>
      <c r="R88" s="53">
        <v>4626.72</v>
      </c>
      <c r="S88" s="53">
        <v>4626.72</v>
      </c>
      <c r="T88" s="45" t="s">
        <v>182</v>
      </c>
      <c r="V88" s="44"/>
      <c r="W88" s="44"/>
      <c r="X88" s="44"/>
    </row>
    <row r="89" spans="1:24" ht="30" x14ac:dyDescent="0.25">
      <c r="A89" s="100" t="s">
        <v>412</v>
      </c>
      <c r="B89" s="61" t="s">
        <v>315</v>
      </c>
      <c r="C89" s="39" t="str">
        <f t="shared" si="1"/>
        <v>Kombino</v>
      </c>
      <c r="D89" s="62" t="s">
        <v>316</v>
      </c>
      <c r="E89" s="41" t="s">
        <v>1479</v>
      </c>
      <c r="F89" s="41" t="s">
        <v>1480</v>
      </c>
      <c r="G89" s="41" t="s">
        <v>1473</v>
      </c>
      <c r="H89" s="59" t="s">
        <v>312</v>
      </c>
      <c r="I89" s="52" t="s">
        <v>313</v>
      </c>
      <c r="J89" s="47" t="s">
        <v>205</v>
      </c>
      <c r="K89" s="52" t="s">
        <v>314</v>
      </c>
      <c r="L89" s="51"/>
      <c r="M89" s="265" t="s">
        <v>102</v>
      </c>
      <c r="N89" s="51"/>
      <c r="O89" s="53">
        <v>23325</v>
      </c>
      <c r="P89" s="54" t="s">
        <v>298</v>
      </c>
      <c r="Q89" s="54"/>
      <c r="R89" s="53">
        <v>23325</v>
      </c>
      <c r="S89" s="53">
        <v>23325</v>
      </c>
      <c r="T89" s="45" t="s">
        <v>182</v>
      </c>
      <c r="V89" s="44"/>
      <c r="W89" s="44"/>
      <c r="X89" s="44"/>
    </row>
    <row r="90" spans="1:24" ht="26.25" x14ac:dyDescent="0.25">
      <c r="A90" s="97" t="s">
        <v>411</v>
      </c>
      <c r="B90" s="67" t="s">
        <v>317</v>
      </c>
      <c r="C90" s="39" t="str">
        <f t="shared" si="1"/>
        <v xml:space="preserve">Kit QR </v>
      </c>
      <c r="D90" s="67" t="s">
        <v>318</v>
      </c>
      <c r="E90" s="41" t="s">
        <v>1481</v>
      </c>
      <c r="F90" s="41" t="s">
        <v>1480</v>
      </c>
      <c r="G90" s="41" t="s">
        <v>1473</v>
      </c>
      <c r="H90" s="64">
        <v>135171</v>
      </c>
      <c r="I90" s="65" t="s">
        <v>319</v>
      </c>
      <c r="J90" s="66" t="s">
        <v>320</v>
      </c>
      <c r="K90" s="66" t="s">
        <v>321</v>
      </c>
      <c r="L90" s="66" t="s">
        <v>322</v>
      </c>
      <c r="M90" s="66" t="s">
        <v>323</v>
      </c>
      <c r="N90" s="66" t="s">
        <v>324</v>
      </c>
      <c r="O90" s="82">
        <v>3082</v>
      </c>
      <c r="P90" s="83"/>
      <c r="Q90" s="83"/>
      <c r="R90" s="84">
        <v>100000</v>
      </c>
      <c r="S90" s="82">
        <v>200000</v>
      </c>
      <c r="T90" s="64" t="s">
        <v>325</v>
      </c>
      <c r="U90" s="204" t="s">
        <v>170</v>
      </c>
      <c r="V90" t="s">
        <v>1297</v>
      </c>
      <c r="W90" t="s">
        <v>446</v>
      </c>
      <c r="X90"/>
    </row>
    <row r="91" spans="1:24" ht="26.25" x14ac:dyDescent="0.25">
      <c r="A91" s="80" t="s">
        <v>411</v>
      </c>
      <c r="B91" s="71" t="s">
        <v>388</v>
      </c>
      <c r="C91" s="39" t="str">
        <f t="shared" si="1"/>
        <v>Envisio</v>
      </c>
      <c r="D91" s="71" t="s">
        <v>339</v>
      </c>
      <c r="E91" s="41" t="s">
        <v>1482</v>
      </c>
      <c r="F91" s="41" t="s">
        <v>1478</v>
      </c>
      <c r="G91" s="41" t="s">
        <v>1473</v>
      </c>
      <c r="H91" s="72" t="s">
        <v>326</v>
      </c>
      <c r="I91" s="73" t="s">
        <v>327</v>
      </c>
      <c r="J91" s="70" t="s">
        <v>328</v>
      </c>
      <c r="K91" s="70" t="s">
        <v>329</v>
      </c>
      <c r="L91" s="70"/>
      <c r="M91" s="70" t="s">
        <v>330</v>
      </c>
      <c r="N91" s="70"/>
      <c r="O91" s="74">
        <v>4800</v>
      </c>
      <c r="P91" s="429">
        <v>45536</v>
      </c>
      <c r="Q91" s="319"/>
      <c r="R91" s="75">
        <v>9600</v>
      </c>
      <c r="S91" s="331">
        <f>R91</f>
        <v>9600</v>
      </c>
      <c r="T91" s="432" t="s">
        <v>392</v>
      </c>
      <c r="U91" s="1" t="s">
        <v>386</v>
      </c>
      <c r="W91" t="s">
        <v>335</v>
      </c>
    </row>
    <row r="92" spans="1:24" ht="26.25" x14ac:dyDescent="0.25">
      <c r="A92" s="80" t="s">
        <v>411</v>
      </c>
      <c r="B92" s="71" t="s">
        <v>388</v>
      </c>
      <c r="C92" s="39" t="str">
        <f t="shared" si="1"/>
        <v>OptiVie</v>
      </c>
      <c r="D92" s="71" t="s">
        <v>339</v>
      </c>
      <c r="E92" s="41" t="s">
        <v>1482</v>
      </c>
      <c r="F92" s="41" t="s">
        <v>1478</v>
      </c>
      <c r="G92" s="41" t="s">
        <v>1473</v>
      </c>
      <c r="H92" s="76">
        <v>6396500001</v>
      </c>
      <c r="I92" s="70" t="s">
        <v>331</v>
      </c>
      <c r="J92" s="70" t="s">
        <v>332</v>
      </c>
      <c r="K92" s="70" t="s">
        <v>329</v>
      </c>
      <c r="L92" s="70"/>
      <c r="M92" s="70" t="s">
        <v>330</v>
      </c>
      <c r="N92" s="77"/>
      <c r="O92" s="74">
        <v>10000</v>
      </c>
      <c r="P92" s="430"/>
      <c r="Q92" s="320"/>
      <c r="R92" s="74">
        <v>10000</v>
      </c>
      <c r="S92" s="331">
        <f t="shared" ref="S92:S127" si="2">R92</f>
        <v>10000</v>
      </c>
      <c r="T92" s="432"/>
      <c r="U92" s="68" t="s">
        <v>338</v>
      </c>
      <c r="W92" t="s">
        <v>336</v>
      </c>
    </row>
    <row r="93" spans="1:24" ht="26.25" x14ac:dyDescent="0.25">
      <c r="A93" s="117" t="s">
        <v>441</v>
      </c>
      <c r="B93" s="71" t="s">
        <v>388</v>
      </c>
      <c r="C93" s="39" t="str">
        <f t="shared" si="1"/>
        <v>Fix k o</v>
      </c>
      <c r="D93" s="71" t="s">
        <v>339</v>
      </c>
      <c r="E93" s="41" t="s">
        <v>1482</v>
      </c>
      <c r="F93" s="41" t="s">
        <v>1478</v>
      </c>
      <c r="G93" s="41" t="s">
        <v>1473</v>
      </c>
      <c r="H93" s="79" t="s">
        <v>333</v>
      </c>
      <c r="I93" s="80" t="s">
        <v>334</v>
      </c>
      <c r="J93" s="78" t="s">
        <v>174</v>
      </c>
      <c r="K93" s="70" t="s">
        <v>329</v>
      </c>
      <c r="L93" s="78"/>
      <c r="M93" s="78"/>
      <c r="N93" s="77"/>
      <c r="O93" s="74">
        <v>3000</v>
      </c>
      <c r="P93" s="430"/>
      <c r="Q93" s="320"/>
      <c r="R93" s="75">
        <v>3000</v>
      </c>
      <c r="S93" s="331">
        <f t="shared" si="2"/>
        <v>3000</v>
      </c>
      <c r="T93" s="432"/>
      <c r="U93" s="1" t="s">
        <v>386</v>
      </c>
      <c r="W93" s="116" t="s">
        <v>337</v>
      </c>
    </row>
    <row r="94" spans="1:24" ht="26.25" x14ac:dyDescent="0.25">
      <c r="A94" s="98" t="s">
        <v>411</v>
      </c>
      <c r="B94" s="71" t="s">
        <v>388</v>
      </c>
      <c r="C94" s="39" t="str">
        <f t="shared" si="1"/>
        <v>[NB100-</v>
      </c>
      <c r="D94" s="71" t="s">
        <v>385</v>
      </c>
      <c r="E94" s="41" t="s">
        <v>1482</v>
      </c>
      <c r="F94" s="41" t="s">
        <v>1478</v>
      </c>
      <c r="G94" s="41" t="s">
        <v>1473</v>
      </c>
      <c r="H94" s="79" t="s">
        <v>341</v>
      </c>
      <c r="I94" s="73" t="s">
        <v>342</v>
      </c>
      <c r="J94" s="79" t="s">
        <v>343</v>
      </c>
      <c r="K94" s="70" t="s">
        <v>344</v>
      </c>
      <c r="L94" s="70"/>
      <c r="M94" s="70" t="s">
        <v>345</v>
      </c>
      <c r="N94" s="70"/>
      <c r="O94" s="74">
        <v>12000</v>
      </c>
      <c r="P94" s="430"/>
      <c r="Q94" s="320"/>
      <c r="R94" s="74">
        <v>12000</v>
      </c>
      <c r="S94" s="331">
        <f t="shared" si="2"/>
        <v>12000</v>
      </c>
      <c r="T94" s="432"/>
      <c r="U94" s="1" t="s">
        <v>386</v>
      </c>
      <c r="W94" t="s">
        <v>373</v>
      </c>
    </row>
    <row r="95" spans="1:24" ht="26.25" x14ac:dyDescent="0.25">
      <c r="A95" s="98" t="s">
        <v>411</v>
      </c>
      <c r="B95" s="71" t="s">
        <v>388</v>
      </c>
      <c r="C95" s="39" t="str">
        <f t="shared" si="1"/>
        <v>[bs-186</v>
      </c>
      <c r="D95" s="71" t="s">
        <v>385</v>
      </c>
      <c r="E95" s="41" t="s">
        <v>1482</v>
      </c>
      <c r="F95" s="41" t="s">
        <v>1478</v>
      </c>
      <c r="G95" s="41" t="s">
        <v>1473</v>
      </c>
      <c r="H95" s="79" t="s">
        <v>346</v>
      </c>
      <c r="I95" s="70" t="s">
        <v>347</v>
      </c>
      <c r="J95" s="79" t="s">
        <v>348</v>
      </c>
      <c r="K95" s="70" t="s">
        <v>344</v>
      </c>
      <c r="L95" s="70"/>
      <c r="M95" s="70" t="s">
        <v>345</v>
      </c>
      <c r="N95" s="77"/>
      <c r="O95" s="74">
        <v>17000</v>
      </c>
      <c r="P95" s="430"/>
      <c r="Q95" s="320"/>
      <c r="R95" s="74">
        <v>34000</v>
      </c>
      <c r="S95" s="331">
        <f t="shared" si="2"/>
        <v>34000</v>
      </c>
      <c r="T95" s="432"/>
      <c r="U95" s="1" t="s">
        <v>386</v>
      </c>
      <c r="W95" t="s">
        <v>374</v>
      </c>
    </row>
    <row r="96" spans="1:24" ht="26.25" x14ac:dyDescent="0.25">
      <c r="A96" s="98" t="s">
        <v>411</v>
      </c>
      <c r="B96" s="71" t="s">
        <v>388</v>
      </c>
      <c r="C96" s="39" t="str">
        <f t="shared" si="1"/>
        <v>[NBP1-9</v>
      </c>
      <c r="D96" s="71" t="s">
        <v>385</v>
      </c>
      <c r="E96" s="41" t="s">
        <v>1482</v>
      </c>
      <c r="F96" s="41" t="s">
        <v>1478</v>
      </c>
      <c r="G96" s="41" t="s">
        <v>1473</v>
      </c>
      <c r="H96" s="79" t="s">
        <v>349</v>
      </c>
      <c r="I96" s="78" t="s">
        <v>350</v>
      </c>
      <c r="J96" s="79" t="s">
        <v>351</v>
      </c>
      <c r="K96" s="70" t="s">
        <v>344</v>
      </c>
      <c r="L96" s="78"/>
      <c r="M96" s="70" t="s">
        <v>345</v>
      </c>
      <c r="N96" s="77"/>
      <c r="O96" s="74">
        <v>17500</v>
      </c>
      <c r="P96" s="430"/>
      <c r="Q96" s="320"/>
      <c r="R96" s="74">
        <v>17500</v>
      </c>
      <c r="S96" s="331">
        <f t="shared" si="2"/>
        <v>17500</v>
      </c>
      <c r="T96" s="432"/>
      <c r="U96" s="1" t="s">
        <v>386</v>
      </c>
      <c r="W96" t="s">
        <v>375</v>
      </c>
    </row>
    <row r="97" spans="1:23" ht="26.25" x14ac:dyDescent="0.25">
      <c r="A97" s="98" t="s">
        <v>411</v>
      </c>
      <c r="B97" s="71" t="s">
        <v>388</v>
      </c>
      <c r="C97" s="39" t="str">
        <f t="shared" si="1"/>
        <v>[NBP2-1</v>
      </c>
      <c r="D97" s="71" t="s">
        <v>385</v>
      </c>
      <c r="E97" s="41" t="s">
        <v>1482</v>
      </c>
      <c r="F97" s="41" t="s">
        <v>1478</v>
      </c>
      <c r="G97" s="41" t="s">
        <v>1473</v>
      </c>
      <c r="H97" s="79" t="s">
        <v>352</v>
      </c>
      <c r="I97" s="70" t="s">
        <v>353</v>
      </c>
      <c r="J97" s="79" t="s">
        <v>351</v>
      </c>
      <c r="K97" s="70" t="s">
        <v>344</v>
      </c>
      <c r="L97" s="78"/>
      <c r="M97" s="70" t="s">
        <v>345</v>
      </c>
      <c r="N97" s="78"/>
      <c r="O97" s="74">
        <v>15000</v>
      </c>
      <c r="P97" s="430"/>
      <c r="Q97" s="320"/>
      <c r="R97" s="74">
        <v>15000</v>
      </c>
      <c r="S97" s="331">
        <f t="shared" si="2"/>
        <v>15000</v>
      </c>
      <c r="T97" s="432"/>
      <c r="U97" s="1" t="s">
        <v>386</v>
      </c>
      <c r="W97" t="s">
        <v>376</v>
      </c>
    </row>
    <row r="98" spans="1:23" ht="26.25" x14ac:dyDescent="0.25">
      <c r="A98" s="98" t="s">
        <v>411</v>
      </c>
      <c r="B98" s="71" t="s">
        <v>388</v>
      </c>
      <c r="C98" s="39" t="str">
        <f t="shared" si="1"/>
        <v>[NBP2-2</v>
      </c>
      <c r="D98" s="71" t="s">
        <v>385</v>
      </c>
      <c r="E98" s="41" t="s">
        <v>1482</v>
      </c>
      <c r="F98" s="41" t="s">
        <v>1478</v>
      </c>
      <c r="G98" s="41" t="s">
        <v>1473</v>
      </c>
      <c r="H98" s="79" t="s">
        <v>354</v>
      </c>
      <c r="I98" s="79" t="s">
        <v>355</v>
      </c>
      <c r="J98" s="79" t="s">
        <v>351</v>
      </c>
      <c r="K98" s="70" t="s">
        <v>344</v>
      </c>
      <c r="L98" s="79"/>
      <c r="M98" s="70" t="s">
        <v>345</v>
      </c>
      <c r="N98" s="79"/>
      <c r="O98" s="102">
        <v>12000</v>
      </c>
      <c r="P98" s="430"/>
      <c r="Q98" s="320"/>
      <c r="R98" s="102">
        <v>12000</v>
      </c>
      <c r="S98" s="331">
        <f t="shared" si="2"/>
        <v>12000</v>
      </c>
      <c r="T98" s="432"/>
      <c r="U98" s="1" t="s">
        <v>386</v>
      </c>
      <c r="W98" t="s">
        <v>377</v>
      </c>
    </row>
    <row r="99" spans="1:23" ht="26.25" x14ac:dyDescent="0.25">
      <c r="A99" s="98" t="s">
        <v>411</v>
      </c>
      <c r="B99" s="71" t="s">
        <v>388</v>
      </c>
      <c r="C99" s="39" t="str">
        <f t="shared" si="1"/>
        <v>[8G7G3/</v>
      </c>
      <c r="D99" s="71" t="s">
        <v>385</v>
      </c>
      <c r="E99" s="41" t="s">
        <v>1482</v>
      </c>
      <c r="F99" s="41" t="s">
        <v>1478</v>
      </c>
      <c r="G99" s="41" t="s">
        <v>1473</v>
      </c>
      <c r="H99" s="79" t="s">
        <v>356</v>
      </c>
      <c r="I99" s="79" t="s">
        <v>357</v>
      </c>
      <c r="J99" s="79" t="s">
        <v>358</v>
      </c>
      <c r="K99" s="70" t="s">
        <v>344</v>
      </c>
      <c r="L99" s="79"/>
      <c r="M99" s="70" t="s">
        <v>345</v>
      </c>
      <c r="N99" s="79"/>
      <c r="O99" s="102">
        <v>9000</v>
      </c>
      <c r="P99" s="430"/>
      <c r="Q99" s="320"/>
      <c r="R99" s="102">
        <v>9000</v>
      </c>
      <c r="S99" s="331">
        <f t="shared" si="2"/>
        <v>9000</v>
      </c>
      <c r="T99" s="432"/>
      <c r="U99" s="1" t="s">
        <v>386</v>
      </c>
      <c r="W99" t="s">
        <v>378</v>
      </c>
    </row>
    <row r="100" spans="1:23" ht="26.25" x14ac:dyDescent="0.25">
      <c r="A100" s="98" t="s">
        <v>411</v>
      </c>
      <c r="B100" s="71" t="s">
        <v>388</v>
      </c>
      <c r="C100" s="39" t="str">
        <f t="shared" si="1"/>
        <v>[NB100-</v>
      </c>
      <c r="D100" s="71" t="s">
        <v>385</v>
      </c>
      <c r="E100" s="41" t="s">
        <v>1482</v>
      </c>
      <c r="F100" s="41" t="s">
        <v>1478</v>
      </c>
      <c r="G100" s="41" t="s">
        <v>1473</v>
      </c>
      <c r="H100" s="79" t="s">
        <v>359</v>
      </c>
      <c r="I100" s="79" t="s">
        <v>360</v>
      </c>
      <c r="J100" s="79" t="s">
        <v>351</v>
      </c>
      <c r="K100" s="70" t="s">
        <v>344</v>
      </c>
      <c r="L100" s="79"/>
      <c r="M100" s="70" t="s">
        <v>345</v>
      </c>
      <c r="N100" s="79"/>
      <c r="O100" s="102">
        <v>18000</v>
      </c>
      <c r="P100" s="430"/>
      <c r="Q100" s="320"/>
      <c r="R100" s="102">
        <v>18000</v>
      </c>
      <c r="S100" s="331">
        <f t="shared" si="2"/>
        <v>18000</v>
      </c>
      <c r="T100" s="432"/>
      <c r="U100" s="1" t="s">
        <v>386</v>
      </c>
      <c r="W100" t="s">
        <v>379</v>
      </c>
    </row>
    <row r="101" spans="1:23" ht="26.25" x14ac:dyDescent="0.25">
      <c r="A101" s="98" t="s">
        <v>411</v>
      </c>
      <c r="B101" s="71" t="s">
        <v>388</v>
      </c>
      <c r="C101" s="39" t="str">
        <f t="shared" si="1"/>
        <v xml:space="preserve"> [ab 20</v>
      </c>
      <c r="D101" s="71" t="s">
        <v>385</v>
      </c>
      <c r="E101" s="41" t="s">
        <v>1482</v>
      </c>
      <c r="F101" s="41" t="s">
        <v>1478</v>
      </c>
      <c r="G101" s="41" t="s">
        <v>1473</v>
      </c>
      <c r="H101" s="81" t="s">
        <v>361</v>
      </c>
      <c r="I101" s="79" t="s">
        <v>362</v>
      </c>
      <c r="J101" s="79" t="s">
        <v>363</v>
      </c>
      <c r="K101" s="70" t="s">
        <v>344</v>
      </c>
      <c r="L101" s="79"/>
      <c r="M101" s="70" t="s">
        <v>345</v>
      </c>
      <c r="N101" s="79"/>
      <c r="O101" s="102">
        <v>16880</v>
      </c>
      <c r="P101" s="430"/>
      <c r="Q101" s="320"/>
      <c r="R101" s="102">
        <v>84400</v>
      </c>
      <c r="S101" s="331">
        <f t="shared" si="2"/>
        <v>84400</v>
      </c>
      <c r="T101" s="432"/>
      <c r="U101" s="68" t="s">
        <v>170</v>
      </c>
      <c r="V101" s="68" t="s">
        <v>696</v>
      </c>
      <c r="W101" t="s">
        <v>445</v>
      </c>
    </row>
    <row r="102" spans="1:23" ht="26.25" x14ac:dyDescent="0.25">
      <c r="A102" s="98" t="s">
        <v>411</v>
      </c>
      <c r="B102" s="71" t="s">
        <v>388</v>
      </c>
      <c r="C102" s="39"/>
      <c r="D102" s="71" t="s">
        <v>385</v>
      </c>
      <c r="E102" s="41" t="s">
        <v>1482</v>
      </c>
      <c r="F102" s="41" t="s">
        <v>1478</v>
      </c>
      <c r="G102" s="41" t="s">
        <v>1473</v>
      </c>
      <c r="H102" s="79" t="s">
        <v>364</v>
      </c>
      <c r="I102" s="79"/>
      <c r="J102" s="79" t="s">
        <v>365</v>
      </c>
      <c r="K102" s="70" t="s">
        <v>344</v>
      </c>
      <c r="L102" s="79"/>
      <c r="M102" s="70" t="s">
        <v>345</v>
      </c>
      <c r="N102" s="79"/>
      <c r="O102" s="102">
        <v>21000</v>
      </c>
      <c r="P102" s="430"/>
      <c r="Q102" s="320"/>
      <c r="R102" s="102">
        <v>21000</v>
      </c>
      <c r="S102" s="331">
        <f t="shared" si="2"/>
        <v>21000</v>
      </c>
      <c r="T102" s="432"/>
      <c r="U102" s="1" t="s">
        <v>386</v>
      </c>
      <c r="W102" t="s">
        <v>380</v>
      </c>
    </row>
    <row r="103" spans="1:23" ht="26.25" x14ac:dyDescent="0.25">
      <c r="A103" s="98" t="s">
        <v>411</v>
      </c>
      <c r="B103" s="71" t="s">
        <v>388</v>
      </c>
      <c r="C103" s="39" t="str">
        <f t="shared" si="1"/>
        <v>[P/N 46</v>
      </c>
      <c r="D103" s="71" t="s">
        <v>385</v>
      </c>
      <c r="E103" s="41" t="s">
        <v>1482</v>
      </c>
      <c r="F103" s="41" t="s">
        <v>1478</v>
      </c>
      <c r="G103" s="41" t="s">
        <v>1473</v>
      </c>
      <c r="H103" s="79" t="s">
        <v>366</v>
      </c>
      <c r="I103" s="79" t="s">
        <v>367</v>
      </c>
      <c r="J103" s="79" t="s">
        <v>368</v>
      </c>
      <c r="K103" s="70" t="s">
        <v>344</v>
      </c>
      <c r="L103" s="79"/>
      <c r="M103" s="70" t="s">
        <v>345</v>
      </c>
      <c r="N103" s="79"/>
      <c r="O103" s="102">
        <v>9000</v>
      </c>
      <c r="P103" s="430"/>
      <c r="Q103" s="320"/>
      <c r="R103" s="102">
        <v>9000</v>
      </c>
      <c r="S103" s="331">
        <f t="shared" si="2"/>
        <v>9000</v>
      </c>
      <c r="T103" s="432"/>
      <c r="U103" s="1" t="s">
        <v>386</v>
      </c>
      <c r="W103" t="s">
        <v>381</v>
      </c>
    </row>
    <row r="104" spans="1:23" ht="26.25" x14ac:dyDescent="0.25">
      <c r="A104" s="98" t="s">
        <v>411</v>
      </c>
      <c r="B104" s="71" t="s">
        <v>388</v>
      </c>
      <c r="C104" s="39" t="str">
        <f t="shared" si="1"/>
        <v>[NB100-</v>
      </c>
      <c r="D104" s="71" t="s">
        <v>385</v>
      </c>
      <c r="E104" s="41" t="s">
        <v>1482</v>
      </c>
      <c r="F104" s="41" t="s">
        <v>1478</v>
      </c>
      <c r="G104" s="41" t="s">
        <v>1473</v>
      </c>
      <c r="H104" s="79" t="s">
        <v>341</v>
      </c>
      <c r="I104" s="79" t="s">
        <v>369</v>
      </c>
      <c r="J104" s="79" t="s">
        <v>351</v>
      </c>
      <c r="K104" s="70" t="s">
        <v>344</v>
      </c>
      <c r="L104" s="79"/>
      <c r="M104" s="70" t="s">
        <v>345</v>
      </c>
      <c r="N104" s="79"/>
      <c r="O104" s="102">
        <v>13000</v>
      </c>
      <c r="P104" s="430"/>
      <c r="Q104" s="320"/>
      <c r="R104" s="102">
        <v>13000</v>
      </c>
      <c r="S104" s="331">
        <f t="shared" si="2"/>
        <v>13000</v>
      </c>
      <c r="T104" s="432"/>
      <c r="U104" s="1" t="s">
        <v>386</v>
      </c>
      <c r="W104" t="s">
        <v>382</v>
      </c>
    </row>
    <row r="105" spans="1:23" ht="26.25" x14ac:dyDescent="0.25">
      <c r="A105" s="98" t="s">
        <v>411</v>
      </c>
      <c r="B105" s="71" t="s">
        <v>388</v>
      </c>
      <c r="C105" s="39" t="str">
        <f t="shared" si="1"/>
        <v>[NBP1-4</v>
      </c>
      <c r="D105" s="71" t="s">
        <v>385</v>
      </c>
      <c r="E105" s="41" t="s">
        <v>1482</v>
      </c>
      <c r="F105" s="41" t="s">
        <v>1478</v>
      </c>
      <c r="G105" s="41" t="s">
        <v>1473</v>
      </c>
      <c r="H105" s="79" t="s">
        <v>354</v>
      </c>
      <c r="I105" s="79" t="s">
        <v>370</v>
      </c>
      <c r="J105" s="79" t="s">
        <v>351</v>
      </c>
      <c r="K105" s="70" t="s">
        <v>344</v>
      </c>
      <c r="L105" s="79"/>
      <c r="M105" s="70" t="s">
        <v>345</v>
      </c>
      <c r="N105" s="79"/>
      <c r="O105" s="102">
        <v>7500</v>
      </c>
      <c r="P105" s="430"/>
      <c r="Q105" s="320"/>
      <c r="R105" s="102">
        <v>7500</v>
      </c>
      <c r="S105" s="331">
        <f t="shared" si="2"/>
        <v>7500</v>
      </c>
      <c r="T105" s="432"/>
      <c r="U105" s="1" t="s">
        <v>386</v>
      </c>
      <c r="W105" t="s">
        <v>383</v>
      </c>
    </row>
    <row r="106" spans="1:23" ht="26.25" x14ac:dyDescent="0.25">
      <c r="A106" s="99" t="s">
        <v>411</v>
      </c>
      <c r="B106" s="71" t="s">
        <v>388</v>
      </c>
      <c r="C106" s="39" t="str">
        <f t="shared" si="1"/>
        <v>[NBP3-0</v>
      </c>
      <c r="D106" s="85" t="s">
        <v>385</v>
      </c>
      <c r="E106" s="41" t="s">
        <v>1482</v>
      </c>
      <c r="F106" s="41" t="s">
        <v>1478</v>
      </c>
      <c r="G106" s="41" t="s">
        <v>1473</v>
      </c>
      <c r="H106" s="79" t="s">
        <v>371</v>
      </c>
      <c r="I106" s="79" t="s">
        <v>372</v>
      </c>
      <c r="J106" s="86" t="s">
        <v>351</v>
      </c>
      <c r="K106" s="87" t="s">
        <v>344</v>
      </c>
      <c r="L106" s="86"/>
      <c r="M106" s="87" t="s">
        <v>345</v>
      </c>
      <c r="N106" s="86"/>
      <c r="O106" s="103">
        <v>13000</v>
      </c>
      <c r="P106" s="430"/>
      <c r="Q106" s="320"/>
      <c r="R106" s="103">
        <v>13000</v>
      </c>
      <c r="S106" s="331">
        <f t="shared" si="2"/>
        <v>13000</v>
      </c>
      <c r="T106" s="432"/>
      <c r="U106" s="1" t="s">
        <v>386</v>
      </c>
      <c r="W106" t="s">
        <v>384</v>
      </c>
    </row>
    <row r="107" spans="1:23" ht="26.25" x14ac:dyDescent="0.25">
      <c r="A107" s="99" t="s">
        <v>411</v>
      </c>
      <c r="B107" s="71" t="s">
        <v>388</v>
      </c>
      <c r="C107" s="39" t="str">
        <f t="shared" si="1"/>
        <v>Alexa F</v>
      </c>
      <c r="D107" s="71" t="s">
        <v>385</v>
      </c>
      <c r="E107" s="41" t="s">
        <v>1482</v>
      </c>
      <c r="F107" s="41" t="s">
        <v>1478</v>
      </c>
      <c r="G107" s="41" t="s">
        <v>1473</v>
      </c>
      <c r="H107" s="92" t="s">
        <v>389</v>
      </c>
      <c r="I107" s="79" t="s">
        <v>390</v>
      </c>
      <c r="J107" s="160" t="s">
        <v>391</v>
      </c>
      <c r="K107" s="426" t="s">
        <v>344</v>
      </c>
      <c r="L107" s="70"/>
      <c r="M107" s="426" t="s">
        <v>345</v>
      </c>
      <c r="N107" s="70"/>
      <c r="O107" s="74">
        <v>13000</v>
      </c>
      <c r="P107" s="430"/>
      <c r="Q107" s="320"/>
      <c r="R107" s="75">
        <v>26000</v>
      </c>
      <c r="S107" s="331">
        <f t="shared" si="2"/>
        <v>26000</v>
      </c>
      <c r="T107" s="432"/>
      <c r="U107" s="1" t="s">
        <v>386</v>
      </c>
      <c r="W107"/>
    </row>
    <row r="108" spans="1:23" ht="26.25" x14ac:dyDescent="0.25">
      <c r="A108" s="99" t="s">
        <v>411</v>
      </c>
      <c r="B108" s="71" t="s">
        <v>388</v>
      </c>
      <c r="C108" s="39" t="str">
        <f t="shared" si="1"/>
        <v>Alexa F</v>
      </c>
      <c r="D108" s="71" t="s">
        <v>385</v>
      </c>
      <c r="E108" s="41" t="s">
        <v>1482</v>
      </c>
      <c r="F108" s="41" t="s">
        <v>1478</v>
      </c>
      <c r="G108" s="41" t="s">
        <v>1473</v>
      </c>
      <c r="H108" s="91" t="s">
        <v>393</v>
      </c>
      <c r="I108" s="70" t="s">
        <v>394</v>
      </c>
      <c r="J108" s="160" t="s">
        <v>391</v>
      </c>
      <c r="K108" s="427"/>
      <c r="L108" s="70"/>
      <c r="M108" s="427"/>
      <c r="N108" s="77"/>
      <c r="O108" s="74">
        <v>13000</v>
      </c>
      <c r="P108" s="430"/>
      <c r="Q108" s="320"/>
      <c r="R108" s="74">
        <v>26000</v>
      </c>
      <c r="S108" s="331">
        <f t="shared" si="2"/>
        <v>26000</v>
      </c>
      <c r="T108" s="432"/>
      <c r="U108" s="1" t="s">
        <v>386</v>
      </c>
      <c r="W108"/>
    </row>
    <row r="109" spans="1:23" ht="26.25" x14ac:dyDescent="0.25">
      <c r="A109" s="99" t="s">
        <v>411</v>
      </c>
      <c r="B109" s="71" t="s">
        <v>388</v>
      </c>
      <c r="C109" s="39" t="str">
        <f t="shared" si="1"/>
        <v>Alexa F</v>
      </c>
      <c r="D109" s="85" t="s">
        <v>385</v>
      </c>
      <c r="E109" s="41" t="s">
        <v>1482</v>
      </c>
      <c r="F109" s="41" t="s">
        <v>1478</v>
      </c>
      <c r="G109" s="41" t="s">
        <v>1473</v>
      </c>
      <c r="H109" s="90" t="s">
        <v>395</v>
      </c>
      <c r="I109" s="80" t="s">
        <v>396</v>
      </c>
      <c r="J109" s="160" t="s">
        <v>391</v>
      </c>
      <c r="K109" s="427"/>
      <c r="L109" s="78"/>
      <c r="M109" s="427"/>
      <c r="N109" s="77"/>
      <c r="O109" s="74">
        <v>13000</v>
      </c>
      <c r="P109" s="430"/>
      <c r="Q109" s="320"/>
      <c r="R109" s="75">
        <v>26000</v>
      </c>
      <c r="S109" s="331">
        <f t="shared" si="2"/>
        <v>26000</v>
      </c>
      <c r="T109" s="432"/>
      <c r="U109" s="1" t="s">
        <v>386</v>
      </c>
      <c r="W109"/>
    </row>
    <row r="110" spans="1:23" ht="26.25" x14ac:dyDescent="0.25">
      <c r="A110" s="99" t="s">
        <v>411</v>
      </c>
      <c r="B110" s="71" t="s">
        <v>388</v>
      </c>
      <c r="C110" s="39" t="str">
        <f t="shared" si="1"/>
        <v>Alexa F</v>
      </c>
      <c r="D110" s="71" t="s">
        <v>385</v>
      </c>
      <c r="E110" s="41" t="s">
        <v>1482</v>
      </c>
      <c r="F110" s="41" t="s">
        <v>1478</v>
      </c>
      <c r="G110" s="41" t="s">
        <v>1473</v>
      </c>
      <c r="H110" s="70" t="s">
        <v>397</v>
      </c>
      <c r="I110" s="70" t="s">
        <v>398</v>
      </c>
      <c r="J110" s="160" t="s">
        <v>391</v>
      </c>
      <c r="K110" s="427"/>
      <c r="L110" s="78"/>
      <c r="M110" s="427"/>
      <c r="N110" s="78"/>
      <c r="O110" s="74">
        <v>13000</v>
      </c>
      <c r="P110" s="430"/>
      <c r="Q110" s="320"/>
      <c r="R110" s="75">
        <v>26000</v>
      </c>
      <c r="S110" s="331">
        <f t="shared" si="2"/>
        <v>26000</v>
      </c>
      <c r="T110" s="432"/>
      <c r="U110" s="1" t="s">
        <v>386</v>
      </c>
      <c r="W110"/>
    </row>
    <row r="111" spans="1:23" ht="26.25" x14ac:dyDescent="0.25">
      <c r="A111" s="99" t="s">
        <v>411</v>
      </c>
      <c r="B111" s="71" t="s">
        <v>388</v>
      </c>
      <c r="C111" s="39" t="str">
        <f t="shared" si="1"/>
        <v>Alexa F</v>
      </c>
      <c r="D111" s="71" t="s">
        <v>385</v>
      </c>
      <c r="E111" s="41" t="s">
        <v>1482</v>
      </c>
      <c r="F111" s="41" t="s">
        <v>1478</v>
      </c>
      <c r="G111" s="41" t="s">
        <v>1473</v>
      </c>
      <c r="H111" s="79" t="s">
        <v>399</v>
      </c>
      <c r="I111" s="79" t="s">
        <v>400</v>
      </c>
      <c r="J111" s="160" t="s">
        <v>391</v>
      </c>
      <c r="K111" s="427"/>
      <c r="L111" s="79"/>
      <c r="M111" s="427"/>
      <c r="N111" s="79"/>
      <c r="O111" s="102">
        <v>13000</v>
      </c>
      <c r="P111" s="430"/>
      <c r="Q111" s="320"/>
      <c r="R111" s="102">
        <v>26000</v>
      </c>
      <c r="S111" s="331">
        <f t="shared" si="2"/>
        <v>26000</v>
      </c>
      <c r="T111" s="432"/>
      <c r="U111" s="1" t="s">
        <v>386</v>
      </c>
      <c r="W111"/>
    </row>
    <row r="112" spans="1:23" ht="26.25" x14ac:dyDescent="0.25">
      <c r="A112" s="99" t="s">
        <v>411</v>
      </c>
      <c r="B112" s="71" t="s">
        <v>388</v>
      </c>
      <c r="C112" s="39" t="str">
        <f t="shared" si="1"/>
        <v>Alexa F</v>
      </c>
      <c r="D112" s="85" t="s">
        <v>385</v>
      </c>
      <c r="E112" s="41" t="s">
        <v>1482</v>
      </c>
      <c r="F112" s="41" t="s">
        <v>1478</v>
      </c>
      <c r="G112" s="41" t="s">
        <v>1473</v>
      </c>
      <c r="H112" s="79" t="s">
        <v>401</v>
      </c>
      <c r="I112" s="79" t="s">
        <v>402</v>
      </c>
      <c r="J112" s="160" t="s">
        <v>391</v>
      </c>
      <c r="K112" s="427"/>
      <c r="L112" s="79"/>
      <c r="M112" s="427"/>
      <c r="N112" s="79"/>
      <c r="O112" s="102">
        <v>13000</v>
      </c>
      <c r="P112" s="430"/>
      <c r="Q112" s="320"/>
      <c r="R112" s="102">
        <v>26000</v>
      </c>
      <c r="S112" s="331">
        <f t="shared" si="2"/>
        <v>26000</v>
      </c>
      <c r="T112" s="432"/>
      <c r="U112" s="1" t="s">
        <v>386</v>
      </c>
      <c r="W112"/>
    </row>
    <row r="113" spans="1:24" ht="26.25" x14ac:dyDescent="0.25">
      <c r="A113" s="99" t="s">
        <v>411</v>
      </c>
      <c r="B113" s="71" t="s">
        <v>388</v>
      </c>
      <c r="C113" s="39" t="str">
        <f t="shared" si="1"/>
        <v>Rat ant</v>
      </c>
      <c r="D113" s="71" t="s">
        <v>385</v>
      </c>
      <c r="E113" s="41" t="s">
        <v>1482</v>
      </c>
      <c r="F113" s="41" t="s">
        <v>1478</v>
      </c>
      <c r="G113" s="41" t="s">
        <v>1473</v>
      </c>
      <c r="H113" s="79" t="s">
        <v>403</v>
      </c>
      <c r="I113" s="79" t="s">
        <v>404</v>
      </c>
      <c r="J113" s="79" t="s">
        <v>405</v>
      </c>
      <c r="K113" s="427"/>
      <c r="L113" s="79"/>
      <c r="M113" s="427"/>
      <c r="N113" s="79"/>
      <c r="O113" s="102">
        <v>5000</v>
      </c>
      <c r="P113" s="430"/>
      <c r="Q113" s="320"/>
      <c r="R113" s="102">
        <v>5000</v>
      </c>
      <c r="S113" s="331">
        <f t="shared" si="2"/>
        <v>5000</v>
      </c>
      <c r="T113" s="432"/>
      <c r="U113" s="1" t="s">
        <v>386</v>
      </c>
      <c r="W113"/>
    </row>
    <row r="114" spans="1:24" ht="26.25" x14ac:dyDescent="0.25">
      <c r="A114" s="99" t="s">
        <v>411</v>
      </c>
      <c r="B114" s="71" t="s">
        <v>388</v>
      </c>
      <c r="C114" s="39" t="str">
        <f t="shared" si="1"/>
        <v>Strepta</v>
      </c>
      <c r="D114" s="71" t="s">
        <v>385</v>
      </c>
      <c r="E114" s="41" t="s">
        <v>1482</v>
      </c>
      <c r="F114" s="41" t="s">
        <v>1478</v>
      </c>
      <c r="G114" s="41" t="s">
        <v>1473</v>
      </c>
      <c r="H114" s="79" t="s">
        <v>406</v>
      </c>
      <c r="I114" s="79" t="s">
        <v>407</v>
      </c>
      <c r="J114" s="79" t="s">
        <v>408</v>
      </c>
      <c r="K114" s="428"/>
      <c r="L114" s="79"/>
      <c r="M114" s="428"/>
      <c r="N114" s="79"/>
      <c r="O114" s="102">
        <v>3000</v>
      </c>
      <c r="P114" s="431"/>
      <c r="Q114" s="321"/>
      <c r="R114" s="102">
        <v>3000</v>
      </c>
      <c r="S114" s="331">
        <f t="shared" si="2"/>
        <v>3000</v>
      </c>
      <c r="T114" s="433"/>
      <c r="U114" s="1" t="s">
        <v>386</v>
      </c>
      <c r="W114"/>
    </row>
    <row r="115" spans="1:24" ht="45" x14ac:dyDescent="0.25">
      <c r="A115" s="89" t="s">
        <v>411</v>
      </c>
      <c r="B115" s="88" t="s">
        <v>387</v>
      </c>
      <c r="C115" s="39" t="str">
        <f t="shared" si="1"/>
        <v>ULTRA L</v>
      </c>
      <c r="D115" s="88" t="s">
        <v>438</v>
      </c>
      <c r="E115" s="41" t="s">
        <v>1483</v>
      </c>
      <c r="F115" s="41" t="s">
        <v>1478</v>
      </c>
      <c r="G115" s="41" t="s">
        <v>1473</v>
      </c>
      <c r="H115" s="106">
        <v>5424534001</v>
      </c>
      <c r="I115" s="107" t="s">
        <v>414</v>
      </c>
      <c r="J115" s="108" t="s">
        <v>332</v>
      </c>
      <c r="K115" s="108"/>
      <c r="L115" s="109" t="s">
        <v>415</v>
      </c>
      <c r="M115" s="109" t="s">
        <v>416</v>
      </c>
      <c r="N115" s="110" t="s">
        <v>417</v>
      </c>
      <c r="O115" s="104">
        <v>647.70000000000005</v>
      </c>
      <c r="P115" s="111">
        <v>2024</v>
      </c>
      <c r="Q115" s="111"/>
      <c r="R115" s="112">
        <v>6477</v>
      </c>
      <c r="S115" s="331">
        <f t="shared" si="2"/>
        <v>6477</v>
      </c>
      <c r="T115" s="88"/>
      <c r="U115" s="68" t="s">
        <v>338</v>
      </c>
    </row>
    <row r="116" spans="1:24" ht="45" x14ac:dyDescent="0.25">
      <c r="A116" s="89" t="s">
        <v>411</v>
      </c>
      <c r="B116" s="88" t="s">
        <v>387</v>
      </c>
      <c r="C116" s="39" t="str">
        <f t="shared" si="1"/>
        <v>Reactio</v>
      </c>
      <c r="D116" s="88" t="s">
        <v>438</v>
      </c>
      <c r="E116" s="41" t="s">
        <v>1483</v>
      </c>
      <c r="F116" s="41" t="s">
        <v>1478</v>
      </c>
      <c r="G116" s="41" t="s">
        <v>1473</v>
      </c>
      <c r="H116" s="106">
        <v>5353955001</v>
      </c>
      <c r="I116" s="113" t="s">
        <v>418</v>
      </c>
      <c r="J116" s="108" t="s">
        <v>332</v>
      </c>
      <c r="K116" s="108"/>
      <c r="L116" s="109" t="s">
        <v>415</v>
      </c>
      <c r="M116" s="109" t="s">
        <v>416</v>
      </c>
      <c r="N116" s="110" t="s">
        <v>417</v>
      </c>
      <c r="O116" s="104">
        <v>398.7</v>
      </c>
      <c r="P116" s="111">
        <v>2024</v>
      </c>
      <c r="Q116" s="111"/>
      <c r="R116" s="104">
        <v>3987</v>
      </c>
      <c r="S116" s="331">
        <f t="shared" si="2"/>
        <v>3987</v>
      </c>
      <c r="T116" s="88"/>
      <c r="U116" s="68" t="s">
        <v>338</v>
      </c>
    </row>
    <row r="117" spans="1:24" ht="45" x14ac:dyDescent="0.25">
      <c r="A117" s="89" t="s">
        <v>411</v>
      </c>
      <c r="B117" s="88" t="s">
        <v>387</v>
      </c>
      <c r="C117" s="39" t="str">
        <f t="shared" si="1"/>
        <v>EZ prep</v>
      </c>
      <c r="D117" s="88" t="s">
        <v>438</v>
      </c>
      <c r="E117" s="41" t="s">
        <v>1483</v>
      </c>
      <c r="F117" s="41" t="s">
        <v>1478</v>
      </c>
      <c r="G117" s="41" t="s">
        <v>1473</v>
      </c>
      <c r="H117" s="106" t="s">
        <v>419</v>
      </c>
      <c r="I117" s="109" t="s">
        <v>420</v>
      </c>
      <c r="J117" s="108" t="s">
        <v>332</v>
      </c>
      <c r="K117" s="109"/>
      <c r="L117" s="109" t="s">
        <v>415</v>
      </c>
      <c r="M117" s="109" t="s">
        <v>416</v>
      </c>
      <c r="N117" s="110" t="s">
        <v>417</v>
      </c>
      <c r="O117" s="105">
        <v>2660</v>
      </c>
      <c r="P117" s="111">
        <v>2024</v>
      </c>
      <c r="Q117" s="111"/>
      <c r="R117" s="148">
        <v>26600</v>
      </c>
      <c r="S117" s="331">
        <f t="shared" si="2"/>
        <v>26600</v>
      </c>
      <c r="T117" s="88"/>
      <c r="U117" s="68" t="s">
        <v>540</v>
      </c>
    </row>
    <row r="118" spans="1:24" ht="45" x14ac:dyDescent="0.25">
      <c r="A118" s="89" t="s">
        <v>411</v>
      </c>
      <c r="B118" s="88" t="s">
        <v>387</v>
      </c>
      <c r="C118" s="39" t="str">
        <f t="shared" si="1"/>
        <v>Ultra v</v>
      </c>
      <c r="D118" s="88" t="s">
        <v>438</v>
      </c>
      <c r="E118" s="41" t="s">
        <v>1483</v>
      </c>
      <c r="F118" s="41" t="s">
        <v>1478</v>
      </c>
      <c r="G118" s="41" t="s">
        <v>1473</v>
      </c>
      <c r="H118" s="107">
        <v>5269806001</v>
      </c>
      <c r="I118" s="108" t="s">
        <v>421</v>
      </c>
      <c r="J118" s="108" t="s">
        <v>332</v>
      </c>
      <c r="K118" s="109"/>
      <c r="L118" s="109" t="s">
        <v>415</v>
      </c>
      <c r="M118" s="109" t="s">
        <v>416</v>
      </c>
      <c r="N118" s="110" t="s">
        <v>417</v>
      </c>
      <c r="O118" s="105">
        <v>9550.7999999999993</v>
      </c>
      <c r="P118" s="111">
        <v>2024</v>
      </c>
      <c r="Q118" s="111"/>
      <c r="R118" s="112">
        <v>19101.599999999999</v>
      </c>
      <c r="S118" s="331">
        <f t="shared" si="2"/>
        <v>19101.599999999999</v>
      </c>
      <c r="T118" s="88"/>
      <c r="U118" s="68" t="s">
        <v>338</v>
      </c>
    </row>
    <row r="119" spans="1:24" ht="45" x14ac:dyDescent="0.25">
      <c r="A119" s="89" t="s">
        <v>411</v>
      </c>
      <c r="B119" s="88" t="s">
        <v>387</v>
      </c>
      <c r="C119" s="39" t="str">
        <f t="shared" si="1"/>
        <v>Hematox</v>
      </c>
      <c r="D119" s="88" t="s">
        <v>438</v>
      </c>
      <c r="E119" s="41" t="s">
        <v>1483</v>
      </c>
      <c r="F119" s="41" t="s">
        <v>1478</v>
      </c>
      <c r="G119" s="41" t="s">
        <v>1473</v>
      </c>
      <c r="H119" s="107">
        <v>5277965001</v>
      </c>
      <c r="I119" s="113" t="s">
        <v>422</v>
      </c>
      <c r="J119" s="108" t="s">
        <v>332</v>
      </c>
      <c r="K119" s="113"/>
      <c r="L119" s="109" t="s">
        <v>415</v>
      </c>
      <c r="M119" s="109" t="s">
        <v>416</v>
      </c>
      <c r="N119" s="110" t="s">
        <v>417</v>
      </c>
      <c r="O119" s="105">
        <v>420.5</v>
      </c>
      <c r="P119" s="111">
        <v>2024</v>
      </c>
      <c r="Q119" s="111"/>
      <c r="R119" s="105">
        <v>4205</v>
      </c>
      <c r="S119" s="331">
        <f t="shared" si="2"/>
        <v>4205</v>
      </c>
      <c r="T119" s="88"/>
      <c r="U119" s="68" t="s">
        <v>338</v>
      </c>
    </row>
    <row r="120" spans="1:24" ht="45" x14ac:dyDescent="0.25">
      <c r="A120" s="89" t="s">
        <v>411</v>
      </c>
      <c r="B120" s="88" t="s">
        <v>387</v>
      </c>
      <c r="C120" s="39" t="str">
        <f t="shared" si="1"/>
        <v xml:space="preserve">Bluing </v>
      </c>
      <c r="D120" s="88" t="s">
        <v>438</v>
      </c>
      <c r="E120" s="41" t="s">
        <v>1483</v>
      </c>
      <c r="F120" s="41" t="s">
        <v>1478</v>
      </c>
      <c r="G120" s="41" t="s">
        <v>1473</v>
      </c>
      <c r="H120" s="107">
        <v>5266769001</v>
      </c>
      <c r="I120" s="113" t="s">
        <v>423</v>
      </c>
      <c r="J120" s="108" t="s">
        <v>332</v>
      </c>
      <c r="K120" s="113"/>
      <c r="L120" s="109" t="s">
        <v>415</v>
      </c>
      <c r="M120" s="109" t="s">
        <v>416</v>
      </c>
      <c r="N120" s="110" t="s">
        <v>417</v>
      </c>
      <c r="O120" s="105">
        <v>320.3</v>
      </c>
      <c r="P120" s="111">
        <v>2024</v>
      </c>
      <c r="Q120" s="111"/>
      <c r="R120" s="105">
        <v>3203</v>
      </c>
      <c r="S120" s="331">
        <f t="shared" si="2"/>
        <v>3203</v>
      </c>
      <c r="T120" s="88"/>
      <c r="U120" s="68" t="s">
        <v>338</v>
      </c>
    </row>
    <row r="121" spans="1:24" ht="45" x14ac:dyDescent="0.25">
      <c r="A121" s="89" t="s">
        <v>411</v>
      </c>
      <c r="B121" s="88" t="s">
        <v>387</v>
      </c>
      <c r="C121" s="39" t="str">
        <f t="shared" si="1"/>
        <v>Ultra C</v>
      </c>
      <c r="D121" s="88" t="s">
        <v>438</v>
      </c>
      <c r="E121" s="41" t="s">
        <v>1483</v>
      </c>
      <c r="F121" s="41" t="s">
        <v>1478</v>
      </c>
      <c r="G121" s="41" t="s">
        <v>1473</v>
      </c>
      <c r="H121" s="107">
        <v>5424569001</v>
      </c>
      <c r="I121" s="113" t="s">
        <v>424</v>
      </c>
      <c r="J121" s="108" t="s">
        <v>332</v>
      </c>
      <c r="K121" s="113"/>
      <c r="L121" s="109" t="s">
        <v>415</v>
      </c>
      <c r="M121" s="109" t="s">
        <v>416</v>
      </c>
      <c r="N121" s="110" t="s">
        <v>417</v>
      </c>
      <c r="O121" s="105">
        <v>2606.1999999999998</v>
      </c>
      <c r="P121" s="111">
        <v>2024</v>
      </c>
      <c r="Q121" s="111"/>
      <c r="R121" s="105">
        <v>7818.6</v>
      </c>
      <c r="S121" s="331">
        <f t="shared" si="2"/>
        <v>7818.6</v>
      </c>
      <c r="T121" s="88"/>
      <c r="U121" s="68" t="s">
        <v>338</v>
      </c>
    </row>
    <row r="122" spans="1:24" ht="45" x14ac:dyDescent="0.25">
      <c r="A122" s="89" t="s">
        <v>411</v>
      </c>
      <c r="B122" s="88" t="s">
        <v>387</v>
      </c>
      <c r="C122" s="39" t="str">
        <f t="shared" si="1"/>
        <v>Ultra C</v>
      </c>
      <c r="D122" s="88" t="s">
        <v>438</v>
      </c>
      <c r="E122" s="41" t="s">
        <v>1483</v>
      </c>
      <c r="F122" s="41" t="s">
        <v>1478</v>
      </c>
      <c r="G122" s="41" t="s">
        <v>1473</v>
      </c>
      <c r="H122" s="107">
        <v>5424542001</v>
      </c>
      <c r="I122" s="113" t="s">
        <v>425</v>
      </c>
      <c r="J122" s="108" t="s">
        <v>332</v>
      </c>
      <c r="K122" s="113"/>
      <c r="L122" s="109" t="s">
        <v>415</v>
      </c>
      <c r="M122" s="109" t="s">
        <v>416</v>
      </c>
      <c r="N122" s="110" t="s">
        <v>417</v>
      </c>
      <c r="O122" s="105">
        <v>1550.1</v>
      </c>
      <c r="P122" s="111">
        <v>2024</v>
      </c>
      <c r="Q122" s="111"/>
      <c r="R122" s="105">
        <v>1550.1</v>
      </c>
      <c r="S122" s="331">
        <f t="shared" si="2"/>
        <v>1550.1</v>
      </c>
      <c r="T122" s="88"/>
      <c r="U122" s="68" t="s">
        <v>338</v>
      </c>
    </row>
    <row r="123" spans="1:24" ht="45" x14ac:dyDescent="0.25">
      <c r="A123" s="89" t="s">
        <v>411</v>
      </c>
      <c r="B123" s="88" t="s">
        <v>387</v>
      </c>
      <c r="C123" s="39" t="str">
        <f t="shared" si="1"/>
        <v>OptiVie</v>
      </c>
      <c r="D123" s="88" t="s">
        <v>438</v>
      </c>
      <c r="E123" s="41" t="s">
        <v>1483</v>
      </c>
      <c r="F123" s="41" t="s">
        <v>1478</v>
      </c>
      <c r="G123" s="41" t="s">
        <v>1473</v>
      </c>
      <c r="H123" s="113">
        <v>6396500001</v>
      </c>
      <c r="I123" s="113" t="s">
        <v>426</v>
      </c>
      <c r="J123" s="108" t="s">
        <v>332</v>
      </c>
      <c r="K123" s="113"/>
      <c r="L123" s="109" t="s">
        <v>415</v>
      </c>
      <c r="M123" s="109" t="s">
        <v>416</v>
      </c>
      <c r="N123" s="110" t="s">
        <v>417</v>
      </c>
      <c r="O123" s="105">
        <v>9697.7999999999993</v>
      </c>
      <c r="P123" s="111">
        <v>2024</v>
      </c>
      <c r="Q123" s="111"/>
      <c r="R123" s="105">
        <v>9697.7999999999993</v>
      </c>
      <c r="S123" s="331">
        <f t="shared" si="2"/>
        <v>9697.7999999999993</v>
      </c>
      <c r="T123" s="88"/>
      <c r="U123" s="68" t="s">
        <v>338</v>
      </c>
    </row>
    <row r="124" spans="1:24" ht="30" x14ac:dyDescent="0.25">
      <c r="A124" s="115" t="s">
        <v>412</v>
      </c>
      <c r="B124" s="88" t="s">
        <v>387</v>
      </c>
      <c r="C124" s="39" t="str">
        <f t="shared" si="1"/>
        <v>Žiletka</v>
      </c>
      <c r="D124" s="88" t="s">
        <v>438</v>
      </c>
      <c r="E124" s="41" t="s">
        <v>1483</v>
      </c>
      <c r="F124" s="41" t="s">
        <v>1478</v>
      </c>
      <c r="G124" s="41" t="s">
        <v>1473</v>
      </c>
      <c r="H124" s="106" t="s">
        <v>427</v>
      </c>
      <c r="I124" s="114" t="s">
        <v>428</v>
      </c>
      <c r="J124" s="113" t="s">
        <v>429</v>
      </c>
      <c r="K124" s="113" t="s">
        <v>430</v>
      </c>
      <c r="L124" s="113"/>
      <c r="M124" s="113"/>
      <c r="N124" s="113"/>
      <c r="O124" s="105">
        <v>2882.22</v>
      </c>
      <c r="P124" s="111">
        <v>2024</v>
      </c>
      <c r="Q124" s="111"/>
      <c r="R124" s="105">
        <v>28822.2</v>
      </c>
      <c r="S124" s="331">
        <f t="shared" si="2"/>
        <v>28822.2</v>
      </c>
      <c r="T124" s="88"/>
      <c r="W124" s="1" t="s">
        <v>440</v>
      </c>
    </row>
    <row r="125" spans="1:24" ht="26.25" x14ac:dyDescent="0.25">
      <c r="A125" s="89" t="s">
        <v>411</v>
      </c>
      <c r="B125" s="88" t="s">
        <v>387</v>
      </c>
      <c r="C125" s="39" t="str">
        <f t="shared" si="1"/>
        <v>CHEMMAT</v>
      </c>
      <c r="D125" s="88" t="s">
        <v>438</v>
      </c>
      <c r="E125" s="41" t="s">
        <v>1483</v>
      </c>
      <c r="F125" s="41" t="s">
        <v>1478</v>
      </c>
      <c r="G125" s="41" t="s">
        <v>1473</v>
      </c>
      <c r="H125" s="106" t="s">
        <v>431</v>
      </c>
      <c r="I125" s="114" t="s">
        <v>432</v>
      </c>
      <c r="J125" s="113" t="s">
        <v>281</v>
      </c>
      <c r="K125" s="113" t="s">
        <v>433</v>
      </c>
      <c r="L125" s="113"/>
      <c r="M125" s="113"/>
      <c r="N125" s="113"/>
      <c r="O125" s="105">
        <v>5668.32</v>
      </c>
      <c r="P125" s="111">
        <v>2024</v>
      </c>
      <c r="Q125" s="111"/>
      <c r="R125" s="105">
        <v>5668.32</v>
      </c>
      <c r="S125" s="331">
        <f t="shared" si="2"/>
        <v>5668.32</v>
      </c>
      <c r="T125" s="88"/>
      <c r="U125" s="1" t="s">
        <v>386</v>
      </c>
      <c r="W125" s="1" t="s">
        <v>439</v>
      </c>
    </row>
    <row r="126" spans="1:24" ht="30" x14ac:dyDescent="0.25">
      <c r="A126" s="89" t="s">
        <v>411</v>
      </c>
      <c r="B126" s="88" t="s">
        <v>387</v>
      </c>
      <c r="C126" s="39" t="str">
        <f t="shared" si="1"/>
        <v>Sklo po</v>
      </c>
      <c r="D126" s="88" t="s">
        <v>438</v>
      </c>
      <c r="E126" s="41" t="s">
        <v>1483</v>
      </c>
      <c r="F126" s="41" t="s">
        <v>1478</v>
      </c>
      <c r="G126" s="41" t="s">
        <v>1473</v>
      </c>
      <c r="H126" s="107">
        <v>7098928</v>
      </c>
      <c r="I126" s="114" t="s">
        <v>434</v>
      </c>
      <c r="J126" s="113" t="s">
        <v>332</v>
      </c>
      <c r="K126" s="113" t="s">
        <v>435</v>
      </c>
      <c r="L126" s="113"/>
      <c r="M126" s="113"/>
      <c r="N126" s="113"/>
      <c r="O126" s="105">
        <v>3320.8</v>
      </c>
      <c r="P126" s="111">
        <v>2024</v>
      </c>
      <c r="Q126" s="111"/>
      <c r="R126" s="105">
        <v>3320.8</v>
      </c>
      <c r="S126" s="331">
        <f t="shared" si="2"/>
        <v>3320.8</v>
      </c>
      <c r="T126" s="88"/>
      <c r="U126" s="68" t="s">
        <v>338</v>
      </c>
    </row>
    <row r="127" spans="1:24" ht="26.25" x14ac:dyDescent="0.25">
      <c r="A127" s="115" t="s">
        <v>441</v>
      </c>
      <c r="B127" s="88" t="s">
        <v>387</v>
      </c>
      <c r="C127" s="39" t="str">
        <f t="shared" si="1"/>
        <v>Samolep</v>
      </c>
      <c r="D127" s="88" t="s">
        <v>438</v>
      </c>
      <c r="E127" s="41" t="s">
        <v>1483</v>
      </c>
      <c r="F127" s="41" t="s">
        <v>1478</v>
      </c>
      <c r="G127" s="41" t="s">
        <v>1473</v>
      </c>
      <c r="H127" s="107">
        <v>5247829001</v>
      </c>
      <c r="I127" s="114" t="s">
        <v>436</v>
      </c>
      <c r="J127" s="113" t="s">
        <v>332</v>
      </c>
      <c r="K127" s="113" t="s">
        <v>437</v>
      </c>
      <c r="L127" s="113"/>
      <c r="M127" s="113"/>
      <c r="N127" s="113"/>
      <c r="O127" s="105">
        <v>719.3</v>
      </c>
      <c r="P127" s="111">
        <v>2024</v>
      </c>
      <c r="Q127" s="111"/>
      <c r="R127" s="105">
        <v>3596.5</v>
      </c>
      <c r="S127" s="331">
        <f t="shared" si="2"/>
        <v>3596.5</v>
      </c>
      <c r="T127" s="88"/>
      <c r="U127" s="68" t="s">
        <v>338</v>
      </c>
      <c r="W127" s="1" t="s">
        <v>541</v>
      </c>
      <c r="X127" s="147"/>
    </row>
    <row r="128" spans="1:24" ht="26.25" x14ac:dyDescent="0.25">
      <c r="A128" s="142" t="s">
        <v>411</v>
      </c>
      <c r="B128" s="133" t="s">
        <v>450</v>
      </c>
      <c r="C128" s="39" t="str">
        <f t="shared" si="1"/>
        <v> LIFECO</v>
      </c>
      <c r="D128" s="138" t="s">
        <v>451</v>
      </c>
      <c r="E128" s="41" t="s">
        <v>1484</v>
      </c>
      <c r="F128" s="41" t="s">
        <v>1480</v>
      </c>
      <c r="G128" s="41" t="s">
        <v>1473</v>
      </c>
      <c r="H128" s="123" t="s">
        <v>452</v>
      </c>
      <c r="I128" s="124" t="s">
        <v>453</v>
      </c>
      <c r="J128" s="125" t="s">
        <v>454</v>
      </c>
      <c r="K128" s="126" t="s">
        <v>455</v>
      </c>
      <c r="L128" s="126" t="s">
        <v>456</v>
      </c>
      <c r="M128" s="126" t="s">
        <v>457</v>
      </c>
      <c r="N128" s="126" t="s">
        <v>458</v>
      </c>
      <c r="O128" s="144">
        <v>85740</v>
      </c>
      <c r="P128" s="127" t="s">
        <v>459</v>
      </c>
      <c r="Q128" s="127"/>
      <c r="R128" s="128">
        <f>O128</f>
        <v>85740</v>
      </c>
      <c r="S128" s="127">
        <f>R128*3</f>
        <v>257220</v>
      </c>
      <c r="T128" s="129" t="s">
        <v>460</v>
      </c>
      <c r="U128" s="204" t="s">
        <v>170</v>
      </c>
      <c r="V128" s="1" t="s">
        <v>914</v>
      </c>
    </row>
    <row r="129" spans="1:22" ht="26.25" x14ac:dyDescent="0.25">
      <c r="A129" s="142" t="s">
        <v>411</v>
      </c>
      <c r="B129" s="133" t="s">
        <v>450</v>
      </c>
      <c r="C129" s="39" t="str">
        <f t="shared" si="1"/>
        <v>EIA Qua</v>
      </c>
      <c r="D129" s="138" t="s">
        <v>451</v>
      </c>
      <c r="E129" s="41" t="s">
        <v>1484</v>
      </c>
      <c r="F129" s="41" t="s">
        <v>1480</v>
      </c>
      <c r="G129" s="41" t="s">
        <v>1473</v>
      </c>
      <c r="H129" s="130" t="s">
        <v>916</v>
      </c>
      <c r="I129" s="126" t="s">
        <v>461</v>
      </c>
      <c r="J129" s="131" t="s">
        <v>462</v>
      </c>
      <c r="K129" s="126" t="s">
        <v>455</v>
      </c>
      <c r="L129" s="126" t="s">
        <v>76</v>
      </c>
      <c r="M129" s="126" t="s">
        <v>463</v>
      </c>
      <c r="N129" s="126" t="s">
        <v>464</v>
      </c>
      <c r="O129" s="144">
        <v>47496</v>
      </c>
      <c r="P129" s="127" t="s">
        <v>459</v>
      </c>
      <c r="Q129" s="127"/>
      <c r="R129" s="127">
        <f>O129</f>
        <v>47496</v>
      </c>
      <c r="S129" s="127">
        <f>R129*3</f>
        <v>142488</v>
      </c>
      <c r="T129" s="129" t="s">
        <v>460</v>
      </c>
      <c r="U129" s="204" t="s">
        <v>170</v>
      </c>
      <c r="V129" s="1" t="s">
        <v>915</v>
      </c>
    </row>
    <row r="130" spans="1:22" ht="26.25" x14ac:dyDescent="0.25">
      <c r="A130" s="142" t="s">
        <v>411</v>
      </c>
      <c r="B130" s="133" t="s">
        <v>450</v>
      </c>
      <c r="C130" s="39" t="str">
        <f t="shared" si="1"/>
        <v>EIA Qua</v>
      </c>
      <c r="D130" s="138" t="s">
        <v>451</v>
      </c>
      <c r="E130" s="41" t="s">
        <v>1484</v>
      </c>
      <c r="F130" s="41" t="s">
        <v>1480</v>
      </c>
      <c r="G130" s="41" t="s">
        <v>1473</v>
      </c>
      <c r="H130" s="130" t="s">
        <v>917</v>
      </c>
      <c r="I130" s="126" t="s">
        <v>465</v>
      </c>
      <c r="J130" s="131" t="s">
        <v>462</v>
      </c>
      <c r="K130" s="126" t="s">
        <v>455</v>
      </c>
      <c r="L130" s="126" t="s">
        <v>76</v>
      </c>
      <c r="M130" s="126" t="s">
        <v>463</v>
      </c>
      <c r="N130" s="126" t="s">
        <v>466</v>
      </c>
      <c r="O130" s="144">
        <v>48983</v>
      </c>
      <c r="P130" s="127" t="s">
        <v>459</v>
      </c>
      <c r="Q130" s="127"/>
      <c r="R130" s="128">
        <f>O130</f>
        <v>48983</v>
      </c>
      <c r="S130" s="132">
        <f>R130*3</f>
        <v>146949</v>
      </c>
      <c r="T130" s="129" t="s">
        <v>460</v>
      </c>
      <c r="U130" s="204" t="s">
        <v>170</v>
      </c>
      <c r="V130" s="1" t="s">
        <v>915</v>
      </c>
    </row>
    <row r="131" spans="1:22" ht="26.25" x14ac:dyDescent="0.25">
      <c r="A131" s="142" t="s">
        <v>411</v>
      </c>
      <c r="B131" s="133" t="s">
        <v>450</v>
      </c>
      <c r="C131" s="39" t="str">
        <f t="shared" ref="C131:C201" si="3">LEFT(I131,7)</f>
        <v>Anti-Hu</v>
      </c>
      <c r="D131" s="138" t="s">
        <v>451</v>
      </c>
      <c r="E131" s="41" t="s">
        <v>1484</v>
      </c>
      <c r="F131" s="41" t="s">
        <v>1480</v>
      </c>
      <c r="G131" s="41" t="s">
        <v>1473</v>
      </c>
      <c r="H131" s="133" t="s">
        <v>467</v>
      </c>
      <c r="I131" s="133" t="s">
        <v>468</v>
      </c>
      <c r="J131" s="134" t="s">
        <v>469</v>
      </c>
      <c r="K131" s="126" t="s">
        <v>455</v>
      </c>
      <c r="L131" s="135" t="s">
        <v>470</v>
      </c>
      <c r="M131" s="135" t="s">
        <v>471</v>
      </c>
      <c r="N131" s="135" t="s">
        <v>70</v>
      </c>
      <c r="O131" s="144">
        <v>6783.4710743801652</v>
      </c>
      <c r="P131" s="136" t="s">
        <v>472</v>
      </c>
      <c r="Q131" s="136"/>
      <c r="R131" s="128">
        <v>6783.4710743801652</v>
      </c>
      <c r="S131" s="128">
        <v>6783.4710743801652</v>
      </c>
      <c r="T131" s="129" t="s">
        <v>460</v>
      </c>
      <c r="U131" s="1" t="s">
        <v>386</v>
      </c>
    </row>
    <row r="132" spans="1:22" ht="26.25" x14ac:dyDescent="0.25">
      <c r="A132" s="142" t="s">
        <v>411</v>
      </c>
      <c r="B132" s="133" t="s">
        <v>450</v>
      </c>
      <c r="C132" s="39" t="str">
        <f t="shared" si="3"/>
        <v>Anti-Hu</v>
      </c>
      <c r="D132" s="138" t="s">
        <v>451</v>
      </c>
      <c r="E132" s="41" t="s">
        <v>1484</v>
      </c>
      <c r="F132" s="41" t="s">
        <v>1480</v>
      </c>
      <c r="G132" s="41" t="s">
        <v>1473</v>
      </c>
      <c r="H132" s="133" t="s">
        <v>473</v>
      </c>
      <c r="I132" s="133" t="s">
        <v>474</v>
      </c>
      <c r="J132" s="134" t="s">
        <v>469</v>
      </c>
      <c r="K132" s="126" t="s">
        <v>455</v>
      </c>
      <c r="L132" s="135" t="s">
        <v>470</v>
      </c>
      <c r="M132" s="135" t="s">
        <v>471</v>
      </c>
      <c r="N132" s="135" t="s">
        <v>70</v>
      </c>
      <c r="O132" s="145">
        <v>9234.7107438016537</v>
      </c>
      <c r="P132" s="136" t="s">
        <v>472</v>
      </c>
      <c r="Q132" s="136"/>
      <c r="R132" s="128">
        <v>9234.7107438016537</v>
      </c>
      <c r="S132" s="128">
        <v>9234.7107438016537</v>
      </c>
      <c r="T132" s="129" t="s">
        <v>460</v>
      </c>
      <c r="U132" s="1" t="s">
        <v>386</v>
      </c>
    </row>
    <row r="133" spans="1:22" ht="26.25" x14ac:dyDescent="0.25">
      <c r="A133" s="142" t="s">
        <v>411</v>
      </c>
      <c r="B133" s="133" t="s">
        <v>450</v>
      </c>
      <c r="C133" s="39" t="str">
        <f t="shared" si="3"/>
        <v>Anti-CD</v>
      </c>
      <c r="D133" s="138" t="s">
        <v>451</v>
      </c>
      <c r="E133" s="41" t="s">
        <v>1484</v>
      </c>
      <c r="F133" s="41" t="s">
        <v>1480</v>
      </c>
      <c r="G133" s="41" t="s">
        <v>1473</v>
      </c>
      <c r="H133" s="130">
        <v>345766</v>
      </c>
      <c r="I133" s="133" t="s">
        <v>475</v>
      </c>
      <c r="J133" s="131" t="s">
        <v>476</v>
      </c>
      <c r="K133" s="126" t="s">
        <v>455</v>
      </c>
      <c r="L133" s="135" t="s">
        <v>470</v>
      </c>
      <c r="M133" s="135" t="s">
        <v>471</v>
      </c>
      <c r="N133" s="135" t="s">
        <v>70</v>
      </c>
      <c r="O133" s="145">
        <v>16275.206611570249</v>
      </c>
      <c r="P133" s="136" t="s">
        <v>472</v>
      </c>
      <c r="Q133" s="136"/>
      <c r="R133" s="128">
        <v>16275.206611570249</v>
      </c>
      <c r="S133" s="128">
        <v>16275.206611570249</v>
      </c>
      <c r="T133" s="129" t="s">
        <v>460</v>
      </c>
      <c r="U133" s="1" t="s">
        <v>386</v>
      </c>
    </row>
    <row r="134" spans="1:22" ht="26.25" x14ac:dyDescent="0.25">
      <c r="A134" s="142" t="s">
        <v>411</v>
      </c>
      <c r="B134" s="133" t="s">
        <v>450</v>
      </c>
      <c r="C134" s="39" t="str">
        <f t="shared" si="3"/>
        <v>Anti-CD</v>
      </c>
      <c r="D134" s="138" t="s">
        <v>451</v>
      </c>
      <c r="E134" s="41" t="s">
        <v>1484</v>
      </c>
      <c r="F134" s="41" t="s">
        <v>1480</v>
      </c>
      <c r="G134" s="41" t="s">
        <v>1473</v>
      </c>
      <c r="H134" s="130">
        <v>345789</v>
      </c>
      <c r="I134" s="133" t="s">
        <v>477</v>
      </c>
      <c r="J134" s="131" t="s">
        <v>476</v>
      </c>
      <c r="K134" s="126" t="s">
        <v>455</v>
      </c>
      <c r="L134" s="135" t="s">
        <v>470</v>
      </c>
      <c r="M134" s="135" t="s">
        <v>471</v>
      </c>
      <c r="N134" s="135" t="s">
        <v>70</v>
      </c>
      <c r="O134" s="145">
        <v>8303.3057851239664</v>
      </c>
      <c r="P134" s="136" t="s">
        <v>472</v>
      </c>
      <c r="Q134" s="136"/>
      <c r="R134" s="128">
        <v>8303.3057851239664</v>
      </c>
      <c r="S134" s="128">
        <v>8303.3057851239664</v>
      </c>
      <c r="T134" s="129" t="s">
        <v>460</v>
      </c>
      <c r="U134" s="1" t="s">
        <v>386</v>
      </c>
    </row>
    <row r="135" spans="1:22" ht="26.25" x14ac:dyDescent="0.25">
      <c r="A135" s="142" t="s">
        <v>411</v>
      </c>
      <c r="B135" s="133" t="s">
        <v>450</v>
      </c>
      <c r="C135" s="39" t="str">
        <f t="shared" si="3"/>
        <v>EasySep</v>
      </c>
      <c r="D135" s="138" t="s">
        <v>451</v>
      </c>
      <c r="E135" s="41" t="s">
        <v>1484</v>
      </c>
      <c r="F135" s="41" t="s">
        <v>1480</v>
      </c>
      <c r="G135" s="41" t="s">
        <v>1473</v>
      </c>
      <c r="H135" s="130">
        <v>19655</v>
      </c>
      <c r="I135" s="133" t="s">
        <v>478</v>
      </c>
      <c r="J135" s="131" t="s">
        <v>479</v>
      </c>
      <c r="K135" s="126" t="s">
        <v>455</v>
      </c>
      <c r="L135" s="135" t="s">
        <v>470</v>
      </c>
      <c r="M135" s="135" t="s">
        <v>471</v>
      </c>
      <c r="N135" s="135" t="s">
        <v>70</v>
      </c>
      <c r="O135" s="145">
        <v>11200</v>
      </c>
      <c r="P135" s="136" t="s">
        <v>472</v>
      </c>
      <c r="Q135" s="136"/>
      <c r="R135" s="128">
        <v>11200</v>
      </c>
      <c r="S135" s="128">
        <v>11200</v>
      </c>
      <c r="T135" s="129" t="s">
        <v>460</v>
      </c>
      <c r="U135" s="1" t="s">
        <v>386</v>
      </c>
    </row>
    <row r="136" spans="1:22" ht="26.25" x14ac:dyDescent="0.25">
      <c r="A136" s="142" t="s">
        <v>411</v>
      </c>
      <c r="B136" s="133" t="s">
        <v>450</v>
      </c>
      <c r="C136" s="39" t="str">
        <f t="shared" si="3"/>
        <v>Anti-Hu</v>
      </c>
      <c r="D136" s="138" t="s">
        <v>451</v>
      </c>
      <c r="E136" s="41" t="s">
        <v>1484</v>
      </c>
      <c r="F136" s="41" t="s">
        <v>1480</v>
      </c>
      <c r="G136" s="41" t="s">
        <v>1473</v>
      </c>
      <c r="H136" s="130" t="s">
        <v>480</v>
      </c>
      <c r="I136" s="126" t="s">
        <v>481</v>
      </c>
      <c r="J136" s="158" t="s">
        <v>482</v>
      </c>
      <c r="K136" s="137">
        <v>11616</v>
      </c>
      <c r="L136" s="435" t="s">
        <v>483</v>
      </c>
      <c r="M136" s="435" t="s">
        <v>484</v>
      </c>
      <c r="N136" s="435" t="s">
        <v>485</v>
      </c>
      <c r="O136" s="143">
        <v>11616</v>
      </c>
      <c r="P136" s="436" t="s">
        <v>486</v>
      </c>
      <c r="Q136" s="322"/>
      <c r="R136" s="143">
        <v>11616</v>
      </c>
      <c r="S136" s="143">
        <f>R136*2</f>
        <v>23232</v>
      </c>
      <c r="T136" s="434" t="s">
        <v>487</v>
      </c>
      <c r="U136" s="1" t="s">
        <v>386</v>
      </c>
    </row>
    <row r="137" spans="1:22" ht="26.25" x14ac:dyDescent="0.25">
      <c r="A137" s="142" t="s">
        <v>411</v>
      </c>
      <c r="B137" s="133" t="s">
        <v>450</v>
      </c>
      <c r="C137" s="39" t="str">
        <f t="shared" si="3"/>
        <v>Anti-HL</v>
      </c>
      <c r="D137" s="138" t="s">
        <v>451</v>
      </c>
      <c r="E137" s="41" t="s">
        <v>1484</v>
      </c>
      <c r="F137" s="41" t="s">
        <v>1480</v>
      </c>
      <c r="G137" s="41" t="s">
        <v>1473</v>
      </c>
      <c r="H137" s="130" t="s">
        <v>488</v>
      </c>
      <c r="I137" s="126" t="s">
        <v>489</v>
      </c>
      <c r="J137" s="158" t="s">
        <v>482</v>
      </c>
      <c r="K137" s="137">
        <v>8518</v>
      </c>
      <c r="L137" s="435"/>
      <c r="M137" s="435"/>
      <c r="N137" s="435"/>
      <c r="O137" s="143">
        <v>8518</v>
      </c>
      <c r="P137" s="436"/>
      <c r="Q137" s="322"/>
      <c r="R137" s="143">
        <v>8518</v>
      </c>
      <c r="S137" s="143">
        <f t="shared" ref="S137:S141" si="4">R137*2</f>
        <v>17036</v>
      </c>
      <c r="T137" s="434"/>
      <c r="U137" s="1" t="s">
        <v>386</v>
      </c>
    </row>
    <row r="138" spans="1:22" ht="26.25" x14ac:dyDescent="0.25">
      <c r="A138" s="142" t="s">
        <v>411</v>
      </c>
      <c r="B138" s="133" t="s">
        <v>450</v>
      </c>
      <c r="C138" s="39" t="str">
        <f t="shared" si="3"/>
        <v>Anti-HL</v>
      </c>
      <c r="D138" s="138" t="s">
        <v>451</v>
      </c>
      <c r="E138" s="41" t="s">
        <v>1484</v>
      </c>
      <c r="F138" s="41" t="s">
        <v>1480</v>
      </c>
      <c r="G138" s="41" t="s">
        <v>1473</v>
      </c>
      <c r="H138" s="130" t="s">
        <v>490</v>
      </c>
      <c r="I138" s="126" t="s">
        <v>491</v>
      </c>
      <c r="J138" s="158" t="s">
        <v>482</v>
      </c>
      <c r="K138" s="137">
        <v>8518</v>
      </c>
      <c r="L138" s="435"/>
      <c r="M138" s="435"/>
      <c r="N138" s="435"/>
      <c r="O138" s="143">
        <v>8518</v>
      </c>
      <c r="P138" s="436"/>
      <c r="Q138" s="322"/>
      <c r="R138" s="143">
        <v>8518</v>
      </c>
      <c r="S138" s="143">
        <f t="shared" si="4"/>
        <v>17036</v>
      </c>
      <c r="T138" s="434"/>
      <c r="U138" s="1" t="s">
        <v>386</v>
      </c>
    </row>
    <row r="139" spans="1:22" ht="26.25" x14ac:dyDescent="0.25">
      <c r="A139" s="142" t="s">
        <v>411</v>
      </c>
      <c r="B139" s="133" t="s">
        <v>450</v>
      </c>
      <c r="C139" s="39" t="str">
        <f t="shared" si="3"/>
        <v>HLA cla</v>
      </c>
      <c r="D139" s="138" t="s">
        <v>451</v>
      </c>
      <c r="E139" s="41" t="s">
        <v>1484</v>
      </c>
      <c r="F139" s="41" t="s">
        <v>1480</v>
      </c>
      <c r="G139" s="41" t="s">
        <v>1473</v>
      </c>
      <c r="H139" s="130" t="s">
        <v>492</v>
      </c>
      <c r="I139" s="126" t="s">
        <v>493</v>
      </c>
      <c r="J139" s="131" t="s">
        <v>494</v>
      </c>
      <c r="K139" s="137">
        <v>13700</v>
      </c>
      <c r="L139" s="435"/>
      <c r="M139" s="435"/>
      <c r="N139" s="435"/>
      <c r="O139" s="143">
        <v>13700</v>
      </c>
      <c r="P139" s="436"/>
      <c r="Q139" s="322"/>
      <c r="R139" s="143">
        <v>13700</v>
      </c>
      <c r="S139" s="143">
        <f t="shared" si="4"/>
        <v>27400</v>
      </c>
      <c r="T139" s="434"/>
      <c r="U139" s="1" t="s">
        <v>386</v>
      </c>
    </row>
    <row r="140" spans="1:22" ht="26.25" x14ac:dyDescent="0.25">
      <c r="A140" s="142" t="s">
        <v>411</v>
      </c>
      <c r="B140" s="133" t="s">
        <v>450</v>
      </c>
      <c r="C140" s="39" t="str">
        <f t="shared" si="3"/>
        <v>HLA-E m</v>
      </c>
      <c r="D140" s="138" t="s">
        <v>451</v>
      </c>
      <c r="E140" s="41" t="s">
        <v>1484</v>
      </c>
      <c r="F140" s="41" t="s">
        <v>1480</v>
      </c>
      <c r="G140" s="41" t="s">
        <v>1473</v>
      </c>
      <c r="H140" s="130" t="s">
        <v>495</v>
      </c>
      <c r="I140" s="126" t="s">
        <v>496</v>
      </c>
      <c r="J140" s="158" t="s">
        <v>497</v>
      </c>
      <c r="K140" s="137">
        <v>7307</v>
      </c>
      <c r="L140" s="435"/>
      <c r="M140" s="435"/>
      <c r="N140" s="435"/>
      <c r="O140" s="143">
        <v>7307</v>
      </c>
      <c r="P140" s="436"/>
      <c r="Q140" s="322"/>
      <c r="R140" s="143">
        <v>7307</v>
      </c>
      <c r="S140" s="143">
        <f t="shared" si="4"/>
        <v>14614</v>
      </c>
      <c r="T140" s="434"/>
      <c r="U140" s="1" t="s">
        <v>386</v>
      </c>
    </row>
    <row r="141" spans="1:22" ht="26.25" x14ac:dyDescent="0.25">
      <c r="A141" s="142" t="s">
        <v>411</v>
      </c>
      <c r="B141" s="133" t="s">
        <v>450</v>
      </c>
      <c r="C141" s="39" t="str">
        <f t="shared" si="3"/>
        <v>HLA-G M</v>
      </c>
      <c r="D141" s="138" t="s">
        <v>451</v>
      </c>
      <c r="E141" s="41" t="s">
        <v>1484</v>
      </c>
      <c r="F141" s="41" t="s">
        <v>1480</v>
      </c>
      <c r="G141" s="41" t="s">
        <v>1473</v>
      </c>
      <c r="H141" s="130" t="s">
        <v>498</v>
      </c>
      <c r="I141" s="126" t="s">
        <v>499</v>
      </c>
      <c r="J141" s="158" t="s">
        <v>497</v>
      </c>
      <c r="K141" s="137">
        <v>9146</v>
      </c>
      <c r="L141" s="435"/>
      <c r="M141" s="435"/>
      <c r="N141" s="435"/>
      <c r="O141" s="143">
        <v>9146</v>
      </c>
      <c r="P141" s="436"/>
      <c r="Q141" s="322"/>
      <c r="R141" s="143">
        <v>9146</v>
      </c>
      <c r="S141" s="143">
        <f t="shared" si="4"/>
        <v>18292</v>
      </c>
      <c r="T141" s="434"/>
      <c r="U141" s="1" t="s">
        <v>386</v>
      </c>
    </row>
    <row r="142" spans="1:22" ht="26.25" x14ac:dyDescent="0.25">
      <c r="A142" s="142" t="s">
        <v>411</v>
      </c>
      <c r="B142" s="133" t="s">
        <v>450</v>
      </c>
      <c r="C142" s="39" t="str">
        <f t="shared" si="3"/>
        <v>Brillia</v>
      </c>
      <c r="D142" s="138" t="s">
        <v>451</v>
      </c>
      <c r="E142" s="41" t="s">
        <v>1484</v>
      </c>
      <c r="F142" s="41" t="s">
        <v>1480</v>
      </c>
      <c r="G142" s="41" t="s">
        <v>1473</v>
      </c>
      <c r="H142" s="130" t="s">
        <v>500</v>
      </c>
      <c r="I142" s="126" t="s">
        <v>501</v>
      </c>
      <c r="J142" s="158" t="s">
        <v>502</v>
      </c>
      <c r="K142" s="137">
        <v>9914</v>
      </c>
      <c r="L142" s="435"/>
      <c r="M142" s="435"/>
      <c r="N142" s="435"/>
      <c r="O142" s="143">
        <v>9914</v>
      </c>
      <c r="P142" s="436"/>
      <c r="Q142" s="322"/>
      <c r="R142" s="143">
        <v>9914</v>
      </c>
      <c r="S142" s="143">
        <f>R142*2</f>
        <v>19828</v>
      </c>
      <c r="T142" s="434"/>
      <c r="U142" s="204" t="s">
        <v>170</v>
      </c>
      <c r="V142" s="1" t="s">
        <v>780</v>
      </c>
    </row>
    <row r="143" spans="1:22" ht="26.25" x14ac:dyDescent="0.25">
      <c r="A143" s="142" t="s">
        <v>411</v>
      </c>
      <c r="B143" s="133" t="s">
        <v>450</v>
      </c>
      <c r="C143" s="39" t="str">
        <f t="shared" si="3"/>
        <v xml:space="preserve"> Brilli</v>
      </c>
      <c r="D143" s="138" t="s">
        <v>451</v>
      </c>
      <c r="E143" s="41" t="s">
        <v>1484</v>
      </c>
      <c r="F143" s="41" t="s">
        <v>1480</v>
      </c>
      <c r="G143" s="41" t="s">
        <v>1473</v>
      </c>
      <c r="H143" s="130" t="s">
        <v>503</v>
      </c>
      <c r="I143" s="126" t="s">
        <v>504</v>
      </c>
      <c r="J143" s="158" t="s">
        <v>502</v>
      </c>
      <c r="K143" s="137">
        <v>9914</v>
      </c>
      <c r="L143" s="435"/>
      <c r="M143" s="435"/>
      <c r="N143" s="435"/>
      <c r="O143" s="143">
        <v>9914</v>
      </c>
      <c r="P143" s="436"/>
      <c r="Q143" s="322"/>
      <c r="R143" s="143">
        <v>9914</v>
      </c>
      <c r="S143" s="143">
        <f t="shared" ref="S143:S162" si="5">R143*2</f>
        <v>19828</v>
      </c>
      <c r="T143" s="434"/>
      <c r="U143" s="204" t="s">
        <v>170</v>
      </c>
      <c r="V143" s="1" t="s">
        <v>780</v>
      </c>
    </row>
    <row r="144" spans="1:22" ht="26.25" x14ac:dyDescent="0.25">
      <c r="A144" s="142" t="s">
        <v>411</v>
      </c>
      <c r="B144" s="133" t="s">
        <v>450</v>
      </c>
      <c r="C144" s="39" t="str">
        <f t="shared" si="3"/>
        <v>Brillia</v>
      </c>
      <c r="D144" s="138" t="s">
        <v>451</v>
      </c>
      <c r="E144" s="41" t="s">
        <v>1484</v>
      </c>
      <c r="F144" s="41" t="s">
        <v>1480</v>
      </c>
      <c r="G144" s="41" t="s">
        <v>1473</v>
      </c>
      <c r="H144" s="130" t="s">
        <v>505</v>
      </c>
      <c r="I144" s="126" t="s">
        <v>506</v>
      </c>
      <c r="J144" s="158" t="s">
        <v>502</v>
      </c>
      <c r="K144" s="137">
        <v>9393</v>
      </c>
      <c r="L144" s="435"/>
      <c r="M144" s="435"/>
      <c r="N144" s="435"/>
      <c r="O144" s="143">
        <v>9393</v>
      </c>
      <c r="P144" s="436"/>
      <c r="Q144" s="322"/>
      <c r="R144" s="143">
        <v>9393</v>
      </c>
      <c r="S144" s="143">
        <f t="shared" si="5"/>
        <v>18786</v>
      </c>
      <c r="T144" s="434"/>
      <c r="U144" s="204" t="s">
        <v>170</v>
      </c>
      <c r="V144" s="1" t="s">
        <v>780</v>
      </c>
    </row>
    <row r="145" spans="1:22" ht="26.25" x14ac:dyDescent="0.25">
      <c r="A145" s="142" t="s">
        <v>411</v>
      </c>
      <c r="B145" s="133" t="s">
        <v>450</v>
      </c>
      <c r="C145" s="39" t="str">
        <f t="shared" si="3"/>
        <v xml:space="preserve"> PE/Daz</v>
      </c>
      <c r="D145" s="138" t="s">
        <v>451</v>
      </c>
      <c r="E145" s="41" t="s">
        <v>1484</v>
      </c>
      <c r="F145" s="41" t="s">
        <v>1480</v>
      </c>
      <c r="G145" s="41" t="s">
        <v>1473</v>
      </c>
      <c r="H145" s="130" t="s">
        <v>507</v>
      </c>
      <c r="I145" s="126" t="s">
        <v>508</v>
      </c>
      <c r="J145" s="158" t="s">
        <v>502</v>
      </c>
      <c r="K145" s="137">
        <v>9331</v>
      </c>
      <c r="L145" s="435"/>
      <c r="M145" s="435"/>
      <c r="N145" s="435"/>
      <c r="O145" s="143">
        <v>9331</v>
      </c>
      <c r="P145" s="436"/>
      <c r="Q145" s="322"/>
      <c r="R145" s="143">
        <v>9331</v>
      </c>
      <c r="S145" s="143">
        <f t="shared" si="5"/>
        <v>18662</v>
      </c>
      <c r="T145" s="434"/>
      <c r="U145" s="204" t="s">
        <v>170</v>
      </c>
      <c r="V145" s="1" t="s">
        <v>780</v>
      </c>
    </row>
    <row r="146" spans="1:22" ht="26.25" x14ac:dyDescent="0.25">
      <c r="A146" s="142" t="s">
        <v>411</v>
      </c>
      <c r="B146" s="133" t="s">
        <v>450</v>
      </c>
      <c r="C146" s="39" t="str">
        <f t="shared" si="3"/>
        <v>Brillia</v>
      </c>
      <c r="D146" s="138" t="s">
        <v>451</v>
      </c>
      <c r="E146" s="41" t="s">
        <v>1484</v>
      </c>
      <c r="F146" s="41" t="s">
        <v>1480</v>
      </c>
      <c r="G146" s="41" t="s">
        <v>1473</v>
      </c>
      <c r="H146" s="130" t="s">
        <v>509</v>
      </c>
      <c r="I146" s="126" t="s">
        <v>510</v>
      </c>
      <c r="J146" s="158" t="s">
        <v>502</v>
      </c>
      <c r="K146" s="137">
        <v>9914</v>
      </c>
      <c r="L146" s="435"/>
      <c r="M146" s="435"/>
      <c r="N146" s="435"/>
      <c r="O146" s="143">
        <v>9914</v>
      </c>
      <c r="P146" s="436"/>
      <c r="Q146" s="322"/>
      <c r="R146" s="143">
        <v>9914</v>
      </c>
      <c r="S146" s="143">
        <f t="shared" si="5"/>
        <v>19828</v>
      </c>
      <c r="T146" s="434"/>
      <c r="U146" s="204" t="s">
        <v>170</v>
      </c>
      <c r="V146" s="1" t="s">
        <v>780</v>
      </c>
    </row>
    <row r="147" spans="1:22" ht="26.25" x14ac:dyDescent="0.25">
      <c r="A147" s="142" t="s">
        <v>411</v>
      </c>
      <c r="B147" s="133" t="s">
        <v>450</v>
      </c>
      <c r="C147" s="39" t="str">
        <f t="shared" si="3"/>
        <v xml:space="preserve"> PE/Cy7</v>
      </c>
      <c r="D147" s="138" t="s">
        <v>451</v>
      </c>
      <c r="E147" s="41" t="s">
        <v>1484</v>
      </c>
      <c r="F147" s="41" t="s">
        <v>1480</v>
      </c>
      <c r="G147" s="41" t="s">
        <v>1473</v>
      </c>
      <c r="H147" s="130" t="s">
        <v>511</v>
      </c>
      <c r="I147" s="126" t="s">
        <v>512</v>
      </c>
      <c r="J147" s="158" t="s">
        <v>502</v>
      </c>
      <c r="K147" s="137">
        <v>7906</v>
      </c>
      <c r="L147" s="435"/>
      <c r="M147" s="435"/>
      <c r="N147" s="435"/>
      <c r="O147" s="143">
        <v>7906</v>
      </c>
      <c r="P147" s="436"/>
      <c r="Q147" s="322"/>
      <c r="R147" s="143">
        <v>7906</v>
      </c>
      <c r="S147" s="143">
        <f t="shared" si="5"/>
        <v>15812</v>
      </c>
      <c r="T147" s="434"/>
      <c r="U147" s="204" t="s">
        <v>170</v>
      </c>
      <c r="V147" s="1" t="s">
        <v>780</v>
      </c>
    </row>
    <row r="148" spans="1:22" ht="26.25" x14ac:dyDescent="0.25">
      <c r="A148" s="142" t="s">
        <v>411</v>
      </c>
      <c r="B148" s="133" t="s">
        <v>450</v>
      </c>
      <c r="C148" s="39" t="str">
        <f t="shared" si="3"/>
        <v xml:space="preserve"> Pacifi</v>
      </c>
      <c r="D148" s="138" t="s">
        <v>451</v>
      </c>
      <c r="E148" s="41" t="s">
        <v>1484</v>
      </c>
      <c r="F148" s="41" t="s">
        <v>1480</v>
      </c>
      <c r="G148" s="41" t="s">
        <v>1473</v>
      </c>
      <c r="H148" s="130" t="s">
        <v>513</v>
      </c>
      <c r="I148" s="126" t="s">
        <v>514</v>
      </c>
      <c r="J148" s="158" t="s">
        <v>502</v>
      </c>
      <c r="K148" s="137">
        <v>7906</v>
      </c>
      <c r="L148" s="435"/>
      <c r="M148" s="435"/>
      <c r="N148" s="435"/>
      <c r="O148" s="143">
        <v>7906</v>
      </c>
      <c r="P148" s="436"/>
      <c r="Q148" s="322"/>
      <c r="R148" s="143">
        <v>7906</v>
      </c>
      <c r="S148" s="143">
        <f t="shared" si="5"/>
        <v>15812</v>
      </c>
      <c r="T148" s="434"/>
      <c r="U148" s="204" t="s">
        <v>170</v>
      </c>
      <c r="V148" s="1" t="s">
        <v>780</v>
      </c>
    </row>
    <row r="149" spans="1:22" ht="26.25" x14ac:dyDescent="0.25">
      <c r="A149" s="142" t="s">
        <v>411</v>
      </c>
      <c r="B149" s="133" t="s">
        <v>450</v>
      </c>
      <c r="C149" s="39" t="str">
        <f t="shared" si="3"/>
        <v xml:space="preserve"> PE/Cy5</v>
      </c>
      <c r="D149" s="138" t="s">
        <v>451</v>
      </c>
      <c r="E149" s="41" t="s">
        <v>1484</v>
      </c>
      <c r="F149" s="41" t="s">
        <v>1480</v>
      </c>
      <c r="G149" s="41" t="s">
        <v>1473</v>
      </c>
      <c r="H149" s="130" t="s">
        <v>515</v>
      </c>
      <c r="I149" s="126" t="s">
        <v>516</v>
      </c>
      <c r="J149" s="158" t="s">
        <v>502</v>
      </c>
      <c r="K149" s="137">
        <v>5797</v>
      </c>
      <c r="L149" s="435"/>
      <c r="M149" s="435"/>
      <c r="N149" s="435"/>
      <c r="O149" s="143">
        <v>5797</v>
      </c>
      <c r="P149" s="436"/>
      <c r="Q149" s="322"/>
      <c r="R149" s="143">
        <v>5797</v>
      </c>
      <c r="S149" s="143">
        <f t="shared" si="5"/>
        <v>11594</v>
      </c>
      <c r="T149" s="434"/>
      <c r="U149" s="204" t="s">
        <v>170</v>
      </c>
      <c r="V149" s="1" t="s">
        <v>780</v>
      </c>
    </row>
    <row r="150" spans="1:22" ht="26.25" x14ac:dyDescent="0.25">
      <c r="A150" s="142" t="s">
        <v>411</v>
      </c>
      <c r="B150" s="133" t="s">
        <v>450</v>
      </c>
      <c r="C150" s="39" t="str">
        <f t="shared" si="3"/>
        <v xml:space="preserve"> Brilli</v>
      </c>
      <c r="D150" s="138" t="s">
        <v>451</v>
      </c>
      <c r="E150" s="41" t="s">
        <v>1484</v>
      </c>
      <c r="F150" s="41" t="s">
        <v>1480</v>
      </c>
      <c r="G150" s="41" t="s">
        <v>1473</v>
      </c>
      <c r="H150" s="130" t="s">
        <v>517</v>
      </c>
      <c r="I150" s="126" t="s">
        <v>518</v>
      </c>
      <c r="J150" s="158" t="s">
        <v>502</v>
      </c>
      <c r="K150" s="137">
        <v>9655</v>
      </c>
      <c r="L150" s="435"/>
      <c r="M150" s="435"/>
      <c r="N150" s="435"/>
      <c r="O150" s="143">
        <v>9655</v>
      </c>
      <c r="P150" s="436"/>
      <c r="Q150" s="322"/>
      <c r="R150" s="143">
        <v>9655</v>
      </c>
      <c r="S150" s="143">
        <f t="shared" si="5"/>
        <v>19310</v>
      </c>
      <c r="T150" s="434"/>
      <c r="U150" s="204" t="s">
        <v>170</v>
      </c>
      <c r="V150" s="1" t="s">
        <v>780</v>
      </c>
    </row>
    <row r="151" spans="1:22" ht="26.25" x14ac:dyDescent="0.25">
      <c r="A151" s="142" t="s">
        <v>411</v>
      </c>
      <c r="B151" s="133" t="s">
        <v>450</v>
      </c>
      <c r="C151" s="39" t="str">
        <f t="shared" si="3"/>
        <v>FITC an</v>
      </c>
      <c r="D151" s="138" t="s">
        <v>451</v>
      </c>
      <c r="E151" s="41" t="s">
        <v>1484</v>
      </c>
      <c r="F151" s="41" t="s">
        <v>1480</v>
      </c>
      <c r="G151" s="41" t="s">
        <v>1473</v>
      </c>
      <c r="H151" s="130" t="s">
        <v>519</v>
      </c>
      <c r="I151" s="126" t="s">
        <v>520</v>
      </c>
      <c r="J151" s="158" t="s">
        <v>502</v>
      </c>
      <c r="K151" s="137">
        <v>1490</v>
      </c>
      <c r="L151" s="435"/>
      <c r="M151" s="435"/>
      <c r="N151" s="435"/>
      <c r="O151" s="143">
        <v>1490</v>
      </c>
      <c r="P151" s="436"/>
      <c r="Q151" s="322"/>
      <c r="R151" s="143">
        <v>1490</v>
      </c>
      <c r="S151" s="143">
        <f t="shared" si="5"/>
        <v>2980</v>
      </c>
      <c r="T151" s="434"/>
      <c r="U151" s="204" t="s">
        <v>170</v>
      </c>
      <c r="V151" s="1" t="s">
        <v>780</v>
      </c>
    </row>
    <row r="152" spans="1:22" ht="26.25" x14ac:dyDescent="0.25">
      <c r="A152" s="142" t="s">
        <v>411</v>
      </c>
      <c r="B152" s="133" t="s">
        <v>450</v>
      </c>
      <c r="C152" s="39" t="str">
        <f t="shared" si="3"/>
        <v>Brillia</v>
      </c>
      <c r="D152" s="138" t="s">
        <v>451</v>
      </c>
      <c r="E152" s="41" t="s">
        <v>1484</v>
      </c>
      <c r="F152" s="41" t="s">
        <v>1480</v>
      </c>
      <c r="G152" s="41" t="s">
        <v>1473</v>
      </c>
      <c r="H152" s="130" t="s">
        <v>521</v>
      </c>
      <c r="I152" s="126" t="s">
        <v>522</v>
      </c>
      <c r="J152" s="158" t="s">
        <v>502</v>
      </c>
      <c r="K152" s="137">
        <v>3013</v>
      </c>
      <c r="L152" s="435"/>
      <c r="M152" s="435"/>
      <c r="N152" s="435"/>
      <c r="O152" s="143">
        <v>3013</v>
      </c>
      <c r="P152" s="436"/>
      <c r="Q152" s="322"/>
      <c r="R152" s="143">
        <v>3013</v>
      </c>
      <c r="S152" s="143">
        <f t="shared" si="5"/>
        <v>6026</v>
      </c>
      <c r="T152" s="434"/>
      <c r="U152" s="204" t="s">
        <v>170</v>
      </c>
      <c r="V152" s="1" t="s">
        <v>780</v>
      </c>
    </row>
    <row r="153" spans="1:22" ht="26.25" x14ac:dyDescent="0.25">
      <c r="A153" s="142" t="s">
        <v>411</v>
      </c>
      <c r="B153" s="133" t="s">
        <v>450</v>
      </c>
      <c r="C153" s="39" t="str">
        <f t="shared" si="3"/>
        <v>ROR gam</v>
      </c>
      <c r="D153" s="138" t="s">
        <v>451</v>
      </c>
      <c r="E153" s="41" t="s">
        <v>1484</v>
      </c>
      <c r="F153" s="41" t="s">
        <v>1480</v>
      </c>
      <c r="G153" s="41" t="s">
        <v>1473</v>
      </c>
      <c r="H153" s="130" t="s">
        <v>523</v>
      </c>
      <c r="I153" s="126" t="s">
        <v>524</v>
      </c>
      <c r="J153" s="158" t="s">
        <v>497</v>
      </c>
      <c r="K153" s="137">
        <v>12240</v>
      </c>
      <c r="L153" s="435"/>
      <c r="M153" s="435"/>
      <c r="N153" s="435"/>
      <c r="O153" s="143">
        <v>12240</v>
      </c>
      <c r="P153" s="436"/>
      <c r="Q153" s="322"/>
      <c r="R153" s="143">
        <v>12240</v>
      </c>
      <c r="S153" s="143">
        <f t="shared" si="5"/>
        <v>24480</v>
      </c>
      <c r="T153" s="434"/>
      <c r="U153" s="205" t="s">
        <v>386</v>
      </c>
    </row>
    <row r="154" spans="1:22" ht="26.25" x14ac:dyDescent="0.25">
      <c r="A154" s="142" t="s">
        <v>411</v>
      </c>
      <c r="B154" s="133" t="s">
        <v>450</v>
      </c>
      <c r="C154" s="39" t="str">
        <f t="shared" si="3"/>
        <v>CD4 Mon</v>
      </c>
      <c r="D154" s="138" t="s">
        <v>451</v>
      </c>
      <c r="E154" s="41" t="s">
        <v>1484</v>
      </c>
      <c r="F154" s="41" t="s">
        <v>1480</v>
      </c>
      <c r="G154" s="41" t="s">
        <v>1473</v>
      </c>
      <c r="H154" s="130" t="s">
        <v>525</v>
      </c>
      <c r="I154" s="126" t="s">
        <v>526</v>
      </c>
      <c r="J154" s="158" t="s">
        <v>497</v>
      </c>
      <c r="K154" s="137">
        <v>6700</v>
      </c>
      <c r="L154" s="435"/>
      <c r="M154" s="435"/>
      <c r="N154" s="435"/>
      <c r="O154" s="143">
        <v>6700</v>
      </c>
      <c r="P154" s="436"/>
      <c r="Q154" s="322"/>
      <c r="R154" s="143">
        <v>6700</v>
      </c>
      <c r="S154" s="143">
        <f t="shared" si="5"/>
        <v>13400</v>
      </c>
      <c r="T154" s="434"/>
      <c r="U154" s="205" t="s">
        <v>386</v>
      </c>
    </row>
    <row r="155" spans="1:22" ht="26.25" x14ac:dyDescent="0.25">
      <c r="A155" s="142" t="s">
        <v>411</v>
      </c>
      <c r="B155" s="133" t="s">
        <v>450</v>
      </c>
      <c r="C155" s="39" t="str">
        <f t="shared" si="3"/>
        <v>Anti hu</v>
      </c>
      <c r="D155" s="138" t="s">
        <v>451</v>
      </c>
      <c r="E155" s="41" t="s">
        <v>1484</v>
      </c>
      <c r="F155" s="41" t="s">
        <v>1480</v>
      </c>
      <c r="G155" s="41" t="s">
        <v>1473</v>
      </c>
      <c r="H155" s="130">
        <v>2172620</v>
      </c>
      <c r="I155" s="126" t="s">
        <v>527</v>
      </c>
      <c r="J155" s="158" t="s">
        <v>502</v>
      </c>
      <c r="K155" s="137">
        <v>10100</v>
      </c>
      <c r="L155" s="435"/>
      <c r="M155" s="435"/>
      <c r="N155" s="435"/>
      <c r="O155" s="143">
        <v>10100</v>
      </c>
      <c r="P155" s="436"/>
      <c r="Q155" s="322"/>
      <c r="R155" s="143">
        <v>10100</v>
      </c>
      <c r="S155" s="143">
        <f t="shared" si="5"/>
        <v>20200</v>
      </c>
      <c r="T155" s="434"/>
      <c r="U155" s="204" t="s">
        <v>170</v>
      </c>
      <c r="V155" s="1" t="s">
        <v>780</v>
      </c>
    </row>
    <row r="156" spans="1:22" ht="26.25" x14ac:dyDescent="0.25">
      <c r="A156" s="142" t="s">
        <v>411</v>
      </c>
      <c r="B156" s="133" t="s">
        <v>450</v>
      </c>
      <c r="C156" s="39" t="str">
        <f t="shared" si="3"/>
        <v>Anti hu</v>
      </c>
      <c r="D156" s="138" t="s">
        <v>451</v>
      </c>
      <c r="E156" s="41" t="s">
        <v>1484</v>
      </c>
      <c r="F156" s="41" t="s">
        <v>1480</v>
      </c>
      <c r="G156" s="41" t="s">
        <v>1473</v>
      </c>
      <c r="H156" s="130">
        <v>2341100</v>
      </c>
      <c r="I156" s="126" t="s">
        <v>528</v>
      </c>
      <c r="J156" s="158" t="s">
        <v>502</v>
      </c>
      <c r="K156" s="137">
        <v>9137</v>
      </c>
      <c r="L156" s="435"/>
      <c r="M156" s="435"/>
      <c r="N156" s="435"/>
      <c r="O156" s="143">
        <v>9137</v>
      </c>
      <c r="P156" s="436"/>
      <c r="Q156" s="322"/>
      <c r="R156" s="143">
        <v>9137</v>
      </c>
      <c r="S156" s="143">
        <f t="shared" si="5"/>
        <v>18274</v>
      </c>
      <c r="T156" s="434"/>
      <c r="U156" s="204" t="s">
        <v>170</v>
      </c>
      <c r="V156" s="1" t="s">
        <v>780</v>
      </c>
    </row>
    <row r="157" spans="1:22" ht="26.25" x14ac:dyDescent="0.25">
      <c r="A157" s="142" t="s">
        <v>411</v>
      </c>
      <c r="B157" s="133" t="s">
        <v>450</v>
      </c>
      <c r="C157" s="39" t="str">
        <f t="shared" si="3"/>
        <v>Anti hu</v>
      </c>
      <c r="D157" s="138" t="s">
        <v>451</v>
      </c>
      <c r="E157" s="41" t="s">
        <v>1484</v>
      </c>
      <c r="F157" s="41" t="s">
        <v>1480</v>
      </c>
      <c r="G157" s="41" t="s">
        <v>1473</v>
      </c>
      <c r="H157" s="130">
        <v>2382610</v>
      </c>
      <c r="I157" s="126" t="s">
        <v>529</v>
      </c>
      <c r="J157" s="158" t="s">
        <v>502</v>
      </c>
      <c r="K157" s="137">
        <v>9914</v>
      </c>
      <c r="L157" s="435"/>
      <c r="M157" s="435"/>
      <c r="N157" s="435"/>
      <c r="O157" s="143">
        <v>9914</v>
      </c>
      <c r="P157" s="436"/>
      <c r="Q157" s="322"/>
      <c r="R157" s="143">
        <v>9914</v>
      </c>
      <c r="S157" s="143">
        <f t="shared" si="5"/>
        <v>19828</v>
      </c>
      <c r="T157" s="434"/>
      <c r="U157" s="204" t="s">
        <v>170</v>
      </c>
      <c r="V157" s="1" t="s">
        <v>780</v>
      </c>
    </row>
    <row r="158" spans="1:22" ht="26.25" x14ac:dyDescent="0.25">
      <c r="A158" s="142" t="s">
        <v>411</v>
      </c>
      <c r="B158" s="133" t="s">
        <v>450</v>
      </c>
      <c r="C158" s="39" t="str">
        <f t="shared" si="3"/>
        <v>Anti hu</v>
      </c>
      <c r="D158" s="138" t="s">
        <v>451</v>
      </c>
      <c r="E158" s="41" t="s">
        <v>1484</v>
      </c>
      <c r="F158" s="41" t="s">
        <v>1480</v>
      </c>
      <c r="G158" s="41" t="s">
        <v>1473</v>
      </c>
      <c r="H158" s="130">
        <v>746959</v>
      </c>
      <c r="I158" s="139" t="s">
        <v>530</v>
      </c>
      <c r="J158" s="158" t="s">
        <v>531</v>
      </c>
      <c r="K158" s="137">
        <v>10000</v>
      </c>
      <c r="L158" s="435"/>
      <c r="M158" s="435"/>
      <c r="N158" s="435"/>
      <c r="O158" s="143">
        <v>10000</v>
      </c>
      <c r="P158" s="436"/>
      <c r="Q158" s="322"/>
      <c r="R158" s="143">
        <v>10000</v>
      </c>
      <c r="S158" s="143">
        <f t="shared" si="5"/>
        <v>20000</v>
      </c>
      <c r="T158" s="434"/>
      <c r="U158" s="205" t="s">
        <v>386</v>
      </c>
    </row>
    <row r="159" spans="1:22" ht="26.25" x14ac:dyDescent="0.25">
      <c r="A159" s="142" t="s">
        <v>411</v>
      </c>
      <c r="B159" s="133" t="s">
        <v>450</v>
      </c>
      <c r="C159" s="39" t="str">
        <f t="shared" si="3"/>
        <v>Anti hu</v>
      </c>
      <c r="D159" s="138" t="s">
        <v>451</v>
      </c>
      <c r="E159" s="41" t="s">
        <v>1484</v>
      </c>
      <c r="F159" s="41" t="s">
        <v>1480</v>
      </c>
      <c r="G159" s="41" t="s">
        <v>1473</v>
      </c>
      <c r="H159" s="130">
        <v>746959</v>
      </c>
      <c r="I159" s="139" t="s">
        <v>532</v>
      </c>
      <c r="J159" s="158" t="s">
        <v>531</v>
      </c>
      <c r="K159" s="137">
        <v>10000</v>
      </c>
      <c r="L159" s="435"/>
      <c r="M159" s="435"/>
      <c r="N159" s="435"/>
      <c r="O159" s="143">
        <v>10000</v>
      </c>
      <c r="P159" s="436"/>
      <c r="Q159" s="322"/>
      <c r="R159" s="143">
        <v>10000</v>
      </c>
      <c r="S159" s="143">
        <f t="shared" si="5"/>
        <v>20000</v>
      </c>
      <c r="T159" s="434"/>
      <c r="U159" s="205" t="s">
        <v>386</v>
      </c>
    </row>
    <row r="160" spans="1:22" ht="26.25" x14ac:dyDescent="0.25">
      <c r="A160" s="142" t="s">
        <v>411</v>
      </c>
      <c r="B160" s="133" t="s">
        <v>450</v>
      </c>
      <c r="C160" s="39" t="str">
        <f t="shared" si="3"/>
        <v>Anti hu</v>
      </c>
      <c r="D160" s="138" t="s">
        <v>451</v>
      </c>
      <c r="E160" s="41" t="s">
        <v>1484</v>
      </c>
      <c r="F160" s="41" t="s">
        <v>1480</v>
      </c>
      <c r="G160" s="41" t="s">
        <v>1473</v>
      </c>
      <c r="H160" s="130">
        <v>356620</v>
      </c>
      <c r="I160" s="140" t="s">
        <v>533</v>
      </c>
      <c r="J160" s="158" t="s">
        <v>534</v>
      </c>
      <c r="K160" s="137">
        <v>10000</v>
      </c>
      <c r="L160" s="435"/>
      <c r="M160" s="435"/>
      <c r="N160" s="435"/>
      <c r="O160" s="143">
        <v>10000</v>
      </c>
      <c r="P160" s="436"/>
      <c r="Q160" s="322"/>
      <c r="R160" s="143">
        <v>10000</v>
      </c>
      <c r="S160" s="143">
        <f t="shared" si="5"/>
        <v>20000</v>
      </c>
      <c r="T160" s="434"/>
      <c r="U160" s="205" t="s">
        <v>386</v>
      </c>
    </row>
    <row r="161" spans="1:23" ht="26.25" x14ac:dyDescent="0.25">
      <c r="A161" s="142" t="s">
        <v>411</v>
      </c>
      <c r="B161" s="133" t="s">
        <v>450</v>
      </c>
      <c r="C161" s="39" t="str">
        <f t="shared" si="3"/>
        <v>Anti hu</v>
      </c>
      <c r="D161" s="138" t="s">
        <v>451</v>
      </c>
      <c r="E161" s="41" t="s">
        <v>1484</v>
      </c>
      <c r="F161" s="41" t="s">
        <v>1480</v>
      </c>
      <c r="G161" s="41" t="s">
        <v>1473</v>
      </c>
      <c r="H161" s="130">
        <v>316610</v>
      </c>
      <c r="I161" s="140" t="s">
        <v>535</v>
      </c>
      <c r="J161" s="158" t="s">
        <v>534</v>
      </c>
      <c r="K161" s="137">
        <v>10000</v>
      </c>
      <c r="L161" s="435"/>
      <c r="M161" s="435"/>
      <c r="N161" s="435"/>
      <c r="O161" s="143">
        <v>10000</v>
      </c>
      <c r="P161" s="436"/>
      <c r="Q161" s="322"/>
      <c r="R161" s="143">
        <v>10000</v>
      </c>
      <c r="S161" s="143">
        <f t="shared" si="5"/>
        <v>20000</v>
      </c>
      <c r="T161" s="434"/>
      <c r="U161" s="205" t="s">
        <v>386</v>
      </c>
    </row>
    <row r="162" spans="1:23" ht="26.25" x14ac:dyDescent="0.25">
      <c r="A162" s="142" t="s">
        <v>411</v>
      </c>
      <c r="B162" s="133" t="s">
        <v>450</v>
      </c>
      <c r="C162" s="39" t="str">
        <f t="shared" si="3"/>
        <v>Alexa F</v>
      </c>
      <c r="D162" s="138" t="s">
        <v>451</v>
      </c>
      <c r="E162" s="41" t="s">
        <v>1484</v>
      </c>
      <c r="F162" s="41" t="s">
        <v>1480</v>
      </c>
      <c r="G162" s="41" t="s">
        <v>1473</v>
      </c>
      <c r="H162" s="130">
        <v>2566020</v>
      </c>
      <c r="I162" s="140" t="s">
        <v>536</v>
      </c>
      <c r="J162" s="131" t="s">
        <v>537</v>
      </c>
      <c r="K162" s="141">
        <v>10000</v>
      </c>
      <c r="L162" s="137"/>
      <c r="M162" s="137"/>
      <c r="N162" s="137"/>
      <c r="O162" s="143">
        <v>10000</v>
      </c>
      <c r="P162" s="137"/>
      <c r="Q162" s="137"/>
      <c r="R162" s="143">
        <v>10000</v>
      </c>
      <c r="S162" s="143">
        <f t="shared" si="5"/>
        <v>20000</v>
      </c>
      <c r="T162" s="137"/>
      <c r="U162" s="204" t="s">
        <v>170</v>
      </c>
      <c r="V162" s="1" t="s">
        <v>780</v>
      </c>
    </row>
    <row r="163" spans="1:23" ht="26.25" x14ac:dyDescent="0.25">
      <c r="A163" s="142" t="s">
        <v>411</v>
      </c>
      <c r="B163" s="133" t="s">
        <v>450</v>
      </c>
      <c r="C163" s="39" t="str">
        <f t="shared" si="3"/>
        <v>HLA-ABC</v>
      </c>
      <c r="D163" s="138" t="s">
        <v>451</v>
      </c>
      <c r="E163" s="41" t="s">
        <v>1484</v>
      </c>
      <c r="F163" s="41" t="s">
        <v>1480</v>
      </c>
      <c r="G163" s="41" t="s">
        <v>1473</v>
      </c>
      <c r="H163" s="387" t="s">
        <v>1562</v>
      </c>
      <c r="I163" s="388" t="s">
        <v>1563</v>
      </c>
      <c r="J163" s="422" t="s">
        <v>1564</v>
      </c>
      <c r="K163" s="424" t="s">
        <v>483</v>
      </c>
      <c r="L163" s="126"/>
      <c r="M163" s="424" t="s">
        <v>1565</v>
      </c>
      <c r="N163" s="126"/>
      <c r="O163" s="127">
        <v>7462</v>
      </c>
      <c r="P163" s="382">
        <v>45566</v>
      </c>
      <c r="Q163" s="383"/>
      <c r="R163" s="389">
        <v>7462</v>
      </c>
      <c r="S163" s="384">
        <f>R163*2</f>
        <v>14924</v>
      </c>
      <c r="T163" s="126"/>
      <c r="U163" s="205" t="s">
        <v>386</v>
      </c>
    </row>
    <row r="164" spans="1:23" ht="26.25" x14ac:dyDescent="0.25">
      <c r="A164" s="142" t="s">
        <v>411</v>
      </c>
      <c r="B164" s="133" t="s">
        <v>450</v>
      </c>
      <c r="C164" s="39" t="str">
        <f t="shared" si="3"/>
        <v xml:space="preserve">beta-2 </v>
      </c>
      <c r="D164" s="138" t="s">
        <v>451</v>
      </c>
      <c r="E164" s="41" t="s">
        <v>1484</v>
      </c>
      <c r="F164" s="41" t="s">
        <v>1480</v>
      </c>
      <c r="G164" s="41" t="s">
        <v>1473</v>
      </c>
      <c r="H164" s="387" t="s">
        <v>1566</v>
      </c>
      <c r="I164" s="388" t="s">
        <v>1567</v>
      </c>
      <c r="J164" s="423"/>
      <c r="K164" s="425"/>
      <c r="L164" s="126"/>
      <c r="M164" s="425"/>
      <c r="N164" s="385"/>
      <c r="O164" s="127">
        <v>5814</v>
      </c>
      <c r="P164" s="386"/>
      <c r="Q164" s="383"/>
      <c r="R164" s="127">
        <v>5814</v>
      </c>
      <c r="S164" s="384">
        <f>R164*2</f>
        <v>11628</v>
      </c>
      <c r="T164" s="126"/>
      <c r="U164" s="205" t="s">
        <v>386</v>
      </c>
    </row>
    <row r="165" spans="1:23" ht="26.25" x14ac:dyDescent="0.25">
      <c r="A165" s="142" t="s">
        <v>411</v>
      </c>
      <c r="B165" s="133" t="s">
        <v>450</v>
      </c>
      <c r="C165" s="39" t="str">
        <f t="shared" si="3"/>
        <v>Brillia</v>
      </c>
      <c r="D165" s="138" t="s">
        <v>451</v>
      </c>
      <c r="E165" s="41" t="s">
        <v>1484</v>
      </c>
      <c r="F165" s="41" t="s">
        <v>1480</v>
      </c>
      <c r="G165" s="41" t="s">
        <v>1473</v>
      </c>
      <c r="H165" s="126">
        <v>3824085</v>
      </c>
      <c r="I165" s="126" t="s">
        <v>1568</v>
      </c>
      <c r="J165" s="126" t="s">
        <v>1569</v>
      </c>
      <c r="K165" s="126" t="s">
        <v>1570</v>
      </c>
      <c r="L165" s="126" t="s">
        <v>483</v>
      </c>
      <c r="M165" s="126" t="s">
        <v>484</v>
      </c>
      <c r="N165" s="126" t="s">
        <v>485</v>
      </c>
      <c r="O165" s="391">
        <v>6334</v>
      </c>
      <c r="P165" s="126" t="s">
        <v>486</v>
      </c>
      <c r="Q165" s="126"/>
      <c r="R165" s="126">
        <v>10000</v>
      </c>
      <c r="S165" s="126">
        <v>20000</v>
      </c>
      <c r="T165" s="126"/>
      <c r="U165" s="205" t="s">
        <v>170</v>
      </c>
      <c r="V165" s="1" t="s">
        <v>780</v>
      </c>
      <c r="W165" s="1" t="s">
        <v>1578</v>
      </c>
    </row>
    <row r="166" spans="1:23" ht="26.25" x14ac:dyDescent="0.25">
      <c r="A166" s="142" t="s">
        <v>411</v>
      </c>
      <c r="B166" s="133" t="s">
        <v>450</v>
      </c>
      <c r="C166" s="39" t="str">
        <f t="shared" si="3"/>
        <v>Brillia</v>
      </c>
      <c r="D166" s="138" t="s">
        <v>451</v>
      </c>
      <c r="E166" s="41" t="s">
        <v>1484</v>
      </c>
      <c r="F166" s="41" t="s">
        <v>1480</v>
      </c>
      <c r="G166" s="41" t="s">
        <v>1473</v>
      </c>
      <c r="H166" s="126">
        <v>3869070</v>
      </c>
      <c r="I166" s="126" t="s">
        <v>1571</v>
      </c>
      <c r="J166" s="126" t="s">
        <v>1569</v>
      </c>
      <c r="K166" s="126" t="s">
        <v>1570</v>
      </c>
      <c r="L166" s="126" t="s">
        <v>483</v>
      </c>
      <c r="M166" s="126" t="s">
        <v>484</v>
      </c>
      <c r="N166" s="126" t="s">
        <v>485</v>
      </c>
      <c r="O166" s="391">
        <v>11045</v>
      </c>
      <c r="P166" s="126" t="s">
        <v>1572</v>
      </c>
      <c r="Q166" s="126"/>
      <c r="R166" s="126">
        <v>10000</v>
      </c>
      <c r="S166" s="126">
        <v>20000</v>
      </c>
      <c r="T166" s="126"/>
      <c r="U166" s="205" t="s">
        <v>170</v>
      </c>
      <c r="V166" s="1" t="s">
        <v>780</v>
      </c>
      <c r="W166" s="1" t="s">
        <v>1578</v>
      </c>
    </row>
    <row r="167" spans="1:23" ht="26.25" x14ac:dyDescent="0.25">
      <c r="A167" s="142" t="s">
        <v>411</v>
      </c>
      <c r="B167" s="133" t="s">
        <v>450</v>
      </c>
      <c r="C167" s="39" t="str">
        <f t="shared" si="3"/>
        <v>Brillia</v>
      </c>
      <c r="D167" s="138" t="s">
        <v>451</v>
      </c>
      <c r="E167" s="41" t="s">
        <v>1484</v>
      </c>
      <c r="F167" s="41" t="s">
        <v>1480</v>
      </c>
      <c r="G167" s="41" t="s">
        <v>1473</v>
      </c>
      <c r="H167" s="126">
        <v>2120240</v>
      </c>
      <c r="I167" s="126" t="s">
        <v>1573</v>
      </c>
      <c r="J167" s="126" t="s">
        <v>1569</v>
      </c>
      <c r="K167" s="126" t="s">
        <v>1574</v>
      </c>
      <c r="L167" s="126" t="s">
        <v>483</v>
      </c>
      <c r="M167" s="126" t="s">
        <v>484</v>
      </c>
      <c r="N167" s="126" t="s">
        <v>485</v>
      </c>
      <c r="O167" s="391">
        <v>11045</v>
      </c>
      <c r="P167" s="390">
        <v>45566</v>
      </c>
      <c r="Q167" s="126"/>
      <c r="R167" s="126"/>
      <c r="S167" s="126"/>
      <c r="T167" s="126"/>
      <c r="U167" s="205" t="s">
        <v>170</v>
      </c>
      <c r="V167" s="1" t="s">
        <v>780</v>
      </c>
      <c r="W167" s="1" t="s">
        <v>1578</v>
      </c>
    </row>
    <row r="168" spans="1:23" ht="26.25" x14ac:dyDescent="0.25">
      <c r="A168" s="142" t="s">
        <v>411</v>
      </c>
      <c r="B168" s="133" t="s">
        <v>450</v>
      </c>
      <c r="C168" s="39" t="str">
        <f t="shared" si="3"/>
        <v>APC ant</v>
      </c>
      <c r="D168" s="138" t="s">
        <v>451</v>
      </c>
      <c r="E168" s="41" t="s">
        <v>1484</v>
      </c>
      <c r="F168" s="41" t="s">
        <v>1480</v>
      </c>
      <c r="G168" s="41" t="s">
        <v>1473</v>
      </c>
      <c r="H168" s="126">
        <v>2513020</v>
      </c>
      <c r="I168" s="126" t="s">
        <v>1575</v>
      </c>
      <c r="J168" s="126" t="s">
        <v>1569</v>
      </c>
      <c r="K168" s="126" t="s">
        <v>1576</v>
      </c>
      <c r="L168" s="126" t="s">
        <v>483</v>
      </c>
      <c r="M168" s="126" t="s">
        <v>484</v>
      </c>
      <c r="N168" s="126" t="s">
        <v>485</v>
      </c>
      <c r="O168" s="391">
        <v>9000</v>
      </c>
      <c r="P168" s="390">
        <v>45566</v>
      </c>
      <c r="Q168" s="126"/>
      <c r="R168" s="126"/>
      <c r="S168" s="126"/>
      <c r="T168" s="126"/>
      <c r="U168" s="205" t="s">
        <v>170</v>
      </c>
      <c r="V168" s="1" t="s">
        <v>780</v>
      </c>
      <c r="W168" s="1" t="s">
        <v>1578</v>
      </c>
    </row>
    <row r="169" spans="1:23" ht="26.25" x14ac:dyDescent="0.25">
      <c r="A169" s="142" t="s">
        <v>411</v>
      </c>
      <c r="B169" s="133" t="s">
        <v>450</v>
      </c>
      <c r="C169" s="39" t="str">
        <f t="shared" si="3"/>
        <v>PE/Dazz</v>
      </c>
      <c r="D169" s="138" t="s">
        <v>451</v>
      </c>
      <c r="E169" s="41" t="s">
        <v>1484</v>
      </c>
      <c r="F169" s="41" t="s">
        <v>1480</v>
      </c>
      <c r="G169" s="41" t="s">
        <v>1473</v>
      </c>
      <c r="H169" s="126">
        <v>2161140</v>
      </c>
      <c r="I169" s="126" t="s">
        <v>1577</v>
      </c>
      <c r="J169" s="126" t="s">
        <v>1569</v>
      </c>
      <c r="K169" s="126" t="s">
        <v>1576</v>
      </c>
      <c r="L169" s="126" t="s">
        <v>483</v>
      </c>
      <c r="M169" s="126" t="s">
        <v>484</v>
      </c>
      <c r="N169" s="126" t="s">
        <v>485</v>
      </c>
      <c r="O169" s="391">
        <v>9173</v>
      </c>
      <c r="P169" s="390">
        <v>45566</v>
      </c>
      <c r="Q169" s="126"/>
      <c r="R169" s="126"/>
      <c r="S169" s="126"/>
      <c r="T169" s="126"/>
      <c r="U169" s="205" t="s">
        <v>170</v>
      </c>
      <c r="V169" s="1" t="s">
        <v>780</v>
      </c>
      <c r="W169" s="1" t="s">
        <v>1578</v>
      </c>
    </row>
    <row r="170" spans="1:23" ht="26.25" x14ac:dyDescent="0.25">
      <c r="A170" s="149" t="s">
        <v>411</v>
      </c>
      <c r="B170" s="133" t="s">
        <v>450</v>
      </c>
      <c r="C170" s="39" t="str">
        <f t="shared" si="3"/>
        <v>anti-hu</v>
      </c>
      <c r="D170" s="150" t="s">
        <v>562</v>
      </c>
      <c r="E170" s="41" t="s">
        <v>1474</v>
      </c>
      <c r="F170" s="41" t="s">
        <v>1472</v>
      </c>
      <c r="G170" s="41" t="s">
        <v>1473</v>
      </c>
      <c r="H170" s="151">
        <v>2111040</v>
      </c>
      <c r="I170" s="151" t="s">
        <v>542</v>
      </c>
      <c r="J170" s="150" t="s">
        <v>543</v>
      </c>
      <c r="K170" s="150" t="s">
        <v>544</v>
      </c>
      <c r="L170" s="150" t="s">
        <v>545</v>
      </c>
      <c r="M170" s="150" t="s">
        <v>546</v>
      </c>
      <c r="N170" s="150"/>
      <c r="O170" s="152">
        <v>7500</v>
      </c>
      <c r="P170" s="150" t="s">
        <v>547</v>
      </c>
      <c r="Q170" s="150"/>
      <c r="R170" s="152">
        <v>15000</v>
      </c>
      <c r="S170" s="152">
        <v>45000</v>
      </c>
      <c r="T170" s="150" t="s">
        <v>548</v>
      </c>
      <c r="U170" s="204" t="s">
        <v>170</v>
      </c>
      <c r="V170" s="1" t="s">
        <v>1306</v>
      </c>
      <c r="W170" s="1" t="s">
        <v>1307</v>
      </c>
    </row>
    <row r="171" spans="1:23" ht="26.25" x14ac:dyDescent="0.25">
      <c r="A171" s="149" t="s">
        <v>411</v>
      </c>
      <c r="B171" s="133" t="s">
        <v>450</v>
      </c>
      <c r="C171" s="39" t="str">
        <f t="shared" si="3"/>
        <v>anti-hu</v>
      </c>
      <c r="D171" s="150" t="s">
        <v>562</v>
      </c>
      <c r="E171" s="41" t="s">
        <v>1474</v>
      </c>
      <c r="F171" s="41" t="s">
        <v>1472</v>
      </c>
      <c r="G171" s="41" t="s">
        <v>1473</v>
      </c>
      <c r="H171" s="151">
        <v>2117690</v>
      </c>
      <c r="I171" s="151" t="s">
        <v>549</v>
      </c>
      <c r="J171" s="150" t="s">
        <v>543</v>
      </c>
      <c r="K171" s="150" t="s">
        <v>544</v>
      </c>
      <c r="L171" s="150" t="s">
        <v>545</v>
      </c>
      <c r="M171" s="150" t="s">
        <v>546</v>
      </c>
      <c r="N171" s="150"/>
      <c r="O171" s="152">
        <v>7500</v>
      </c>
      <c r="P171" s="150" t="s">
        <v>547</v>
      </c>
      <c r="Q171" s="150"/>
      <c r="R171" s="152">
        <v>15000</v>
      </c>
      <c r="S171" s="152">
        <v>45000</v>
      </c>
      <c r="T171" s="150" t="s">
        <v>548</v>
      </c>
      <c r="U171" s="204" t="s">
        <v>170</v>
      </c>
      <c r="V171" s="1" t="s">
        <v>1306</v>
      </c>
      <c r="W171" s="1" t="s">
        <v>1307</v>
      </c>
    </row>
    <row r="172" spans="1:23" ht="26.25" x14ac:dyDescent="0.25">
      <c r="A172" s="149" t="s">
        <v>411</v>
      </c>
      <c r="B172" s="133" t="s">
        <v>450</v>
      </c>
      <c r="C172" s="39" t="str">
        <f t="shared" si="3"/>
        <v>Brillia</v>
      </c>
      <c r="D172" s="150" t="s">
        <v>562</v>
      </c>
      <c r="E172" s="41" t="s">
        <v>1474</v>
      </c>
      <c r="F172" s="41" t="s">
        <v>1472</v>
      </c>
      <c r="G172" s="41" t="s">
        <v>1473</v>
      </c>
      <c r="H172" s="337">
        <v>2172580</v>
      </c>
      <c r="I172" s="337" t="s">
        <v>1303</v>
      </c>
      <c r="J172" s="150" t="s">
        <v>543</v>
      </c>
      <c r="K172" s="150" t="s">
        <v>544</v>
      </c>
      <c r="L172" s="150" t="s">
        <v>545</v>
      </c>
      <c r="M172" s="150" t="s">
        <v>546</v>
      </c>
      <c r="N172" s="150"/>
      <c r="O172" s="152">
        <v>7000</v>
      </c>
      <c r="P172" s="150" t="s">
        <v>547</v>
      </c>
      <c r="Q172" s="150"/>
      <c r="R172" s="152">
        <v>14000</v>
      </c>
      <c r="S172" s="152">
        <v>42000</v>
      </c>
      <c r="T172" s="150" t="s">
        <v>548</v>
      </c>
      <c r="U172" s="204" t="s">
        <v>170</v>
      </c>
      <c r="V172" s="1" t="s">
        <v>1306</v>
      </c>
      <c r="W172" s="1" t="s">
        <v>1307</v>
      </c>
    </row>
    <row r="173" spans="1:23" ht="26.25" x14ac:dyDescent="0.25">
      <c r="A173" s="149" t="s">
        <v>411</v>
      </c>
      <c r="B173" s="133" t="s">
        <v>450</v>
      </c>
      <c r="C173" s="39" t="str">
        <f t="shared" si="3"/>
        <v>anti-hu</v>
      </c>
      <c r="D173" s="150" t="s">
        <v>562</v>
      </c>
      <c r="E173" s="41" t="s">
        <v>1474</v>
      </c>
      <c r="F173" s="41" t="s">
        <v>1472</v>
      </c>
      <c r="G173" s="41" t="s">
        <v>1473</v>
      </c>
      <c r="H173" s="151">
        <v>561305</v>
      </c>
      <c r="I173" s="151" t="s">
        <v>550</v>
      </c>
      <c r="J173" s="150" t="s">
        <v>531</v>
      </c>
      <c r="K173" s="150" t="s">
        <v>544</v>
      </c>
      <c r="L173" s="150" t="s">
        <v>545</v>
      </c>
      <c r="M173" s="150" t="s">
        <v>546</v>
      </c>
      <c r="N173" s="150"/>
      <c r="O173" s="152">
        <v>7000</v>
      </c>
      <c r="P173" s="150" t="s">
        <v>547</v>
      </c>
      <c r="Q173" s="150"/>
      <c r="R173" s="152">
        <v>14000</v>
      </c>
      <c r="S173" s="152">
        <v>42000</v>
      </c>
      <c r="T173" s="150" t="s">
        <v>548</v>
      </c>
      <c r="U173" s="204" t="s">
        <v>170</v>
      </c>
      <c r="V173" s="1" t="s">
        <v>1308</v>
      </c>
    </row>
    <row r="174" spans="1:23" ht="26.25" x14ac:dyDescent="0.25">
      <c r="A174" s="149" t="s">
        <v>411</v>
      </c>
      <c r="B174" s="133" t="s">
        <v>450</v>
      </c>
      <c r="C174" s="39" t="str">
        <f t="shared" si="3"/>
        <v>Recombi</v>
      </c>
      <c r="D174" s="150" t="s">
        <v>562</v>
      </c>
      <c r="E174" s="41" t="s">
        <v>1474</v>
      </c>
      <c r="F174" s="41" t="s">
        <v>1472</v>
      </c>
      <c r="G174" s="41" t="s">
        <v>1473</v>
      </c>
      <c r="H174" s="151" t="s">
        <v>551</v>
      </c>
      <c r="I174" s="151" t="s">
        <v>552</v>
      </c>
      <c r="J174" s="150" t="s">
        <v>553</v>
      </c>
      <c r="K174" s="150" t="s">
        <v>554</v>
      </c>
      <c r="L174" s="150" t="s">
        <v>76</v>
      </c>
      <c r="M174" s="150"/>
      <c r="N174" s="150"/>
      <c r="O174" s="152">
        <v>3000</v>
      </c>
      <c r="P174" s="150" t="s">
        <v>547</v>
      </c>
      <c r="Q174" s="150"/>
      <c r="R174" s="152">
        <v>12000</v>
      </c>
      <c r="S174" s="152">
        <v>24000</v>
      </c>
      <c r="T174" s="150" t="s">
        <v>548</v>
      </c>
      <c r="U174" s="205" t="s">
        <v>386</v>
      </c>
    </row>
    <row r="175" spans="1:23" ht="26.25" x14ac:dyDescent="0.25">
      <c r="A175" s="149" t="s">
        <v>411</v>
      </c>
      <c r="B175" s="133" t="s">
        <v>450</v>
      </c>
      <c r="C175" s="39" t="str">
        <f t="shared" si="3"/>
        <v>Recombi</v>
      </c>
      <c r="D175" s="150" t="s">
        <v>562</v>
      </c>
      <c r="E175" s="41" t="s">
        <v>1474</v>
      </c>
      <c r="F175" s="41" t="s">
        <v>1472</v>
      </c>
      <c r="G175" s="41" t="s">
        <v>1473</v>
      </c>
      <c r="H175" s="151" t="s">
        <v>555</v>
      </c>
      <c r="I175" s="151" t="s">
        <v>556</v>
      </c>
      <c r="J175" s="150" t="s">
        <v>557</v>
      </c>
      <c r="K175" s="150" t="s">
        <v>554</v>
      </c>
      <c r="L175" s="150" t="s">
        <v>76</v>
      </c>
      <c r="M175" s="150"/>
      <c r="N175" s="150"/>
      <c r="O175" s="152">
        <v>7959</v>
      </c>
      <c r="P175" s="150" t="s">
        <v>547</v>
      </c>
      <c r="Q175" s="150"/>
      <c r="R175" s="152">
        <v>7959</v>
      </c>
      <c r="S175" s="152">
        <v>23877</v>
      </c>
      <c r="T175" s="150" t="s">
        <v>548</v>
      </c>
      <c r="U175" s="205" t="s">
        <v>386</v>
      </c>
    </row>
    <row r="176" spans="1:23" ht="26.25" x14ac:dyDescent="0.25">
      <c r="A176" s="149" t="s">
        <v>411</v>
      </c>
      <c r="B176" s="133" t="s">
        <v>450</v>
      </c>
      <c r="C176" s="39" t="str">
        <f t="shared" si="3"/>
        <v>Brillia</v>
      </c>
      <c r="D176" s="150" t="s">
        <v>562</v>
      </c>
      <c r="E176" s="41" t="s">
        <v>1474</v>
      </c>
      <c r="F176" s="41" t="s">
        <v>1472</v>
      </c>
      <c r="G176" s="41" t="s">
        <v>1473</v>
      </c>
      <c r="H176" s="151">
        <v>2186660</v>
      </c>
      <c r="I176" s="151" t="s">
        <v>1304</v>
      </c>
      <c r="J176" s="150" t="s">
        <v>543</v>
      </c>
      <c r="K176" s="150" t="s">
        <v>544</v>
      </c>
      <c r="L176" s="150" t="s">
        <v>545</v>
      </c>
      <c r="M176" s="150" t="s">
        <v>546</v>
      </c>
      <c r="N176" s="150"/>
      <c r="O176" s="152">
        <v>6043</v>
      </c>
      <c r="P176" s="150" t="s">
        <v>547</v>
      </c>
      <c r="Q176" s="150"/>
      <c r="R176" s="152">
        <v>12086</v>
      </c>
      <c r="S176" s="152">
        <v>36258</v>
      </c>
      <c r="T176" s="150" t="s">
        <v>548</v>
      </c>
      <c r="U176" s="204" t="s">
        <v>170</v>
      </c>
      <c r="V176" s="1" t="s">
        <v>1306</v>
      </c>
      <c r="W176" s="1" t="s">
        <v>1307</v>
      </c>
    </row>
    <row r="177" spans="1:23" ht="26.25" x14ac:dyDescent="0.25">
      <c r="A177" s="149" t="s">
        <v>411</v>
      </c>
      <c r="B177" s="133" t="s">
        <v>450</v>
      </c>
      <c r="C177" s="39" t="str">
        <f t="shared" si="3"/>
        <v>anti-hu</v>
      </c>
      <c r="D177" s="150" t="s">
        <v>562</v>
      </c>
      <c r="E177" s="41" t="s">
        <v>1474</v>
      </c>
      <c r="F177" s="41" t="s">
        <v>1472</v>
      </c>
      <c r="G177" s="41" t="s">
        <v>1473</v>
      </c>
      <c r="H177" s="151">
        <v>3824120</v>
      </c>
      <c r="I177" s="151" t="s">
        <v>558</v>
      </c>
      <c r="J177" s="150" t="s">
        <v>543</v>
      </c>
      <c r="K177" s="150" t="s">
        <v>544</v>
      </c>
      <c r="L177" s="150" t="s">
        <v>545</v>
      </c>
      <c r="M177" s="150" t="s">
        <v>546</v>
      </c>
      <c r="N177" s="150"/>
      <c r="O177" s="152">
        <v>9137</v>
      </c>
      <c r="P177" s="150" t="s">
        <v>547</v>
      </c>
      <c r="Q177" s="150"/>
      <c r="R177" s="152">
        <v>9137</v>
      </c>
      <c r="S177" s="152">
        <v>27411</v>
      </c>
      <c r="T177" s="150" t="s">
        <v>548</v>
      </c>
      <c r="U177" s="204" t="s">
        <v>170</v>
      </c>
      <c r="V177" s="1" t="s">
        <v>1306</v>
      </c>
      <c r="W177" s="1" t="s">
        <v>1307</v>
      </c>
    </row>
    <row r="178" spans="1:23" ht="26.25" x14ac:dyDescent="0.25">
      <c r="A178" s="149" t="s">
        <v>411</v>
      </c>
      <c r="B178" s="133" t="s">
        <v>450</v>
      </c>
      <c r="C178" s="39" t="str">
        <f t="shared" si="3"/>
        <v>anti-hu</v>
      </c>
      <c r="D178" s="150" t="s">
        <v>562</v>
      </c>
      <c r="E178" s="41" t="s">
        <v>1474</v>
      </c>
      <c r="F178" s="41" t="s">
        <v>1472</v>
      </c>
      <c r="G178" s="41" t="s">
        <v>1473</v>
      </c>
      <c r="H178" s="151">
        <v>3869070</v>
      </c>
      <c r="I178" s="151" t="s">
        <v>559</v>
      </c>
      <c r="J178" s="150" t="s">
        <v>543</v>
      </c>
      <c r="K178" s="150" t="s">
        <v>544</v>
      </c>
      <c r="L178" s="150" t="s">
        <v>545</v>
      </c>
      <c r="M178" s="150" t="s">
        <v>546</v>
      </c>
      <c r="N178" s="150"/>
      <c r="O178" s="152">
        <v>9655</v>
      </c>
      <c r="P178" s="150" t="s">
        <v>547</v>
      </c>
      <c r="Q178" s="150"/>
      <c r="R178" s="152">
        <v>9655</v>
      </c>
      <c r="S178" s="152">
        <v>28965</v>
      </c>
      <c r="T178" s="150" t="s">
        <v>548</v>
      </c>
      <c r="U178" s="204" t="s">
        <v>170</v>
      </c>
      <c r="V178" s="1" t="s">
        <v>1306</v>
      </c>
      <c r="W178" s="1" t="s">
        <v>1307</v>
      </c>
    </row>
    <row r="179" spans="1:23" ht="26.25" x14ac:dyDescent="0.25">
      <c r="A179" s="149" t="s">
        <v>411</v>
      </c>
      <c r="B179" s="133" t="s">
        <v>450</v>
      </c>
      <c r="C179" s="39" t="str">
        <f t="shared" si="3"/>
        <v>anti-hu</v>
      </c>
      <c r="D179" s="150" t="s">
        <v>562</v>
      </c>
      <c r="E179" s="41" t="s">
        <v>1474</v>
      </c>
      <c r="F179" s="41" t="s">
        <v>1472</v>
      </c>
      <c r="G179" s="41" t="s">
        <v>1473</v>
      </c>
      <c r="H179" s="151">
        <v>2200630</v>
      </c>
      <c r="I179" s="151" t="s">
        <v>560</v>
      </c>
      <c r="J179" s="150" t="s">
        <v>543</v>
      </c>
      <c r="K179" s="150" t="s">
        <v>544</v>
      </c>
      <c r="L179" s="150" t="s">
        <v>545</v>
      </c>
      <c r="M179" s="150" t="s">
        <v>546</v>
      </c>
      <c r="N179" s="150"/>
      <c r="O179" s="152">
        <v>10206</v>
      </c>
      <c r="P179" s="150" t="s">
        <v>547</v>
      </c>
      <c r="Q179" s="150"/>
      <c r="R179" s="152">
        <v>10206</v>
      </c>
      <c r="S179" s="152">
        <v>30618</v>
      </c>
      <c r="T179" s="150" t="s">
        <v>548</v>
      </c>
      <c r="U179" s="204" t="s">
        <v>170</v>
      </c>
      <c r="V179" s="1" t="s">
        <v>1306</v>
      </c>
      <c r="W179" s="1" t="s">
        <v>1307</v>
      </c>
    </row>
    <row r="180" spans="1:23" ht="26.25" x14ac:dyDescent="0.25">
      <c r="A180" s="149" t="s">
        <v>411</v>
      </c>
      <c r="B180" s="133" t="s">
        <v>450</v>
      </c>
      <c r="C180" s="39" t="str">
        <f t="shared" si="3"/>
        <v>anti-hu</v>
      </c>
      <c r="D180" s="150" t="s">
        <v>562</v>
      </c>
      <c r="E180" s="41" t="s">
        <v>1474</v>
      </c>
      <c r="F180" s="41" t="s">
        <v>1472</v>
      </c>
      <c r="G180" s="41" t="s">
        <v>1473</v>
      </c>
      <c r="H180" s="151">
        <v>2323590</v>
      </c>
      <c r="I180" s="151" t="s">
        <v>561</v>
      </c>
      <c r="J180" s="150" t="s">
        <v>543</v>
      </c>
      <c r="K180" s="150" t="s">
        <v>544</v>
      </c>
      <c r="L180" s="150" t="s">
        <v>545</v>
      </c>
      <c r="M180" s="150" t="s">
        <v>546</v>
      </c>
      <c r="N180" s="150"/>
      <c r="O180" s="152">
        <v>8495</v>
      </c>
      <c r="P180" s="150" t="s">
        <v>547</v>
      </c>
      <c r="Q180" s="150"/>
      <c r="R180" s="152">
        <v>16988</v>
      </c>
      <c r="S180" s="152">
        <v>50964</v>
      </c>
      <c r="T180" s="150" t="s">
        <v>548</v>
      </c>
      <c r="U180" s="204" t="s">
        <v>170</v>
      </c>
      <c r="V180" s="1" t="s">
        <v>1306</v>
      </c>
      <c r="W180" s="1" t="s">
        <v>1307</v>
      </c>
    </row>
    <row r="181" spans="1:23" ht="27" thickBot="1" x14ac:dyDescent="0.3">
      <c r="A181" s="149" t="s">
        <v>411</v>
      </c>
      <c r="B181" s="133" t="s">
        <v>450</v>
      </c>
      <c r="C181" s="39" t="str">
        <f t="shared" si="3"/>
        <v>FITC an</v>
      </c>
      <c r="D181" s="150" t="s">
        <v>562</v>
      </c>
      <c r="E181" s="41" t="s">
        <v>1474</v>
      </c>
      <c r="F181" s="41" t="s">
        <v>1472</v>
      </c>
      <c r="G181" s="41" t="s">
        <v>1473</v>
      </c>
      <c r="H181" s="338">
        <v>2323020</v>
      </c>
      <c r="I181" s="338" t="s">
        <v>1305</v>
      </c>
      <c r="J181" s="150" t="s">
        <v>543</v>
      </c>
      <c r="K181" s="150" t="s">
        <v>544</v>
      </c>
      <c r="L181" s="150" t="s">
        <v>545</v>
      </c>
      <c r="M181" s="150" t="s">
        <v>546</v>
      </c>
      <c r="N181" s="150"/>
      <c r="O181" s="152">
        <v>4000</v>
      </c>
      <c r="P181" s="150" t="s">
        <v>547</v>
      </c>
      <c r="Q181" s="150"/>
      <c r="R181" s="152">
        <v>8000</v>
      </c>
      <c r="S181" s="152">
        <v>24000</v>
      </c>
      <c r="T181" s="150" t="s">
        <v>548</v>
      </c>
      <c r="U181" s="204" t="s">
        <v>170</v>
      </c>
      <c r="V181" s="1" t="s">
        <v>1306</v>
      </c>
      <c r="W181" s="1" t="s">
        <v>1307</v>
      </c>
    </row>
    <row r="182" spans="1:23" ht="25.5" x14ac:dyDescent="0.2">
      <c r="A182" s="155" t="s">
        <v>411</v>
      </c>
      <c r="B182" s="8" t="s">
        <v>387</v>
      </c>
      <c r="C182" s="39" t="str">
        <f t="shared" si="3"/>
        <v>EnVisio</v>
      </c>
      <c r="D182" s="8" t="s">
        <v>636</v>
      </c>
      <c r="E182" s="41" t="s">
        <v>1485</v>
      </c>
      <c r="F182" s="41" t="s">
        <v>1478</v>
      </c>
      <c r="G182" s="41" t="s">
        <v>1473</v>
      </c>
      <c r="H182" s="153" t="s">
        <v>563</v>
      </c>
      <c r="I182" s="8" t="s">
        <v>564</v>
      </c>
      <c r="J182" s="8" t="s">
        <v>281</v>
      </c>
      <c r="K182" s="8"/>
      <c r="L182" s="8" t="s">
        <v>415</v>
      </c>
      <c r="M182" s="8" t="s">
        <v>565</v>
      </c>
      <c r="N182" s="8" t="s">
        <v>566</v>
      </c>
      <c r="O182" s="154">
        <v>58947.57</v>
      </c>
      <c r="P182" s="8">
        <v>2024</v>
      </c>
      <c r="Q182" s="8"/>
      <c r="R182" s="154">
        <v>58947.57</v>
      </c>
      <c r="S182" s="331">
        <f t="shared" ref="S182:S226" si="6">R182</f>
        <v>58947.57</v>
      </c>
      <c r="T182" s="8"/>
      <c r="U182" s="1" t="s">
        <v>567</v>
      </c>
      <c r="V182" s="1" t="s">
        <v>386</v>
      </c>
      <c r="W182" s="1" t="s">
        <v>439</v>
      </c>
    </row>
    <row r="183" spans="1:23" ht="25.5" x14ac:dyDescent="0.2">
      <c r="A183" s="155" t="s">
        <v>411</v>
      </c>
      <c r="B183" s="8" t="s">
        <v>387</v>
      </c>
      <c r="C183" s="39" t="str">
        <f t="shared" si="3"/>
        <v xml:space="preserve">Screen </v>
      </c>
      <c r="D183" s="8" t="s">
        <v>636</v>
      </c>
      <c r="E183" s="41" t="s">
        <v>1485</v>
      </c>
      <c r="F183" s="41" t="s">
        <v>1478</v>
      </c>
      <c r="G183" s="41" t="s">
        <v>1473</v>
      </c>
      <c r="H183" s="153" t="s">
        <v>568</v>
      </c>
      <c r="I183" s="8" t="s">
        <v>569</v>
      </c>
      <c r="J183" s="8" t="s">
        <v>281</v>
      </c>
      <c r="K183" s="8" t="s">
        <v>570</v>
      </c>
      <c r="L183" s="8" t="s">
        <v>571</v>
      </c>
      <c r="M183" s="8" t="s">
        <v>572</v>
      </c>
      <c r="N183" s="8" t="s">
        <v>573</v>
      </c>
      <c r="O183" s="154">
        <v>8295.67</v>
      </c>
      <c r="P183" s="8">
        <v>2024</v>
      </c>
      <c r="Q183" s="8"/>
      <c r="R183" s="154">
        <v>8295.67</v>
      </c>
      <c r="S183" s="331">
        <f t="shared" si="6"/>
        <v>8295.67</v>
      </c>
      <c r="T183" s="8"/>
      <c r="U183" s="1" t="s">
        <v>574</v>
      </c>
      <c r="V183" s="1" t="s">
        <v>386</v>
      </c>
      <c r="W183" s="1" t="s">
        <v>439</v>
      </c>
    </row>
    <row r="184" spans="1:23" ht="25.5" x14ac:dyDescent="0.2">
      <c r="A184" s="155" t="s">
        <v>411</v>
      </c>
      <c r="B184" s="8" t="s">
        <v>387</v>
      </c>
      <c r="C184" s="39" t="str">
        <f t="shared" si="3"/>
        <v>D1000 r</v>
      </c>
      <c r="D184" s="8" t="s">
        <v>636</v>
      </c>
      <c r="E184" s="41" t="s">
        <v>1485</v>
      </c>
      <c r="F184" s="41" t="s">
        <v>1478</v>
      </c>
      <c r="G184" s="41" t="s">
        <v>1473</v>
      </c>
      <c r="H184" s="153" t="s">
        <v>575</v>
      </c>
      <c r="I184" s="8" t="s">
        <v>576</v>
      </c>
      <c r="J184" s="8" t="s">
        <v>281</v>
      </c>
      <c r="K184" s="8" t="s">
        <v>570</v>
      </c>
      <c r="L184" s="8" t="s">
        <v>571</v>
      </c>
      <c r="M184" s="8" t="s">
        <v>572</v>
      </c>
      <c r="N184" s="8" t="s">
        <v>573</v>
      </c>
      <c r="O184" s="154">
        <v>3538.73</v>
      </c>
      <c r="P184" s="8">
        <v>2024</v>
      </c>
      <c r="Q184" s="8"/>
      <c r="R184" s="154">
        <v>3538.73</v>
      </c>
      <c r="S184" s="331">
        <f t="shared" si="6"/>
        <v>3538.73</v>
      </c>
      <c r="T184" s="8"/>
      <c r="U184" s="1" t="s">
        <v>577</v>
      </c>
      <c r="V184" s="1" t="s">
        <v>386</v>
      </c>
      <c r="W184" s="1" t="s">
        <v>439</v>
      </c>
    </row>
    <row r="185" spans="1:23" ht="25.5" x14ac:dyDescent="0.2">
      <c r="A185" s="155" t="s">
        <v>411</v>
      </c>
      <c r="B185" s="8" t="s">
        <v>387</v>
      </c>
      <c r="C185" s="39" t="str">
        <f t="shared" si="3"/>
        <v>D1000 L</v>
      </c>
      <c r="D185" s="8" t="s">
        <v>636</v>
      </c>
      <c r="E185" s="41" t="s">
        <v>1485</v>
      </c>
      <c r="F185" s="41" t="s">
        <v>1478</v>
      </c>
      <c r="G185" s="41" t="s">
        <v>1473</v>
      </c>
      <c r="H185" s="153" t="s">
        <v>578</v>
      </c>
      <c r="I185" s="8" t="s">
        <v>579</v>
      </c>
      <c r="J185" s="8" t="s">
        <v>281</v>
      </c>
      <c r="K185" s="8" t="s">
        <v>570</v>
      </c>
      <c r="L185" s="8" t="s">
        <v>571</v>
      </c>
      <c r="M185" s="8" t="s">
        <v>572</v>
      </c>
      <c r="N185" s="8" t="s">
        <v>573</v>
      </c>
      <c r="O185" s="154">
        <v>1809.89</v>
      </c>
      <c r="P185" s="8">
        <v>2024</v>
      </c>
      <c r="Q185" s="8"/>
      <c r="R185" s="154">
        <v>1809.89</v>
      </c>
      <c r="S185" s="331">
        <f t="shared" si="6"/>
        <v>1809.89</v>
      </c>
      <c r="T185" s="8"/>
      <c r="U185" s="1" t="s">
        <v>580</v>
      </c>
      <c r="V185" s="1" t="s">
        <v>386</v>
      </c>
      <c r="W185" s="1" t="s">
        <v>439</v>
      </c>
    </row>
    <row r="186" spans="1:23" ht="25.5" x14ac:dyDescent="0.2">
      <c r="A186" s="155" t="s">
        <v>411</v>
      </c>
      <c r="B186" s="8" t="s">
        <v>387</v>
      </c>
      <c r="C186" s="39" t="str">
        <f t="shared" si="3"/>
        <v>EnVisio</v>
      </c>
      <c r="D186" s="8" t="s">
        <v>636</v>
      </c>
      <c r="E186" s="41" t="s">
        <v>1485</v>
      </c>
      <c r="F186" s="41" t="s">
        <v>1478</v>
      </c>
      <c r="G186" s="41" t="s">
        <v>1473</v>
      </c>
      <c r="H186" s="153" t="s">
        <v>326</v>
      </c>
      <c r="I186" s="8" t="s">
        <v>581</v>
      </c>
      <c r="J186" s="8" t="s">
        <v>281</v>
      </c>
      <c r="K186" s="8"/>
      <c r="L186" s="8" t="s">
        <v>415</v>
      </c>
      <c r="M186" s="8" t="s">
        <v>565</v>
      </c>
      <c r="N186" s="8" t="s">
        <v>566</v>
      </c>
      <c r="O186" s="154">
        <v>6824.16</v>
      </c>
      <c r="P186" s="8">
        <v>2024</v>
      </c>
      <c r="Q186" s="8"/>
      <c r="R186" s="154">
        <v>6824.16</v>
      </c>
      <c r="S186" s="331">
        <f t="shared" si="6"/>
        <v>6824.16</v>
      </c>
      <c r="T186" s="8"/>
      <c r="U186" s="1" t="s">
        <v>335</v>
      </c>
      <c r="V186" s="1" t="s">
        <v>386</v>
      </c>
      <c r="W186" s="1" t="s">
        <v>439</v>
      </c>
    </row>
    <row r="187" spans="1:23" ht="25.5" x14ac:dyDescent="0.2">
      <c r="A187" s="155" t="s">
        <v>411</v>
      </c>
      <c r="B187" s="8" t="s">
        <v>387</v>
      </c>
      <c r="C187" s="39" t="str">
        <f t="shared" si="3"/>
        <v xml:space="preserve">ACETON </v>
      </c>
      <c r="D187" s="8" t="s">
        <v>636</v>
      </c>
      <c r="E187" s="41" t="s">
        <v>1485</v>
      </c>
      <c r="F187" s="41" t="s">
        <v>1478</v>
      </c>
      <c r="G187" s="41" t="s">
        <v>1473</v>
      </c>
      <c r="H187" s="153" t="s">
        <v>582</v>
      </c>
      <c r="I187" s="8" t="s">
        <v>583</v>
      </c>
      <c r="J187" s="8"/>
      <c r="K187" s="8" t="s">
        <v>584</v>
      </c>
      <c r="L187" s="8"/>
      <c r="M187" s="8"/>
      <c r="N187" s="8"/>
      <c r="O187" s="154">
        <v>127.05</v>
      </c>
      <c r="P187" s="8">
        <v>2024</v>
      </c>
      <c r="Q187" s="8"/>
      <c r="R187" s="154">
        <v>635.25</v>
      </c>
      <c r="S187" s="331">
        <f t="shared" si="6"/>
        <v>635.25</v>
      </c>
      <c r="T187" s="8"/>
      <c r="U187" s="1" t="s">
        <v>582</v>
      </c>
      <c r="V187" s="1" t="s">
        <v>386</v>
      </c>
      <c r="W187" s="1" t="s">
        <v>439</v>
      </c>
    </row>
    <row r="188" spans="1:23" ht="25.5" x14ac:dyDescent="0.2">
      <c r="A188" s="155" t="s">
        <v>411</v>
      </c>
      <c r="B188" s="8" t="s">
        <v>387</v>
      </c>
      <c r="C188" s="39" t="str">
        <f t="shared" si="3"/>
        <v>ETHANOL</v>
      </c>
      <c r="D188" s="8" t="s">
        <v>636</v>
      </c>
      <c r="E188" s="41" t="s">
        <v>1485</v>
      </c>
      <c r="F188" s="41" t="s">
        <v>1478</v>
      </c>
      <c r="G188" s="41" t="s">
        <v>1473</v>
      </c>
      <c r="H188" s="153" t="s">
        <v>585</v>
      </c>
      <c r="I188" s="8" t="s">
        <v>586</v>
      </c>
      <c r="J188" s="8"/>
      <c r="K188" s="8" t="s">
        <v>584</v>
      </c>
      <c r="L188" s="8"/>
      <c r="M188" s="8"/>
      <c r="N188" s="8"/>
      <c r="O188" s="154">
        <v>957.6</v>
      </c>
      <c r="P188" s="8">
        <v>2024</v>
      </c>
      <c r="Q188" s="8"/>
      <c r="R188" s="154">
        <v>2872.8</v>
      </c>
      <c r="S188" s="331">
        <f t="shared" si="6"/>
        <v>2872.8</v>
      </c>
      <c r="T188" s="8"/>
      <c r="U188" s="1" t="s">
        <v>585</v>
      </c>
      <c r="V188" s="1" t="s">
        <v>386</v>
      </c>
      <c r="W188" s="1" t="s">
        <v>439</v>
      </c>
    </row>
    <row r="189" spans="1:23" ht="25.5" x14ac:dyDescent="0.2">
      <c r="A189" s="155" t="s">
        <v>411</v>
      </c>
      <c r="B189" s="8" t="s">
        <v>387</v>
      </c>
      <c r="C189" s="39" t="str">
        <f t="shared" si="3"/>
        <v>Xylen p</v>
      </c>
      <c r="D189" s="8" t="s">
        <v>636</v>
      </c>
      <c r="E189" s="41" t="s">
        <v>1485</v>
      </c>
      <c r="F189" s="41" t="s">
        <v>1478</v>
      </c>
      <c r="G189" s="41" t="s">
        <v>1473</v>
      </c>
      <c r="H189" s="153" t="s">
        <v>587</v>
      </c>
      <c r="I189" s="8" t="s">
        <v>588</v>
      </c>
      <c r="J189" s="8"/>
      <c r="K189" s="8" t="s">
        <v>584</v>
      </c>
      <c r="L189" s="8"/>
      <c r="M189" s="8"/>
      <c r="N189" s="8"/>
      <c r="O189" s="154">
        <v>308.55</v>
      </c>
      <c r="P189" s="8">
        <v>2024</v>
      </c>
      <c r="Q189" s="8"/>
      <c r="R189" s="154">
        <v>925.65</v>
      </c>
      <c r="S189" s="331">
        <f t="shared" si="6"/>
        <v>925.65</v>
      </c>
      <c r="T189" s="8"/>
      <c r="U189" s="1" t="s">
        <v>587</v>
      </c>
      <c r="V189" s="1" t="s">
        <v>386</v>
      </c>
      <c r="W189" s="1" t="s">
        <v>439</v>
      </c>
    </row>
    <row r="190" spans="1:23" ht="25.5" x14ac:dyDescent="0.2">
      <c r="A190" s="115" t="s">
        <v>412</v>
      </c>
      <c r="B190" s="8" t="s">
        <v>387</v>
      </c>
      <c r="C190" s="39" t="str">
        <f t="shared" si="3"/>
        <v xml:space="preserve">Špička </v>
      </c>
      <c r="D190" s="8" t="s">
        <v>636</v>
      </c>
      <c r="E190" s="41" t="s">
        <v>1485</v>
      </c>
      <c r="F190" s="41" t="s">
        <v>1478</v>
      </c>
      <c r="G190" s="41" t="s">
        <v>1473</v>
      </c>
      <c r="H190" s="153">
        <v>5130150</v>
      </c>
      <c r="I190" s="8" t="s">
        <v>589</v>
      </c>
      <c r="J190" s="8" t="s">
        <v>590</v>
      </c>
      <c r="K190" s="8" t="s">
        <v>591</v>
      </c>
      <c r="L190" s="8"/>
      <c r="M190" s="8"/>
      <c r="N190" s="8"/>
      <c r="O190" s="154">
        <v>2419.9699999999998</v>
      </c>
      <c r="P190" s="8">
        <v>2024</v>
      </c>
      <c r="Q190" s="8"/>
      <c r="R190" s="154">
        <v>2419.9699999999998</v>
      </c>
      <c r="S190" s="331">
        <f t="shared" si="6"/>
        <v>2419.9699999999998</v>
      </c>
      <c r="T190" s="8"/>
      <c r="U190" s="157" t="s">
        <v>592</v>
      </c>
      <c r="W190" s="1" t="s">
        <v>439</v>
      </c>
    </row>
    <row r="191" spans="1:23" ht="25.5" x14ac:dyDescent="0.2">
      <c r="A191" s="115" t="s">
        <v>412</v>
      </c>
      <c r="B191" s="8" t="s">
        <v>387</v>
      </c>
      <c r="C191" s="39" t="str">
        <f t="shared" si="3"/>
        <v>Destičk</v>
      </c>
      <c r="D191" s="8" t="s">
        <v>636</v>
      </c>
      <c r="E191" s="41" t="s">
        <v>1485</v>
      </c>
      <c r="F191" s="41" t="s">
        <v>1478</v>
      </c>
      <c r="G191" s="41" t="s">
        <v>1473</v>
      </c>
      <c r="H191" s="153" t="s">
        <v>593</v>
      </c>
      <c r="I191" s="8" t="s">
        <v>594</v>
      </c>
      <c r="J191" s="8" t="s">
        <v>595</v>
      </c>
      <c r="K191" s="8" t="s">
        <v>596</v>
      </c>
      <c r="L191" s="8"/>
      <c r="M191" s="8"/>
      <c r="N191" s="8"/>
      <c r="O191" s="154">
        <v>4942.8500000000004</v>
      </c>
      <c r="P191" s="8">
        <v>2024</v>
      </c>
      <c r="Q191" s="8"/>
      <c r="R191" s="154">
        <v>4942.8500000000004</v>
      </c>
      <c r="S191" s="331">
        <f t="shared" si="6"/>
        <v>4942.8500000000004</v>
      </c>
      <c r="T191" s="8"/>
      <c r="U191" s="157" t="s">
        <v>597</v>
      </c>
      <c r="W191" s="1" t="s">
        <v>439</v>
      </c>
    </row>
    <row r="192" spans="1:23" ht="25.5" x14ac:dyDescent="0.2">
      <c r="A192" s="115" t="s">
        <v>412</v>
      </c>
      <c r="B192" s="8" t="s">
        <v>387</v>
      </c>
      <c r="C192" s="39" t="str">
        <f t="shared" si="3"/>
        <v>Strip 8</v>
      </c>
      <c r="D192" s="8" t="s">
        <v>636</v>
      </c>
      <c r="E192" s="41" t="s">
        <v>1485</v>
      </c>
      <c r="F192" s="41" t="s">
        <v>1478</v>
      </c>
      <c r="G192" s="41" t="s">
        <v>1473</v>
      </c>
      <c r="H192" s="153" t="s">
        <v>598</v>
      </c>
      <c r="I192" s="8" t="s">
        <v>599</v>
      </c>
      <c r="J192" s="8" t="s">
        <v>600</v>
      </c>
      <c r="K192" s="8" t="s">
        <v>601</v>
      </c>
      <c r="L192" s="8"/>
      <c r="M192" s="8"/>
      <c r="N192" s="8"/>
      <c r="O192" s="154">
        <v>2023.1</v>
      </c>
      <c r="P192" s="8">
        <v>2024</v>
      </c>
      <c r="Q192" s="8"/>
      <c r="R192" s="154">
        <v>4046.23</v>
      </c>
      <c r="S192" s="331">
        <f t="shared" si="6"/>
        <v>4046.23</v>
      </c>
      <c r="T192" s="8"/>
      <c r="U192" s="157" t="s">
        <v>602</v>
      </c>
      <c r="W192" s="1" t="s">
        <v>439</v>
      </c>
    </row>
    <row r="193" spans="1:23" ht="25.5" x14ac:dyDescent="0.2">
      <c r="A193" s="115" t="s">
        <v>412</v>
      </c>
      <c r="B193" s="8" t="s">
        <v>387</v>
      </c>
      <c r="C193" s="39" t="str">
        <f t="shared" si="3"/>
        <v>Strip 8</v>
      </c>
      <c r="D193" s="8" t="s">
        <v>636</v>
      </c>
      <c r="E193" s="41" t="s">
        <v>1485</v>
      </c>
      <c r="F193" s="41" t="s">
        <v>1478</v>
      </c>
      <c r="G193" s="41" t="s">
        <v>1473</v>
      </c>
      <c r="H193" s="153" t="s">
        <v>603</v>
      </c>
      <c r="I193" s="8" t="s">
        <v>604</v>
      </c>
      <c r="J193" s="8" t="s">
        <v>600</v>
      </c>
      <c r="K193" s="8" t="s">
        <v>601</v>
      </c>
      <c r="L193" s="8"/>
      <c r="M193" s="8"/>
      <c r="N193" s="8"/>
      <c r="O193" s="154">
        <v>4191.45</v>
      </c>
      <c r="P193" s="8">
        <v>2024</v>
      </c>
      <c r="Q193" s="8"/>
      <c r="R193" s="154">
        <v>4191.45</v>
      </c>
      <c r="S193" s="331">
        <f t="shared" si="6"/>
        <v>4191.45</v>
      </c>
      <c r="T193" s="8"/>
      <c r="U193" s="157" t="s">
        <v>605</v>
      </c>
      <c r="W193" s="1" t="s">
        <v>439</v>
      </c>
    </row>
    <row r="194" spans="1:23" ht="25.5" x14ac:dyDescent="0.2">
      <c r="A194" s="115" t="s">
        <v>412</v>
      </c>
      <c r="B194" s="8" t="s">
        <v>387</v>
      </c>
      <c r="C194" s="39" t="str">
        <f t="shared" si="3"/>
        <v xml:space="preserve">špičky </v>
      </c>
      <c r="D194" s="8" t="s">
        <v>636</v>
      </c>
      <c r="E194" s="41" t="s">
        <v>1485</v>
      </c>
      <c r="F194" s="41" t="s">
        <v>1478</v>
      </c>
      <c r="G194" s="41" t="s">
        <v>1473</v>
      </c>
      <c r="H194" s="153"/>
      <c r="I194" s="8" t="s">
        <v>606</v>
      </c>
      <c r="J194" s="8"/>
      <c r="K194" s="8"/>
      <c r="L194" s="8" t="s">
        <v>607</v>
      </c>
      <c r="M194" s="8"/>
      <c r="N194" s="8"/>
      <c r="O194" s="154"/>
      <c r="P194" s="8"/>
      <c r="Q194" s="8"/>
      <c r="R194" s="154"/>
      <c r="S194" s="331">
        <f t="shared" si="6"/>
        <v>0</v>
      </c>
      <c r="T194" s="8"/>
      <c r="U194" s="157" t="s">
        <v>608</v>
      </c>
      <c r="W194" s="1" t="s">
        <v>439</v>
      </c>
    </row>
    <row r="195" spans="1:23" ht="25.5" x14ac:dyDescent="0.2">
      <c r="A195" s="115" t="s">
        <v>412</v>
      </c>
      <c r="B195" s="8" t="s">
        <v>387</v>
      </c>
      <c r="C195" s="39" t="str">
        <f t="shared" si="3"/>
        <v>Rukavic</v>
      </c>
      <c r="D195" s="8" t="s">
        <v>636</v>
      </c>
      <c r="E195" s="41" t="s">
        <v>1485</v>
      </c>
      <c r="F195" s="41" t="s">
        <v>1478</v>
      </c>
      <c r="G195" s="41" t="s">
        <v>1473</v>
      </c>
      <c r="H195" s="153"/>
      <c r="I195" s="8" t="s">
        <v>609</v>
      </c>
      <c r="J195" s="8"/>
      <c r="K195" s="8"/>
      <c r="L195" s="8" t="s">
        <v>610</v>
      </c>
      <c r="M195" s="8"/>
      <c r="N195" s="8"/>
      <c r="O195" s="154"/>
      <c r="P195" s="8"/>
      <c r="Q195" s="8"/>
      <c r="R195" s="154"/>
      <c r="S195" s="331">
        <f t="shared" si="6"/>
        <v>0</v>
      </c>
      <c r="T195" s="8"/>
      <c r="U195" s="157" t="s">
        <v>611</v>
      </c>
      <c r="W195" s="1" t="s">
        <v>439</v>
      </c>
    </row>
    <row r="196" spans="1:23" ht="25.5" x14ac:dyDescent="0.2">
      <c r="A196" s="115" t="s">
        <v>412</v>
      </c>
      <c r="B196" s="8" t="s">
        <v>387</v>
      </c>
      <c r="C196" s="39" t="str">
        <f t="shared" si="3"/>
        <v>Rukavic</v>
      </c>
      <c r="D196" s="8" t="s">
        <v>636</v>
      </c>
      <c r="E196" s="41" t="s">
        <v>1485</v>
      </c>
      <c r="F196" s="41" t="s">
        <v>1478</v>
      </c>
      <c r="G196" s="41" t="s">
        <v>1473</v>
      </c>
      <c r="H196" s="153"/>
      <c r="I196" s="8" t="s">
        <v>612</v>
      </c>
      <c r="J196" s="8"/>
      <c r="K196" s="8"/>
      <c r="L196" s="8" t="s">
        <v>613</v>
      </c>
      <c r="M196" s="8"/>
      <c r="N196" s="8"/>
      <c r="O196" s="154"/>
      <c r="P196" s="8"/>
      <c r="Q196" s="8"/>
      <c r="R196" s="154"/>
      <c r="S196" s="331">
        <f t="shared" si="6"/>
        <v>0</v>
      </c>
      <c r="T196" s="8"/>
      <c r="U196" s="157" t="s">
        <v>614</v>
      </c>
      <c r="W196" s="1" t="s">
        <v>439</v>
      </c>
    </row>
    <row r="197" spans="1:23" ht="25.5" x14ac:dyDescent="0.2">
      <c r="A197" s="115" t="s">
        <v>412</v>
      </c>
      <c r="B197" s="8" t="s">
        <v>387</v>
      </c>
      <c r="C197" s="39" t="str">
        <f t="shared" si="3"/>
        <v>Rukavic</v>
      </c>
      <c r="D197" s="8" t="s">
        <v>636</v>
      </c>
      <c r="E197" s="41" t="s">
        <v>1485</v>
      </c>
      <c r="F197" s="41" t="s">
        <v>1478</v>
      </c>
      <c r="G197" s="41" t="s">
        <v>1473</v>
      </c>
      <c r="H197" s="153"/>
      <c r="I197" s="8" t="s">
        <v>615</v>
      </c>
      <c r="J197" s="8"/>
      <c r="K197" s="8"/>
      <c r="L197" s="8" t="s">
        <v>616</v>
      </c>
      <c r="M197" s="8"/>
      <c r="N197" s="8"/>
      <c r="O197" s="154"/>
      <c r="P197" s="8"/>
      <c r="Q197" s="8"/>
      <c r="R197" s="154"/>
      <c r="S197" s="331">
        <f t="shared" si="6"/>
        <v>0</v>
      </c>
      <c r="T197" s="8"/>
      <c r="U197" s="157" t="s">
        <v>617</v>
      </c>
      <c r="W197" s="1" t="s">
        <v>439</v>
      </c>
    </row>
    <row r="198" spans="1:23" ht="25.5" x14ac:dyDescent="0.2">
      <c r="A198" s="115" t="s">
        <v>412</v>
      </c>
      <c r="B198" s="8" t="s">
        <v>387</v>
      </c>
      <c r="C198" s="39" t="str">
        <f t="shared" si="3"/>
        <v>Mikrozk</v>
      </c>
      <c r="D198" s="8" t="s">
        <v>636</v>
      </c>
      <c r="E198" s="41" t="s">
        <v>1485</v>
      </c>
      <c r="F198" s="41" t="s">
        <v>1478</v>
      </c>
      <c r="G198" s="41" t="s">
        <v>1473</v>
      </c>
      <c r="H198" s="153"/>
      <c r="I198" s="8" t="s">
        <v>618</v>
      </c>
      <c r="J198" s="8"/>
      <c r="K198" s="8"/>
      <c r="L198" s="8" t="s">
        <v>619</v>
      </c>
      <c r="M198" s="8"/>
      <c r="N198" s="8"/>
      <c r="O198" s="154"/>
      <c r="P198" s="8"/>
      <c r="Q198" s="8"/>
      <c r="R198" s="154"/>
      <c r="S198" s="331">
        <f t="shared" si="6"/>
        <v>0</v>
      </c>
      <c r="T198" s="8"/>
      <c r="U198" s="157" t="s">
        <v>620</v>
      </c>
      <c r="W198" s="1" t="s">
        <v>439</v>
      </c>
    </row>
    <row r="199" spans="1:23" ht="25.5" x14ac:dyDescent="0.2">
      <c r="A199" s="115" t="s">
        <v>412</v>
      </c>
      <c r="B199" s="8" t="s">
        <v>387</v>
      </c>
      <c r="C199" s="39" t="str">
        <f t="shared" si="3"/>
        <v>Falkony</v>
      </c>
      <c r="D199" s="8" t="s">
        <v>636</v>
      </c>
      <c r="E199" s="41" t="s">
        <v>1485</v>
      </c>
      <c r="F199" s="41" t="s">
        <v>1478</v>
      </c>
      <c r="G199" s="41" t="s">
        <v>1473</v>
      </c>
      <c r="H199" s="153"/>
      <c r="I199" s="8" t="s">
        <v>621</v>
      </c>
      <c r="J199" s="8"/>
      <c r="K199" s="8"/>
      <c r="L199" s="8" t="s">
        <v>622</v>
      </c>
      <c r="M199" s="8"/>
      <c r="N199" s="8"/>
      <c r="O199" s="154"/>
      <c r="P199" s="8"/>
      <c r="Q199" s="8"/>
      <c r="R199" s="154"/>
      <c r="S199" s="331">
        <f t="shared" si="6"/>
        <v>0</v>
      </c>
      <c r="T199" s="8"/>
      <c r="U199" s="157" t="s">
        <v>623</v>
      </c>
      <c r="W199" s="1" t="s">
        <v>439</v>
      </c>
    </row>
    <row r="200" spans="1:23" ht="25.5" x14ac:dyDescent="0.2">
      <c r="A200" s="115" t="s">
        <v>412</v>
      </c>
      <c r="B200" s="8" t="s">
        <v>387</v>
      </c>
      <c r="C200" s="39" t="str">
        <f t="shared" si="3"/>
        <v>Zkumavk</v>
      </c>
      <c r="D200" s="8" t="s">
        <v>636</v>
      </c>
      <c r="E200" s="41" t="s">
        <v>1485</v>
      </c>
      <c r="F200" s="41" t="s">
        <v>1478</v>
      </c>
      <c r="G200" s="41" t="s">
        <v>1473</v>
      </c>
      <c r="H200" s="153"/>
      <c r="I200" s="8" t="s">
        <v>624</v>
      </c>
      <c r="J200" s="8"/>
      <c r="K200" s="8"/>
      <c r="L200" s="8" t="s">
        <v>625</v>
      </c>
      <c r="M200" s="8"/>
      <c r="N200" s="8"/>
      <c r="O200" s="154"/>
      <c r="P200" s="8"/>
      <c r="Q200" s="8"/>
      <c r="R200" s="154"/>
      <c r="S200" s="331">
        <f t="shared" si="6"/>
        <v>0</v>
      </c>
      <c r="T200" s="8"/>
      <c r="U200" s="157" t="s">
        <v>626</v>
      </c>
      <c r="W200" s="1" t="s">
        <v>439</v>
      </c>
    </row>
    <row r="201" spans="1:23" ht="25.5" x14ac:dyDescent="0.2">
      <c r="A201" s="115" t="s">
        <v>412</v>
      </c>
      <c r="B201" s="8" t="s">
        <v>387</v>
      </c>
      <c r="C201" s="39" t="str">
        <f t="shared" si="3"/>
        <v>Sérolog</v>
      </c>
      <c r="D201" s="8" t="s">
        <v>636</v>
      </c>
      <c r="E201" s="41" t="s">
        <v>1485</v>
      </c>
      <c r="F201" s="41" t="s">
        <v>1478</v>
      </c>
      <c r="G201" s="41" t="s">
        <v>1473</v>
      </c>
      <c r="H201" s="153"/>
      <c r="I201" s="8" t="s">
        <v>627</v>
      </c>
      <c r="J201" s="8"/>
      <c r="K201" s="8"/>
      <c r="L201" s="8" t="s">
        <v>628</v>
      </c>
      <c r="M201" s="8"/>
      <c r="N201" s="8"/>
      <c r="O201" s="154"/>
      <c r="P201" s="8"/>
      <c r="Q201" s="8"/>
      <c r="R201" s="154"/>
      <c r="S201" s="331">
        <f t="shared" si="6"/>
        <v>0</v>
      </c>
      <c r="T201" s="8"/>
      <c r="U201" s="157" t="s">
        <v>629</v>
      </c>
      <c r="W201" s="1" t="s">
        <v>439</v>
      </c>
    </row>
    <row r="202" spans="1:23" ht="25.5" x14ac:dyDescent="0.2">
      <c r="A202" s="155" t="s">
        <v>411</v>
      </c>
      <c r="B202" s="8" t="s">
        <v>387</v>
      </c>
      <c r="C202" s="39" t="str">
        <f t="shared" ref="C202:C265" si="7">LEFT(I202,7)</f>
        <v xml:space="preserve">Tris </v>
      </c>
      <c r="D202" s="8" t="s">
        <v>636</v>
      </c>
      <c r="E202" s="41" t="s">
        <v>1485</v>
      </c>
      <c r="F202" s="41" t="s">
        <v>1478</v>
      </c>
      <c r="G202" s="41" t="s">
        <v>1473</v>
      </c>
      <c r="H202" s="155"/>
      <c r="I202" s="8" t="s">
        <v>630</v>
      </c>
      <c r="J202" s="8"/>
      <c r="K202" s="8"/>
      <c r="L202" s="8" t="s">
        <v>631</v>
      </c>
      <c r="M202" s="8"/>
      <c r="N202" s="8"/>
      <c r="O202" s="154"/>
      <c r="P202" s="8"/>
      <c r="Q202" s="8"/>
      <c r="R202" s="154"/>
      <c r="S202" s="331">
        <f t="shared" si="6"/>
        <v>0</v>
      </c>
      <c r="T202" s="8"/>
      <c r="U202" s="1" t="s">
        <v>632</v>
      </c>
      <c r="W202" s="1" t="s">
        <v>439</v>
      </c>
    </row>
    <row r="203" spans="1:23" ht="25.5" x14ac:dyDescent="0.2">
      <c r="A203" s="115" t="s">
        <v>441</v>
      </c>
      <c r="B203" s="8" t="s">
        <v>387</v>
      </c>
      <c r="C203" s="39" t="str">
        <f t="shared" si="7"/>
        <v>Papírov</v>
      </c>
      <c r="D203" s="8" t="s">
        <v>636</v>
      </c>
      <c r="E203" s="41" t="s">
        <v>1485</v>
      </c>
      <c r="F203" s="41" t="s">
        <v>1478</v>
      </c>
      <c r="G203" s="41" t="s">
        <v>1473</v>
      </c>
      <c r="H203" s="155"/>
      <c r="I203" s="8" t="s">
        <v>633</v>
      </c>
      <c r="J203" s="8"/>
      <c r="K203" s="8"/>
      <c r="L203" s="8" t="s">
        <v>634</v>
      </c>
      <c r="M203" s="8"/>
      <c r="N203" s="8"/>
      <c r="O203" s="154"/>
      <c r="P203" s="8"/>
      <c r="Q203" s="8"/>
      <c r="R203" s="154"/>
      <c r="S203" s="331">
        <f t="shared" si="6"/>
        <v>0</v>
      </c>
      <c r="T203" s="8"/>
      <c r="U203" s="157" t="s">
        <v>635</v>
      </c>
      <c r="W203" s="1" t="s">
        <v>439</v>
      </c>
    </row>
    <row r="204" spans="1:23" ht="25.5" x14ac:dyDescent="0.2">
      <c r="A204" s="89" t="s">
        <v>411</v>
      </c>
      <c r="B204" s="88" t="s">
        <v>695</v>
      </c>
      <c r="C204" s="39" t="str">
        <f t="shared" si="7"/>
        <v>GeneSca</v>
      </c>
      <c r="D204" s="88" t="s">
        <v>694</v>
      </c>
      <c r="E204" s="41" t="s">
        <v>1486</v>
      </c>
      <c r="F204" s="41" t="s">
        <v>1478</v>
      </c>
      <c r="G204" s="41" t="s">
        <v>1473</v>
      </c>
      <c r="H204" s="156">
        <v>4322682</v>
      </c>
      <c r="I204" s="88" t="s">
        <v>637</v>
      </c>
      <c r="J204" s="88" t="s">
        <v>638</v>
      </c>
      <c r="K204" s="88"/>
      <c r="L204" s="88" t="s">
        <v>639</v>
      </c>
      <c r="M204" s="88" t="s">
        <v>640</v>
      </c>
      <c r="N204" s="88" t="s">
        <v>641</v>
      </c>
      <c r="O204" s="148">
        <v>16985.650000000001</v>
      </c>
      <c r="P204" s="88">
        <v>2024</v>
      </c>
      <c r="Q204" s="88"/>
      <c r="R204" s="148">
        <v>16985.650000000001</v>
      </c>
      <c r="S204" s="331">
        <f t="shared" si="6"/>
        <v>16985.650000000001</v>
      </c>
      <c r="T204" s="88"/>
      <c r="U204" s="1" t="s">
        <v>642</v>
      </c>
      <c r="V204" s="1" t="s">
        <v>386</v>
      </c>
    </row>
    <row r="205" spans="1:23" ht="25.5" x14ac:dyDescent="0.2">
      <c r="A205" s="89" t="s">
        <v>411</v>
      </c>
      <c r="B205" s="88" t="s">
        <v>695</v>
      </c>
      <c r="C205" s="39" t="str">
        <f t="shared" si="7"/>
        <v>AmpliTa</v>
      </c>
      <c r="D205" s="88" t="s">
        <v>694</v>
      </c>
      <c r="E205" s="41" t="s">
        <v>1486</v>
      </c>
      <c r="F205" s="41" t="s">
        <v>1478</v>
      </c>
      <c r="G205" s="41" t="s">
        <v>1473</v>
      </c>
      <c r="H205" s="156" t="s">
        <v>643</v>
      </c>
      <c r="I205" s="88" t="s">
        <v>644</v>
      </c>
      <c r="J205" s="88"/>
      <c r="K205" s="88"/>
      <c r="L205" s="88" t="s">
        <v>639</v>
      </c>
      <c r="M205" s="88"/>
      <c r="N205" s="88"/>
      <c r="O205" s="148">
        <v>24772.65</v>
      </c>
      <c r="P205" s="88">
        <v>2024</v>
      </c>
      <c r="Q205" s="88"/>
      <c r="R205" s="148">
        <v>24772.65</v>
      </c>
      <c r="S205" s="331">
        <f t="shared" si="6"/>
        <v>24772.65</v>
      </c>
      <c r="T205" s="88"/>
      <c r="U205" s="1" t="s">
        <v>645</v>
      </c>
      <c r="V205" s="1" t="s">
        <v>386</v>
      </c>
    </row>
    <row r="206" spans="1:23" ht="25.5" x14ac:dyDescent="0.2">
      <c r="A206" s="89" t="s">
        <v>411</v>
      </c>
      <c r="B206" s="88" t="s">
        <v>695</v>
      </c>
      <c r="C206" s="39" t="str">
        <f t="shared" si="7"/>
        <v>Seq Stu</v>
      </c>
      <c r="D206" s="88" t="s">
        <v>694</v>
      </c>
      <c r="E206" s="41" t="s">
        <v>1486</v>
      </c>
      <c r="F206" s="41" t="s">
        <v>1478</v>
      </c>
      <c r="G206" s="41" t="s">
        <v>1473</v>
      </c>
      <c r="H206" s="156" t="s">
        <v>646</v>
      </c>
      <c r="I206" s="88" t="s">
        <v>647</v>
      </c>
      <c r="J206" s="88" t="s">
        <v>638</v>
      </c>
      <c r="K206" s="88"/>
      <c r="L206" s="88" t="s">
        <v>639</v>
      </c>
      <c r="M206" s="88" t="s">
        <v>640</v>
      </c>
      <c r="N206" s="88" t="s">
        <v>641</v>
      </c>
      <c r="O206" s="148">
        <v>63313.25</v>
      </c>
      <c r="P206" s="88">
        <v>2024</v>
      </c>
      <c r="Q206" s="88"/>
      <c r="R206" s="148">
        <v>63313.25</v>
      </c>
      <c r="S206" s="331">
        <f t="shared" si="6"/>
        <v>63313.25</v>
      </c>
      <c r="T206" s="88"/>
      <c r="U206" s="1" t="s">
        <v>648</v>
      </c>
      <c r="V206" s="68" t="s">
        <v>710</v>
      </c>
    </row>
    <row r="207" spans="1:23" ht="25.5" x14ac:dyDescent="0.2">
      <c r="A207" s="89" t="s">
        <v>411</v>
      </c>
      <c r="B207" s="88" t="s">
        <v>695</v>
      </c>
      <c r="C207" s="39" t="str">
        <f t="shared" si="7"/>
        <v xml:space="preserve">GelRed </v>
      </c>
      <c r="D207" s="88" t="s">
        <v>694</v>
      </c>
      <c r="E207" s="41" t="s">
        <v>1486</v>
      </c>
      <c r="F207" s="41" t="s">
        <v>1478</v>
      </c>
      <c r="G207" s="41" t="s">
        <v>1473</v>
      </c>
      <c r="H207" s="156" t="s">
        <v>649</v>
      </c>
      <c r="I207" s="88" t="s">
        <v>650</v>
      </c>
      <c r="J207" s="88" t="s">
        <v>651</v>
      </c>
      <c r="K207" s="88"/>
      <c r="L207" s="88" t="s">
        <v>652</v>
      </c>
      <c r="M207" s="88"/>
      <c r="N207" s="88"/>
      <c r="O207" s="148">
        <v>4356</v>
      </c>
      <c r="P207" s="88"/>
      <c r="Q207" s="88"/>
      <c r="R207" s="148">
        <v>4356</v>
      </c>
      <c r="S207" s="331">
        <f t="shared" si="6"/>
        <v>4356</v>
      </c>
      <c r="T207" s="88"/>
      <c r="U207" s="1" t="s">
        <v>653</v>
      </c>
      <c r="V207" s="1" t="s">
        <v>386</v>
      </c>
    </row>
    <row r="208" spans="1:23" ht="25.5" x14ac:dyDescent="0.2">
      <c r="A208" s="115" t="s">
        <v>412</v>
      </c>
      <c r="B208" s="88" t="s">
        <v>695</v>
      </c>
      <c r="C208" s="39" t="str">
        <f t="shared" si="7"/>
        <v xml:space="preserve">špičky </v>
      </c>
      <c r="D208" s="88" t="s">
        <v>694</v>
      </c>
      <c r="E208" s="41" t="s">
        <v>1486</v>
      </c>
      <c r="F208" s="41" t="s">
        <v>1478</v>
      </c>
      <c r="G208" s="41" t="s">
        <v>1473</v>
      </c>
      <c r="H208" s="156"/>
      <c r="I208" s="88" t="s">
        <v>654</v>
      </c>
      <c r="J208" s="88"/>
      <c r="K208" s="88" t="s">
        <v>655</v>
      </c>
      <c r="L208" s="88"/>
      <c r="M208" s="88"/>
      <c r="N208" s="88"/>
      <c r="O208" s="148"/>
      <c r="P208" s="88"/>
      <c r="Q208" s="88"/>
      <c r="R208" s="148"/>
      <c r="S208" s="331">
        <f t="shared" si="6"/>
        <v>0</v>
      </c>
      <c r="T208" s="88"/>
      <c r="U208" s="157" t="s">
        <v>656</v>
      </c>
    </row>
    <row r="209" spans="1:22" ht="25.5" x14ac:dyDescent="0.2">
      <c r="A209" s="115" t="s">
        <v>412</v>
      </c>
      <c r="B209" s="88" t="s">
        <v>695</v>
      </c>
      <c r="C209" s="39" t="str">
        <f t="shared" si="7"/>
        <v xml:space="preserve">špičky </v>
      </c>
      <c r="D209" s="88" t="s">
        <v>694</v>
      </c>
      <c r="E209" s="41" t="s">
        <v>1486</v>
      </c>
      <c r="F209" s="41" t="s">
        <v>1478</v>
      </c>
      <c r="G209" s="41" t="s">
        <v>1473</v>
      </c>
      <c r="H209" s="156"/>
      <c r="I209" s="88" t="s">
        <v>657</v>
      </c>
      <c r="J209" s="88"/>
      <c r="K209" s="88" t="s">
        <v>658</v>
      </c>
      <c r="L209" s="88"/>
      <c r="M209" s="88"/>
      <c r="N209" s="88"/>
      <c r="O209" s="148"/>
      <c r="P209" s="88"/>
      <c r="Q209" s="88"/>
      <c r="R209" s="148"/>
      <c r="S209" s="331">
        <f t="shared" si="6"/>
        <v>0</v>
      </c>
      <c r="T209" s="88"/>
      <c r="U209" s="157" t="s">
        <v>659</v>
      </c>
    </row>
    <row r="210" spans="1:22" ht="25.5" x14ac:dyDescent="0.2">
      <c r="A210" s="115" t="s">
        <v>412</v>
      </c>
      <c r="B210" s="88" t="s">
        <v>695</v>
      </c>
      <c r="C210" s="39" t="str">
        <f t="shared" si="7"/>
        <v xml:space="preserve">špičky </v>
      </c>
      <c r="D210" s="88" t="s">
        <v>694</v>
      </c>
      <c r="E210" s="41" t="s">
        <v>1486</v>
      </c>
      <c r="F210" s="41" t="s">
        <v>1478</v>
      </c>
      <c r="G210" s="41" t="s">
        <v>1473</v>
      </c>
      <c r="H210" s="156"/>
      <c r="I210" s="88" t="s">
        <v>660</v>
      </c>
      <c r="J210" s="88"/>
      <c r="K210" s="88" t="s">
        <v>619</v>
      </c>
      <c r="L210" s="88"/>
      <c r="M210" s="88"/>
      <c r="N210" s="88"/>
      <c r="O210" s="148"/>
      <c r="P210" s="88"/>
      <c r="Q210" s="88"/>
      <c r="R210" s="148"/>
      <c r="S210" s="331">
        <f t="shared" si="6"/>
        <v>0</v>
      </c>
      <c r="T210" s="88"/>
      <c r="U210" s="157" t="s">
        <v>661</v>
      </c>
    </row>
    <row r="211" spans="1:22" ht="25.5" x14ac:dyDescent="0.2">
      <c r="A211" s="115" t="s">
        <v>412</v>
      </c>
      <c r="B211" s="88" t="s">
        <v>695</v>
      </c>
      <c r="C211" s="39" t="str">
        <f t="shared" si="7"/>
        <v>Rukavic</v>
      </c>
      <c r="D211" s="88" t="s">
        <v>694</v>
      </c>
      <c r="E211" s="41" t="s">
        <v>1486</v>
      </c>
      <c r="F211" s="41" t="s">
        <v>1478</v>
      </c>
      <c r="G211" s="41" t="s">
        <v>1473</v>
      </c>
      <c r="H211" s="156"/>
      <c r="I211" s="88" t="s">
        <v>609</v>
      </c>
      <c r="J211" s="88"/>
      <c r="K211" s="88" t="s">
        <v>662</v>
      </c>
      <c r="L211" s="88"/>
      <c r="M211" s="88"/>
      <c r="N211" s="88"/>
      <c r="O211" s="148"/>
      <c r="P211" s="88"/>
      <c r="Q211" s="88"/>
      <c r="R211" s="148"/>
      <c r="S211" s="331">
        <f t="shared" si="6"/>
        <v>0</v>
      </c>
      <c r="T211" s="88"/>
      <c r="U211" s="157" t="s">
        <v>663</v>
      </c>
    </row>
    <row r="212" spans="1:22" ht="25.5" x14ac:dyDescent="0.2">
      <c r="A212" s="115" t="s">
        <v>412</v>
      </c>
      <c r="B212" s="88" t="s">
        <v>695</v>
      </c>
      <c r="C212" s="39" t="str">
        <f t="shared" si="7"/>
        <v>Rukavic</v>
      </c>
      <c r="D212" s="88" t="s">
        <v>694</v>
      </c>
      <c r="E212" s="41" t="s">
        <v>1486</v>
      </c>
      <c r="F212" s="41" t="s">
        <v>1478</v>
      </c>
      <c r="G212" s="41" t="s">
        <v>1473</v>
      </c>
      <c r="H212" s="156"/>
      <c r="I212" s="88" t="s">
        <v>664</v>
      </c>
      <c r="J212" s="88"/>
      <c r="K212" s="88" t="s">
        <v>665</v>
      </c>
      <c r="L212" s="88"/>
      <c r="M212" s="88"/>
      <c r="N212" s="88"/>
      <c r="O212" s="148"/>
      <c r="P212" s="88"/>
      <c r="Q212" s="88"/>
      <c r="R212" s="148"/>
      <c r="S212" s="331">
        <f t="shared" si="6"/>
        <v>0</v>
      </c>
      <c r="T212" s="88"/>
      <c r="U212" s="157" t="s">
        <v>666</v>
      </c>
    </row>
    <row r="213" spans="1:22" ht="25.5" x14ac:dyDescent="0.2">
      <c r="A213" s="115" t="s">
        <v>412</v>
      </c>
      <c r="B213" s="88" t="s">
        <v>695</v>
      </c>
      <c r="C213" s="39" t="str">
        <f t="shared" si="7"/>
        <v>Rukavic</v>
      </c>
      <c r="D213" s="88" t="s">
        <v>694</v>
      </c>
      <c r="E213" s="41" t="s">
        <v>1486</v>
      </c>
      <c r="F213" s="41" t="s">
        <v>1478</v>
      </c>
      <c r="G213" s="41" t="s">
        <v>1473</v>
      </c>
      <c r="H213" s="156"/>
      <c r="I213" s="88" t="s">
        <v>667</v>
      </c>
      <c r="J213" s="88"/>
      <c r="K213" s="88" t="s">
        <v>613</v>
      </c>
      <c r="L213" s="88"/>
      <c r="M213" s="88"/>
      <c r="N213" s="88"/>
      <c r="O213" s="148"/>
      <c r="P213" s="88"/>
      <c r="Q213" s="88"/>
      <c r="R213" s="148"/>
      <c r="S213" s="331">
        <f t="shared" si="6"/>
        <v>0</v>
      </c>
      <c r="T213" s="88"/>
      <c r="U213" s="157" t="s">
        <v>668</v>
      </c>
    </row>
    <row r="214" spans="1:22" ht="25.5" x14ac:dyDescent="0.2">
      <c r="A214" s="115" t="s">
        <v>412</v>
      </c>
      <c r="B214" s="88" t="s">
        <v>695</v>
      </c>
      <c r="C214" s="39" t="str">
        <f t="shared" si="7"/>
        <v>Rukavic</v>
      </c>
      <c r="D214" s="88" t="s">
        <v>694</v>
      </c>
      <c r="E214" s="41" t="s">
        <v>1486</v>
      </c>
      <c r="F214" s="41" t="s">
        <v>1478</v>
      </c>
      <c r="G214" s="41" t="s">
        <v>1473</v>
      </c>
      <c r="H214" s="156"/>
      <c r="I214" s="88" t="s">
        <v>669</v>
      </c>
      <c r="J214" s="88"/>
      <c r="K214" s="88" t="s">
        <v>670</v>
      </c>
      <c r="L214" s="88"/>
      <c r="M214" s="88"/>
      <c r="N214" s="88"/>
      <c r="O214" s="148"/>
      <c r="P214" s="88"/>
      <c r="Q214" s="88"/>
      <c r="R214" s="148"/>
      <c r="S214" s="331">
        <f t="shared" si="6"/>
        <v>0</v>
      </c>
      <c r="T214" s="88"/>
      <c r="U214" s="157" t="s">
        <v>671</v>
      </c>
    </row>
    <row r="215" spans="1:22" ht="25.5" x14ac:dyDescent="0.2">
      <c r="A215" s="115" t="s">
        <v>412</v>
      </c>
      <c r="B215" s="88" t="s">
        <v>695</v>
      </c>
      <c r="C215" s="39" t="str">
        <f t="shared" si="7"/>
        <v>Mikrozk</v>
      </c>
      <c r="D215" s="88" t="s">
        <v>694</v>
      </c>
      <c r="E215" s="41" t="s">
        <v>1486</v>
      </c>
      <c r="F215" s="41" t="s">
        <v>1478</v>
      </c>
      <c r="G215" s="41" t="s">
        <v>1473</v>
      </c>
      <c r="H215" s="156"/>
      <c r="I215" s="88" t="s">
        <v>672</v>
      </c>
      <c r="J215" s="88"/>
      <c r="K215" s="88" t="s">
        <v>673</v>
      </c>
      <c r="L215" s="88"/>
      <c r="M215" s="88"/>
      <c r="N215" s="88"/>
      <c r="O215" s="148"/>
      <c r="P215" s="88"/>
      <c r="Q215" s="88"/>
      <c r="R215" s="148"/>
      <c r="S215" s="331">
        <f t="shared" si="6"/>
        <v>0</v>
      </c>
      <c r="T215" s="88"/>
      <c r="U215" s="157" t="s">
        <v>674</v>
      </c>
    </row>
    <row r="216" spans="1:22" ht="25.5" x14ac:dyDescent="0.2">
      <c r="A216" s="115" t="s">
        <v>412</v>
      </c>
      <c r="B216" s="88" t="s">
        <v>695</v>
      </c>
      <c r="C216" s="39" t="str">
        <f t="shared" si="7"/>
        <v>Zamražo</v>
      </c>
      <c r="D216" s="88" t="s">
        <v>694</v>
      </c>
      <c r="E216" s="41" t="s">
        <v>1486</v>
      </c>
      <c r="F216" s="41" t="s">
        <v>1478</v>
      </c>
      <c r="G216" s="41" t="s">
        <v>1473</v>
      </c>
      <c r="H216" s="156"/>
      <c r="I216" s="88" t="s">
        <v>675</v>
      </c>
      <c r="J216" s="88"/>
      <c r="K216" s="88" t="s">
        <v>676</v>
      </c>
      <c r="L216" s="88"/>
      <c r="M216" s="88"/>
      <c r="N216" s="88"/>
      <c r="O216" s="148"/>
      <c r="P216" s="88"/>
      <c r="Q216" s="88"/>
      <c r="R216" s="148"/>
      <c r="S216" s="331">
        <f t="shared" si="6"/>
        <v>0</v>
      </c>
      <c r="T216" s="88"/>
      <c r="U216" s="157" t="s">
        <v>677</v>
      </c>
    </row>
    <row r="217" spans="1:22" ht="25.5" x14ac:dyDescent="0.2">
      <c r="A217" s="115" t="s">
        <v>412</v>
      </c>
      <c r="B217" s="88" t="s">
        <v>695</v>
      </c>
      <c r="C217" s="39" t="str">
        <f t="shared" si="7"/>
        <v>Falkony</v>
      </c>
      <c r="D217" s="88" t="s">
        <v>694</v>
      </c>
      <c r="E217" s="41" t="s">
        <v>1486</v>
      </c>
      <c r="F217" s="41" t="s">
        <v>1478</v>
      </c>
      <c r="G217" s="41" t="s">
        <v>1473</v>
      </c>
      <c r="H217" s="156"/>
      <c r="I217" s="88" t="s">
        <v>678</v>
      </c>
      <c r="J217" s="88"/>
      <c r="K217" s="88" t="s">
        <v>622</v>
      </c>
      <c r="L217" s="88"/>
      <c r="M217" s="88"/>
      <c r="N217" s="88"/>
      <c r="O217" s="148"/>
      <c r="P217" s="88"/>
      <c r="Q217" s="88"/>
      <c r="R217" s="148"/>
      <c r="S217" s="331">
        <f t="shared" si="6"/>
        <v>0</v>
      </c>
      <c r="T217" s="88"/>
      <c r="U217" s="157" t="s">
        <v>679</v>
      </c>
    </row>
    <row r="218" spans="1:22" ht="25.5" x14ac:dyDescent="0.2">
      <c r="A218" s="115" t="s">
        <v>412</v>
      </c>
      <c r="B218" s="88" t="s">
        <v>695</v>
      </c>
      <c r="C218" s="39" t="str">
        <f t="shared" si="7"/>
        <v>Zkumavk</v>
      </c>
      <c r="D218" s="88" t="s">
        <v>694</v>
      </c>
      <c r="E218" s="41" t="s">
        <v>1486</v>
      </c>
      <c r="F218" s="41" t="s">
        <v>1478</v>
      </c>
      <c r="G218" s="41" t="s">
        <v>1473</v>
      </c>
      <c r="H218" s="156"/>
      <c r="I218" s="88" t="s">
        <v>680</v>
      </c>
      <c r="J218" s="88"/>
      <c r="K218" s="88" t="s">
        <v>622</v>
      </c>
      <c r="L218" s="88"/>
      <c r="M218" s="88"/>
      <c r="N218" s="88"/>
      <c r="O218" s="148"/>
      <c r="P218" s="88"/>
      <c r="Q218" s="88"/>
      <c r="R218" s="148"/>
      <c r="S218" s="331">
        <f t="shared" si="6"/>
        <v>0</v>
      </c>
      <c r="T218" s="88"/>
      <c r="U218" s="157" t="s">
        <v>681</v>
      </c>
    </row>
    <row r="219" spans="1:22" ht="25.5" x14ac:dyDescent="0.2">
      <c r="A219" s="115" t="s">
        <v>412</v>
      </c>
      <c r="B219" s="88" t="s">
        <v>695</v>
      </c>
      <c r="C219" s="39" t="str">
        <f t="shared" si="7"/>
        <v>Sérolog</v>
      </c>
      <c r="D219" s="88" t="s">
        <v>694</v>
      </c>
      <c r="E219" s="41" t="s">
        <v>1486</v>
      </c>
      <c r="F219" s="41" t="s">
        <v>1478</v>
      </c>
      <c r="G219" s="41" t="s">
        <v>1473</v>
      </c>
      <c r="H219" s="156"/>
      <c r="I219" s="88" t="s">
        <v>682</v>
      </c>
      <c r="J219" s="88"/>
      <c r="K219" s="88" t="s">
        <v>658</v>
      </c>
      <c r="L219" s="88"/>
      <c r="M219" s="88"/>
      <c r="N219" s="88"/>
      <c r="O219" s="148"/>
      <c r="P219" s="88"/>
      <c r="Q219" s="88"/>
      <c r="R219" s="148"/>
      <c r="S219" s="331">
        <f t="shared" si="6"/>
        <v>0</v>
      </c>
      <c r="T219" s="88"/>
      <c r="U219" s="157" t="s">
        <v>683</v>
      </c>
    </row>
    <row r="220" spans="1:22" ht="25.5" x14ac:dyDescent="0.2">
      <c r="A220" s="115" t="s">
        <v>412</v>
      </c>
      <c r="B220" s="88" t="s">
        <v>695</v>
      </c>
      <c r="C220" s="39" t="str">
        <f t="shared" si="7"/>
        <v>Lukaste</v>
      </c>
      <c r="D220" s="88" t="s">
        <v>694</v>
      </c>
      <c r="E220" s="41" t="s">
        <v>1486</v>
      </c>
      <c r="F220" s="41" t="s">
        <v>1478</v>
      </c>
      <c r="G220" s="41" t="s">
        <v>1473</v>
      </c>
      <c r="H220" s="156"/>
      <c r="I220" s="88" t="s">
        <v>684</v>
      </c>
      <c r="J220" s="88"/>
      <c r="K220" s="88" t="s">
        <v>685</v>
      </c>
      <c r="L220" s="88"/>
      <c r="M220" s="88"/>
      <c r="N220" s="88"/>
      <c r="O220" s="148"/>
      <c r="P220" s="88"/>
      <c r="Q220" s="88"/>
      <c r="R220" s="148"/>
      <c r="S220" s="331">
        <f t="shared" si="6"/>
        <v>0</v>
      </c>
      <c r="T220" s="88"/>
      <c r="U220" s="122" t="s">
        <v>686</v>
      </c>
    </row>
    <row r="221" spans="1:22" ht="25.5" x14ac:dyDescent="0.2">
      <c r="A221" s="115" t="s">
        <v>412</v>
      </c>
      <c r="B221" s="88" t="s">
        <v>695</v>
      </c>
      <c r="C221" s="39" t="str">
        <f t="shared" si="7"/>
        <v>Stripy</v>
      </c>
      <c r="D221" s="88" t="s">
        <v>694</v>
      </c>
      <c r="E221" s="41" t="s">
        <v>1486</v>
      </c>
      <c r="F221" s="41" t="s">
        <v>1478</v>
      </c>
      <c r="G221" s="41" t="s">
        <v>1473</v>
      </c>
      <c r="H221" s="156"/>
      <c r="I221" s="88" t="s">
        <v>687</v>
      </c>
      <c r="J221" s="88"/>
      <c r="K221" s="88" t="s">
        <v>622</v>
      </c>
      <c r="L221" s="88"/>
      <c r="M221" s="88"/>
      <c r="N221" s="88"/>
      <c r="O221" s="148"/>
      <c r="P221" s="88"/>
      <c r="Q221" s="88"/>
      <c r="R221" s="148"/>
      <c r="S221" s="331">
        <f t="shared" si="6"/>
        <v>0</v>
      </c>
      <c r="T221" s="88"/>
      <c r="U221" s="157" t="s">
        <v>688</v>
      </c>
    </row>
    <row r="222" spans="1:22" ht="25.5" x14ac:dyDescent="0.2">
      <c r="A222" s="115" t="s">
        <v>412</v>
      </c>
      <c r="B222" s="88" t="s">
        <v>695</v>
      </c>
      <c r="C222" s="39" t="str">
        <f t="shared" si="7"/>
        <v>Žiletka</v>
      </c>
      <c r="D222" s="88" t="s">
        <v>694</v>
      </c>
      <c r="E222" s="41" t="s">
        <v>1486</v>
      </c>
      <c r="F222" s="41" t="s">
        <v>1478</v>
      </c>
      <c r="G222" s="41" t="s">
        <v>1473</v>
      </c>
      <c r="H222" s="156" t="s">
        <v>427</v>
      </c>
      <c r="I222" s="88" t="s">
        <v>428</v>
      </c>
      <c r="J222" s="88" t="s">
        <v>429</v>
      </c>
      <c r="K222" s="88" t="s">
        <v>430</v>
      </c>
      <c r="L222" s="88"/>
      <c r="M222" s="88"/>
      <c r="N222" s="88"/>
      <c r="O222" s="148">
        <v>2882.22</v>
      </c>
      <c r="P222" s="88">
        <v>2024</v>
      </c>
      <c r="Q222" s="88"/>
      <c r="R222" s="148">
        <v>28822.2</v>
      </c>
      <c r="S222" s="331">
        <f t="shared" si="6"/>
        <v>28822.2</v>
      </c>
      <c r="T222" s="88"/>
      <c r="U222" s="157" t="s">
        <v>689</v>
      </c>
    </row>
    <row r="223" spans="1:22" ht="25.5" x14ac:dyDescent="0.2">
      <c r="A223" s="89" t="s">
        <v>411</v>
      </c>
      <c r="B223" s="88" t="s">
        <v>695</v>
      </c>
      <c r="C223" s="39" t="str">
        <f t="shared" si="7"/>
        <v>CHEMMAT</v>
      </c>
      <c r="D223" s="88" t="s">
        <v>694</v>
      </c>
      <c r="E223" s="41" t="s">
        <v>1486</v>
      </c>
      <c r="F223" s="41" t="s">
        <v>1478</v>
      </c>
      <c r="G223" s="41" t="s">
        <v>1473</v>
      </c>
      <c r="H223" s="156" t="s">
        <v>431</v>
      </c>
      <c r="I223" s="88" t="s">
        <v>432</v>
      </c>
      <c r="J223" s="88" t="s">
        <v>281</v>
      </c>
      <c r="K223" s="88" t="s">
        <v>433</v>
      </c>
      <c r="L223" s="88"/>
      <c r="M223" s="88"/>
      <c r="N223" s="88"/>
      <c r="O223" s="148">
        <v>5668.32</v>
      </c>
      <c r="P223" s="88">
        <v>2024</v>
      </c>
      <c r="Q223" s="88"/>
      <c r="R223" s="148">
        <v>5668.32</v>
      </c>
      <c r="S223" s="331">
        <f t="shared" si="6"/>
        <v>5668.32</v>
      </c>
      <c r="T223" s="88"/>
      <c r="U223" s="1" t="s">
        <v>690</v>
      </c>
      <c r="V223" s="1" t="s">
        <v>386</v>
      </c>
    </row>
    <row r="224" spans="1:22" ht="25.5" x14ac:dyDescent="0.2">
      <c r="A224" s="115" t="s">
        <v>412</v>
      </c>
      <c r="B224" s="88" t="s">
        <v>695</v>
      </c>
      <c r="C224" s="39" t="str">
        <f t="shared" si="7"/>
        <v>Sklo po</v>
      </c>
      <c r="D224" s="88" t="s">
        <v>694</v>
      </c>
      <c r="E224" s="41" t="s">
        <v>1486</v>
      </c>
      <c r="F224" s="41" t="s">
        <v>1478</v>
      </c>
      <c r="G224" s="41" t="s">
        <v>1473</v>
      </c>
      <c r="H224" s="156">
        <v>7098928</v>
      </c>
      <c r="I224" s="88" t="s">
        <v>434</v>
      </c>
      <c r="J224" s="88" t="s">
        <v>332</v>
      </c>
      <c r="K224" s="88" t="s">
        <v>435</v>
      </c>
      <c r="L224" s="88"/>
      <c r="M224" s="88"/>
      <c r="N224" s="88"/>
      <c r="O224" s="148">
        <v>4020</v>
      </c>
      <c r="P224" s="88">
        <v>2024</v>
      </c>
      <c r="Q224" s="88"/>
      <c r="R224" s="148">
        <v>4020</v>
      </c>
      <c r="S224" s="331">
        <f t="shared" si="6"/>
        <v>4020</v>
      </c>
      <c r="T224" s="88"/>
      <c r="U224" s="157" t="s">
        <v>691</v>
      </c>
      <c r="V224" s="68" t="s">
        <v>338</v>
      </c>
    </row>
    <row r="225" spans="1:22" ht="25.5" x14ac:dyDescent="0.2">
      <c r="A225" s="115" t="s">
        <v>441</v>
      </c>
      <c r="B225" s="88" t="s">
        <v>695</v>
      </c>
      <c r="C225" s="39" t="str">
        <f t="shared" si="7"/>
        <v>Samolep</v>
      </c>
      <c r="D225" s="88" t="s">
        <v>694</v>
      </c>
      <c r="E225" s="41" t="s">
        <v>1486</v>
      </c>
      <c r="F225" s="41" t="s">
        <v>1478</v>
      </c>
      <c r="G225" s="41" t="s">
        <v>1473</v>
      </c>
      <c r="H225" s="156">
        <v>5247829001</v>
      </c>
      <c r="I225" s="88" t="s">
        <v>436</v>
      </c>
      <c r="J225" s="88" t="s">
        <v>332</v>
      </c>
      <c r="K225" s="88" t="s">
        <v>437</v>
      </c>
      <c r="L225" s="88"/>
      <c r="M225" s="88"/>
      <c r="N225" s="88"/>
      <c r="O225" s="148">
        <v>870.35</v>
      </c>
      <c r="P225" s="88">
        <v>2024</v>
      </c>
      <c r="Q225" s="88"/>
      <c r="R225" s="148">
        <v>4351.75</v>
      </c>
      <c r="S225" s="331">
        <f t="shared" si="6"/>
        <v>4351.75</v>
      </c>
      <c r="T225" s="88"/>
      <c r="U225" s="157" t="s">
        <v>692</v>
      </c>
      <c r="V225" s="68" t="s">
        <v>338</v>
      </c>
    </row>
    <row r="226" spans="1:22" ht="25.5" x14ac:dyDescent="0.2">
      <c r="A226" s="89" t="s">
        <v>411</v>
      </c>
      <c r="B226" s="88" t="s">
        <v>695</v>
      </c>
      <c r="C226" s="39" t="str">
        <f t="shared" si="7"/>
        <v>Ultra v</v>
      </c>
      <c r="D226" s="88" t="s">
        <v>694</v>
      </c>
      <c r="E226" s="41" t="s">
        <v>1486</v>
      </c>
      <c r="F226" s="41" t="s">
        <v>1478</v>
      </c>
      <c r="G226" s="41" t="s">
        <v>1473</v>
      </c>
      <c r="H226" s="156">
        <v>5269806001</v>
      </c>
      <c r="I226" s="88" t="s">
        <v>421</v>
      </c>
      <c r="J226" s="88" t="s">
        <v>332</v>
      </c>
      <c r="K226" s="88"/>
      <c r="L226" s="88" t="s">
        <v>415</v>
      </c>
      <c r="M226" s="88" t="s">
        <v>416</v>
      </c>
      <c r="N226" s="88" t="s">
        <v>417</v>
      </c>
      <c r="O226" s="148">
        <v>11556.47</v>
      </c>
      <c r="P226" s="88">
        <v>2024</v>
      </c>
      <c r="Q226" s="88"/>
      <c r="R226" s="148">
        <v>23112.94</v>
      </c>
      <c r="S226" s="331">
        <f t="shared" si="6"/>
        <v>23112.94</v>
      </c>
      <c r="T226" s="88"/>
      <c r="U226" s="1" t="s">
        <v>693</v>
      </c>
      <c r="V226" s="68" t="s">
        <v>338</v>
      </c>
    </row>
    <row r="227" spans="1:22" ht="30" x14ac:dyDescent="0.25">
      <c r="A227" s="115" t="s">
        <v>411</v>
      </c>
      <c r="B227" s="62" t="s">
        <v>805</v>
      </c>
      <c r="C227" s="39" t="str">
        <f t="shared" si="7"/>
        <v>Centrif</v>
      </c>
      <c r="D227" s="62" t="s">
        <v>806</v>
      </c>
      <c r="E227" s="41" t="s">
        <v>1487</v>
      </c>
      <c r="F227" s="41" t="s">
        <v>1472</v>
      </c>
      <c r="G227" s="41" t="s">
        <v>1473</v>
      </c>
      <c r="H227" s="169">
        <v>91050</v>
      </c>
      <c r="I227" s="170" t="s">
        <v>711</v>
      </c>
      <c r="J227" s="95" t="s">
        <v>712</v>
      </c>
      <c r="K227" s="171" t="s">
        <v>713</v>
      </c>
      <c r="L227" s="172" t="s">
        <v>714</v>
      </c>
      <c r="M227" s="171"/>
      <c r="N227" s="171"/>
      <c r="O227" s="184">
        <v>3460</v>
      </c>
      <c r="P227" s="174" t="s">
        <v>715</v>
      </c>
      <c r="Q227" s="174"/>
      <c r="R227" s="185">
        <v>3460</v>
      </c>
      <c r="S227" s="185">
        <f>R227*2</f>
        <v>6920</v>
      </c>
      <c r="T227" s="172" t="s">
        <v>716</v>
      </c>
    </row>
    <row r="228" spans="1:22" ht="30" x14ac:dyDescent="0.25">
      <c r="A228" s="115" t="s">
        <v>411</v>
      </c>
      <c r="B228" s="62" t="s">
        <v>805</v>
      </c>
      <c r="C228" s="39" t="str">
        <f t="shared" si="7"/>
        <v>Centrif</v>
      </c>
      <c r="D228" s="62" t="s">
        <v>806</v>
      </c>
      <c r="E228" s="41" t="s">
        <v>1487</v>
      </c>
      <c r="F228" s="41" t="s">
        <v>1472</v>
      </c>
      <c r="G228" s="41" t="s">
        <v>1473</v>
      </c>
      <c r="H228" s="169">
        <v>91015</v>
      </c>
      <c r="I228" s="175" t="s">
        <v>717</v>
      </c>
      <c r="J228" s="95" t="s">
        <v>712</v>
      </c>
      <c r="K228" s="171" t="s">
        <v>718</v>
      </c>
      <c r="L228" s="172" t="s">
        <v>714</v>
      </c>
      <c r="M228" s="171"/>
      <c r="N228" s="171"/>
      <c r="O228" s="184">
        <v>7728</v>
      </c>
      <c r="P228" s="174" t="s">
        <v>715</v>
      </c>
      <c r="Q228" s="174"/>
      <c r="R228" s="185">
        <v>23184</v>
      </c>
      <c r="S228" s="185">
        <f t="shared" ref="S228:S260" si="8">R228*2</f>
        <v>46368</v>
      </c>
      <c r="T228" s="171"/>
    </row>
    <row r="229" spans="1:22" ht="26.25" x14ac:dyDescent="0.25">
      <c r="A229" s="115" t="s">
        <v>411</v>
      </c>
      <c r="B229" s="62" t="s">
        <v>805</v>
      </c>
      <c r="C229" s="39" t="str">
        <f t="shared" si="7"/>
        <v>Screw c</v>
      </c>
      <c r="D229" s="62" t="s">
        <v>806</v>
      </c>
      <c r="E229" s="41" t="s">
        <v>1487</v>
      </c>
      <c r="F229" s="41" t="s">
        <v>1472</v>
      </c>
      <c r="G229" s="41" t="s">
        <v>1473</v>
      </c>
      <c r="H229" s="96" t="s">
        <v>719</v>
      </c>
      <c r="I229" s="45" t="s">
        <v>720</v>
      </c>
      <c r="J229" s="95" t="s">
        <v>721</v>
      </c>
      <c r="K229" s="171" t="s">
        <v>713</v>
      </c>
      <c r="L229" s="172" t="s">
        <v>722</v>
      </c>
      <c r="M229" s="171"/>
      <c r="N229" s="171"/>
      <c r="O229" s="185">
        <v>1900</v>
      </c>
      <c r="P229" s="176">
        <v>45565</v>
      </c>
      <c r="Q229" s="176"/>
      <c r="R229" s="185">
        <v>5700</v>
      </c>
      <c r="S229" s="185">
        <v>5700</v>
      </c>
      <c r="T229" s="171"/>
    </row>
    <row r="230" spans="1:22" ht="26.25" x14ac:dyDescent="0.25">
      <c r="A230" s="115" t="s">
        <v>412</v>
      </c>
      <c r="B230" s="62" t="s">
        <v>805</v>
      </c>
      <c r="C230" s="39" t="str">
        <f t="shared" si="7"/>
        <v xml:space="preserve">Filter </v>
      </c>
      <c r="D230" s="62" t="s">
        <v>806</v>
      </c>
      <c r="E230" s="41" t="s">
        <v>1487</v>
      </c>
      <c r="F230" s="41" t="s">
        <v>1472</v>
      </c>
      <c r="G230" s="41" t="s">
        <v>1473</v>
      </c>
      <c r="H230" s="169">
        <v>99505</v>
      </c>
      <c r="I230" s="170" t="s">
        <v>723</v>
      </c>
      <c r="J230" s="95" t="s">
        <v>712</v>
      </c>
      <c r="K230" s="172" t="s">
        <v>724</v>
      </c>
      <c r="L230" s="45"/>
      <c r="M230" s="172"/>
      <c r="N230" s="172"/>
      <c r="O230" s="185">
        <v>6450</v>
      </c>
      <c r="P230" s="176">
        <v>45565</v>
      </c>
      <c r="Q230" s="176"/>
      <c r="R230" s="185">
        <v>12900</v>
      </c>
      <c r="S230" s="185">
        <v>12900</v>
      </c>
      <c r="T230" s="171"/>
    </row>
    <row r="231" spans="1:22" ht="26.25" x14ac:dyDescent="0.25">
      <c r="A231" s="115" t="s">
        <v>412</v>
      </c>
      <c r="B231" s="62" t="s">
        <v>805</v>
      </c>
      <c r="C231" s="39" t="str">
        <f t="shared" si="7"/>
        <v>Mikrozk</v>
      </c>
      <c r="D231" s="62" t="s">
        <v>806</v>
      </c>
      <c r="E231" s="41" t="s">
        <v>1487</v>
      </c>
      <c r="F231" s="41" t="s">
        <v>1472</v>
      </c>
      <c r="G231" s="41" t="s">
        <v>1473</v>
      </c>
      <c r="H231" s="169" t="s">
        <v>6</v>
      </c>
      <c r="I231" s="170" t="s">
        <v>725</v>
      </c>
      <c r="J231" s="177" t="s">
        <v>726</v>
      </c>
      <c r="K231" s="172" t="s">
        <v>727</v>
      </c>
      <c r="L231" s="45" t="s">
        <v>722</v>
      </c>
      <c r="M231" s="171"/>
      <c r="N231" s="171"/>
      <c r="O231" s="185">
        <v>150</v>
      </c>
      <c r="P231" s="174" t="s">
        <v>715</v>
      </c>
      <c r="Q231" s="174"/>
      <c r="R231" s="185">
        <v>1500</v>
      </c>
      <c r="S231" s="185">
        <f t="shared" si="8"/>
        <v>3000</v>
      </c>
      <c r="T231" s="45"/>
    </row>
    <row r="232" spans="1:22" ht="26.25" x14ac:dyDescent="0.25">
      <c r="A232" s="115" t="s">
        <v>412</v>
      </c>
      <c r="B232" s="62" t="s">
        <v>805</v>
      </c>
      <c r="C232" s="39" t="str">
        <f t="shared" si="7"/>
        <v>Sérolog</v>
      </c>
      <c r="D232" s="62" t="s">
        <v>806</v>
      </c>
      <c r="E232" s="41" t="s">
        <v>1487</v>
      </c>
      <c r="F232" s="41" t="s">
        <v>1472</v>
      </c>
      <c r="G232" s="41" t="s">
        <v>1473</v>
      </c>
      <c r="H232" s="169" t="s">
        <v>728</v>
      </c>
      <c r="I232" s="170" t="s">
        <v>729</v>
      </c>
      <c r="J232" s="177" t="s">
        <v>721</v>
      </c>
      <c r="K232" s="172" t="s">
        <v>730</v>
      </c>
      <c r="L232" s="45"/>
      <c r="M232" s="172"/>
      <c r="N232" s="45"/>
      <c r="O232" s="184">
        <v>2000</v>
      </c>
      <c r="P232" s="174" t="s">
        <v>715</v>
      </c>
      <c r="Q232" s="174"/>
      <c r="R232" s="185">
        <v>16000</v>
      </c>
      <c r="S232" s="185">
        <f t="shared" si="8"/>
        <v>32000</v>
      </c>
      <c r="T232" s="45"/>
    </row>
    <row r="233" spans="1:22" ht="26.25" x14ac:dyDescent="0.25">
      <c r="A233" s="115" t="s">
        <v>412</v>
      </c>
      <c r="B233" s="62" t="s">
        <v>805</v>
      </c>
      <c r="C233" s="39" t="str">
        <f t="shared" si="7"/>
        <v>Sérolog</v>
      </c>
      <c r="D233" s="62" t="s">
        <v>806</v>
      </c>
      <c r="E233" s="41" t="s">
        <v>1487</v>
      </c>
      <c r="F233" s="41" t="s">
        <v>1472</v>
      </c>
      <c r="G233" s="41" t="s">
        <v>1473</v>
      </c>
      <c r="H233" s="96" t="s">
        <v>731</v>
      </c>
      <c r="I233" s="173" t="s">
        <v>732</v>
      </c>
      <c r="J233" s="177" t="s">
        <v>721</v>
      </c>
      <c r="K233" s="172" t="s">
        <v>730</v>
      </c>
      <c r="L233" s="45"/>
      <c r="M233" s="172"/>
      <c r="N233" s="45"/>
      <c r="O233" s="184">
        <v>3200</v>
      </c>
      <c r="P233" s="174" t="s">
        <v>715</v>
      </c>
      <c r="Q233" s="174"/>
      <c r="R233" s="185">
        <v>25600</v>
      </c>
      <c r="S233" s="185">
        <f t="shared" si="8"/>
        <v>51200</v>
      </c>
      <c r="T233" s="45"/>
    </row>
    <row r="234" spans="1:22" ht="26.25" x14ac:dyDescent="0.25">
      <c r="A234" s="115" t="s">
        <v>412</v>
      </c>
      <c r="B234" s="62" t="s">
        <v>805</v>
      </c>
      <c r="C234" s="39" t="str">
        <f t="shared" si="7"/>
        <v>Sérolog</v>
      </c>
      <c r="D234" s="62" t="s">
        <v>806</v>
      </c>
      <c r="E234" s="41" t="s">
        <v>1487</v>
      </c>
      <c r="F234" s="41" t="s">
        <v>1472</v>
      </c>
      <c r="G234" s="41" t="s">
        <v>1473</v>
      </c>
      <c r="H234" s="96" t="s">
        <v>733</v>
      </c>
      <c r="I234" s="173" t="s">
        <v>734</v>
      </c>
      <c r="J234" s="177" t="s">
        <v>721</v>
      </c>
      <c r="K234" s="172" t="s">
        <v>730</v>
      </c>
      <c r="L234" s="45"/>
      <c r="M234" s="172"/>
      <c r="N234" s="45"/>
      <c r="O234" s="184">
        <v>2420</v>
      </c>
      <c r="P234" s="176">
        <v>45565</v>
      </c>
      <c r="Q234" s="176"/>
      <c r="R234" s="185">
        <v>19360</v>
      </c>
      <c r="S234" s="185">
        <v>19360</v>
      </c>
      <c r="T234" s="45"/>
    </row>
    <row r="235" spans="1:22" ht="30" x14ac:dyDescent="0.25">
      <c r="A235" s="115" t="s">
        <v>412</v>
      </c>
      <c r="B235" s="62" t="s">
        <v>805</v>
      </c>
      <c r="C235" s="39" t="str">
        <f t="shared" si="7"/>
        <v>Parafil</v>
      </c>
      <c r="D235" s="62" t="s">
        <v>806</v>
      </c>
      <c r="E235" s="41" t="s">
        <v>1487</v>
      </c>
      <c r="F235" s="41" t="s">
        <v>1472</v>
      </c>
      <c r="G235" s="41" t="s">
        <v>1473</v>
      </c>
      <c r="H235" s="178" t="s">
        <v>735</v>
      </c>
      <c r="I235" s="179" t="s">
        <v>736</v>
      </c>
      <c r="J235" s="180" t="s">
        <v>737</v>
      </c>
      <c r="K235" s="47" t="s">
        <v>738</v>
      </c>
      <c r="L235" s="172"/>
      <c r="M235" s="45"/>
      <c r="N235" s="45"/>
      <c r="O235" s="184">
        <v>748</v>
      </c>
      <c r="P235" s="176">
        <v>45565</v>
      </c>
      <c r="Q235" s="176"/>
      <c r="R235" s="185">
        <v>2244</v>
      </c>
      <c r="S235" s="185">
        <v>2244</v>
      </c>
      <c r="T235" s="45"/>
    </row>
    <row r="236" spans="1:22" ht="26.25" x14ac:dyDescent="0.25">
      <c r="A236" s="115" t="s">
        <v>412</v>
      </c>
      <c r="B236" s="62" t="s">
        <v>805</v>
      </c>
      <c r="C236" s="39" t="str">
        <f t="shared" si="7"/>
        <v>rukavic</v>
      </c>
      <c r="D236" s="62" t="s">
        <v>806</v>
      </c>
      <c r="E236" s="41" t="s">
        <v>1487</v>
      </c>
      <c r="F236" s="41" t="s">
        <v>1472</v>
      </c>
      <c r="G236" s="41" t="s">
        <v>1473</v>
      </c>
      <c r="H236" s="96">
        <v>1323805895</v>
      </c>
      <c r="I236" s="170" t="s">
        <v>739</v>
      </c>
      <c r="J236" s="177" t="s">
        <v>740</v>
      </c>
      <c r="K236" s="45" t="s">
        <v>741</v>
      </c>
      <c r="L236" s="45"/>
      <c r="M236" s="45"/>
      <c r="N236" s="45"/>
      <c r="O236" s="185">
        <v>92.56</v>
      </c>
      <c r="P236" s="176">
        <v>45565</v>
      </c>
      <c r="Q236" s="176"/>
      <c r="R236" s="185">
        <f>O236*10</f>
        <v>925.6</v>
      </c>
      <c r="S236" s="185">
        <v>925.6</v>
      </c>
      <c r="T236" s="45"/>
    </row>
    <row r="237" spans="1:22" ht="26.25" x14ac:dyDescent="0.25">
      <c r="A237" s="115" t="s">
        <v>412</v>
      </c>
      <c r="B237" s="62" t="s">
        <v>805</v>
      </c>
      <c r="C237" s="39" t="str">
        <f t="shared" si="7"/>
        <v>rukavic</v>
      </c>
      <c r="D237" s="62" t="s">
        <v>806</v>
      </c>
      <c r="E237" s="41" t="s">
        <v>1487</v>
      </c>
      <c r="F237" s="41" t="s">
        <v>1472</v>
      </c>
      <c r="G237" s="41" t="s">
        <v>1473</v>
      </c>
      <c r="H237" s="181">
        <v>1323805896</v>
      </c>
      <c r="I237" s="170" t="s">
        <v>742</v>
      </c>
      <c r="J237" s="177" t="s">
        <v>740</v>
      </c>
      <c r="K237" s="45" t="s">
        <v>741</v>
      </c>
      <c r="L237" s="45"/>
      <c r="M237" s="45"/>
      <c r="N237" s="45"/>
      <c r="O237" s="185">
        <v>256.41000000000003</v>
      </c>
      <c r="P237" s="176">
        <v>45565</v>
      </c>
      <c r="Q237" s="176"/>
      <c r="R237" s="185">
        <f>O237*10</f>
        <v>2564.1000000000004</v>
      </c>
      <c r="S237" s="185">
        <v>2564.1000000000004</v>
      </c>
      <c r="T237" s="45"/>
    </row>
    <row r="238" spans="1:22" ht="26.25" x14ac:dyDescent="0.25">
      <c r="A238" s="115" t="s">
        <v>412</v>
      </c>
      <c r="B238" s="62" t="s">
        <v>805</v>
      </c>
      <c r="C238" s="39" t="str">
        <f t="shared" si="7"/>
        <v>rukavic</v>
      </c>
      <c r="D238" s="62" t="s">
        <v>806</v>
      </c>
      <c r="E238" s="41" t="s">
        <v>1487</v>
      </c>
      <c r="F238" s="41" t="s">
        <v>1472</v>
      </c>
      <c r="G238" s="41" t="s">
        <v>1473</v>
      </c>
      <c r="H238" s="96">
        <v>1323805897</v>
      </c>
      <c r="I238" s="170" t="s">
        <v>743</v>
      </c>
      <c r="J238" s="177" t="s">
        <v>740</v>
      </c>
      <c r="K238" s="45" t="s">
        <v>741</v>
      </c>
      <c r="L238" s="45"/>
      <c r="M238" s="45"/>
      <c r="N238" s="45"/>
      <c r="O238" s="185">
        <v>256.41000000000003</v>
      </c>
      <c r="P238" s="176">
        <v>45565</v>
      </c>
      <c r="Q238" s="176"/>
      <c r="R238" s="185">
        <f>O238*10</f>
        <v>2564.1000000000004</v>
      </c>
      <c r="S238" s="185">
        <v>2565.1</v>
      </c>
      <c r="T238" s="45"/>
    </row>
    <row r="239" spans="1:22" ht="26.25" x14ac:dyDescent="0.25">
      <c r="A239" s="115" t="s">
        <v>412</v>
      </c>
      <c r="B239" s="62" t="s">
        <v>805</v>
      </c>
      <c r="C239" s="39" t="str">
        <f t="shared" si="7"/>
        <v>rukavic</v>
      </c>
      <c r="D239" s="62" t="s">
        <v>806</v>
      </c>
      <c r="E239" s="41" t="s">
        <v>1487</v>
      </c>
      <c r="F239" s="41" t="s">
        <v>1472</v>
      </c>
      <c r="G239" s="41" t="s">
        <v>1473</v>
      </c>
      <c r="H239" s="96">
        <v>1323806922</v>
      </c>
      <c r="I239" s="170" t="s">
        <v>744</v>
      </c>
      <c r="J239" s="177" t="s">
        <v>740</v>
      </c>
      <c r="K239" s="45" t="s">
        <v>741</v>
      </c>
      <c r="L239" s="45"/>
      <c r="M239" s="45"/>
      <c r="N239" s="45"/>
      <c r="O239" s="185">
        <v>140</v>
      </c>
      <c r="P239" s="176">
        <v>45565</v>
      </c>
      <c r="Q239" s="176"/>
      <c r="R239" s="185">
        <f>O239*10</f>
        <v>1400</v>
      </c>
      <c r="S239" s="185">
        <v>1400</v>
      </c>
      <c r="T239" s="45"/>
    </row>
    <row r="240" spans="1:22" ht="26.25" x14ac:dyDescent="0.25">
      <c r="A240" s="115" t="s">
        <v>412</v>
      </c>
      <c r="B240" s="62" t="s">
        <v>805</v>
      </c>
      <c r="C240" s="39" t="str">
        <f t="shared" si="7"/>
        <v>rukavic</v>
      </c>
      <c r="D240" s="62" t="s">
        <v>806</v>
      </c>
      <c r="E240" s="41" t="s">
        <v>1487</v>
      </c>
      <c r="F240" s="41" t="s">
        <v>1472</v>
      </c>
      <c r="G240" s="41" t="s">
        <v>1473</v>
      </c>
      <c r="H240" s="182">
        <v>1323806909</v>
      </c>
      <c r="I240" s="170" t="s">
        <v>745</v>
      </c>
      <c r="J240" s="177" t="s">
        <v>740</v>
      </c>
      <c r="K240" s="45" t="s">
        <v>741</v>
      </c>
      <c r="L240" s="45"/>
      <c r="M240" s="45"/>
      <c r="N240" s="45"/>
      <c r="O240" s="185">
        <v>204.96</v>
      </c>
      <c r="P240" s="176">
        <v>45565</v>
      </c>
      <c r="Q240" s="176"/>
      <c r="R240" s="185">
        <f>O240*10</f>
        <v>2049.6</v>
      </c>
      <c r="S240" s="185">
        <v>2049.6</v>
      </c>
      <c r="T240" s="45"/>
    </row>
    <row r="241" spans="1:23" ht="26.25" x14ac:dyDescent="0.25">
      <c r="A241" s="115" t="s">
        <v>412</v>
      </c>
      <c r="B241" s="62" t="s">
        <v>805</v>
      </c>
      <c r="C241" s="39" t="str">
        <f t="shared" si="7"/>
        <v>2 ml In</v>
      </c>
      <c r="D241" s="62" t="s">
        <v>806</v>
      </c>
      <c r="E241" s="41" t="s">
        <v>1487</v>
      </c>
      <c r="F241" s="41" t="s">
        <v>1472</v>
      </c>
      <c r="G241" s="41" t="s">
        <v>1473</v>
      </c>
      <c r="H241" s="96" t="s">
        <v>746</v>
      </c>
      <c r="I241" s="170" t="s">
        <v>747</v>
      </c>
      <c r="J241" s="95" t="s">
        <v>748</v>
      </c>
      <c r="K241" s="172" t="s">
        <v>730</v>
      </c>
      <c r="L241" s="45"/>
      <c r="M241" s="45"/>
      <c r="N241" s="45"/>
      <c r="O241" s="185">
        <v>41</v>
      </c>
      <c r="P241" s="174" t="s">
        <v>715</v>
      </c>
      <c r="Q241" s="174"/>
      <c r="R241" s="185">
        <v>82</v>
      </c>
      <c r="S241" s="185">
        <f t="shared" si="8"/>
        <v>164</v>
      </c>
      <c r="T241" s="45"/>
    </row>
    <row r="242" spans="1:23" ht="26.25" x14ac:dyDescent="0.25">
      <c r="A242" s="115" t="s">
        <v>412</v>
      </c>
      <c r="B242" s="62" t="s">
        <v>805</v>
      </c>
      <c r="C242" s="39" t="str">
        <f t="shared" si="7"/>
        <v>papírov</v>
      </c>
      <c r="D242" s="62" t="s">
        <v>806</v>
      </c>
      <c r="E242" s="41" t="s">
        <v>1487</v>
      </c>
      <c r="F242" s="41" t="s">
        <v>1472</v>
      </c>
      <c r="G242" s="41" t="s">
        <v>1473</v>
      </c>
      <c r="H242" s="181" t="s">
        <v>749</v>
      </c>
      <c r="I242" s="170" t="s">
        <v>750</v>
      </c>
      <c r="J242" s="177" t="s">
        <v>726</v>
      </c>
      <c r="K242" s="45" t="s">
        <v>751</v>
      </c>
      <c r="L242" s="45" t="s">
        <v>752</v>
      </c>
      <c r="M242" s="45"/>
      <c r="N242" s="45"/>
      <c r="O242" s="185">
        <v>6000</v>
      </c>
      <c r="P242" s="176">
        <v>45565</v>
      </c>
      <c r="Q242" s="176"/>
      <c r="R242" s="185">
        <v>6000</v>
      </c>
      <c r="S242" s="185">
        <v>6000</v>
      </c>
      <c r="T242" s="45"/>
    </row>
    <row r="243" spans="1:23" ht="26.25" x14ac:dyDescent="0.25">
      <c r="A243" s="115" t="s">
        <v>412</v>
      </c>
      <c r="B243" s="62" t="s">
        <v>805</v>
      </c>
      <c r="C243" s="39" t="str">
        <f t="shared" si="7"/>
        <v>Pre-Sep</v>
      </c>
      <c r="D243" s="62" t="s">
        <v>806</v>
      </c>
      <c r="E243" s="41" t="s">
        <v>1487</v>
      </c>
      <c r="F243" s="41" t="s">
        <v>1472</v>
      </c>
      <c r="G243" s="41" t="s">
        <v>1473</v>
      </c>
      <c r="H243" s="96" t="s">
        <v>753</v>
      </c>
      <c r="I243" s="171" t="s">
        <v>754</v>
      </c>
      <c r="J243" s="95" t="s">
        <v>755</v>
      </c>
      <c r="K243" s="45" t="s">
        <v>756</v>
      </c>
      <c r="L243" s="45"/>
      <c r="M243" s="45"/>
      <c r="N243" s="45"/>
      <c r="O243" s="185">
        <v>5800</v>
      </c>
      <c r="P243" s="174" t="s">
        <v>715</v>
      </c>
      <c r="Q243" s="174"/>
      <c r="R243" s="185">
        <v>17400</v>
      </c>
      <c r="S243" s="185">
        <f t="shared" si="8"/>
        <v>34800</v>
      </c>
      <c r="T243" s="45"/>
    </row>
    <row r="244" spans="1:23" ht="26.25" x14ac:dyDescent="0.25">
      <c r="A244" s="115" t="s">
        <v>412</v>
      </c>
      <c r="B244" s="62" t="s">
        <v>805</v>
      </c>
      <c r="C244" s="39" t="str">
        <f t="shared" si="7"/>
        <v>Zkumavk</v>
      </c>
      <c r="D244" s="62" t="s">
        <v>806</v>
      </c>
      <c r="E244" s="41" t="s">
        <v>1487</v>
      </c>
      <c r="F244" s="41" t="s">
        <v>1472</v>
      </c>
      <c r="G244" s="41" t="s">
        <v>1473</v>
      </c>
      <c r="H244" s="96">
        <v>455084</v>
      </c>
      <c r="I244" s="45" t="s">
        <v>757</v>
      </c>
      <c r="J244" s="95" t="s">
        <v>758</v>
      </c>
      <c r="K244" s="45" t="s">
        <v>759</v>
      </c>
      <c r="L244" s="45"/>
      <c r="M244" s="45"/>
      <c r="N244" s="45"/>
      <c r="O244" s="185">
        <v>850</v>
      </c>
      <c r="P244" s="174" t="s">
        <v>715</v>
      </c>
      <c r="Q244" s="174"/>
      <c r="R244" s="185">
        <f>O244*2</f>
        <v>1700</v>
      </c>
      <c r="S244" s="185">
        <f t="shared" si="8"/>
        <v>3400</v>
      </c>
      <c r="T244" s="45"/>
    </row>
    <row r="245" spans="1:23" ht="26.25" x14ac:dyDescent="0.25">
      <c r="A245" s="115" t="s">
        <v>411</v>
      </c>
      <c r="B245" s="62" t="s">
        <v>805</v>
      </c>
      <c r="C245" s="39" t="str">
        <f t="shared" si="7"/>
        <v xml:space="preserve">Tissue </v>
      </c>
      <c r="D245" s="62" t="s">
        <v>806</v>
      </c>
      <c r="E245" s="41" t="s">
        <v>1487</v>
      </c>
      <c r="F245" s="41" t="s">
        <v>1472</v>
      </c>
      <c r="G245" s="41" t="s">
        <v>1473</v>
      </c>
      <c r="H245" s="96">
        <v>93100</v>
      </c>
      <c r="I245" s="45" t="s">
        <v>760</v>
      </c>
      <c r="J245" s="95" t="s">
        <v>712</v>
      </c>
      <c r="K245" s="45" t="s">
        <v>761</v>
      </c>
      <c r="L245" s="45" t="s">
        <v>761</v>
      </c>
      <c r="M245" s="45"/>
      <c r="N245" s="45"/>
      <c r="O245" s="185">
        <v>3840</v>
      </c>
      <c r="P245" s="174" t="s">
        <v>715</v>
      </c>
      <c r="Q245" s="174"/>
      <c r="R245" s="185">
        <v>3840</v>
      </c>
      <c r="S245" s="185">
        <f t="shared" si="8"/>
        <v>7680</v>
      </c>
      <c r="T245" s="45"/>
    </row>
    <row r="246" spans="1:23" ht="26.25" x14ac:dyDescent="0.25">
      <c r="A246" s="115" t="s">
        <v>411</v>
      </c>
      <c r="B246" s="62" t="s">
        <v>805</v>
      </c>
      <c r="C246" s="39" t="str">
        <f t="shared" si="7"/>
        <v xml:space="preserve">Tissue </v>
      </c>
      <c r="D246" s="62" t="s">
        <v>806</v>
      </c>
      <c r="E246" s="41" t="s">
        <v>1487</v>
      </c>
      <c r="F246" s="41" t="s">
        <v>1472</v>
      </c>
      <c r="G246" s="41" t="s">
        <v>1473</v>
      </c>
      <c r="H246" s="96">
        <v>90026</v>
      </c>
      <c r="I246" s="45" t="s">
        <v>762</v>
      </c>
      <c r="J246" s="95" t="s">
        <v>712</v>
      </c>
      <c r="K246" s="45" t="s">
        <v>763</v>
      </c>
      <c r="L246" s="45" t="s">
        <v>763</v>
      </c>
      <c r="M246" s="45"/>
      <c r="N246" s="45"/>
      <c r="O246" s="185">
        <v>11520</v>
      </c>
      <c r="P246" s="174" t="s">
        <v>715</v>
      </c>
      <c r="Q246" s="174"/>
      <c r="R246" s="185">
        <v>11520</v>
      </c>
      <c r="S246" s="185">
        <f t="shared" si="8"/>
        <v>23040</v>
      </c>
      <c r="T246" s="45"/>
    </row>
    <row r="247" spans="1:23" ht="26.25" x14ac:dyDescent="0.25">
      <c r="A247" s="115" t="s">
        <v>411</v>
      </c>
      <c r="B247" s="62" t="s">
        <v>805</v>
      </c>
      <c r="C247" s="39" t="str">
        <f t="shared" si="7"/>
        <v xml:space="preserve">Tissue </v>
      </c>
      <c r="D247" s="62" t="s">
        <v>806</v>
      </c>
      <c r="E247" s="41" t="s">
        <v>1487</v>
      </c>
      <c r="F247" s="41" t="s">
        <v>1472</v>
      </c>
      <c r="G247" s="41" t="s">
        <v>1473</v>
      </c>
      <c r="H247" s="96">
        <v>90076</v>
      </c>
      <c r="I247" s="45" t="s">
        <v>764</v>
      </c>
      <c r="J247" s="95" t="s">
        <v>712</v>
      </c>
      <c r="K247" s="45" t="s">
        <v>763</v>
      </c>
      <c r="L247" s="45" t="s">
        <v>763</v>
      </c>
      <c r="M247" s="45"/>
      <c r="N247" s="45"/>
      <c r="O247" s="185">
        <v>6000</v>
      </c>
      <c r="P247" s="174" t="s">
        <v>765</v>
      </c>
      <c r="Q247" s="174"/>
      <c r="R247" s="185">
        <v>12000</v>
      </c>
      <c r="S247" s="185">
        <v>12000</v>
      </c>
      <c r="T247" s="45"/>
    </row>
    <row r="248" spans="1:23" ht="26.25" x14ac:dyDescent="0.25">
      <c r="A248" s="115" t="s">
        <v>412</v>
      </c>
      <c r="B248" s="62" t="s">
        <v>805</v>
      </c>
      <c r="C248" s="39" t="str">
        <f t="shared" si="7"/>
        <v>petriho</v>
      </c>
      <c r="D248" s="62" t="s">
        <v>806</v>
      </c>
      <c r="E248" s="41" t="s">
        <v>1487</v>
      </c>
      <c r="F248" s="41" t="s">
        <v>1472</v>
      </c>
      <c r="G248" s="41" t="s">
        <v>1473</v>
      </c>
      <c r="H248" s="96" t="s">
        <v>766</v>
      </c>
      <c r="I248" s="45" t="s">
        <v>767</v>
      </c>
      <c r="J248" s="95" t="s">
        <v>737</v>
      </c>
      <c r="K248" s="45" t="s">
        <v>763</v>
      </c>
      <c r="L248" s="45" t="s">
        <v>763</v>
      </c>
      <c r="M248" s="45"/>
      <c r="N248" s="45"/>
      <c r="O248" s="185">
        <v>2400</v>
      </c>
      <c r="P248" s="174" t="s">
        <v>715</v>
      </c>
      <c r="Q248" s="174"/>
      <c r="R248" s="185">
        <v>2400</v>
      </c>
      <c r="S248" s="185">
        <f>R248*2</f>
        <v>4800</v>
      </c>
      <c r="T248" s="45"/>
    </row>
    <row r="249" spans="1:23" ht="26.25" x14ac:dyDescent="0.25">
      <c r="A249" s="115" t="s">
        <v>411</v>
      </c>
      <c r="B249" s="62" t="s">
        <v>805</v>
      </c>
      <c r="C249" s="39" t="str">
        <f t="shared" si="7"/>
        <v>Falcon®</v>
      </c>
      <c r="D249" s="62" t="s">
        <v>806</v>
      </c>
      <c r="E249" s="41" t="s">
        <v>1487</v>
      </c>
      <c r="F249" s="41" t="s">
        <v>1472</v>
      </c>
      <c r="G249" s="41" t="s">
        <v>1473</v>
      </c>
      <c r="H249" s="96">
        <v>353001</v>
      </c>
      <c r="I249" s="45" t="s">
        <v>768</v>
      </c>
      <c r="J249" s="95" t="s">
        <v>174</v>
      </c>
      <c r="K249" s="45" t="s">
        <v>763</v>
      </c>
      <c r="L249" s="45" t="s">
        <v>763</v>
      </c>
      <c r="M249" s="45"/>
      <c r="N249" s="45"/>
      <c r="O249" s="185">
        <v>4591.66</v>
      </c>
      <c r="P249" s="174" t="s">
        <v>769</v>
      </c>
      <c r="Q249" s="174"/>
      <c r="R249" s="185">
        <f>O249*2</f>
        <v>9183.32</v>
      </c>
      <c r="S249" s="185">
        <v>9183.32</v>
      </c>
      <c r="T249" s="45"/>
    </row>
    <row r="250" spans="1:23" ht="26.25" x14ac:dyDescent="0.25">
      <c r="A250" s="323" t="s">
        <v>411</v>
      </c>
      <c r="B250" s="62" t="s">
        <v>805</v>
      </c>
      <c r="C250" s="39" t="str">
        <f t="shared" si="7"/>
        <v xml:space="preserve">CD235a </v>
      </c>
      <c r="D250" s="62" t="s">
        <v>806</v>
      </c>
      <c r="E250" s="41" t="s">
        <v>1487</v>
      </c>
      <c r="F250" s="41" t="s">
        <v>1472</v>
      </c>
      <c r="G250" s="41" t="s">
        <v>1473</v>
      </c>
      <c r="H250" s="96" t="s">
        <v>770</v>
      </c>
      <c r="I250" s="45" t="s">
        <v>771</v>
      </c>
      <c r="J250" s="95" t="s">
        <v>755</v>
      </c>
      <c r="K250" s="45" t="s">
        <v>756</v>
      </c>
      <c r="L250" s="45"/>
      <c r="M250" s="45"/>
      <c r="N250" s="45"/>
      <c r="O250" s="185">
        <v>20500</v>
      </c>
      <c r="P250" s="174" t="s">
        <v>769</v>
      </c>
      <c r="Q250" s="174"/>
      <c r="R250" s="185">
        <v>20500</v>
      </c>
      <c r="S250" s="185">
        <v>20500</v>
      </c>
      <c r="T250" s="45"/>
      <c r="U250" s="1" t="s">
        <v>386</v>
      </c>
    </row>
    <row r="251" spans="1:23" ht="26.25" x14ac:dyDescent="0.25">
      <c r="A251" s="323" t="s">
        <v>411</v>
      </c>
      <c r="B251" s="62" t="s">
        <v>805</v>
      </c>
      <c r="C251" s="39" t="str">
        <f t="shared" si="7"/>
        <v>Fluo-3,</v>
      </c>
      <c r="D251" s="62" t="s">
        <v>806</v>
      </c>
      <c r="E251" s="41" t="s">
        <v>1487</v>
      </c>
      <c r="F251" s="41" t="s">
        <v>1472</v>
      </c>
      <c r="G251" s="41" t="s">
        <v>1473</v>
      </c>
      <c r="H251" s="96" t="s">
        <v>772</v>
      </c>
      <c r="I251" s="45" t="s">
        <v>773</v>
      </c>
      <c r="J251" s="95" t="s">
        <v>774</v>
      </c>
      <c r="K251" s="45" t="s">
        <v>775</v>
      </c>
      <c r="L251" s="45" t="s">
        <v>483</v>
      </c>
      <c r="M251" s="45"/>
      <c r="N251" s="45"/>
      <c r="O251" s="185">
        <v>15360</v>
      </c>
      <c r="P251" s="174" t="s">
        <v>769</v>
      </c>
      <c r="Q251" s="174"/>
      <c r="R251" s="185">
        <v>15360</v>
      </c>
      <c r="S251" s="185">
        <v>15360</v>
      </c>
      <c r="T251" s="45"/>
      <c r="U251" s="1" t="s">
        <v>386</v>
      </c>
    </row>
    <row r="252" spans="1:23" ht="26.25" x14ac:dyDescent="0.25">
      <c r="A252" s="323" t="s">
        <v>411</v>
      </c>
      <c r="B252" s="62" t="s">
        <v>805</v>
      </c>
      <c r="C252" s="39" t="str">
        <f t="shared" si="7"/>
        <v>2′,7′-D</v>
      </c>
      <c r="D252" s="62" t="s">
        <v>806</v>
      </c>
      <c r="E252" s="41" t="s">
        <v>1487</v>
      </c>
      <c r="F252" s="41" t="s">
        <v>1472</v>
      </c>
      <c r="G252" s="41" t="s">
        <v>1473</v>
      </c>
      <c r="H252" s="96" t="s">
        <v>776</v>
      </c>
      <c r="I252" s="45" t="s">
        <v>777</v>
      </c>
      <c r="J252" s="95" t="s">
        <v>778</v>
      </c>
      <c r="K252" s="45" t="s">
        <v>775</v>
      </c>
      <c r="L252" s="45" t="s">
        <v>483</v>
      </c>
      <c r="M252" s="45"/>
      <c r="N252" s="45"/>
      <c r="O252" s="185">
        <v>1950</v>
      </c>
      <c r="P252" s="174" t="s">
        <v>769</v>
      </c>
      <c r="Q252" s="174"/>
      <c r="R252" s="185">
        <v>1950</v>
      </c>
      <c r="S252" s="185">
        <v>1950</v>
      </c>
      <c r="T252" s="45"/>
      <c r="U252" s="1" t="s">
        <v>386</v>
      </c>
    </row>
    <row r="253" spans="1:23" ht="26.25" x14ac:dyDescent="0.25">
      <c r="A253" s="323" t="s">
        <v>411</v>
      </c>
      <c r="B253" s="62" t="s">
        <v>805</v>
      </c>
      <c r="C253" s="39" t="str">
        <f t="shared" si="7"/>
        <v>BD Phar</v>
      </c>
      <c r="D253" s="62" t="s">
        <v>806</v>
      </c>
      <c r="E253" s="41" t="s">
        <v>1487</v>
      </c>
      <c r="F253" s="41" t="s">
        <v>1472</v>
      </c>
      <c r="G253" s="41" t="s">
        <v>1473</v>
      </c>
      <c r="H253" s="96">
        <v>556420</v>
      </c>
      <c r="I253" s="45" t="s">
        <v>779</v>
      </c>
      <c r="J253" s="95" t="s">
        <v>780</v>
      </c>
      <c r="K253" s="45" t="s">
        <v>775</v>
      </c>
      <c r="L253" s="45" t="s">
        <v>483</v>
      </c>
      <c r="M253" s="45"/>
      <c r="N253" s="45"/>
      <c r="O253" s="185">
        <v>6500</v>
      </c>
      <c r="P253" s="174" t="s">
        <v>769</v>
      </c>
      <c r="Q253" s="174"/>
      <c r="R253" s="185">
        <v>6500</v>
      </c>
      <c r="S253" s="185">
        <v>6500</v>
      </c>
      <c r="T253" s="45"/>
      <c r="U253" s="1" t="s">
        <v>386</v>
      </c>
    </row>
    <row r="254" spans="1:23" ht="26.25" x14ac:dyDescent="0.25">
      <c r="A254" s="323" t="s">
        <v>411</v>
      </c>
      <c r="B254" s="62" t="s">
        <v>805</v>
      </c>
      <c r="C254" s="39" t="str">
        <f t="shared" si="7"/>
        <v>FGF23 (</v>
      </c>
      <c r="D254" s="62" t="s">
        <v>806</v>
      </c>
      <c r="E254" s="41" t="s">
        <v>1487</v>
      </c>
      <c r="F254" s="41" t="s">
        <v>1472</v>
      </c>
      <c r="G254" s="41" t="s">
        <v>1473</v>
      </c>
      <c r="H254" s="96" t="s">
        <v>781</v>
      </c>
      <c r="I254" s="45" t="s">
        <v>782</v>
      </c>
      <c r="J254" s="95" t="s">
        <v>783</v>
      </c>
      <c r="K254" s="45" t="s">
        <v>784</v>
      </c>
      <c r="L254" s="45" t="s">
        <v>785</v>
      </c>
      <c r="M254" s="45"/>
      <c r="N254" s="45"/>
      <c r="O254" s="185">
        <v>15741</v>
      </c>
      <c r="P254" s="174" t="s">
        <v>769</v>
      </c>
      <c r="Q254" s="174"/>
      <c r="R254" s="185">
        <v>15741</v>
      </c>
      <c r="S254" s="185">
        <v>15741</v>
      </c>
      <c r="T254" s="45"/>
      <c r="U254" s="1" t="s">
        <v>386</v>
      </c>
    </row>
    <row r="255" spans="1:23" ht="26.25" x14ac:dyDescent="0.25">
      <c r="A255" s="323" t="s">
        <v>411</v>
      </c>
      <c r="B255" s="62" t="s">
        <v>805</v>
      </c>
      <c r="C255" s="39" t="str">
        <f t="shared" si="7"/>
        <v>FGF23 (</v>
      </c>
      <c r="D255" s="62" t="s">
        <v>806</v>
      </c>
      <c r="E255" s="41" t="s">
        <v>1487</v>
      </c>
      <c r="F255" s="41" t="s">
        <v>1472</v>
      </c>
      <c r="G255" s="41" t="s">
        <v>1473</v>
      </c>
      <c r="H255" s="96" t="s">
        <v>786</v>
      </c>
      <c r="I255" s="47" t="s">
        <v>787</v>
      </c>
      <c r="J255" s="95" t="s">
        <v>783</v>
      </c>
      <c r="K255" s="45" t="s">
        <v>784</v>
      </c>
      <c r="L255" s="45" t="s">
        <v>785</v>
      </c>
      <c r="M255" s="45"/>
      <c r="N255" s="45"/>
      <c r="O255" s="185">
        <v>13230</v>
      </c>
      <c r="P255" s="174" t="s">
        <v>769</v>
      </c>
      <c r="Q255" s="174"/>
      <c r="R255" s="185">
        <v>13230</v>
      </c>
      <c r="S255" s="185">
        <v>13230</v>
      </c>
      <c r="T255" s="45"/>
      <c r="U255" s="1" t="s">
        <v>386</v>
      </c>
    </row>
    <row r="256" spans="1:23" ht="26.25" x14ac:dyDescent="0.25">
      <c r="A256" s="323" t="s">
        <v>411</v>
      </c>
      <c r="B256" s="62" t="s">
        <v>805</v>
      </c>
      <c r="C256" s="39" t="str">
        <f t="shared" si="7"/>
        <v xml:space="preserve">Etanol </v>
      </c>
      <c r="D256" s="62" t="s">
        <v>806</v>
      </c>
      <c r="E256" s="41" t="s">
        <v>1487</v>
      </c>
      <c r="F256" s="41" t="s">
        <v>1472</v>
      </c>
      <c r="G256" s="41" t="s">
        <v>1473</v>
      </c>
      <c r="H256" s="181">
        <v>605456</v>
      </c>
      <c r="I256" s="170" t="s">
        <v>788</v>
      </c>
      <c r="J256" s="95" t="s">
        <v>789</v>
      </c>
      <c r="K256" s="47" t="s">
        <v>790</v>
      </c>
      <c r="L256" s="45" t="s">
        <v>791</v>
      </c>
      <c r="M256" s="45"/>
      <c r="N256" s="45"/>
      <c r="O256" s="184">
        <v>1216</v>
      </c>
      <c r="P256" s="174" t="s">
        <v>765</v>
      </c>
      <c r="Q256" s="174"/>
      <c r="R256" s="185">
        <v>18240</v>
      </c>
      <c r="S256" s="185">
        <v>18240</v>
      </c>
      <c r="T256" s="45"/>
      <c r="U256" s="1" t="s">
        <v>386</v>
      </c>
      <c r="W256" s="1" t="s">
        <v>812</v>
      </c>
    </row>
    <row r="257" spans="1:23" ht="26.25" x14ac:dyDescent="0.25">
      <c r="A257" s="323" t="s">
        <v>411</v>
      </c>
      <c r="B257" s="62" t="s">
        <v>805</v>
      </c>
      <c r="C257" s="39" t="str">
        <f t="shared" si="7"/>
        <v>TRI Rea</v>
      </c>
      <c r="D257" s="62" t="s">
        <v>806</v>
      </c>
      <c r="E257" s="41" t="s">
        <v>1487</v>
      </c>
      <c r="F257" s="41" t="s">
        <v>1472</v>
      </c>
      <c r="G257" s="41" t="s">
        <v>1473</v>
      </c>
      <c r="H257" s="183" t="s">
        <v>792</v>
      </c>
      <c r="I257" s="170" t="s">
        <v>793</v>
      </c>
      <c r="J257" s="95" t="s">
        <v>794</v>
      </c>
      <c r="K257" s="45" t="s">
        <v>795</v>
      </c>
      <c r="L257" s="45" t="s">
        <v>722</v>
      </c>
      <c r="M257" s="45"/>
      <c r="N257" s="171"/>
      <c r="O257" s="184">
        <v>19000</v>
      </c>
      <c r="P257" s="174" t="s">
        <v>715</v>
      </c>
      <c r="Q257" s="174"/>
      <c r="R257" s="185">
        <v>19000</v>
      </c>
      <c r="S257" s="185">
        <f t="shared" si="8"/>
        <v>38000</v>
      </c>
      <c r="T257" s="45"/>
      <c r="U257" s="1" t="s">
        <v>386</v>
      </c>
      <c r="W257" s="1" t="s">
        <v>811</v>
      </c>
    </row>
    <row r="258" spans="1:23" ht="26.25" x14ac:dyDescent="0.25">
      <c r="A258" s="323" t="s">
        <v>411</v>
      </c>
      <c r="B258" s="62" t="s">
        <v>805</v>
      </c>
      <c r="C258" s="39" t="str">
        <f t="shared" si="7"/>
        <v>Histopa</v>
      </c>
      <c r="D258" s="62" t="s">
        <v>806</v>
      </c>
      <c r="E258" s="41" t="s">
        <v>1487</v>
      </c>
      <c r="F258" s="41" t="s">
        <v>1472</v>
      </c>
      <c r="G258" s="41" t="s">
        <v>1473</v>
      </c>
      <c r="H258" s="96">
        <v>10771</v>
      </c>
      <c r="I258" s="45" t="s">
        <v>796</v>
      </c>
      <c r="J258" s="95" t="s">
        <v>778</v>
      </c>
      <c r="K258" s="45" t="s">
        <v>713</v>
      </c>
      <c r="L258" s="45" t="s">
        <v>722</v>
      </c>
      <c r="M258" s="45"/>
      <c r="N258" s="171"/>
      <c r="O258" s="185">
        <v>5720</v>
      </c>
      <c r="P258" s="174" t="s">
        <v>715</v>
      </c>
      <c r="Q258" s="174"/>
      <c r="R258" s="185">
        <f>O258*1</f>
        <v>5720</v>
      </c>
      <c r="S258" s="185">
        <f>R258*2</f>
        <v>11440</v>
      </c>
      <c r="T258" s="45"/>
      <c r="U258" s="1" t="s">
        <v>386</v>
      </c>
      <c r="W258" s="1" t="s">
        <v>810</v>
      </c>
    </row>
    <row r="259" spans="1:23" ht="26.25" x14ac:dyDescent="0.25">
      <c r="A259" s="323" t="s">
        <v>411</v>
      </c>
      <c r="B259" s="62" t="s">
        <v>805</v>
      </c>
      <c r="C259" s="39" t="str">
        <f t="shared" si="7"/>
        <v>IMDM, G</v>
      </c>
      <c r="D259" s="62" t="s">
        <v>806</v>
      </c>
      <c r="E259" s="41" t="s">
        <v>1487</v>
      </c>
      <c r="F259" s="41" t="s">
        <v>1472</v>
      </c>
      <c r="G259" s="41" t="s">
        <v>1473</v>
      </c>
      <c r="H259" s="96">
        <v>31980022</v>
      </c>
      <c r="I259" s="171" t="s">
        <v>797</v>
      </c>
      <c r="J259" s="95" t="s">
        <v>774</v>
      </c>
      <c r="K259" s="45" t="s">
        <v>763</v>
      </c>
      <c r="L259" s="45" t="s">
        <v>763</v>
      </c>
      <c r="M259" s="45"/>
      <c r="N259" s="45"/>
      <c r="O259" s="185">
        <v>1190</v>
      </c>
      <c r="P259" s="174" t="s">
        <v>798</v>
      </c>
      <c r="Q259" s="174"/>
      <c r="R259" s="185">
        <v>2380</v>
      </c>
      <c r="S259" s="185">
        <f t="shared" si="8"/>
        <v>4760</v>
      </c>
      <c r="T259" s="45"/>
      <c r="U259" s="1" t="s">
        <v>386</v>
      </c>
      <c r="W259" s="1" t="s">
        <v>809</v>
      </c>
    </row>
    <row r="260" spans="1:23" ht="26.25" x14ac:dyDescent="0.25">
      <c r="A260" s="323" t="s">
        <v>411</v>
      </c>
      <c r="B260" s="62" t="s">
        <v>805</v>
      </c>
      <c r="C260" s="39" t="str">
        <f t="shared" si="7"/>
        <v>SuperSc</v>
      </c>
      <c r="D260" s="62" t="s">
        <v>806</v>
      </c>
      <c r="E260" s="41" t="s">
        <v>1487</v>
      </c>
      <c r="F260" s="41" t="s">
        <v>1472</v>
      </c>
      <c r="G260" s="41" t="s">
        <v>1473</v>
      </c>
      <c r="H260" s="96">
        <v>1708896</v>
      </c>
      <c r="I260" s="45" t="s">
        <v>799</v>
      </c>
      <c r="J260" s="95" t="s">
        <v>774</v>
      </c>
      <c r="K260" s="45" t="s">
        <v>800</v>
      </c>
      <c r="L260" s="45" t="s">
        <v>801</v>
      </c>
      <c r="M260" s="45"/>
      <c r="N260" s="45"/>
      <c r="O260" s="185">
        <v>5200</v>
      </c>
      <c r="P260" s="174" t="s">
        <v>798</v>
      </c>
      <c r="Q260" s="174"/>
      <c r="R260" s="185">
        <v>5200</v>
      </c>
      <c r="S260" s="185">
        <f t="shared" si="8"/>
        <v>10400</v>
      </c>
      <c r="T260" s="45"/>
      <c r="U260" s="1" t="s">
        <v>386</v>
      </c>
      <c r="W260" s="1" t="s">
        <v>808</v>
      </c>
    </row>
    <row r="261" spans="1:23" ht="26.25" x14ac:dyDescent="0.25">
      <c r="A261" s="323" t="s">
        <v>411</v>
      </c>
      <c r="B261" s="62" t="s">
        <v>805</v>
      </c>
      <c r="C261" s="39" t="str">
        <f t="shared" si="7"/>
        <v>oligonu</v>
      </c>
      <c r="D261" s="62" t="s">
        <v>806</v>
      </c>
      <c r="E261" s="41" t="s">
        <v>1487</v>
      </c>
      <c r="F261" s="41" t="s">
        <v>1472</v>
      </c>
      <c r="G261" s="41" t="s">
        <v>1473</v>
      </c>
      <c r="H261" s="96"/>
      <c r="I261" s="170" t="s">
        <v>802</v>
      </c>
      <c r="J261" s="95" t="s">
        <v>803</v>
      </c>
      <c r="K261" s="45" t="s">
        <v>804</v>
      </c>
      <c r="L261" s="45" t="s">
        <v>652</v>
      </c>
      <c r="M261" s="45"/>
      <c r="N261" s="47"/>
      <c r="O261" s="186">
        <v>120</v>
      </c>
      <c r="P261" s="176">
        <v>45565</v>
      </c>
      <c r="Q261" s="176"/>
      <c r="R261" s="185">
        <v>5280</v>
      </c>
      <c r="S261" s="185">
        <v>5280</v>
      </c>
      <c r="T261" s="45"/>
      <c r="U261" s="1" t="s">
        <v>386</v>
      </c>
      <c r="W261" s="1" t="s">
        <v>807</v>
      </c>
    </row>
    <row r="262" spans="1:23" ht="26.25" x14ac:dyDescent="0.25">
      <c r="A262" s="115" t="s">
        <v>412</v>
      </c>
      <c r="B262" s="133" t="s">
        <v>450</v>
      </c>
      <c r="C262" s="39" t="str">
        <f t="shared" si="7"/>
        <v>Krabičk</v>
      </c>
      <c r="D262" s="11" t="s">
        <v>885</v>
      </c>
      <c r="E262" s="41" t="s">
        <v>1488</v>
      </c>
      <c r="F262" s="41" t="s">
        <v>1478</v>
      </c>
      <c r="G262" s="41" t="s">
        <v>1473</v>
      </c>
      <c r="H262" s="187" t="s">
        <v>876</v>
      </c>
      <c r="I262" s="188" t="s">
        <v>813</v>
      </c>
      <c r="J262" s="189" t="s">
        <v>814</v>
      </c>
      <c r="K262" s="189" t="s">
        <v>815</v>
      </c>
      <c r="L262" s="189"/>
      <c r="M262" s="189"/>
      <c r="N262" s="189"/>
      <c r="O262" s="190">
        <v>5346</v>
      </c>
      <c r="P262" s="191" t="s">
        <v>816</v>
      </c>
      <c r="Q262" s="191"/>
      <c r="R262" s="190">
        <v>5346</v>
      </c>
      <c r="S262" s="190">
        <f>R262*2</f>
        <v>10692</v>
      </c>
      <c r="T262" s="11" t="s">
        <v>887</v>
      </c>
      <c r="W262" s="1" t="s">
        <v>859</v>
      </c>
    </row>
    <row r="263" spans="1:23" ht="26.25" x14ac:dyDescent="0.25">
      <c r="A263" s="115" t="s">
        <v>412</v>
      </c>
      <c r="B263" s="133" t="s">
        <v>450</v>
      </c>
      <c r="C263" s="39" t="str">
        <f t="shared" si="7"/>
        <v>kryozku</v>
      </c>
      <c r="D263" s="11" t="s">
        <v>885</v>
      </c>
      <c r="E263" s="41" t="s">
        <v>1488</v>
      </c>
      <c r="F263" s="41" t="s">
        <v>1478</v>
      </c>
      <c r="G263" s="41" t="s">
        <v>1473</v>
      </c>
      <c r="H263" s="192" t="s">
        <v>877</v>
      </c>
      <c r="I263" s="188" t="s">
        <v>817</v>
      </c>
      <c r="J263" s="189" t="s">
        <v>814</v>
      </c>
      <c r="K263" s="189" t="s">
        <v>815</v>
      </c>
      <c r="L263" s="189"/>
      <c r="M263" s="189"/>
      <c r="N263" s="193"/>
      <c r="O263" s="190">
        <v>1220</v>
      </c>
      <c r="P263" s="191" t="s">
        <v>816</v>
      </c>
      <c r="Q263" s="191"/>
      <c r="R263" s="190">
        <v>1220</v>
      </c>
      <c r="S263" s="190">
        <f t="shared" ref="S263:S281" si="9">R263*2</f>
        <v>2440</v>
      </c>
      <c r="T263" s="11" t="s">
        <v>888</v>
      </c>
      <c r="W263" s="1" t="s">
        <v>860</v>
      </c>
    </row>
    <row r="264" spans="1:23" ht="26.25" x14ac:dyDescent="0.25">
      <c r="A264" s="115" t="s">
        <v>412</v>
      </c>
      <c r="B264" s="133" t="s">
        <v>450</v>
      </c>
      <c r="C264" s="39" t="str">
        <f t="shared" si="7"/>
        <v>Souprav</v>
      </c>
      <c r="D264" s="11" t="s">
        <v>885</v>
      </c>
      <c r="E264" s="41" t="s">
        <v>1488</v>
      </c>
      <c r="F264" s="41" t="s">
        <v>1478</v>
      </c>
      <c r="G264" s="41" t="s">
        <v>1473</v>
      </c>
      <c r="H264" s="192" t="s">
        <v>878</v>
      </c>
      <c r="I264" s="188" t="s">
        <v>818</v>
      </c>
      <c r="J264" s="194"/>
      <c r="K264" s="194" t="s">
        <v>819</v>
      </c>
      <c r="L264" s="194"/>
      <c r="M264" s="194"/>
      <c r="N264" s="193"/>
      <c r="O264" s="190">
        <v>17</v>
      </c>
      <c r="P264" s="191" t="s">
        <v>816</v>
      </c>
      <c r="Q264" s="191"/>
      <c r="R264" s="190">
        <v>17</v>
      </c>
      <c r="S264" s="190">
        <f t="shared" si="9"/>
        <v>34</v>
      </c>
      <c r="T264" s="11" t="s">
        <v>889</v>
      </c>
      <c r="W264" s="1" t="s">
        <v>861</v>
      </c>
    </row>
    <row r="265" spans="1:23" ht="26.25" x14ac:dyDescent="0.25">
      <c r="A265" s="115" t="s">
        <v>412</v>
      </c>
      <c r="B265" s="133" t="s">
        <v>450</v>
      </c>
      <c r="C265" s="39" t="str">
        <f t="shared" si="7"/>
        <v>VACUETT</v>
      </c>
      <c r="D265" s="11" t="s">
        <v>885</v>
      </c>
      <c r="E265" s="41" t="s">
        <v>1488</v>
      </c>
      <c r="F265" s="41" t="s">
        <v>1478</v>
      </c>
      <c r="G265" s="41" t="s">
        <v>1473</v>
      </c>
      <c r="H265" s="192">
        <v>455092</v>
      </c>
      <c r="I265" s="188" t="s">
        <v>820</v>
      </c>
      <c r="J265" s="189"/>
      <c r="K265" s="194" t="s">
        <v>819</v>
      </c>
      <c r="L265" s="194"/>
      <c r="M265" s="194"/>
      <c r="N265" s="194"/>
      <c r="O265" s="190">
        <v>1432</v>
      </c>
      <c r="P265" s="191" t="s">
        <v>816</v>
      </c>
      <c r="Q265" s="191"/>
      <c r="R265" s="190">
        <v>1432</v>
      </c>
      <c r="S265" s="190">
        <f t="shared" si="9"/>
        <v>2864</v>
      </c>
      <c r="T265" s="11" t="s">
        <v>890</v>
      </c>
      <c r="W265" s="1" t="s">
        <v>862</v>
      </c>
    </row>
    <row r="266" spans="1:23" ht="26.25" x14ac:dyDescent="0.25">
      <c r="A266" s="115" t="s">
        <v>412</v>
      </c>
      <c r="B266" s="133" t="s">
        <v>450</v>
      </c>
      <c r="C266" s="39" t="str">
        <f t="shared" ref="C266:C334" si="10">LEFT(I266,7)</f>
        <v>VACUETT</v>
      </c>
      <c r="D266" s="11" t="s">
        <v>885</v>
      </c>
      <c r="E266" s="41" t="s">
        <v>1488</v>
      </c>
      <c r="F266" s="41" t="s">
        <v>1478</v>
      </c>
      <c r="G266" s="41" t="s">
        <v>1473</v>
      </c>
      <c r="H266" s="195">
        <v>455007</v>
      </c>
      <c r="I266" s="188" t="s">
        <v>821</v>
      </c>
      <c r="J266" s="188"/>
      <c r="K266" s="194" t="s">
        <v>819</v>
      </c>
      <c r="L266" s="188"/>
      <c r="M266" s="188"/>
      <c r="N266" s="188"/>
      <c r="O266" s="190">
        <v>119.5</v>
      </c>
      <c r="P266" s="191" t="s">
        <v>816</v>
      </c>
      <c r="Q266" s="191"/>
      <c r="R266" s="190">
        <v>119.5</v>
      </c>
      <c r="S266" s="190">
        <f t="shared" si="9"/>
        <v>239</v>
      </c>
      <c r="T266" s="11" t="s">
        <v>891</v>
      </c>
      <c r="W266" s="1" t="s">
        <v>863</v>
      </c>
    </row>
    <row r="267" spans="1:23" ht="26.25" x14ac:dyDescent="0.25">
      <c r="A267" s="115" t="s">
        <v>412</v>
      </c>
      <c r="B267" s="133" t="s">
        <v>450</v>
      </c>
      <c r="C267" s="39" t="str">
        <f t="shared" si="10"/>
        <v>Miska P</v>
      </c>
      <c r="D267" s="11" t="s">
        <v>885</v>
      </c>
      <c r="E267" s="41" t="s">
        <v>1488</v>
      </c>
      <c r="F267" s="41" t="s">
        <v>1478</v>
      </c>
      <c r="G267" s="41" t="s">
        <v>1473</v>
      </c>
      <c r="H267" s="195" t="s">
        <v>879</v>
      </c>
      <c r="I267" s="188" t="s">
        <v>822</v>
      </c>
      <c r="J267" s="188" t="s">
        <v>823</v>
      </c>
      <c r="K267" s="194" t="s">
        <v>824</v>
      </c>
      <c r="L267" s="188"/>
      <c r="M267" s="188"/>
      <c r="N267" s="188"/>
      <c r="O267" s="190">
        <v>1161.5999999999999</v>
      </c>
      <c r="P267" s="191" t="s">
        <v>816</v>
      </c>
      <c r="Q267" s="191"/>
      <c r="R267" s="190">
        <v>1161.5999999999999</v>
      </c>
      <c r="S267" s="190">
        <f t="shared" si="9"/>
        <v>2323.1999999999998</v>
      </c>
      <c r="T267" s="11" t="s">
        <v>892</v>
      </c>
      <c r="W267" s="1" t="s">
        <v>864</v>
      </c>
    </row>
    <row r="268" spans="1:23" ht="26.25" x14ac:dyDescent="0.25">
      <c r="A268" s="115" t="s">
        <v>412</v>
      </c>
      <c r="B268" s="133" t="s">
        <v>450</v>
      </c>
      <c r="C268" s="39" t="str">
        <f t="shared" si="10"/>
        <v xml:space="preserve">Pipeta </v>
      </c>
      <c r="D268" s="11" t="s">
        <v>885</v>
      </c>
      <c r="E268" s="41" t="s">
        <v>1488</v>
      </c>
      <c r="F268" s="41" t="s">
        <v>1478</v>
      </c>
      <c r="G268" s="41" t="s">
        <v>1473</v>
      </c>
      <c r="H268" s="195" t="s">
        <v>728</v>
      </c>
      <c r="I268" s="188" t="s">
        <v>825</v>
      </c>
      <c r="J268" s="188" t="s">
        <v>826</v>
      </c>
      <c r="K268" s="194" t="s">
        <v>824</v>
      </c>
      <c r="L268" s="188"/>
      <c r="M268" s="188"/>
      <c r="N268" s="188"/>
      <c r="O268" s="190">
        <v>1605</v>
      </c>
      <c r="P268" s="191" t="s">
        <v>816</v>
      </c>
      <c r="Q268" s="191"/>
      <c r="R268" s="190">
        <v>1605</v>
      </c>
      <c r="S268" s="190">
        <v>1606</v>
      </c>
      <c r="T268" s="11" t="s">
        <v>893</v>
      </c>
      <c r="W268" s="1" t="s">
        <v>865</v>
      </c>
    </row>
    <row r="269" spans="1:23" ht="26.25" x14ac:dyDescent="0.25">
      <c r="A269" s="115" t="s">
        <v>412</v>
      </c>
      <c r="B269" s="133" t="s">
        <v>450</v>
      </c>
      <c r="C269" s="39" t="str">
        <f t="shared" si="10"/>
        <v xml:space="preserve">Pipeta </v>
      </c>
      <c r="D269" s="11" t="s">
        <v>885</v>
      </c>
      <c r="E269" s="41" t="s">
        <v>1488</v>
      </c>
      <c r="F269" s="41" t="s">
        <v>1478</v>
      </c>
      <c r="G269" s="41" t="s">
        <v>1473</v>
      </c>
      <c r="H269" s="195">
        <v>91010</v>
      </c>
      <c r="I269" s="188" t="s">
        <v>827</v>
      </c>
      <c r="J269" s="188" t="s">
        <v>828</v>
      </c>
      <c r="K269" s="196" t="s">
        <v>824</v>
      </c>
      <c r="L269" s="188"/>
      <c r="M269" s="188"/>
      <c r="N269" s="188"/>
      <c r="O269" s="190">
        <v>2600</v>
      </c>
      <c r="P269" s="191" t="s">
        <v>816</v>
      </c>
      <c r="Q269" s="191"/>
      <c r="R269" s="190">
        <v>2600</v>
      </c>
      <c r="S269" s="190">
        <f t="shared" si="9"/>
        <v>5200</v>
      </c>
      <c r="T269" s="11" t="s">
        <v>894</v>
      </c>
      <c r="W269" s="1" t="s">
        <v>866</v>
      </c>
    </row>
    <row r="270" spans="1:23" ht="26.25" x14ac:dyDescent="0.25">
      <c r="A270" s="115" t="s">
        <v>412</v>
      </c>
      <c r="B270" s="133" t="s">
        <v>450</v>
      </c>
      <c r="C270" s="39" t="str">
        <f t="shared" si="10"/>
        <v>Zkumavk</v>
      </c>
      <c r="D270" s="11" t="s">
        <v>885</v>
      </c>
      <c r="E270" s="41" t="s">
        <v>1488</v>
      </c>
      <c r="F270" s="41" t="s">
        <v>1478</v>
      </c>
      <c r="G270" s="41" t="s">
        <v>1473</v>
      </c>
      <c r="H270" s="195">
        <v>30123328</v>
      </c>
      <c r="I270" s="188" t="s">
        <v>829</v>
      </c>
      <c r="J270" s="188" t="s">
        <v>830</v>
      </c>
      <c r="K270" s="188"/>
      <c r="L270" s="188"/>
      <c r="M270" s="188"/>
      <c r="N270" s="188"/>
      <c r="O270" s="190">
        <v>1150</v>
      </c>
      <c r="P270" s="191" t="s">
        <v>816</v>
      </c>
      <c r="Q270" s="191"/>
      <c r="R270" s="190">
        <v>1150</v>
      </c>
      <c r="S270" s="190">
        <f t="shared" si="9"/>
        <v>2300</v>
      </c>
      <c r="T270" s="11" t="s">
        <v>895</v>
      </c>
      <c r="W270" s="1" t="s">
        <v>867</v>
      </c>
    </row>
    <row r="271" spans="1:23" ht="26.25" x14ac:dyDescent="0.25">
      <c r="A271" s="115" t="s">
        <v>412</v>
      </c>
      <c r="B271" s="133" t="s">
        <v>450</v>
      </c>
      <c r="C271" s="39" t="str">
        <f t="shared" si="10"/>
        <v xml:space="preserve">Špička </v>
      </c>
      <c r="D271" s="11" t="s">
        <v>885</v>
      </c>
      <c r="E271" s="41" t="s">
        <v>1488</v>
      </c>
      <c r="F271" s="41" t="s">
        <v>1478</v>
      </c>
      <c r="G271" s="41" t="s">
        <v>1473</v>
      </c>
      <c r="H271" s="195">
        <v>30078535</v>
      </c>
      <c r="I271" s="188" t="s">
        <v>831</v>
      </c>
      <c r="J271" s="188" t="s">
        <v>830</v>
      </c>
      <c r="K271" s="194" t="s">
        <v>824</v>
      </c>
      <c r="L271" s="188"/>
      <c r="M271" s="188"/>
      <c r="N271" s="188"/>
      <c r="O271" s="190">
        <v>3907</v>
      </c>
      <c r="P271" s="191" t="s">
        <v>816</v>
      </c>
      <c r="Q271" s="191"/>
      <c r="R271" s="190">
        <v>3907</v>
      </c>
      <c r="S271" s="190">
        <f t="shared" si="9"/>
        <v>7814</v>
      </c>
      <c r="T271" s="11" t="s">
        <v>896</v>
      </c>
      <c r="W271" s="1" t="s">
        <v>868</v>
      </c>
    </row>
    <row r="272" spans="1:23" ht="26.25" x14ac:dyDescent="0.25">
      <c r="A272" s="115" t="s">
        <v>412</v>
      </c>
      <c r="B272" s="133" t="s">
        <v>450</v>
      </c>
      <c r="C272" s="39" t="str">
        <f t="shared" si="10"/>
        <v xml:space="preserve">Špička </v>
      </c>
      <c r="D272" s="11" t="s">
        <v>885</v>
      </c>
      <c r="E272" s="41" t="s">
        <v>1488</v>
      </c>
      <c r="F272" s="41" t="s">
        <v>1478</v>
      </c>
      <c r="G272" s="41" t="s">
        <v>1473</v>
      </c>
      <c r="H272" s="195">
        <v>30077806</v>
      </c>
      <c r="I272" s="188" t="s">
        <v>832</v>
      </c>
      <c r="J272" s="188" t="s">
        <v>830</v>
      </c>
      <c r="K272" s="194" t="s">
        <v>824</v>
      </c>
      <c r="L272" s="188"/>
      <c r="M272" s="188"/>
      <c r="N272" s="188"/>
      <c r="O272" s="190">
        <v>3964</v>
      </c>
      <c r="P272" s="191" t="s">
        <v>816</v>
      </c>
      <c r="Q272" s="191"/>
      <c r="R272" s="190">
        <v>3964</v>
      </c>
      <c r="S272" s="190">
        <f t="shared" si="9"/>
        <v>7928</v>
      </c>
      <c r="T272" s="11" t="s">
        <v>897</v>
      </c>
      <c r="W272" s="1" t="s">
        <v>869</v>
      </c>
    </row>
    <row r="273" spans="1:23" ht="26.25" x14ac:dyDescent="0.25">
      <c r="A273" s="115" t="s">
        <v>412</v>
      </c>
      <c r="B273" s="133" t="s">
        <v>450</v>
      </c>
      <c r="C273" s="39" t="str">
        <f t="shared" si="10"/>
        <v>Vyšetřo</v>
      </c>
      <c r="D273" s="11" t="s">
        <v>885</v>
      </c>
      <c r="E273" s="41" t="s">
        <v>1488</v>
      </c>
      <c r="F273" s="41" t="s">
        <v>1478</v>
      </c>
      <c r="G273" s="41" t="s">
        <v>1473</v>
      </c>
      <c r="H273" s="197" t="s">
        <v>880</v>
      </c>
      <c r="I273" s="188" t="s">
        <v>833</v>
      </c>
      <c r="J273" s="194"/>
      <c r="K273" s="198" t="s">
        <v>834</v>
      </c>
      <c r="L273" s="188"/>
      <c r="M273" s="188"/>
      <c r="N273" s="188"/>
      <c r="O273" s="199" t="s">
        <v>835</v>
      </c>
      <c r="P273" s="191" t="s">
        <v>816</v>
      </c>
      <c r="Q273" s="191"/>
      <c r="R273" s="200">
        <v>1200</v>
      </c>
      <c r="S273" s="190">
        <f t="shared" si="9"/>
        <v>2400</v>
      </c>
      <c r="T273" s="11" t="s">
        <v>898</v>
      </c>
      <c r="W273" s="1" t="s">
        <v>870</v>
      </c>
    </row>
    <row r="274" spans="1:23" ht="26.25" x14ac:dyDescent="0.25">
      <c r="A274" s="115" t="s">
        <v>412</v>
      </c>
      <c r="B274" s="133" t="s">
        <v>450</v>
      </c>
      <c r="C274" s="39" t="str">
        <f t="shared" si="10"/>
        <v>Vyšetřo</v>
      </c>
      <c r="D274" s="11" t="s">
        <v>885</v>
      </c>
      <c r="E274" s="41" t="s">
        <v>1488</v>
      </c>
      <c r="F274" s="41" t="s">
        <v>1478</v>
      </c>
      <c r="G274" s="41" t="s">
        <v>1473</v>
      </c>
      <c r="H274" s="197" t="s">
        <v>880</v>
      </c>
      <c r="I274" s="188" t="s">
        <v>836</v>
      </c>
      <c r="J274" s="194"/>
      <c r="K274" s="198" t="s">
        <v>834</v>
      </c>
      <c r="L274" s="188"/>
      <c r="M274" s="188"/>
      <c r="N274" s="188"/>
      <c r="O274" s="199" t="s">
        <v>835</v>
      </c>
      <c r="P274" s="191" t="s">
        <v>816</v>
      </c>
      <c r="Q274" s="191"/>
      <c r="R274" s="200">
        <v>1200</v>
      </c>
      <c r="S274" s="190">
        <f t="shared" si="9"/>
        <v>2400</v>
      </c>
      <c r="T274" s="11" t="s">
        <v>899</v>
      </c>
      <c r="W274" s="1" t="s">
        <v>871</v>
      </c>
    </row>
    <row r="275" spans="1:23" ht="26.25" x14ac:dyDescent="0.25">
      <c r="A275" s="115" t="s">
        <v>412</v>
      </c>
      <c r="B275" s="133" t="s">
        <v>450</v>
      </c>
      <c r="C275" s="39" t="str">
        <f t="shared" si="10"/>
        <v>Vyšetřo</v>
      </c>
      <c r="D275" s="11" t="s">
        <v>885</v>
      </c>
      <c r="E275" s="41" t="s">
        <v>1488</v>
      </c>
      <c r="F275" s="41" t="s">
        <v>1478</v>
      </c>
      <c r="G275" s="41" t="s">
        <v>1473</v>
      </c>
      <c r="H275" s="197" t="s">
        <v>880</v>
      </c>
      <c r="I275" s="188" t="s">
        <v>837</v>
      </c>
      <c r="J275" s="194"/>
      <c r="K275" s="198" t="s">
        <v>834</v>
      </c>
      <c r="L275" s="188"/>
      <c r="M275" s="188"/>
      <c r="N275" s="188"/>
      <c r="O275" s="199" t="s">
        <v>835</v>
      </c>
      <c r="P275" s="191" t="s">
        <v>816</v>
      </c>
      <c r="Q275" s="191"/>
      <c r="R275" s="200">
        <v>1200</v>
      </c>
      <c r="S275" s="190">
        <f t="shared" si="9"/>
        <v>2400</v>
      </c>
      <c r="T275" s="11" t="s">
        <v>900</v>
      </c>
      <c r="W275" s="1" t="s">
        <v>872</v>
      </c>
    </row>
    <row r="276" spans="1:23" ht="26.25" x14ac:dyDescent="0.25">
      <c r="A276" s="115" t="s">
        <v>412</v>
      </c>
      <c r="B276" s="133" t="s">
        <v>450</v>
      </c>
      <c r="C276" s="39" t="str">
        <f t="shared" si="10"/>
        <v>Elektro</v>
      </c>
      <c r="D276" s="11" t="s">
        <v>885</v>
      </c>
      <c r="E276" s="41" t="s">
        <v>1488</v>
      </c>
      <c r="F276" s="41" t="s">
        <v>1478</v>
      </c>
      <c r="G276" s="41" t="s">
        <v>1473</v>
      </c>
      <c r="H276" s="197">
        <v>1653308</v>
      </c>
      <c r="I276" s="188" t="s">
        <v>838</v>
      </c>
      <c r="J276" s="194" t="s">
        <v>839</v>
      </c>
      <c r="K276" s="198" t="s">
        <v>834</v>
      </c>
      <c r="L276" s="188"/>
      <c r="M276" s="188"/>
      <c r="N276" s="188"/>
      <c r="O276" s="190">
        <v>1225</v>
      </c>
      <c r="P276" s="191" t="s">
        <v>816</v>
      </c>
      <c r="Q276" s="191"/>
      <c r="R276" s="190">
        <v>1225</v>
      </c>
      <c r="S276" s="190">
        <f t="shared" si="9"/>
        <v>2450</v>
      </c>
      <c r="T276" s="11" t="s">
        <v>901</v>
      </c>
      <c r="W276" s="1" t="s">
        <v>873</v>
      </c>
    </row>
    <row r="277" spans="1:23" ht="26.25" x14ac:dyDescent="0.25">
      <c r="A277" s="115" t="s">
        <v>441</v>
      </c>
      <c r="B277" s="133" t="s">
        <v>450</v>
      </c>
      <c r="C277" s="39" t="str">
        <f t="shared" si="10"/>
        <v xml:space="preserve">Pelety </v>
      </c>
      <c r="D277" s="11" t="s">
        <v>885</v>
      </c>
      <c r="E277" s="41" t="s">
        <v>1488</v>
      </c>
      <c r="F277" s="41" t="s">
        <v>1478</v>
      </c>
      <c r="G277" s="41" t="s">
        <v>1473</v>
      </c>
      <c r="H277" s="197"/>
      <c r="I277" s="188" t="s">
        <v>840</v>
      </c>
      <c r="J277" s="194"/>
      <c r="K277" s="201" t="s">
        <v>841</v>
      </c>
      <c r="L277" s="188"/>
      <c r="M277" s="188"/>
      <c r="N277" s="188"/>
      <c r="O277" s="190">
        <v>135</v>
      </c>
      <c r="P277" s="191" t="s">
        <v>816</v>
      </c>
      <c r="Q277" s="191"/>
      <c r="R277" s="190">
        <v>2700</v>
      </c>
      <c r="S277" s="190">
        <f>R277*3</f>
        <v>8100</v>
      </c>
      <c r="T277" s="11" t="s">
        <v>902</v>
      </c>
      <c r="W277" s="1" t="s">
        <v>874</v>
      </c>
    </row>
    <row r="278" spans="1:23" ht="26.25" x14ac:dyDescent="0.25">
      <c r="A278" s="115" t="s">
        <v>441</v>
      </c>
      <c r="B278" s="133" t="s">
        <v>450</v>
      </c>
      <c r="C278" s="39" t="str">
        <f t="shared" si="10"/>
        <v>Visačka</v>
      </c>
      <c r="D278" s="11" t="s">
        <v>885</v>
      </c>
      <c r="E278" s="41" t="s">
        <v>1488</v>
      </c>
      <c r="F278" s="41" t="s">
        <v>1478</v>
      </c>
      <c r="G278" s="41" t="s">
        <v>1473</v>
      </c>
      <c r="H278" s="197"/>
      <c r="I278" s="188" t="s">
        <v>842</v>
      </c>
      <c r="J278" s="194"/>
      <c r="K278" s="201"/>
      <c r="L278" s="188"/>
      <c r="M278" s="188"/>
      <c r="N278" s="188"/>
      <c r="O278" s="190">
        <v>35</v>
      </c>
      <c r="P278" s="191" t="s">
        <v>816</v>
      </c>
      <c r="Q278" s="191"/>
      <c r="R278" s="190">
        <v>35</v>
      </c>
      <c r="S278" s="190">
        <f>R278*3</f>
        <v>105</v>
      </c>
      <c r="T278" s="11" t="s">
        <v>903</v>
      </c>
      <c r="W278" s="1" t="s">
        <v>875</v>
      </c>
    </row>
    <row r="279" spans="1:23" ht="26.25" x14ac:dyDescent="0.25">
      <c r="A279" s="12" t="s">
        <v>411</v>
      </c>
      <c r="B279" s="133" t="s">
        <v>450</v>
      </c>
      <c r="C279" s="39" t="str">
        <f t="shared" si="10"/>
        <v>One Sho</v>
      </c>
      <c r="D279" s="11" t="s">
        <v>885</v>
      </c>
      <c r="E279" s="41" t="s">
        <v>1488</v>
      </c>
      <c r="F279" s="41" t="s">
        <v>1478</v>
      </c>
      <c r="G279" s="41" t="s">
        <v>1473</v>
      </c>
      <c r="H279" s="197" t="s">
        <v>881</v>
      </c>
      <c r="I279" s="188" t="s">
        <v>843</v>
      </c>
      <c r="J279" s="188" t="s">
        <v>844</v>
      </c>
      <c r="K279" s="194" t="s">
        <v>845</v>
      </c>
      <c r="L279" s="188"/>
      <c r="M279" s="188"/>
      <c r="N279" s="188"/>
      <c r="O279" s="190">
        <v>14000</v>
      </c>
      <c r="P279" s="191" t="s">
        <v>816</v>
      </c>
      <c r="Q279" s="191"/>
      <c r="R279" s="190">
        <v>14000</v>
      </c>
      <c r="S279" s="190">
        <f t="shared" si="9"/>
        <v>28000</v>
      </c>
      <c r="T279" s="11" t="s">
        <v>904</v>
      </c>
      <c r="U279" s="1" t="s">
        <v>170</v>
      </c>
      <c r="W279" s="157" t="s">
        <v>1317</v>
      </c>
    </row>
    <row r="280" spans="1:23" ht="26.25" x14ac:dyDescent="0.25">
      <c r="A280" s="12" t="s">
        <v>411</v>
      </c>
      <c r="B280" s="133" t="s">
        <v>450</v>
      </c>
      <c r="C280" s="39" t="str">
        <f t="shared" si="10"/>
        <v>pcDNA™3</v>
      </c>
      <c r="D280" s="11" t="s">
        <v>885</v>
      </c>
      <c r="E280" s="41" t="s">
        <v>1488</v>
      </c>
      <c r="F280" s="41" t="s">
        <v>1478</v>
      </c>
      <c r="G280" s="41" t="s">
        <v>1473</v>
      </c>
      <c r="H280" s="197" t="s">
        <v>882</v>
      </c>
      <c r="I280" s="188" t="s">
        <v>846</v>
      </c>
      <c r="J280" s="188" t="s">
        <v>844</v>
      </c>
      <c r="K280" s="194" t="s">
        <v>845</v>
      </c>
      <c r="L280" s="188"/>
      <c r="M280" s="188"/>
      <c r="N280" s="188"/>
      <c r="O280" s="190">
        <v>29600</v>
      </c>
      <c r="P280" s="191" t="s">
        <v>816</v>
      </c>
      <c r="Q280" s="191"/>
      <c r="R280" s="190">
        <v>29600</v>
      </c>
      <c r="S280" s="190">
        <f t="shared" si="9"/>
        <v>59200</v>
      </c>
      <c r="T280" s="11" t="s">
        <v>905</v>
      </c>
      <c r="U280" s="1" t="s">
        <v>170</v>
      </c>
      <c r="W280" s="157" t="s">
        <v>1317</v>
      </c>
    </row>
    <row r="281" spans="1:23" ht="26.25" x14ac:dyDescent="0.25">
      <c r="A281" s="12" t="s">
        <v>411</v>
      </c>
      <c r="B281" s="133" t="s">
        <v>450</v>
      </c>
      <c r="C281" s="39" t="str">
        <f t="shared" si="10"/>
        <v>Phusion</v>
      </c>
      <c r="D281" s="11" t="s">
        <v>885</v>
      </c>
      <c r="E281" s="41" t="s">
        <v>1488</v>
      </c>
      <c r="F281" s="41" t="s">
        <v>1478</v>
      </c>
      <c r="G281" s="41" t="s">
        <v>1473</v>
      </c>
      <c r="H281" s="197" t="s">
        <v>883</v>
      </c>
      <c r="I281" s="188" t="s">
        <v>847</v>
      </c>
      <c r="J281" s="188" t="s">
        <v>844</v>
      </c>
      <c r="K281" s="194" t="s">
        <v>845</v>
      </c>
      <c r="L281" s="188"/>
      <c r="M281" s="188"/>
      <c r="N281" s="188"/>
      <c r="O281" s="190">
        <v>14540</v>
      </c>
      <c r="P281" s="191" t="s">
        <v>816</v>
      </c>
      <c r="Q281" s="191"/>
      <c r="R281" s="190">
        <v>14540</v>
      </c>
      <c r="S281" s="190">
        <f t="shared" si="9"/>
        <v>29080</v>
      </c>
      <c r="T281" s="11" t="s">
        <v>906</v>
      </c>
      <c r="U281" s="1" t="s">
        <v>170</v>
      </c>
      <c r="W281" s="157" t="s">
        <v>1317</v>
      </c>
    </row>
    <row r="282" spans="1:23" ht="26.25" x14ac:dyDescent="0.25">
      <c r="A282" s="12" t="s">
        <v>411</v>
      </c>
      <c r="B282" s="133" t="s">
        <v>450</v>
      </c>
      <c r="C282" s="39" t="str">
        <f t="shared" si="10"/>
        <v xml:space="preserve">QIAGEN </v>
      </c>
      <c r="D282" s="11" t="s">
        <v>885</v>
      </c>
      <c r="E282" s="41" t="s">
        <v>1488</v>
      </c>
      <c r="F282" s="41" t="s">
        <v>1478</v>
      </c>
      <c r="G282" s="41" t="s">
        <v>1473</v>
      </c>
      <c r="H282" s="197">
        <v>12125</v>
      </c>
      <c r="I282" s="188" t="s">
        <v>848</v>
      </c>
      <c r="J282" s="194" t="s">
        <v>828</v>
      </c>
      <c r="K282" s="194" t="s">
        <v>845</v>
      </c>
      <c r="L282" s="188"/>
      <c r="M282" s="188"/>
      <c r="N282" s="188"/>
      <c r="O282" s="190">
        <v>18070</v>
      </c>
      <c r="P282" s="191" t="s">
        <v>816</v>
      </c>
      <c r="Q282" s="191"/>
      <c r="R282" s="190">
        <v>18070</v>
      </c>
      <c r="S282" s="190">
        <v>18070</v>
      </c>
      <c r="T282" s="11" t="s">
        <v>907</v>
      </c>
      <c r="U282" s="1" t="s">
        <v>170</v>
      </c>
      <c r="W282" s="339" t="s">
        <v>1316</v>
      </c>
    </row>
    <row r="283" spans="1:23" ht="26.25" x14ac:dyDescent="0.25">
      <c r="A283" s="12" t="s">
        <v>411</v>
      </c>
      <c r="B283" s="133" t="s">
        <v>450</v>
      </c>
      <c r="C283" s="39" t="str">
        <f t="shared" si="10"/>
        <v xml:space="preserve">QIAGEN </v>
      </c>
      <c r="D283" s="11" t="s">
        <v>885</v>
      </c>
      <c r="E283" s="41" t="s">
        <v>1488</v>
      </c>
      <c r="F283" s="41" t="s">
        <v>1478</v>
      </c>
      <c r="G283" s="41" t="s">
        <v>1473</v>
      </c>
      <c r="H283" s="197">
        <v>12145</v>
      </c>
      <c r="I283" s="188" t="s">
        <v>849</v>
      </c>
      <c r="J283" s="194" t="s">
        <v>828</v>
      </c>
      <c r="K283" s="194" t="s">
        <v>845</v>
      </c>
      <c r="L283" s="188"/>
      <c r="M283" s="188"/>
      <c r="N283" s="188"/>
      <c r="O283" s="190">
        <v>21770</v>
      </c>
      <c r="P283" s="191" t="s">
        <v>816</v>
      </c>
      <c r="Q283" s="191"/>
      <c r="R283" s="190">
        <v>21770</v>
      </c>
      <c r="S283" s="190">
        <v>21770</v>
      </c>
      <c r="T283" s="11" t="s">
        <v>908</v>
      </c>
      <c r="U283" s="1" t="s">
        <v>170</v>
      </c>
      <c r="W283" s="339" t="s">
        <v>1316</v>
      </c>
    </row>
    <row r="284" spans="1:23" ht="26.25" x14ac:dyDescent="0.25">
      <c r="A284" s="12" t="s">
        <v>411</v>
      </c>
      <c r="B284" s="133" t="s">
        <v>450</v>
      </c>
      <c r="C284" s="39" t="str">
        <f t="shared" si="10"/>
        <v>Penta·H</v>
      </c>
      <c r="D284" s="11" t="s">
        <v>885</v>
      </c>
      <c r="E284" s="41" t="s">
        <v>1488</v>
      </c>
      <c r="F284" s="41" t="s">
        <v>1478</v>
      </c>
      <c r="G284" s="41" t="s">
        <v>1473</v>
      </c>
      <c r="H284" s="197">
        <v>34460</v>
      </c>
      <c r="I284" s="188" t="s">
        <v>850</v>
      </c>
      <c r="J284" s="194" t="s">
        <v>828</v>
      </c>
      <c r="K284" s="194" t="s">
        <v>851</v>
      </c>
      <c r="L284" s="188"/>
      <c r="M284" s="188"/>
      <c r="N284" s="188"/>
      <c r="O284" s="190">
        <v>12470</v>
      </c>
      <c r="P284" s="191" t="s">
        <v>816</v>
      </c>
      <c r="Q284" s="191"/>
      <c r="R284" s="190">
        <v>12470</v>
      </c>
      <c r="S284" s="190">
        <v>12470</v>
      </c>
      <c r="T284" s="11" t="s">
        <v>909</v>
      </c>
      <c r="U284" s="1" t="s">
        <v>170</v>
      </c>
      <c r="W284" s="339" t="s">
        <v>1316</v>
      </c>
    </row>
    <row r="285" spans="1:23" ht="26.25" x14ac:dyDescent="0.25">
      <c r="A285" s="12" t="s">
        <v>411</v>
      </c>
      <c r="B285" s="133" t="s">
        <v>450</v>
      </c>
      <c r="C285" s="39" t="str">
        <f t="shared" si="10"/>
        <v xml:space="preserve">Ni-NTA </v>
      </c>
      <c r="D285" s="11" t="s">
        <v>885</v>
      </c>
      <c r="E285" s="41" t="s">
        <v>1488</v>
      </c>
      <c r="F285" s="41" t="s">
        <v>1478</v>
      </c>
      <c r="G285" s="41" t="s">
        <v>1473</v>
      </c>
      <c r="H285" s="197">
        <v>31314</v>
      </c>
      <c r="I285" s="188" t="s">
        <v>852</v>
      </c>
      <c r="J285" s="194" t="s">
        <v>828</v>
      </c>
      <c r="K285" s="194" t="s">
        <v>851</v>
      </c>
      <c r="L285" s="188"/>
      <c r="M285" s="188"/>
      <c r="N285" s="188"/>
      <c r="O285" s="190">
        <v>15960</v>
      </c>
      <c r="P285" s="191" t="s">
        <v>816</v>
      </c>
      <c r="Q285" s="191"/>
      <c r="R285" s="190">
        <v>15960</v>
      </c>
      <c r="S285" s="190">
        <f>R285*4</f>
        <v>63840</v>
      </c>
      <c r="T285" s="11" t="s">
        <v>910</v>
      </c>
      <c r="U285" s="1" t="s">
        <v>170</v>
      </c>
      <c r="W285" s="339" t="s">
        <v>1316</v>
      </c>
    </row>
    <row r="286" spans="1:23" ht="26.25" x14ac:dyDescent="0.25">
      <c r="A286" s="12" t="s">
        <v>411</v>
      </c>
      <c r="B286" s="133" t="s">
        <v>450</v>
      </c>
      <c r="C286" s="39" t="str">
        <f t="shared" si="10"/>
        <v xml:space="preserve">Ni-NTA </v>
      </c>
      <c r="D286" s="11" t="s">
        <v>885</v>
      </c>
      <c r="E286" s="41" t="s">
        <v>1488</v>
      </c>
      <c r="F286" s="41" t="s">
        <v>1478</v>
      </c>
      <c r="G286" s="41" t="s">
        <v>1473</v>
      </c>
      <c r="H286" s="197">
        <v>30230</v>
      </c>
      <c r="I286" s="188" t="s">
        <v>853</v>
      </c>
      <c r="J286" s="194" t="s">
        <v>854</v>
      </c>
      <c r="K286" s="194" t="s">
        <v>851</v>
      </c>
      <c r="L286" s="202"/>
      <c r="M286" s="202"/>
      <c r="N286" s="202"/>
      <c r="O286" s="190">
        <v>34840</v>
      </c>
      <c r="P286" s="191" t="s">
        <v>816</v>
      </c>
      <c r="Q286" s="191"/>
      <c r="R286" s="190">
        <v>34840</v>
      </c>
      <c r="S286" s="190">
        <v>34841</v>
      </c>
      <c r="T286" s="11" t="s">
        <v>911</v>
      </c>
      <c r="U286" s="1" t="s">
        <v>170</v>
      </c>
      <c r="W286" s="339" t="s">
        <v>1316</v>
      </c>
    </row>
    <row r="287" spans="1:23" ht="26.25" x14ac:dyDescent="0.25">
      <c r="A287" s="12" t="s">
        <v>411</v>
      </c>
      <c r="B287" s="133" t="s">
        <v>450</v>
      </c>
      <c r="C287" s="39" t="str">
        <f t="shared" si="10"/>
        <v>PAGERUL</v>
      </c>
      <c r="D287" s="11" t="s">
        <v>885</v>
      </c>
      <c r="E287" s="41" t="s">
        <v>1488</v>
      </c>
      <c r="F287" s="41" t="s">
        <v>1478</v>
      </c>
      <c r="G287" s="41" t="s">
        <v>1473</v>
      </c>
      <c r="H287" s="197">
        <v>26620</v>
      </c>
      <c r="I287" s="188" t="s">
        <v>855</v>
      </c>
      <c r="J287" s="188" t="s">
        <v>844</v>
      </c>
      <c r="K287" s="188" t="s">
        <v>856</v>
      </c>
      <c r="L287" s="202"/>
      <c r="M287" s="202"/>
      <c r="N287" s="202"/>
      <c r="O287" s="190">
        <v>16460</v>
      </c>
      <c r="P287" s="191" t="s">
        <v>816</v>
      </c>
      <c r="Q287" s="191"/>
      <c r="R287" s="190">
        <v>16460</v>
      </c>
      <c r="S287" s="190">
        <v>16460</v>
      </c>
      <c r="T287" s="11" t="s">
        <v>912</v>
      </c>
      <c r="U287" s="1" t="s">
        <v>170</v>
      </c>
      <c r="W287" s="157" t="s">
        <v>1317</v>
      </c>
    </row>
    <row r="288" spans="1:23" ht="30" x14ac:dyDescent="0.25">
      <c r="A288" s="12" t="s">
        <v>411</v>
      </c>
      <c r="B288" s="133" t="s">
        <v>450</v>
      </c>
      <c r="C288" s="39" t="str">
        <f t="shared" si="10"/>
        <v>Champio</v>
      </c>
      <c r="D288" s="11" t="s">
        <v>885</v>
      </c>
      <c r="E288" s="41" t="s">
        <v>1488</v>
      </c>
      <c r="F288" s="41" t="s">
        <v>1478</v>
      </c>
      <c r="G288" s="41" t="s">
        <v>1473</v>
      </c>
      <c r="H288" s="197" t="s">
        <v>884</v>
      </c>
      <c r="I288" s="203" t="s">
        <v>857</v>
      </c>
      <c r="J288" s="188" t="s">
        <v>858</v>
      </c>
      <c r="K288" s="194" t="s">
        <v>845</v>
      </c>
      <c r="L288" s="202"/>
      <c r="M288" s="202"/>
      <c r="N288" s="202"/>
      <c r="O288" s="190">
        <v>32660</v>
      </c>
      <c r="P288" s="191" t="s">
        <v>816</v>
      </c>
      <c r="Q288" s="191"/>
      <c r="R288" s="190">
        <v>32660</v>
      </c>
      <c r="S288" s="190">
        <v>32660</v>
      </c>
      <c r="T288" s="11" t="s">
        <v>913</v>
      </c>
      <c r="U288" s="1" t="s">
        <v>170</v>
      </c>
      <c r="W288" s="157" t="s">
        <v>1317</v>
      </c>
    </row>
    <row r="289" spans="1:23" ht="26.25" x14ac:dyDescent="0.25">
      <c r="A289" s="12" t="s">
        <v>411</v>
      </c>
      <c r="B289" s="133" t="s">
        <v>450</v>
      </c>
      <c r="C289" s="39" t="str">
        <f t="shared" si="10"/>
        <v>LAL Con</v>
      </c>
      <c r="D289" s="11" t="s">
        <v>885</v>
      </c>
      <c r="E289" s="41" t="s">
        <v>1488</v>
      </c>
      <c r="F289" s="41" t="s">
        <v>1478</v>
      </c>
      <c r="G289" s="41" t="s">
        <v>1473</v>
      </c>
      <c r="H289" s="197" t="s">
        <v>1580</v>
      </c>
      <c r="I289" s="203" t="s">
        <v>1585</v>
      </c>
      <c r="J289" s="188" t="s">
        <v>1586</v>
      </c>
      <c r="K289" s="194" t="s">
        <v>1587</v>
      </c>
      <c r="L289" s="202" t="s">
        <v>1588</v>
      </c>
      <c r="M289" s="202" t="s">
        <v>1591</v>
      </c>
      <c r="N289" s="202" t="s">
        <v>1592</v>
      </c>
      <c r="O289" s="190">
        <v>10393</v>
      </c>
      <c r="P289" s="191" t="s">
        <v>1593</v>
      </c>
      <c r="Q289" s="191">
        <v>3</v>
      </c>
      <c r="R289" s="190">
        <v>10393</v>
      </c>
      <c r="S289" s="190">
        <v>31179</v>
      </c>
      <c r="T289" s="11" t="s">
        <v>1600</v>
      </c>
      <c r="U289" s="205" t="s">
        <v>1613</v>
      </c>
      <c r="W289" s="394" t="s">
        <v>1614</v>
      </c>
    </row>
    <row r="290" spans="1:23" ht="26.25" x14ac:dyDescent="0.25">
      <c r="A290" s="12" t="s">
        <v>411</v>
      </c>
      <c r="B290" s="133" t="s">
        <v>450</v>
      </c>
      <c r="C290" s="39" t="str">
        <f t="shared" si="10"/>
        <v>β-Gluca</v>
      </c>
      <c r="D290" s="11" t="s">
        <v>885</v>
      </c>
      <c r="E290" s="41" t="s">
        <v>1488</v>
      </c>
      <c r="F290" s="41" t="s">
        <v>1478</v>
      </c>
      <c r="G290" s="41" t="s">
        <v>1473</v>
      </c>
      <c r="H290" s="197" t="s">
        <v>1581</v>
      </c>
      <c r="I290" s="203" t="s">
        <v>1589</v>
      </c>
      <c r="J290" s="188" t="s">
        <v>1586</v>
      </c>
      <c r="K290" s="194" t="s">
        <v>1587</v>
      </c>
      <c r="L290" s="202" t="s">
        <v>1588</v>
      </c>
      <c r="M290" s="202" t="s">
        <v>1594</v>
      </c>
      <c r="N290" s="202" t="s">
        <v>1595</v>
      </c>
      <c r="O290" s="190">
        <v>13566</v>
      </c>
      <c r="P290" s="191" t="s">
        <v>1596</v>
      </c>
      <c r="Q290" s="191">
        <v>3</v>
      </c>
      <c r="R290" s="190">
        <v>13566</v>
      </c>
      <c r="S290" s="190">
        <v>40698</v>
      </c>
      <c r="T290" s="11" t="s">
        <v>1601</v>
      </c>
      <c r="U290" s="205" t="s">
        <v>1613</v>
      </c>
      <c r="W290" s="393" t="s">
        <v>1605</v>
      </c>
    </row>
    <row r="291" spans="1:23" ht="26.25" x14ac:dyDescent="0.25">
      <c r="A291" s="12" t="s">
        <v>411</v>
      </c>
      <c r="B291" s="133" t="s">
        <v>450</v>
      </c>
      <c r="C291" s="39" t="str">
        <f t="shared" si="10"/>
        <v>β-Gluca</v>
      </c>
      <c r="D291" s="11" t="s">
        <v>885</v>
      </c>
      <c r="E291" s="41" t="s">
        <v>1488</v>
      </c>
      <c r="F291" s="41" t="s">
        <v>1478</v>
      </c>
      <c r="G291" s="41" t="s">
        <v>1473</v>
      </c>
      <c r="H291" s="197" t="s">
        <v>1582</v>
      </c>
      <c r="I291" s="203" t="s">
        <v>1590</v>
      </c>
      <c r="J291" s="188" t="s">
        <v>1586</v>
      </c>
      <c r="K291" s="194" t="s">
        <v>1587</v>
      </c>
      <c r="L291" s="202" t="s">
        <v>1588</v>
      </c>
      <c r="M291" s="202" t="s">
        <v>1597</v>
      </c>
      <c r="N291" s="202" t="s">
        <v>1598</v>
      </c>
      <c r="O291" s="190">
        <v>17146</v>
      </c>
      <c r="P291" s="191" t="s">
        <v>1599</v>
      </c>
      <c r="Q291" s="191">
        <v>3</v>
      </c>
      <c r="R291" s="190">
        <v>17146</v>
      </c>
      <c r="S291" s="190">
        <v>51438</v>
      </c>
      <c r="T291" s="11" t="s">
        <v>1602</v>
      </c>
      <c r="U291" s="205" t="s">
        <v>1613</v>
      </c>
      <c r="W291" s="393" t="s">
        <v>1606</v>
      </c>
    </row>
    <row r="292" spans="1:23" ht="30" x14ac:dyDescent="0.25">
      <c r="A292" s="12" t="s">
        <v>411</v>
      </c>
      <c r="B292" s="133" t="s">
        <v>450</v>
      </c>
      <c r="C292" s="39" t="str">
        <f t="shared" si="10"/>
        <v>Recombi</v>
      </c>
      <c r="D292" s="11" t="s">
        <v>885</v>
      </c>
      <c r="E292" s="41" t="s">
        <v>1488</v>
      </c>
      <c r="F292" s="41" t="s">
        <v>1478</v>
      </c>
      <c r="G292" s="41" t="s">
        <v>1473</v>
      </c>
      <c r="H292" s="197" t="s">
        <v>1583</v>
      </c>
      <c r="I292" s="203" t="s">
        <v>1607</v>
      </c>
      <c r="J292" s="188" t="s">
        <v>174</v>
      </c>
      <c r="K292" s="194" t="s">
        <v>1608</v>
      </c>
      <c r="L292" s="202"/>
      <c r="M292" s="202"/>
      <c r="N292" s="202"/>
      <c r="O292" s="190">
        <v>60576.26</v>
      </c>
      <c r="P292" s="191" t="s">
        <v>1610</v>
      </c>
      <c r="Q292" s="191">
        <v>1</v>
      </c>
      <c r="R292" s="190">
        <v>60576.26</v>
      </c>
      <c r="S292" s="190">
        <v>60576.26</v>
      </c>
      <c r="T292" s="11" t="s">
        <v>1603</v>
      </c>
      <c r="U292" s="205" t="s">
        <v>386</v>
      </c>
      <c r="W292" s="157" t="s">
        <v>1612</v>
      </c>
    </row>
    <row r="293" spans="1:23" ht="26.25" x14ac:dyDescent="0.25">
      <c r="A293" s="12" t="s">
        <v>411</v>
      </c>
      <c r="B293" s="133" t="s">
        <v>450</v>
      </c>
      <c r="C293" s="39" t="str">
        <f t="shared" si="10"/>
        <v>Lemo21(</v>
      </c>
      <c r="D293" s="11" t="s">
        <v>885</v>
      </c>
      <c r="E293" s="41" t="s">
        <v>1488</v>
      </c>
      <c r="F293" s="41" t="s">
        <v>1478</v>
      </c>
      <c r="G293" s="41" t="s">
        <v>1473</v>
      </c>
      <c r="H293" s="197" t="s">
        <v>1584</v>
      </c>
      <c r="I293" s="203" t="s">
        <v>1609</v>
      </c>
      <c r="J293" s="188" t="s">
        <v>828</v>
      </c>
      <c r="K293" s="194" t="s">
        <v>845</v>
      </c>
      <c r="L293" s="202"/>
      <c r="M293" s="202"/>
      <c r="N293" s="202"/>
      <c r="O293" s="190">
        <v>8120</v>
      </c>
      <c r="P293" s="191" t="s">
        <v>1610</v>
      </c>
      <c r="Q293" s="191">
        <v>2</v>
      </c>
      <c r="R293" s="190">
        <v>8120</v>
      </c>
      <c r="S293" s="190">
        <v>16240</v>
      </c>
      <c r="T293" s="11" t="s">
        <v>1604</v>
      </c>
      <c r="U293" s="205" t="s">
        <v>386</v>
      </c>
      <c r="W293" s="157" t="s">
        <v>1611</v>
      </c>
    </row>
    <row r="294" spans="1:23" ht="26.25" x14ac:dyDescent="0.25">
      <c r="A294" s="324" t="s">
        <v>411</v>
      </c>
      <c r="B294" s="209" t="s">
        <v>933</v>
      </c>
      <c r="C294" s="39" t="str">
        <f t="shared" si="10"/>
        <v>TrkB an</v>
      </c>
      <c r="D294" s="209" t="s">
        <v>932</v>
      </c>
      <c r="E294" s="41" t="s">
        <v>1489</v>
      </c>
      <c r="F294" s="41" t="s">
        <v>1478</v>
      </c>
      <c r="G294" s="41" t="s">
        <v>1473</v>
      </c>
      <c r="H294" s="207" t="s">
        <v>918</v>
      </c>
      <c r="I294" s="210" t="s">
        <v>919</v>
      </c>
      <c r="J294" s="211" t="s">
        <v>920</v>
      </c>
      <c r="K294" s="211" t="s">
        <v>921</v>
      </c>
      <c r="L294" s="211"/>
      <c r="M294" s="211"/>
      <c r="N294" s="211"/>
      <c r="O294" s="212">
        <v>11700</v>
      </c>
      <c r="P294" s="213" t="s">
        <v>922</v>
      </c>
      <c r="Q294" s="214">
        <v>3</v>
      </c>
      <c r="R294" s="348">
        <f>O294*Q294</f>
        <v>35100</v>
      </c>
      <c r="S294" s="212">
        <f>R294</f>
        <v>35100</v>
      </c>
      <c r="T294" s="211" t="s">
        <v>923</v>
      </c>
      <c r="U294" s="1" t="s">
        <v>386</v>
      </c>
      <c r="W294" s="1" t="s">
        <v>934</v>
      </c>
    </row>
    <row r="295" spans="1:23" ht="26.25" x14ac:dyDescent="0.25">
      <c r="A295" s="115" t="s">
        <v>441</v>
      </c>
      <c r="B295" s="209" t="s">
        <v>933</v>
      </c>
      <c r="C295" s="39" t="str">
        <f t="shared" si="10"/>
        <v xml:space="preserve">Štítek </v>
      </c>
      <c r="D295" s="209" t="s">
        <v>932</v>
      </c>
      <c r="E295" s="41" t="s">
        <v>1489</v>
      </c>
      <c r="F295" s="41" t="s">
        <v>1478</v>
      </c>
      <c r="G295" s="41" t="s">
        <v>1473</v>
      </c>
      <c r="H295" s="206" t="s">
        <v>924</v>
      </c>
      <c r="I295" s="215" t="s">
        <v>925</v>
      </c>
      <c r="J295" s="216"/>
      <c r="K295" s="216"/>
      <c r="L295" s="216"/>
      <c r="M295" s="216"/>
      <c r="N295" s="217"/>
      <c r="O295" s="218">
        <v>1726.7</v>
      </c>
      <c r="P295" s="213" t="s">
        <v>922</v>
      </c>
      <c r="Q295" s="219">
        <v>6</v>
      </c>
      <c r="R295" s="342">
        <f>O295*6</f>
        <v>10360.200000000001</v>
      </c>
      <c r="S295" s="212">
        <f t="shared" ref="S295:S297" si="11">R295</f>
        <v>10360.200000000001</v>
      </c>
      <c r="T295" s="211" t="s">
        <v>923</v>
      </c>
    </row>
    <row r="296" spans="1:23" ht="26.25" x14ac:dyDescent="0.25">
      <c r="A296" s="115" t="s">
        <v>441</v>
      </c>
      <c r="B296" s="209" t="s">
        <v>933</v>
      </c>
      <c r="C296" s="39" t="str">
        <f t="shared" si="10"/>
        <v xml:space="preserve">Utěrky </v>
      </c>
      <c r="D296" s="209" t="s">
        <v>932</v>
      </c>
      <c r="E296" s="41" t="s">
        <v>1489</v>
      </c>
      <c r="F296" s="41" t="s">
        <v>1478</v>
      </c>
      <c r="G296" s="41" t="s">
        <v>1473</v>
      </c>
      <c r="H296" s="208" t="s">
        <v>926</v>
      </c>
      <c r="I296" s="220" t="s">
        <v>927</v>
      </c>
      <c r="J296" s="211"/>
      <c r="K296" s="211"/>
      <c r="L296" s="211"/>
      <c r="M296" s="211"/>
      <c r="N296" s="211"/>
      <c r="O296" s="221">
        <v>4950</v>
      </c>
      <c r="P296" s="222" t="s">
        <v>922</v>
      </c>
      <c r="Q296" s="223">
        <v>2</v>
      </c>
      <c r="R296" s="343">
        <f>O296*2</f>
        <v>9900</v>
      </c>
      <c r="S296" s="212">
        <f t="shared" si="11"/>
        <v>9900</v>
      </c>
      <c r="T296" s="211" t="s">
        <v>923</v>
      </c>
    </row>
    <row r="297" spans="1:23" ht="26.25" x14ac:dyDescent="0.25">
      <c r="A297" s="115" t="s">
        <v>441</v>
      </c>
      <c r="B297" s="209" t="s">
        <v>933</v>
      </c>
      <c r="C297" s="39" t="str">
        <f t="shared" si="10"/>
        <v>Krabičk</v>
      </c>
      <c r="D297" s="209" t="s">
        <v>932</v>
      </c>
      <c r="E297" s="41" t="s">
        <v>1489</v>
      </c>
      <c r="F297" s="41" t="s">
        <v>1478</v>
      </c>
      <c r="G297" s="41" t="s">
        <v>1473</v>
      </c>
      <c r="H297" s="207" t="s">
        <v>928</v>
      </c>
      <c r="I297" s="215" t="s">
        <v>929</v>
      </c>
      <c r="J297" s="211" t="s">
        <v>930</v>
      </c>
      <c r="K297" s="215"/>
      <c r="L297" s="211"/>
      <c r="M297" s="215"/>
      <c r="N297" s="211"/>
      <c r="O297" s="224">
        <v>605</v>
      </c>
      <c r="P297" s="213" t="s">
        <v>922</v>
      </c>
      <c r="Q297" s="225" t="s">
        <v>931</v>
      </c>
      <c r="R297" s="349">
        <f>20*O297</f>
        <v>12100</v>
      </c>
      <c r="S297" s="212">
        <f t="shared" si="11"/>
        <v>12100</v>
      </c>
      <c r="T297" s="211" t="s">
        <v>923</v>
      </c>
    </row>
    <row r="298" spans="1:23" ht="26.25" x14ac:dyDescent="0.25">
      <c r="A298" s="325" t="s">
        <v>411</v>
      </c>
      <c r="B298" s="226" t="s">
        <v>933</v>
      </c>
      <c r="C298" s="39" t="str">
        <f t="shared" si="10"/>
        <v>BV421:T</v>
      </c>
      <c r="D298" s="226" t="s">
        <v>959</v>
      </c>
      <c r="E298" s="41" t="s">
        <v>959</v>
      </c>
      <c r="F298" s="41" t="s">
        <v>1472</v>
      </c>
      <c r="G298" s="41" t="s">
        <v>1473</v>
      </c>
      <c r="H298" s="227">
        <v>744882</v>
      </c>
      <c r="I298" s="228" t="s">
        <v>935</v>
      </c>
      <c r="J298" s="228" t="s">
        <v>936</v>
      </c>
      <c r="K298" s="228" t="s">
        <v>921</v>
      </c>
      <c r="L298" s="228"/>
      <c r="M298" s="228"/>
      <c r="N298" s="228"/>
      <c r="O298" s="229">
        <v>11000</v>
      </c>
      <c r="P298" s="230" t="s">
        <v>922</v>
      </c>
      <c r="Q298" s="344">
        <v>2</v>
      </c>
      <c r="R298" s="350">
        <f>1*O298</f>
        <v>11000</v>
      </c>
      <c r="S298" s="350">
        <f>2*O298</f>
        <v>22000</v>
      </c>
      <c r="T298" s="228" t="s">
        <v>923</v>
      </c>
      <c r="U298" s="1" t="s">
        <v>386</v>
      </c>
    </row>
    <row r="299" spans="1:23" ht="26.25" x14ac:dyDescent="0.25">
      <c r="A299" s="325" t="s">
        <v>411</v>
      </c>
      <c r="B299" s="226" t="s">
        <v>933</v>
      </c>
      <c r="C299" s="39" t="str">
        <f t="shared" si="10"/>
        <v>BV711:I</v>
      </c>
      <c r="D299" s="226" t="s">
        <v>959</v>
      </c>
      <c r="E299" s="41" t="s">
        <v>959</v>
      </c>
      <c r="F299" s="41" t="s">
        <v>1472</v>
      </c>
      <c r="G299" s="41" t="s">
        <v>1473</v>
      </c>
      <c r="H299" s="227">
        <v>745476</v>
      </c>
      <c r="I299" s="228" t="s">
        <v>937</v>
      </c>
      <c r="J299" s="228" t="s">
        <v>936</v>
      </c>
      <c r="K299" s="228" t="s">
        <v>921</v>
      </c>
      <c r="L299" s="228"/>
      <c r="M299" s="228"/>
      <c r="N299" s="228"/>
      <c r="O299" s="229">
        <v>15000</v>
      </c>
      <c r="P299" s="230" t="s">
        <v>922</v>
      </c>
      <c r="Q299" s="344">
        <v>2</v>
      </c>
      <c r="R299" s="350">
        <f t="shared" ref="R299:R305" si="12">1*O299</f>
        <v>15000</v>
      </c>
      <c r="S299" s="350">
        <f t="shared" ref="S299:S306" si="13">2*O299</f>
        <v>30000</v>
      </c>
      <c r="T299" s="228" t="s">
        <v>923</v>
      </c>
      <c r="U299" s="1" t="s">
        <v>386</v>
      </c>
    </row>
    <row r="300" spans="1:23" ht="26.25" x14ac:dyDescent="0.25">
      <c r="A300" s="325" t="s">
        <v>411</v>
      </c>
      <c r="B300" s="226" t="s">
        <v>933</v>
      </c>
      <c r="C300" s="39" t="str">
        <f t="shared" si="10"/>
        <v>FITC:Ad</v>
      </c>
      <c r="D300" s="226" t="s">
        <v>959</v>
      </c>
      <c r="E300" s="41" t="s">
        <v>959</v>
      </c>
      <c r="F300" s="41" t="s">
        <v>1472</v>
      </c>
      <c r="G300" s="41" t="s">
        <v>1473</v>
      </c>
      <c r="H300" s="227" t="s">
        <v>938</v>
      </c>
      <c r="I300" s="228" t="s">
        <v>939</v>
      </c>
      <c r="J300" s="228" t="s">
        <v>940</v>
      </c>
      <c r="K300" s="228" t="s">
        <v>921</v>
      </c>
      <c r="L300" s="228"/>
      <c r="M300" s="228"/>
      <c r="N300" s="228"/>
      <c r="O300" s="232">
        <v>10000</v>
      </c>
      <c r="P300" s="230" t="s">
        <v>922</v>
      </c>
      <c r="Q300" s="344">
        <v>2</v>
      </c>
      <c r="R300" s="350">
        <f t="shared" si="12"/>
        <v>10000</v>
      </c>
      <c r="S300" s="350">
        <f t="shared" si="13"/>
        <v>20000</v>
      </c>
      <c r="T300" s="228" t="s">
        <v>923</v>
      </c>
      <c r="U300" s="1" t="s">
        <v>386</v>
      </c>
    </row>
    <row r="301" spans="1:23" ht="26.25" x14ac:dyDescent="0.25">
      <c r="A301" s="325" t="s">
        <v>411</v>
      </c>
      <c r="B301" s="226" t="s">
        <v>933</v>
      </c>
      <c r="C301" s="39" t="str">
        <f t="shared" si="10"/>
        <v>PE:Adip</v>
      </c>
      <c r="D301" s="226" t="s">
        <v>959</v>
      </c>
      <c r="E301" s="41" t="s">
        <v>959</v>
      </c>
      <c r="F301" s="41" t="s">
        <v>1472</v>
      </c>
      <c r="G301" s="41" t="s">
        <v>1473</v>
      </c>
      <c r="H301" s="227" t="s">
        <v>941</v>
      </c>
      <c r="I301" s="228" t="s">
        <v>942</v>
      </c>
      <c r="J301" s="228" t="s">
        <v>275</v>
      </c>
      <c r="K301" s="228" t="s">
        <v>921</v>
      </c>
      <c r="L301" s="228"/>
      <c r="M301" s="228"/>
      <c r="N301" s="228"/>
      <c r="O301" s="232">
        <v>13530</v>
      </c>
      <c r="P301" s="230" t="s">
        <v>922</v>
      </c>
      <c r="Q301" s="344">
        <v>2</v>
      </c>
      <c r="R301" s="350">
        <f t="shared" si="12"/>
        <v>13530</v>
      </c>
      <c r="S301" s="350">
        <f t="shared" si="13"/>
        <v>27060</v>
      </c>
      <c r="T301" s="228" t="s">
        <v>923</v>
      </c>
      <c r="U301" s="1" t="s">
        <v>386</v>
      </c>
    </row>
    <row r="302" spans="1:23" ht="26.25" x14ac:dyDescent="0.25">
      <c r="A302" s="325" t="s">
        <v>411</v>
      </c>
      <c r="B302" s="226" t="s">
        <v>933</v>
      </c>
      <c r="C302" s="39" t="str">
        <f t="shared" si="10"/>
        <v>AF647:C</v>
      </c>
      <c r="D302" s="226" t="s">
        <v>959</v>
      </c>
      <c r="E302" s="41" t="s">
        <v>959</v>
      </c>
      <c r="F302" s="41" t="s">
        <v>1472</v>
      </c>
      <c r="G302" s="41" t="s">
        <v>1473</v>
      </c>
      <c r="H302" s="227">
        <v>564376</v>
      </c>
      <c r="I302" s="228" t="s">
        <v>943</v>
      </c>
      <c r="J302" s="228" t="s">
        <v>936</v>
      </c>
      <c r="K302" s="228" t="s">
        <v>921</v>
      </c>
      <c r="L302" s="228"/>
      <c r="M302" s="228"/>
      <c r="N302" s="228"/>
      <c r="O302" s="232">
        <v>18000</v>
      </c>
      <c r="P302" s="230" t="s">
        <v>922</v>
      </c>
      <c r="Q302" s="344">
        <v>2</v>
      </c>
      <c r="R302" s="350">
        <f t="shared" si="12"/>
        <v>18000</v>
      </c>
      <c r="S302" s="350">
        <f t="shared" si="13"/>
        <v>36000</v>
      </c>
      <c r="T302" s="228" t="s">
        <v>923</v>
      </c>
      <c r="U302" s="1" t="s">
        <v>386</v>
      </c>
    </row>
    <row r="303" spans="1:23" ht="26.25" x14ac:dyDescent="0.25">
      <c r="A303" s="325" t="s">
        <v>411</v>
      </c>
      <c r="B303" s="226" t="s">
        <v>933</v>
      </c>
      <c r="C303" s="39" t="str">
        <f t="shared" si="10"/>
        <v>BD711:C</v>
      </c>
      <c r="D303" s="226" t="s">
        <v>959</v>
      </c>
      <c r="E303" s="41" t="s">
        <v>959</v>
      </c>
      <c r="F303" s="41" t="s">
        <v>1472</v>
      </c>
      <c r="G303" s="41" t="s">
        <v>1473</v>
      </c>
      <c r="H303" s="227">
        <v>309832</v>
      </c>
      <c r="I303" s="228" t="s">
        <v>944</v>
      </c>
      <c r="J303" s="228" t="s">
        <v>945</v>
      </c>
      <c r="K303" s="228" t="s">
        <v>921</v>
      </c>
      <c r="L303" s="228"/>
      <c r="M303" s="228"/>
      <c r="N303" s="228"/>
      <c r="O303" s="232">
        <v>11000</v>
      </c>
      <c r="P303" s="230" t="s">
        <v>922</v>
      </c>
      <c r="Q303" s="344">
        <v>2</v>
      </c>
      <c r="R303" s="350">
        <f t="shared" si="12"/>
        <v>11000</v>
      </c>
      <c r="S303" s="350">
        <f t="shared" si="13"/>
        <v>22000</v>
      </c>
      <c r="T303" s="228" t="s">
        <v>923</v>
      </c>
      <c r="U303" s="1" t="s">
        <v>386</v>
      </c>
    </row>
    <row r="304" spans="1:23" ht="26.25" x14ac:dyDescent="0.25">
      <c r="A304" s="325" t="s">
        <v>411</v>
      </c>
      <c r="B304" s="226" t="s">
        <v>933</v>
      </c>
      <c r="C304" s="39" t="str">
        <f t="shared" si="10"/>
        <v>AF647:G</v>
      </c>
      <c r="D304" s="226" t="s">
        <v>959</v>
      </c>
      <c r="E304" s="41" t="s">
        <v>959</v>
      </c>
      <c r="F304" s="41" t="s">
        <v>1472</v>
      </c>
      <c r="G304" s="41" t="s">
        <v>1473</v>
      </c>
      <c r="H304" s="227" t="s">
        <v>946</v>
      </c>
      <c r="I304" s="228" t="s">
        <v>947</v>
      </c>
      <c r="J304" s="228" t="s">
        <v>948</v>
      </c>
      <c r="K304" s="228" t="s">
        <v>921</v>
      </c>
      <c r="L304" s="228"/>
      <c r="M304" s="228"/>
      <c r="N304" s="228"/>
      <c r="O304" s="232">
        <v>16400</v>
      </c>
      <c r="P304" s="230" t="s">
        <v>922</v>
      </c>
      <c r="Q304" s="344">
        <v>2</v>
      </c>
      <c r="R304" s="350">
        <f t="shared" si="12"/>
        <v>16400</v>
      </c>
      <c r="S304" s="350">
        <f t="shared" si="13"/>
        <v>32800</v>
      </c>
      <c r="T304" s="228" t="s">
        <v>923</v>
      </c>
      <c r="U304" s="1" t="s">
        <v>386</v>
      </c>
    </row>
    <row r="305" spans="1:23" ht="26.25" x14ac:dyDescent="0.25">
      <c r="A305" s="325" t="s">
        <v>411</v>
      </c>
      <c r="B305" s="226" t="s">
        <v>933</v>
      </c>
      <c r="C305" s="39" t="str">
        <f t="shared" si="10"/>
        <v>APC-Cy7</v>
      </c>
      <c r="D305" s="226" t="s">
        <v>959</v>
      </c>
      <c r="E305" s="41" t="s">
        <v>959</v>
      </c>
      <c r="F305" s="41" t="s">
        <v>1472</v>
      </c>
      <c r="G305" s="41" t="s">
        <v>1473</v>
      </c>
      <c r="H305" s="227">
        <v>336214</v>
      </c>
      <c r="I305" s="228" t="s">
        <v>949</v>
      </c>
      <c r="J305" s="228" t="s">
        <v>950</v>
      </c>
      <c r="K305" s="228" t="s">
        <v>921</v>
      </c>
      <c r="L305" s="228"/>
      <c r="M305" s="228"/>
      <c r="N305" s="228"/>
      <c r="O305" s="232">
        <v>10000</v>
      </c>
      <c r="P305" s="230" t="s">
        <v>922</v>
      </c>
      <c r="Q305" s="344">
        <v>2</v>
      </c>
      <c r="R305" s="350">
        <f t="shared" si="12"/>
        <v>10000</v>
      </c>
      <c r="S305" s="350">
        <f t="shared" si="13"/>
        <v>20000</v>
      </c>
      <c r="T305" s="228" t="s">
        <v>923</v>
      </c>
      <c r="U305" s="1" t="s">
        <v>386</v>
      </c>
    </row>
    <row r="306" spans="1:23" ht="26.25" x14ac:dyDescent="0.25">
      <c r="A306" s="325" t="s">
        <v>411</v>
      </c>
      <c r="B306" s="226" t="s">
        <v>933</v>
      </c>
      <c r="C306" s="39" t="str">
        <f t="shared" si="10"/>
        <v>primery</v>
      </c>
      <c r="D306" s="226" t="s">
        <v>959</v>
      </c>
      <c r="E306" s="41" t="s">
        <v>959</v>
      </c>
      <c r="F306" s="41" t="s">
        <v>1472</v>
      </c>
      <c r="G306" s="41" t="s">
        <v>1473</v>
      </c>
      <c r="H306" s="207" t="s">
        <v>807</v>
      </c>
      <c r="I306" s="228" t="s">
        <v>951</v>
      </c>
      <c r="J306" s="228" t="s">
        <v>590</v>
      </c>
      <c r="K306" s="228" t="s">
        <v>952</v>
      </c>
      <c r="L306" s="228"/>
      <c r="M306" s="228"/>
      <c r="N306" s="228"/>
      <c r="O306" s="233">
        <v>46280</v>
      </c>
      <c r="P306" s="230" t="s">
        <v>953</v>
      </c>
      <c r="Q306" s="344">
        <v>300</v>
      </c>
      <c r="R306" s="233">
        <f>O306</f>
        <v>46280</v>
      </c>
      <c r="S306" s="350">
        <f t="shared" si="13"/>
        <v>92560</v>
      </c>
      <c r="T306" s="228" t="s">
        <v>954</v>
      </c>
      <c r="U306" s="1" t="s">
        <v>386</v>
      </c>
      <c r="W306" s="1" t="s">
        <v>958</v>
      </c>
    </row>
    <row r="307" spans="1:23" ht="26.25" x14ac:dyDescent="0.25">
      <c r="A307" s="115" t="s">
        <v>441</v>
      </c>
      <c r="B307" s="226" t="s">
        <v>933</v>
      </c>
      <c r="C307" s="39" t="str">
        <f t="shared" si="10"/>
        <v>Krabičk</v>
      </c>
      <c r="D307" s="226" t="s">
        <v>959</v>
      </c>
      <c r="E307" s="41" t="s">
        <v>959</v>
      </c>
      <c r="F307" s="41" t="s">
        <v>1472</v>
      </c>
      <c r="G307" s="41" t="s">
        <v>1473</v>
      </c>
      <c r="H307" s="207" t="s">
        <v>928</v>
      </c>
      <c r="I307" s="228" t="s">
        <v>929</v>
      </c>
      <c r="J307" s="228" t="s">
        <v>930</v>
      </c>
      <c r="K307" s="228"/>
      <c r="L307" s="228"/>
      <c r="M307" s="228"/>
      <c r="N307" s="228"/>
      <c r="O307" s="234">
        <v>605</v>
      </c>
      <c r="P307" s="230" t="s">
        <v>953</v>
      </c>
      <c r="Q307" s="344">
        <v>60</v>
      </c>
      <c r="R307" s="351">
        <f>10*O307</f>
        <v>6050</v>
      </c>
      <c r="S307" s="351">
        <f>60*O307</f>
        <v>36300</v>
      </c>
      <c r="T307" s="228" t="s">
        <v>954</v>
      </c>
    </row>
    <row r="308" spans="1:23" ht="26.25" x14ac:dyDescent="0.25">
      <c r="A308" s="115" t="s">
        <v>441</v>
      </c>
      <c r="B308" s="226" t="s">
        <v>933</v>
      </c>
      <c r="C308" s="39" t="str">
        <f t="shared" si="10"/>
        <v>rukavic</v>
      </c>
      <c r="D308" s="226" t="s">
        <v>959</v>
      </c>
      <c r="E308" s="41" t="s">
        <v>959</v>
      </c>
      <c r="F308" s="41" t="s">
        <v>1472</v>
      </c>
      <c r="G308" s="41" t="s">
        <v>1473</v>
      </c>
      <c r="H308" s="227"/>
      <c r="I308" s="228" t="s">
        <v>956</v>
      </c>
      <c r="J308" s="228"/>
      <c r="K308" s="228"/>
      <c r="L308" s="228"/>
      <c r="M308" s="228"/>
      <c r="N308" s="228"/>
      <c r="O308" s="234" t="s">
        <v>955</v>
      </c>
      <c r="P308" s="230"/>
      <c r="Q308" s="344">
        <v>0</v>
      </c>
      <c r="R308" s="231"/>
      <c r="S308" s="331">
        <f>R308</f>
        <v>0</v>
      </c>
      <c r="T308" s="228" t="s">
        <v>957</v>
      </c>
    </row>
    <row r="309" spans="1:23" ht="26.25" x14ac:dyDescent="0.25">
      <c r="A309" s="326" t="s">
        <v>411</v>
      </c>
      <c r="B309" s="236" t="s">
        <v>968</v>
      </c>
      <c r="C309" s="39" t="str">
        <f t="shared" si="10"/>
        <v>PerCP-C</v>
      </c>
      <c r="D309" s="236" t="s">
        <v>969</v>
      </c>
      <c r="E309" s="41" t="s">
        <v>969</v>
      </c>
      <c r="F309" s="41" t="s">
        <v>1472</v>
      </c>
      <c r="G309" s="41" t="s">
        <v>1473</v>
      </c>
      <c r="H309" s="237">
        <v>307630</v>
      </c>
      <c r="I309" s="238" t="s">
        <v>960</v>
      </c>
      <c r="J309" s="238" t="s">
        <v>950</v>
      </c>
      <c r="K309" s="238" t="s">
        <v>921</v>
      </c>
      <c r="L309" s="238"/>
      <c r="M309" s="238"/>
      <c r="N309" s="238"/>
      <c r="O309" s="239">
        <v>8700</v>
      </c>
      <c r="P309" s="240" t="s">
        <v>922</v>
      </c>
      <c r="Q309" s="345">
        <v>3</v>
      </c>
      <c r="R309" s="352">
        <f>1*O309</f>
        <v>8700</v>
      </c>
      <c r="S309" s="354">
        <f>3*O309</f>
        <v>26100</v>
      </c>
      <c r="T309" s="238" t="s">
        <v>923</v>
      </c>
      <c r="U309" s="340" t="s">
        <v>170</v>
      </c>
      <c r="W309" s="339" t="s">
        <v>1309</v>
      </c>
    </row>
    <row r="310" spans="1:23" ht="26.25" x14ac:dyDescent="0.25">
      <c r="A310" s="326" t="s">
        <v>411</v>
      </c>
      <c r="B310" s="236" t="s">
        <v>968</v>
      </c>
      <c r="C310" s="39" t="str">
        <f t="shared" si="10"/>
        <v>PE-Cy7:</v>
      </c>
      <c r="D310" s="236" t="s">
        <v>969</v>
      </c>
      <c r="E310" s="41" t="s">
        <v>969</v>
      </c>
      <c r="F310" s="41" t="s">
        <v>1472</v>
      </c>
      <c r="G310" s="41" t="s">
        <v>1473</v>
      </c>
      <c r="H310" s="237">
        <v>302016</v>
      </c>
      <c r="I310" s="238" t="s">
        <v>961</v>
      </c>
      <c r="J310" s="238" t="s">
        <v>950</v>
      </c>
      <c r="K310" s="238" t="s">
        <v>921</v>
      </c>
      <c r="L310" s="238"/>
      <c r="M310" s="238"/>
      <c r="N310" s="241"/>
      <c r="O310" s="239">
        <v>6700</v>
      </c>
      <c r="P310" s="240" t="s">
        <v>922</v>
      </c>
      <c r="Q310" s="345">
        <v>3</v>
      </c>
      <c r="R310" s="352">
        <f t="shared" ref="R310:R317" si="14">1*O310</f>
        <v>6700</v>
      </c>
      <c r="S310" s="354">
        <f t="shared" ref="S310:S317" si="15">3*O310</f>
        <v>20100</v>
      </c>
      <c r="T310" s="238" t="s">
        <v>923</v>
      </c>
      <c r="U310" s="340" t="s">
        <v>170</v>
      </c>
      <c r="W310" s="339" t="s">
        <v>1309</v>
      </c>
    </row>
    <row r="311" spans="1:23" ht="26.25" x14ac:dyDescent="0.25">
      <c r="A311" s="326" t="s">
        <v>411</v>
      </c>
      <c r="B311" s="236" t="s">
        <v>968</v>
      </c>
      <c r="C311" s="39" t="str">
        <f t="shared" si="10"/>
        <v>APC:Fcε</v>
      </c>
      <c r="D311" s="236" t="s">
        <v>969</v>
      </c>
      <c r="E311" s="41" t="s">
        <v>969</v>
      </c>
      <c r="F311" s="41" t="s">
        <v>1472</v>
      </c>
      <c r="G311" s="41" t="s">
        <v>1473</v>
      </c>
      <c r="H311" s="237">
        <v>334612</v>
      </c>
      <c r="I311" s="242" t="s">
        <v>962</v>
      </c>
      <c r="J311" s="238" t="s">
        <v>950</v>
      </c>
      <c r="K311" s="238" t="s">
        <v>921</v>
      </c>
      <c r="L311" s="238"/>
      <c r="M311" s="242"/>
      <c r="N311" s="241"/>
      <c r="O311" s="239">
        <v>8700</v>
      </c>
      <c r="P311" s="240" t="s">
        <v>922</v>
      </c>
      <c r="Q311" s="345">
        <v>3</v>
      </c>
      <c r="R311" s="352">
        <f t="shared" si="14"/>
        <v>8700</v>
      </c>
      <c r="S311" s="354">
        <f t="shared" si="15"/>
        <v>26100</v>
      </c>
      <c r="T311" s="238" t="s">
        <v>923</v>
      </c>
      <c r="U311" s="340" t="s">
        <v>170</v>
      </c>
      <c r="W311" s="339" t="s">
        <v>1309</v>
      </c>
    </row>
    <row r="312" spans="1:23" ht="26.25" x14ac:dyDescent="0.25">
      <c r="A312" s="326" t="s">
        <v>411</v>
      </c>
      <c r="B312" s="236" t="s">
        <v>968</v>
      </c>
      <c r="C312" s="39" t="str">
        <f t="shared" si="10"/>
        <v>APC-Cy7</v>
      </c>
      <c r="D312" s="236" t="s">
        <v>969</v>
      </c>
      <c r="E312" s="41" t="s">
        <v>969</v>
      </c>
      <c r="F312" s="41" t="s">
        <v>1472</v>
      </c>
      <c r="G312" s="41" t="s">
        <v>1473</v>
      </c>
      <c r="H312" s="237">
        <v>313228</v>
      </c>
      <c r="I312" s="238" t="s">
        <v>963</v>
      </c>
      <c r="J312" s="238" t="s">
        <v>950</v>
      </c>
      <c r="K312" s="238" t="s">
        <v>921</v>
      </c>
      <c r="L312" s="238"/>
      <c r="M312" s="242"/>
      <c r="N312" s="242"/>
      <c r="O312" s="239">
        <v>8700</v>
      </c>
      <c r="P312" s="240" t="s">
        <v>922</v>
      </c>
      <c r="Q312" s="345">
        <v>3</v>
      </c>
      <c r="R312" s="352">
        <f t="shared" si="14"/>
        <v>8700</v>
      </c>
      <c r="S312" s="354">
        <f t="shared" si="15"/>
        <v>26100</v>
      </c>
      <c r="T312" s="238" t="s">
        <v>923</v>
      </c>
      <c r="U312" s="340" t="s">
        <v>170</v>
      </c>
      <c r="W312" s="339" t="s">
        <v>1309</v>
      </c>
    </row>
    <row r="313" spans="1:23" ht="26.25" x14ac:dyDescent="0.25">
      <c r="A313" s="326" t="s">
        <v>411</v>
      </c>
      <c r="B313" s="236" t="s">
        <v>968</v>
      </c>
      <c r="C313" s="39" t="str">
        <f t="shared" si="10"/>
        <v>FITC:CD</v>
      </c>
      <c r="D313" s="236" t="s">
        <v>969</v>
      </c>
      <c r="E313" s="41" t="s">
        <v>969</v>
      </c>
      <c r="F313" s="41" t="s">
        <v>1472</v>
      </c>
      <c r="G313" s="41" t="s">
        <v>1473</v>
      </c>
      <c r="H313" s="237">
        <v>356404</v>
      </c>
      <c r="I313" s="238" t="s">
        <v>964</v>
      </c>
      <c r="J313" s="238" t="s">
        <v>950</v>
      </c>
      <c r="K313" s="238" t="s">
        <v>921</v>
      </c>
      <c r="L313" s="238"/>
      <c r="M313" s="238"/>
      <c r="N313" s="238"/>
      <c r="O313" s="239">
        <v>4700</v>
      </c>
      <c r="P313" s="240" t="s">
        <v>922</v>
      </c>
      <c r="Q313" s="345">
        <v>3</v>
      </c>
      <c r="R313" s="352">
        <f t="shared" si="14"/>
        <v>4700</v>
      </c>
      <c r="S313" s="354">
        <f t="shared" si="15"/>
        <v>14100</v>
      </c>
      <c r="T313" s="238" t="s">
        <v>923</v>
      </c>
      <c r="U313" s="340" t="s">
        <v>170</v>
      </c>
      <c r="W313" s="339" t="s">
        <v>1309</v>
      </c>
    </row>
    <row r="314" spans="1:23" ht="26.25" x14ac:dyDescent="0.25">
      <c r="A314" s="326" t="s">
        <v>411</v>
      </c>
      <c r="B314" s="236" t="s">
        <v>968</v>
      </c>
      <c r="C314" s="39" t="str">
        <f t="shared" si="10"/>
        <v>PerCP-C</v>
      </c>
      <c r="D314" s="236" t="s">
        <v>969</v>
      </c>
      <c r="E314" s="41" t="s">
        <v>969</v>
      </c>
      <c r="F314" s="41" t="s">
        <v>1472</v>
      </c>
      <c r="G314" s="41" t="s">
        <v>1473</v>
      </c>
      <c r="H314" s="237">
        <v>363016</v>
      </c>
      <c r="I314" s="238" t="s">
        <v>965</v>
      </c>
      <c r="J314" s="238" t="s">
        <v>950</v>
      </c>
      <c r="K314" s="238" t="s">
        <v>921</v>
      </c>
      <c r="L314" s="238"/>
      <c r="M314" s="238"/>
      <c r="N314" s="238"/>
      <c r="O314" s="239">
        <v>8600</v>
      </c>
      <c r="P314" s="240" t="s">
        <v>922</v>
      </c>
      <c r="Q314" s="345">
        <v>3</v>
      </c>
      <c r="R314" s="352">
        <f t="shared" si="14"/>
        <v>8600</v>
      </c>
      <c r="S314" s="354">
        <f t="shared" si="15"/>
        <v>25800</v>
      </c>
      <c r="T314" s="238" t="s">
        <v>923</v>
      </c>
      <c r="U314" s="340" t="s">
        <v>170</v>
      </c>
      <c r="W314" s="339" t="s">
        <v>1309</v>
      </c>
    </row>
    <row r="315" spans="1:23" ht="26.25" x14ac:dyDescent="0.25">
      <c r="A315" s="326" t="s">
        <v>411</v>
      </c>
      <c r="B315" s="236" t="s">
        <v>968</v>
      </c>
      <c r="C315" s="39" t="str">
        <f t="shared" si="10"/>
        <v>PE-Cy7:</v>
      </c>
      <c r="D315" s="236" t="s">
        <v>969</v>
      </c>
      <c r="E315" s="41" t="s">
        <v>969</v>
      </c>
      <c r="F315" s="41" t="s">
        <v>1472</v>
      </c>
      <c r="G315" s="41" t="s">
        <v>1473</v>
      </c>
      <c r="H315" s="237">
        <v>345110</v>
      </c>
      <c r="I315" s="238" t="s">
        <v>966</v>
      </c>
      <c r="J315" s="238" t="s">
        <v>950</v>
      </c>
      <c r="K315" s="238" t="s">
        <v>921</v>
      </c>
      <c r="L315" s="238"/>
      <c r="M315" s="238"/>
      <c r="N315" s="238"/>
      <c r="O315" s="239">
        <v>8000</v>
      </c>
      <c r="P315" s="240" t="s">
        <v>922</v>
      </c>
      <c r="Q315" s="345">
        <v>3</v>
      </c>
      <c r="R315" s="352">
        <f t="shared" si="14"/>
        <v>8000</v>
      </c>
      <c r="S315" s="354">
        <f t="shared" si="15"/>
        <v>24000</v>
      </c>
      <c r="T315" s="238" t="s">
        <v>923</v>
      </c>
      <c r="U315" s="340" t="s">
        <v>170</v>
      </c>
      <c r="W315" s="339" t="s">
        <v>1309</v>
      </c>
    </row>
    <row r="316" spans="1:23" ht="26.25" x14ac:dyDescent="0.25">
      <c r="A316" s="326" t="s">
        <v>411</v>
      </c>
      <c r="B316" s="236" t="s">
        <v>968</v>
      </c>
      <c r="C316" s="39" t="str">
        <f t="shared" si="10"/>
        <v>APC:CD8</v>
      </c>
      <c r="D316" s="236" t="s">
        <v>969</v>
      </c>
      <c r="E316" s="41" t="s">
        <v>969</v>
      </c>
      <c r="F316" s="41" t="s">
        <v>1472</v>
      </c>
      <c r="G316" s="41" t="s">
        <v>1473</v>
      </c>
      <c r="H316" s="237">
        <v>344310</v>
      </c>
      <c r="I316" s="238" t="s">
        <v>967</v>
      </c>
      <c r="J316" s="238" t="s">
        <v>950</v>
      </c>
      <c r="K316" s="238" t="s">
        <v>921</v>
      </c>
      <c r="L316" s="238"/>
      <c r="M316" s="238"/>
      <c r="N316" s="238"/>
      <c r="O316" s="239">
        <v>7600</v>
      </c>
      <c r="P316" s="240" t="s">
        <v>922</v>
      </c>
      <c r="Q316" s="345">
        <v>3</v>
      </c>
      <c r="R316" s="352">
        <f t="shared" si="14"/>
        <v>7600</v>
      </c>
      <c r="S316" s="354">
        <f t="shared" si="15"/>
        <v>22800</v>
      </c>
      <c r="T316" s="238" t="s">
        <v>923</v>
      </c>
      <c r="U316" s="340" t="s">
        <v>170</v>
      </c>
      <c r="W316" s="339" t="s">
        <v>1309</v>
      </c>
    </row>
    <row r="317" spans="1:23" ht="26.25" x14ac:dyDescent="0.25">
      <c r="A317" s="115" t="s">
        <v>441</v>
      </c>
      <c r="B317" s="236" t="s">
        <v>968</v>
      </c>
      <c r="C317" s="39" t="str">
        <f t="shared" si="10"/>
        <v xml:space="preserve">Utěrky </v>
      </c>
      <c r="D317" s="236" t="s">
        <v>969</v>
      </c>
      <c r="E317" s="41" t="s">
        <v>969</v>
      </c>
      <c r="F317" s="41" t="s">
        <v>1472</v>
      </c>
      <c r="G317" s="41" t="s">
        <v>1473</v>
      </c>
      <c r="H317" s="208" t="s">
        <v>926</v>
      </c>
      <c r="I317" s="243" t="s">
        <v>927</v>
      </c>
      <c r="J317" s="238"/>
      <c r="K317" s="238"/>
      <c r="L317" s="238"/>
      <c r="M317" s="238"/>
      <c r="N317" s="238"/>
      <c r="O317" s="239">
        <v>4950</v>
      </c>
      <c r="P317" s="240" t="s">
        <v>922</v>
      </c>
      <c r="Q317" s="345">
        <v>3</v>
      </c>
      <c r="R317" s="352">
        <f t="shared" si="14"/>
        <v>4950</v>
      </c>
      <c r="S317" s="354">
        <f t="shared" si="15"/>
        <v>14850</v>
      </c>
      <c r="T317" s="238" t="s">
        <v>923</v>
      </c>
    </row>
    <row r="318" spans="1:23" ht="26.25" x14ac:dyDescent="0.25">
      <c r="A318" s="115" t="s">
        <v>441</v>
      </c>
      <c r="B318" s="236" t="s">
        <v>968</v>
      </c>
      <c r="C318" s="39" t="str">
        <f t="shared" si="10"/>
        <v>Krabičk</v>
      </c>
      <c r="D318" s="236" t="s">
        <v>969</v>
      </c>
      <c r="E318" s="41" t="s">
        <v>969</v>
      </c>
      <c r="F318" s="41" t="s">
        <v>1472</v>
      </c>
      <c r="G318" s="41" t="s">
        <v>1473</v>
      </c>
      <c r="H318" s="235" t="s">
        <v>928</v>
      </c>
      <c r="I318" s="238" t="s">
        <v>929</v>
      </c>
      <c r="J318" s="238" t="s">
        <v>930</v>
      </c>
      <c r="K318" s="244"/>
      <c r="L318" s="238"/>
      <c r="M318" s="244"/>
      <c r="N318" s="238"/>
      <c r="O318" s="245">
        <v>605</v>
      </c>
      <c r="P318" s="240" t="s">
        <v>922</v>
      </c>
      <c r="Q318" s="345">
        <v>15</v>
      </c>
      <c r="R318" s="353">
        <f>10*O318</f>
        <v>6050</v>
      </c>
      <c r="S318" s="353">
        <f>15*O318</f>
        <v>9075</v>
      </c>
      <c r="T318" s="238" t="s">
        <v>923</v>
      </c>
    </row>
    <row r="319" spans="1:23" ht="26.25" x14ac:dyDescent="0.25">
      <c r="A319" s="327" t="s">
        <v>411</v>
      </c>
      <c r="B319" s="249" t="s">
        <v>933</v>
      </c>
      <c r="C319" s="39" t="str">
        <f t="shared" si="10"/>
        <v>MassARR</v>
      </c>
      <c r="D319" s="249" t="s">
        <v>987</v>
      </c>
      <c r="E319" s="41" t="s">
        <v>1490</v>
      </c>
      <c r="F319" s="41" t="s">
        <v>1478</v>
      </c>
      <c r="G319" s="41" t="s">
        <v>1473</v>
      </c>
      <c r="H319" s="246" t="s">
        <v>970</v>
      </c>
      <c r="I319" s="250" t="s">
        <v>971</v>
      </c>
      <c r="J319" s="251" t="s">
        <v>972</v>
      </c>
      <c r="K319" s="250"/>
      <c r="L319" s="251" t="s">
        <v>973</v>
      </c>
      <c r="M319" s="251"/>
      <c r="N319" s="251"/>
      <c r="O319" s="252">
        <v>12900</v>
      </c>
      <c r="P319" s="253" t="s">
        <v>922</v>
      </c>
      <c r="Q319" s="346">
        <v>3</v>
      </c>
      <c r="R319" s="252">
        <f>2*O319</f>
        <v>25800</v>
      </c>
      <c r="S319" s="358">
        <f>Q319*O319</f>
        <v>38700</v>
      </c>
      <c r="T319" s="251" t="s">
        <v>974</v>
      </c>
      <c r="U319" s="379" t="s">
        <v>170</v>
      </c>
      <c r="W319" s="1" t="s">
        <v>1466</v>
      </c>
    </row>
    <row r="320" spans="1:23" ht="30" x14ac:dyDescent="0.25">
      <c r="A320" s="40" t="s">
        <v>412</v>
      </c>
      <c r="B320" s="249" t="s">
        <v>933</v>
      </c>
      <c r="C320" s="39" t="str">
        <f t="shared" si="10"/>
        <v>sklo po</v>
      </c>
      <c r="D320" s="249" t="s">
        <v>987</v>
      </c>
      <c r="E320" s="41" t="s">
        <v>1490</v>
      </c>
      <c r="F320" s="41" t="s">
        <v>1478</v>
      </c>
      <c r="G320" s="41" t="s">
        <v>1473</v>
      </c>
      <c r="H320" s="246" t="s">
        <v>975</v>
      </c>
      <c r="I320" s="254" t="s">
        <v>976</v>
      </c>
      <c r="J320" s="251"/>
      <c r="K320" s="251"/>
      <c r="L320" s="251" t="s">
        <v>977</v>
      </c>
      <c r="M320" s="251"/>
      <c r="N320" s="251"/>
      <c r="O320" s="252">
        <v>4020</v>
      </c>
      <c r="P320" s="253" t="s">
        <v>922</v>
      </c>
      <c r="Q320" s="346">
        <v>3</v>
      </c>
      <c r="R320" s="252">
        <f>1*O320</f>
        <v>4020</v>
      </c>
      <c r="S320" s="358">
        <f t="shared" ref="S320:S325" si="16">Q320*O320</f>
        <v>12060</v>
      </c>
      <c r="T320" s="251" t="s">
        <v>978</v>
      </c>
    </row>
    <row r="321" spans="1:23" ht="45" x14ac:dyDescent="0.25">
      <c r="A321" s="40" t="s">
        <v>412</v>
      </c>
      <c r="B321" s="249" t="s">
        <v>933</v>
      </c>
      <c r="C321" s="39" t="str">
        <f t="shared" si="10"/>
        <v>skla bi</v>
      </c>
      <c r="D321" s="249" t="s">
        <v>987</v>
      </c>
      <c r="E321" s="41" t="s">
        <v>1490</v>
      </c>
      <c r="F321" s="41" t="s">
        <v>1478</v>
      </c>
      <c r="G321" s="41" t="s">
        <v>1473</v>
      </c>
      <c r="H321" s="246" t="s">
        <v>979</v>
      </c>
      <c r="I321" s="255" t="s">
        <v>980</v>
      </c>
      <c r="J321" s="251"/>
      <c r="K321" s="251"/>
      <c r="L321" s="251" t="s">
        <v>977</v>
      </c>
      <c r="M321" s="251"/>
      <c r="N321" s="251"/>
      <c r="O321" s="252">
        <v>4920</v>
      </c>
      <c r="P321" s="253" t="s">
        <v>922</v>
      </c>
      <c r="Q321" s="346">
        <v>2</v>
      </c>
      <c r="R321" s="252">
        <f t="shared" ref="R321:R323" si="17">1*O321</f>
        <v>4920</v>
      </c>
      <c r="S321" s="358">
        <f t="shared" si="16"/>
        <v>9840</v>
      </c>
      <c r="T321" s="251" t="s">
        <v>978</v>
      </c>
    </row>
    <row r="322" spans="1:23" ht="30" x14ac:dyDescent="0.25">
      <c r="A322" s="40" t="s">
        <v>412</v>
      </c>
      <c r="B322" s="249" t="s">
        <v>933</v>
      </c>
      <c r="C322" s="39" t="str">
        <f t="shared" si="10"/>
        <v>Žiletka</v>
      </c>
      <c r="D322" s="249" t="s">
        <v>987</v>
      </c>
      <c r="E322" s="41" t="s">
        <v>1490</v>
      </c>
      <c r="F322" s="41" t="s">
        <v>1478</v>
      </c>
      <c r="G322" s="41" t="s">
        <v>1473</v>
      </c>
      <c r="H322" s="246" t="s">
        <v>427</v>
      </c>
      <c r="I322" s="254" t="s">
        <v>981</v>
      </c>
      <c r="J322" s="251"/>
      <c r="K322" s="251"/>
      <c r="L322" s="251" t="s">
        <v>977</v>
      </c>
      <c r="M322" s="251"/>
      <c r="N322" s="251"/>
      <c r="O322" s="252">
        <v>2860</v>
      </c>
      <c r="P322" s="253" t="s">
        <v>922</v>
      </c>
      <c r="Q322" s="346">
        <v>2</v>
      </c>
      <c r="R322" s="252">
        <f t="shared" si="17"/>
        <v>2860</v>
      </c>
      <c r="S322" s="358">
        <f t="shared" si="16"/>
        <v>5720</v>
      </c>
      <c r="T322" s="251" t="s">
        <v>923</v>
      </c>
    </row>
    <row r="323" spans="1:23" ht="30" x14ac:dyDescent="0.25">
      <c r="A323" s="40" t="s">
        <v>412</v>
      </c>
      <c r="B323" s="249" t="s">
        <v>933</v>
      </c>
      <c r="C323" s="39" t="str">
        <f t="shared" si="10"/>
        <v>Filtr p</v>
      </c>
      <c r="D323" s="249" t="s">
        <v>987</v>
      </c>
      <c r="E323" s="41" t="s">
        <v>1490</v>
      </c>
      <c r="F323" s="41" t="s">
        <v>1478</v>
      </c>
      <c r="G323" s="41" t="s">
        <v>1473</v>
      </c>
      <c r="H323" s="247" t="s">
        <v>982</v>
      </c>
      <c r="I323" s="256" t="s">
        <v>983</v>
      </c>
      <c r="J323" s="251"/>
      <c r="K323" s="251"/>
      <c r="L323" s="251" t="s">
        <v>984</v>
      </c>
      <c r="M323" s="251"/>
      <c r="N323" s="251"/>
      <c r="O323" s="257">
        <v>4343</v>
      </c>
      <c r="P323" s="253" t="s">
        <v>922</v>
      </c>
      <c r="Q323" s="346">
        <v>2</v>
      </c>
      <c r="R323" s="252">
        <f t="shared" si="17"/>
        <v>4343</v>
      </c>
      <c r="S323" s="358">
        <f t="shared" si="16"/>
        <v>8686</v>
      </c>
      <c r="T323" s="251" t="s">
        <v>923</v>
      </c>
    </row>
    <row r="324" spans="1:23" ht="26.25" x14ac:dyDescent="0.25">
      <c r="A324" s="40" t="s">
        <v>441</v>
      </c>
      <c r="B324" s="249" t="s">
        <v>933</v>
      </c>
      <c r="C324" s="39" t="str">
        <f t="shared" si="10"/>
        <v>Etikety</v>
      </c>
      <c r="D324" s="249" t="s">
        <v>987</v>
      </c>
      <c r="E324" s="41" t="s">
        <v>1490</v>
      </c>
      <c r="F324" s="41" t="s">
        <v>1478</v>
      </c>
      <c r="G324" s="41" t="s">
        <v>1473</v>
      </c>
      <c r="H324" s="248" t="s">
        <v>985</v>
      </c>
      <c r="I324" s="258" t="s">
        <v>986</v>
      </c>
      <c r="J324" s="251"/>
      <c r="K324" s="251"/>
      <c r="L324" s="251" t="s">
        <v>984</v>
      </c>
      <c r="M324" s="251"/>
      <c r="N324" s="251"/>
      <c r="O324" s="355">
        <v>9936.5400000000009</v>
      </c>
      <c r="P324" s="253" t="s">
        <v>953</v>
      </c>
      <c r="Q324" s="346">
        <v>4</v>
      </c>
      <c r="R324" s="356">
        <f>1*O324</f>
        <v>9936.5400000000009</v>
      </c>
      <c r="S324" s="358">
        <f>Q324*O324</f>
        <v>39746.160000000003</v>
      </c>
      <c r="T324" s="251"/>
    </row>
    <row r="325" spans="1:23" ht="26.25" x14ac:dyDescent="0.25">
      <c r="A325" s="40" t="s">
        <v>441</v>
      </c>
      <c r="B325" s="249" t="s">
        <v>933</v>
      </c>
      <c r="C325" s="39" t="str">
        <f t="shared" si="10"/>
        <v>Krabičk</v>
      </c>
      <c r="D325" s="249" t="s">
        <v>987</v>
      </c>
      <c r="E325" s="41" t="s">
        <v>1490</v>
      </c>
      <c r="F325" s="41" t="s">
        <v>1478</v>
      </c>
      <c r="G325" s="41" t="s">
        <v>1473</v>
      </c>
      <c r="H325" s="248" t="s">
        <v>928</v>
      </c>
      <c r="I325" s="259" t="s">
        <v>929</v>
      </c>
      <c r="J325" s="251" t="s">
        <v>930</v>
      </c>
      <c r="K325" s="259"/>
      <c r="L325" s="251"/>
      <c r="M325" s="259"/>
      <c r="N325" s="251"/>
      <c r="O325" s="260">
        <v>605</v>
      </c>
      <c r="P325" s="253" t="s">
        <v>922</v>
      </c>
      <c r="Q325" s="346">
        <v>60</v>
      </c>
      <c r="R325" s="357">
        <f>20*O325</f>
        <v>12100</v>
      </c>
      <c r="S325" s="358">
        <f t="shared" si="16"/>
        <v>36300</v>
      </c>
      <c r="T325" s="251" t="s">
        <v>923</v>
      </c>
    </row>
    <row r="326" spans="1:23" ht="26.25" x14ac:dyDescent="0.25">
      <c r="A326" s="328" t="s">
        <v>411</v>
      </c>
      <c r="B326" s="299" t="s">
        <v>1296</v>
      </c>
      <c r="C326" s="39" t="str">
        <f t="shared" si="10"/>
        <v>iPLEX P</v>
      </c>
      <c r="D326" s="11" t="s">
        <v>62</v>
      </c>
      <c r="E326" s="41" t="s">
        <v>123</v>
      </c>
      <c r="F326" s="41" t="s">
        <v>1472</v>
      </c>
      <c r="G326" s="41" t="s">
        <v>1473</v>
      </c>
      <c r="H326" s="300" t="s">
        <v>1262</v>
      </c>
      <c r="I326" s="303" t="s">
        <v>1263</v>
      </c>
      <c r="J326" s="304" t="s">
        <v>972</v>
      </c>
      <c r="K326" s="305"/>
      <c r="L326" s="300" t="s">
        <v>973</v>
      </c>
      <c r="M326" s="300"/>
      <c r="N326" s="300"/>
      <c r="O326" s="318">
        <v>167020</v>
      </c>
      <c r="P326" s="306" t="s">
        <v>922</v>
      </c>
      <c r="Q326" s="347">
        <v>2</v>
      </c>
      <c r="R326" s="361">
        <f>1*O326</f>
        <v>167020</v>
      </c>
      <c r="S326" s="362">
        <f>Q326*O326</f>
        <v>334040</v>
      </c>
      <c r="T326" s="300" t="s">
        <v>1264</v>
      </c>
      <c r="U326" s="379" t="s">
        <v>170</v>
      </c>
      <c r="W326" s="1" t="s">
        <v>1467</v>
      </c>
    </row>
    <row r="327" spans="1:23" ht="26.25" x14ac:dyDescent="0.25">
      <c r="A327" s="328" t="s">
        <v>411</v>
      </c>
      <c r="B327" s="299" t="s">
        <v>1296</v>
      </c>
      <c r="C327" s="39" t="str">
        <f t="shared" si="10"/>
        <v>Spectro</v>
      </c>
      <c r="D327" s="11" t="s">
        <v>62</v>
      </c>
      <c r="E327" s="41" t="s">
        <v>123</v>
      </c>
      <c r="F327" s="41" t="s">
        <v>1472</v>
      </c>
      <c r="G327" s="41" t="s">
        <v>1473</v>
      </c>
      <c r="H327" s="300" t="s">
        <v>1265</v>
      </c>
      <c r="I327" s="303" t="s">
        <v>1266</v>
      </c>
      <c r="J327" s="307" t="s">
        <v>972</v>
      </c>
      <c r="K327" s="305"/>
      <c r="L327" s="300" t="s">
        <v>973</v>
      </c>
      <c r="M327" s="300"/>
      <c r="N327" s="300"/>
      <c r="O327" s="318">
        <v>65990</v>
      </c>
      <c r="P327" s="306" t="s">
        <v>922</v>
      </c>
      <c r="Q327" s="347">
        <v>3</v>
      </c>
      <c r="R327" s="361">
        <f>2*O327</f>
        <v>131980</v>
      </c>
      <c r="S327" s="362">
        <f t="shared" ref="S327:S343" si="18">Q327*O327</f>
        <v>197970</v>
      </c>
      <c r="T327" s="300" t="s">
        <v>1264</v>
      </c>
      <c r="U327" s="379" t="s">
        <v>170</v>
      </c>
      <c r="W327" s="1" t="s">
        <v>1468</v>
      </c>
    </row>
    <row r="328" spans="1:23" ht="26.25" x14ac:dyDescent="0.25">
      <c r="A328" s="328" t="s">
        <v>411</v>
      </c>
      <c r="B328" s="299" t="s">
        <v>1296</v>
      </c>
      <c r="C328" s="39" t="str">
        <f t="shared" si="10"/>
        <v>ZymoBIO</v>
      </c>
      <c r="D328" s="11" t="s">
        <v>62</v>
      </c>
      <c r="E328" s="41" t="s">
        <v>123</v>
      </c>
      <c r="F328" s="41" t="s">
        <v>1472</v>
      </c>
      <c r="G328" s="41" t="s">
        <v>1473</v>
      </c>
      <c r="H328" s="301" t="s">
        <v>1267</v>
      </c>
      <c r="I328" s="301" t="s">
        <v>1268</v>
      </c>
      <c r="J328" s="308" t="s">
        <v>1269</v>
      </c>
      <c r="K328" s="305"/>
      <c r="L328" s="300" t="s">
        <v>973</v>
      </c>
      <c r="M328" s="300"/>
      <c r="N328" s="300"/>
      <c r="O328" s="309">
        <v>10669.68</v>
      </c>
      <c r="P328" s="306" t="s">
        <v>922</v>
      </c>
      <c r="Q328" s="347">
        <v>3</v>
      </c>
      <c r="R328" s="361">
        <f t="shared" ref="R328:R340" si="19">2*O328</f>
        <v>21339.360000000001</v>
      </c>
      <c r="S328" s="362">
        <f t="shared" si="18"/>
        <v>32009.040000000001</v>
      </c>
      <c r="T328" s="300"/>
      <c r="U328" s="340" t="s">
        <v>170</v>
      </c>
      <c r="W328" s="339" t="s">
        <v>1310</v>
      </c>
    </row>
    <row r="329" spans="1:23" ht="26.25" x14ac:dyDescent="0.25">
      <c r="A329" s="328" t="s">
        <v>411</v>
      </c>
      <c r="B329" s="299" t="s">
        <v>1296</v>
      </c>
      <c r="C329" s="39" t="str">
        <f t="shared" si="10"/>
        <v>Protein</v>
      </c>
      <c r="D329" s="11" t="s">
        <v>62</v>
      </c>
      <c r="E329" s="41" t="s">
        <v>123</v>
      </c>
      <c r="F329" s="41" t="s">
        <v>1472</v>
      </c>
      <c r="G329" s="41" t="s">
        <v>1473</v>
      </c>
      <c r="H329" s="301" t="s">
        <v>1270</v>
      </c>
      <c r="I329" s="301" t="s">
        <v>1271</v>
      </c>
      <c r="J329" s="308" t="s">
        <v>1269</v>
      </c>
      <c r="K329" s="305"/>
      <c r="L329" s="300" t="s">
        <v>973</v>
      </c>
      <c r="M329" s="300"/>
      <c r="N329" s="300"/>
      <c r="O329" s="309">
        <v>5145.84</v>
      </c>
      <c r="P329" s="306" t="s">
        <v>922</v>
      </c>
      <c r="Q329" s="347">
        <v>3</v>
      </c>
      <c r="R329" s="361">
        <f t="shared" si="19"/>
        <v>10291.68</v>
      </c>
      <c r="S329" s="362">
        <f t="shared" si="18"/>
        <v>15437.52</v>
      </c>
      <c r="T329" s="300"/>
      <c r="U329" s="340" t="s">
        <v>170</v>
      </c>
      <c r="W329" s="339" t="s">
        <v>1311</v>
      </c>
    </row>
    <row r="330" spans="1:23" ht="26.25" x14ac:dyDescent="0.25">
      <c r="A330" s="328" t="s">
        <v>411</v>
      </c>
      <c r="B330" s="299" t="s">
        <v>1296</v>
      </c>
      <c r="C330" s="39" t="str">
        <f t="shared" si="10"/>
        <v>Quick-D</v>
      </c>
      <c r="D330" s="11" t="s">
        <v>62</v>
      </c>
      <c r="E330" s="41" t="s">
        <v>123</v>
      </c>
      <c r="F330" s="41" t="s">
        <v>1472</v>
      </c>
      <c r="G330" s="41" t="s">
        <v>1473</v>
      </c>
      <c r="H330" s="301" t="s">
        <v>1272</v>
      </c>
      <c r="I330" s="301" t="s">
        <v>1273</v>
      </c>
      <c r="J330" s="308" t="s">
        <v>1269</v>
      </c>
      <c r="K330" s="305"/>
      <c r="L330" s="300" t="s">
        <v>973</v>
      </c>
      <c r="M330" s="300"/>
      <c r="N330" s="300"/>
      <c r="O330" s="309">
        <v>6970.32</v>
      </c>
      <c r="P330" s="306" t="s">
        <v>922</v>
      </c>
      <c r="Q330" s="347">
        <v>3</v>
      </c>
      <c r="R330" s="361">
        <f t="shared" si="19"/>
        <v>13940.64</v>
      </c>
      <c r="S330" s="362">
        <f t="shared" si="18"/>
        <v>20910.96</v>
      </c>
      <c r="T330" s="300"/>
      <c r="U330" s="340" t="s">
        <v>170</v>
      </c>
      <c r="W330" s="339" t="s">
        <v>1312</v>
      </c>
    </row>
    <row r="331" spans="1:23" ht="26.25" x14ac:dyDescent="0.25">
      <c r="A331" s="328" t="s">
        <v>411</v>
      </c>
      <c r="B331" s="299" t="s">
        <v>1296</v>
      </c>
      <c r="C331" s="39" t="str">
        <f t="shared" si="10"/>
        <v>DNA/RNA</v>
      </c>
      <c r="D331" s="11" t="s">
        <v>62</v>
      </c>
      <c r="E331" s="41" t="s">
        <v>123</v>
      </c>
      <c r="F331" s="41" t="s">
        <v>1472</v>
      </c>
      <c r="G331" s="41" t="s">
        <v>1473</v>
      </c>
      <c r="H331" s="301" t="s">
        <v>1274</v>
      </c>
      <c r="I331" s="301" t="s">
        <v>1275</v>
      </c>
      <c r="J331" s="308" t="s">
        <v>1269</v>
      </c>
      <c r="K331" s="305"/>
      <c r="L331" s="300" t="s">
        <v>973</v>
      </c>
      <c r="M331" s="300"/>
      <c r="N331" s="300"/>
      <c r="O331" s="309">
        <v>8532.7199999999993</v>
      </c>
      <c r="P331" s="306" t="s">
        <v>922</v>
      </c>
      <c r="Q331" s="347">
        <v>3</v>
      </c>
      <c r="R331" s="361">
        <f t="shared" si="19"/>
        <v>17065.439999999999</v>
      </c>
      <c r="S331" s="362">
        <f t="shared" si="18"/>
        <v>25598.159999999996</v>
      </c>
      <c r="T331" s="300"/>
      <c r="U331" s="340" t="s">
        <v>170</v>
      </c>
      <c r="W331" s="339" t="s">
        <v>1313</v>
      </c>
    </row>
    <row r="332" spans="1:23" ht="26.25" x14ac:dyDescent="0.25">
      <c r="A332" s="328" t="s">
        <v>411</v>
      </c>
      <c r="B332" s="299" t="s">
        <v>1296</v>
      </c>
      <c r="C332" s="39" t="str">
        <f t="shared" si="10"/>
        <v>ZymoBIO</v>
      </c>
      <c r="D332" s="11" t="s">
        <v>62</v>
      </c>
      <c r="E332" s="41" t="s">
        <v>123</v>
      </c>
      <c r="F332" s="41" t="s">
        <v>1472</v>
      </c>
      <c r="G332" s="41" t="s">
        <v>1473</v>
      </c>
      <c r="H332" s="301" t="s">
        <v>1276</v>
      </c>
      <c r="I332" s="301" t="s">
        <v>1277</v>
      </c>
      <c r="J332" s="308" t="s">
        <v>1269</v>
      </c>
      <c r="K332" s="305"/>
      <c r="L332" s="300" t="s">
        <v>973</v>
      </c>
      <c r="M332" s="300"/>
      <c r="N332" s="300"/>
      <c r="O332" s="309">
        <v>9737.2800000000007</v>
      </c>
      <c r="P332" s="306" t="s">
        <v>922</v>
      </c>
      <c r="Q332" s="347">
        <v>3</v>
      </c>
      <c r="R332" s="361">
        <f t="shared" si="19"/>
        <v>19474.560000000001</v>
      </c>
      <c r="S332" s="362">
        <f t="shared" si="18"/>
        <v>29211.840000000004</v>
      </c>
      <c r="T332" s="300"/>
      <c r="U332" s="340" t="s">
        <v>170</v>
      </c>
      <c r="W332" s="339" t="s">
        <v>1314</v>
      </c>
    </row>
    <row r="333" spans="1:23" ht="26.25" x14ac:dyDescent="0.25">
      <c r="A333" s="328" t="s">
        <v>411</v>
      </c>
      <c r="B333" s="299" t="s">
        <v>1296</v>
      </c>
      <c r="C333" s="39" t="str">
        <f t="shared" si="10"/>
        <v>ZymoBIO</v>
      </c>
      <c r="D333" s="11" t="s">
        <v>62</v>
      </c>
      <c r="E333" s="41" t="s">
        <v>123</v>
      </c>
      <c r="F333" s="41" t="s">
        <v>1472</v>
      </c>
      <c r="G333" s="41" t="s">
        <v>1473</v>
      </c>
      <c r="H333" s="301" t="s">
        <v>1278</v>
      </c>
      <c r="I333" s="301" t="s">
        <v>1279</v>
      </c>
      <c r="J333" s="308" t="s">
        <v>1269</v>
      </c>
      <c r="K333" s="305"/>
      <c r="L333" s="300" t="s">
        <v>973</v>
      </c>
      <c r="M333" s="300"/>
      <c r="N333" s="300"/>
      <c r="O333" s="309">
        <v>8104.32</v>
      </c>
      <c r="P333" s="306" t="s">
        <v>922</v>
      </c>
      <c r="Q333" s="347">
        <v>3</v>
      </c>
      <c r="R333" s="361">
        <f t="shared" si="19"/>
        <v>16208.64</v>
      </c>
      <c r="S333" s="362">
        <f t="shared" si="18"/>
        <v>24312.959999999999</v>
      </c>
      <c r="T333" s="300"/>
      <c r="U333" s="340" t="s">
        <v>170</v>
      </c>
      <c r="W333" s="339" t="s">
        <v>1315</v>
      </c>
    </row>
    <row r="334" spans="1:23" ht="26.25" x14ac:dyDescent="0.25">
      <c r="A334" s="328" t="s">
        <v>411</v>
      </c>
      <c r="B334" s="299" t="s">
        <v>1296</v>
      </c>
      <c r="C334" s="39" t="str">
        <f t="shared" si="10"/>
        <v>ZR Bash</v>
      </c>
      <c r="D334" s="11" t="s">
        <v>62</v>
      </c>
      <c r="E334" s="41" t="s">
        <v>123</v>
      </c>
      <c r="F334" s="41" t="s">
        <v>1472</v>
      </c>
      <c r="G334" s="41" t="s">
        <v>1473</v>
      </c>
      <c r="H334" s="302" t="s">
        <v>1280</v>
      </c>
      <c r="I334" s="302" t="s">
        <v>1281</v>
      </c>
      <c r="J334" s="308" t="s">
        <v>1269</v>
      </c>
      <c r="K334" s="305"/>
      <c r="L334" s="300" t="s">
        <v>973</v>
      </c>
      <c r="M334" s="300"/>
      <c r="N334" s="300"/>
      <c r="O334" s="310">
        <v>3936.24</v>
      </c>
      <c r="P334" s="306" t="s">
        <v>922</v>
      </c>
      <c r="Q334" s="347">
        <v>3</v>
      </c>
      <c r="R334" s="361">
        <f t="shared" si="19"/>
        <v>7872.48</v>
      </c>
      <c r="S334" s="362">
        <f t="shared" si="18"/>
        <v>11808.72</v>
      </c>
      <c r="T334" s="300"/>
      <c r="U334" s="340" t="s">
        <v>170</v>
      </c>
      <c r="W334" s="339" t="s">
        <v>1310</v>
      </c>
    </row>
    <row r="335" spans="1:23" ht="26.25" x14ac:dyDescent="0.25">
      <c r="A335" s="328" t="s">
        <v>411</v>
      </c>
      <c r="B335" s="299" t="s">
        <v>1296</v>
      </c>
      <c r="C335" s="39" t="str">
        <f t="shared" ref="C335:C398" si="20">LEFT(I335,7)</f>
        <v>150-212</v>
      </c>
      <c r="D335" s="11" t="s">
        <v>62</v>
      </c>
      <c r="E335" s="41" t="s">
        <v>123</v>
      </c>
      <c r="F335" s="41" t="s">
        <v>1472</v>
      </c>
      <c r="G335" s="41" t="s">
        <v>1473</v>
      </c>
      <c r="H335" s="301" t="s">
        <v>1282</v>
      </c>
      <c r="I335" s="302" t="s">
        <v>1283</v>
      </c>
      <c r="J335" s="308" t="s">
        <v>1284</v>
      </c>
      <c r="K335" s="305"/>
      <c r="L335" s="300" t="s">
        <v>973</v>
      </c>
      <c r="M335" s="300"/>
      <c r="N335" s="300"/>
      <c r="O335" s="311">
        <v>4090</v>
      </c>
      <c r="P335" s="306" t="s">
        <v>922</v>
      </c>
      <c r="Q335" s="347">
        <v>3</v>
      </c>
      <c r="R335" s="361">
        <f t="shared" si="19"/>
        <v>8180</v>
      </c>
      <c r="S335" s="362">
        <f t="shared" si="18"/>
        <v>12270</v>
      </c>
      <c r="T335" s="300"/>
      <c r="U335" s="340" t="s">
        <v>386</v>
      </c>
    </row>
    <row r="336" spans="1:23" ht="26.25" x14ac:dyDescent="0.25">
      <c r="A336" s="328" t="s">
        <v>411</v>
      </c>
      <c r="B336" s="299" t="s">
        <v>1296</v>
      </c>
      <c r="C336" s="39" t="str">
        <f t="shared" si="20"/>
        <v>710-1,1</v>
      </c>
      <c r="D336" s="11" t="s">
        <v>62</v>
      </c>
      <c r="E336" s="41" t="s">
        <v>123</v>
      </c>
      <c r="F336" s="41" t="s">
        <v>1472</v>
      </c>
      <c r="G336" s="41" t="s">
        <v>1473</v>
      </c>
      <c r="H336" s="301" t="s">
        <v>1285</v>
      </c>
      <c r="I336" s="302" t="s">
        <v>1286</v>
      </c>
      <c r="J336" s="308" t="s">
        <v>1284</v>
      </c>
      <c r="K336" s="305"/>
      <c r="L336" s="300" t="s">
        <v>973</v>
      </c>
      <c r="M336" s="300"/>
      <c r="N336" s="300"/>
      <c r="O336" s="311">
        <v>4090</v>
      </c>
      <c r="P336" s="306" t="s">
        <v>922</v>
      </c>
      <c r="Q336" s="347">
        <v>3</v>
      </c>
      <c r="R336" s="361">
        <f t="shared" si="19"/>
        <v>8180</v>
      </c>
      <c r="S336" s="362">
        <f t="shared" si="18"/>
        <v>12270</v>
      </c>
      <c r="T336" s="300"/>
      <c r="U336" s="340" t="s">
        <v>386</v>
      </c>
    </row>
    <row r="337" spans="1:23" ht="26.25" x14ac:dyDescent="0.25">
      <c r="A337" s="328" t="s">
        <v>411</v>
      </c>
      <c r="B337" s="299" t="s">
        <v>1296</v>
      </c>
      <c r="C337" s="39" t="str">
        <f t="shared" si="20"/>
        <v>Lysozym</v>
      </c>
      <c r="D337" s="11" t="s">
        <v>62</v>
      </c>
      <c r="E337" s="41" t="s">
        <v>123</v>
      </c>
      <c r="F337" s="41" t="s">
        <v>1472</v>
      </c>
      <c r="G337" s="41" t="s">
        <v>1473</v>
      </c>
      <c r="H337" s="301" t="s">
        <v>1287</v>
      </c>
      <c r="I337" s="301" t="s">
        <v>1288</v>
      </c>
      <c r="J337" s="308" t="s">
        <v>1284</v>
      </c>
      <c r="K337" s="305"/>
      <c r="L337" s="300" t="s">
        <v>973</v>
      </c>
      <c r="M337" s="300"/>
      <c r="N337" s="300"/>
      <c r="O337" s="309">
        <v>2090</v>
      </c>
      <c r="P337" s="306" t="s">
        <v>922</v>
      </c>
      <c r="Q337" s="347">
        <v>3</v>
      </c>
      <c r="R337" s="361">
        <f t="shared" si="19"/>
        <v>4180</v>
      </c>
      <c r="S337" s="362">
        <f t="shared" si="18"/>
        <v>6270</v>
      </c>
      <c r="T337" s="300"/>
      <c r="U337" s="340" t="s">
        <v>386</v>
      </c>
    </row>
    <row r="338" spans="1:23" ht="26.25" x14ac:dyDescent="0.25">
      <c r="A338" s="328" t="s">
        <v>411</v>
      </c>
      <c r="B338" s="299" t="s">
        <v>1296</v>
      </c>
      <c r="C338" s="39" t="str">
        <f t="shared" si="20"/>
        <v>Lysosta</v>
      </c>
      <c r="D338" s="11" t="s">
        <v>62</v>
      </c>
      <c r="E338" s="41" t="s">
        <v>123</v>
      </c>
      <c r="F338" s="41" t="s">
        <v>1472</v>
      </c>
      <c r="G338" s="41" t="s">
        <v>1473</v>
      </c>
      <c r="H338" s="301" t="s">
        <v>1289</v>
      </c>
      <c r="I338" s="301" t="s">
        <v>1290</v>
      </c>
      <c r="J338" s="308" t="s">
        <v>1284</v>
      </c>
      <c r="K338" s="305"/>
      <c r="L338" s="300" t="s">
        <v>973</v>
      </c>
      <c r="M338" s="300"/>
      <c r="N338" s="300"/>
      <c r="O338" s="312">
        <v>7720</v>
      </c>
      <c r="P338" s="306" t="s">
        <v>922</v>
      </c>
      <c r="Q338" s="347">
        <v>3</v>
      </c>
      <c r="R338" s="361">
        <f t="shared" si="19"/>
        <v>15440</v>
      </c>
      <c r="S338" s="362">
        <f t="shared" si="18"/>
        <v>23160</v>
      </c>
      <c r="T338" s="300"/>
      <c r="U338" s="340" t="s">
        <v>386</v>
      </c>
    </row>
    <row r="339" spans="1:23" ht="26.25" x14ac:dyDescent="0.25">
      <c r="A339" s="328" t="s">
        <v>411</v>
      </c>
      <c r="B339" s="299" t="s">
        <v>1296</v>
      </c>
      <c r="C339" s="39" t="str">
        <f t="shared" si="20"/>
        <v>Lyticas</v>
      </c>
      <c r="D339" s="11" t="s">
        <v>62</v>
      </c>
      <c r="E339" s="41" t="s">
        <v>123</v>
      </c>
      <c r="F339" s="41" t="s">
        <v>1472</v>
      </c>
      <c r="G339" s="41" t="s">
        <v>1473</v>
      </c>
      <c r="H339" s="301" t="s">
        <v>1291</v>
      </c>
      <c r="I339" s="301" t="s">
        <v>1292</v>
      </c>
      <c r="J339" s="308" t="s">
        <v>1284</v>
      </c>
      <c r="K339" s="305"/>
      <c r="L339" s="300" t="s">
        <v>973</v>
      </c>
      <c r="M339" s="300"/>
      <c r="N339" s="300"/>
      <c r="O339" s="312">
        <v>3770</v>
      </c>
      <c r="P339" s="306" t="s">
        <v>922</v>
      </c>
      <c r="Q339" s="347">
        <v>3</v>
      </c>
      <c r="R339" s="361">
        <f t="shared" si="19"/>
        <v>7540</v>
      </c>
      <c r="S339" s="362">
        <f t="shared" si="18"/>
        <v>11310</v>
      </c>
      <c r="T339" s="300"/>
      <c r="U339" s="340" t="s">
        <v>386</v>
      </c>
    </row>
    <row r="340" spans="1:23" ht="26.25" x14ac:dyDescent="0.25">
      <c r="A340" s="328" t="s">
        <v>411</v>
      </c>
      <c r="B340" s="299" t="s">
        <v>1296</v>
      </c>
      <c r="C340" s="39" t="str">
        <f t="shared" si="20"/>
        <v>Zymolya</v>
      </c>
      <c r="D340" s="11" t="s">
        <v>62</v>
      </c>
      <c r="E340" s="41" t="s">
        <v>123</v>
      </c>
      <c r="F340" s="41" t="s">
        <v>1472</v>
      </c>
      <c r="G340" s="41" t="s">
        <v>1473</v>
      </c>
      <c r="H340" s="301" t="s">
        <v>1293</v>
      </c>
      <c r="I340" s="301" t="s">
        <v>1294</v>
      </c>
      <c r="J340" s="308" t="s">
        <v>1269</v>
      </c>
      <c r="K340" s="305"/>
      <c r="L340" s="300" t="s">
        <v>973</v>
      </c>
      <c r="M340" s="300"/>
      <c r="N340" s="300"/>
      <c r="O340" s="309">
        <v>3946.32</v>
      </c>
      <c r="P340" s="306" t="s">
        <v>922</v>
      </c>
      <c r="Q340" s="347">
        <v>3</v>
      </c>
      <c r="R340" s="361">
        <f t="shared" si="19"/>
        <v>7892.64</v>
      </c>
      <c r="S340" s="362">
        <f t="shared" si="18"/>
        <v>11838.960000000001</v>
      </c>
      <c r="T340" s="300"/>
      <c r="U340" s="340" t="s">
        <v>170</v>
      </c>
      <c r="W340" s="339" t="s">
        <v>1310</v>
      </c>
    </row>
    <row r="341" spans="1:23" ht="26.25" x14ac:dyDescent="0.25">
      <c r="A341" s="40" t="s">
        <v>441</v>
      </c>
      <c r="B341" s="299" t="s">
        <v>1296</v>
      </c>
      <c r="C341" s="39" t="str">
        <f t="shared" si="20"/>
        <v>Krabičk</v>
      </c>
      <c r="D341" s="11" t="s">
        <v>62</v>
      </c>
      <c r="E341" s="41" t="s">
        <v>123</v>
      </c>
      <c r="F341" s="41" t="s">
        <v>1472</v>
      </c>
      <c r="G341" s="41" t="s">
        <v>1473</v>
      </c>
      <c r="H341" s="207" t="s">
        <v>928</v>
      </c>
      <c r="I341" s="301" t="s">
        <v>929</v>
      </c>
      <c r="J341" s="300" t="s">
        <v>930</v>
      </c>
      <c r="K341" s="301"/>
      <c r="L341" s="300"/>
      <c r="M341" s="301"/>
      <c r="N341" s="300"/>
      <c r="O341" s="312">
        <v>605</v>
      </c>
      <c r="P341" s="306" t="s">
        <v>922</v>
      </c>
      <c r="Q341" s="347">
        <v>60</v>
      </c>
      <c r="R341" s="359">
        <f>20*O341</f>
        <v>12100</v>
      </c>
      <c r="S341" s="362">
        <f t="shared" si="18"/>
        <v>36300</v>
      </c>
      <c r="T341" s="300" t="s">
        <v>923</v>
      </c>
    </row>
    <row r="342" spans="1:23" ht="30" x14ac:dyDescent="0.25">
      <c r="A342" s="40" t="s">
        <v>441</v>
      </c>
      <c r="B342" s="299" t="s">
        <v>1296</v>
      </c>
      <c r="C342" s="39" t="str">
        <f t="shared" si="20"/>
        <v>Filtr p</v>
      </c>
      <c r="D342" s="11" t="s">
        <v>62</v>
      </c>
      <c r="E342" s="41" t="s">
        <v>123</v>
      </c>
      <c r="F342" s="41" t="s">
        <v>1472</v>
      </c>
      <c r="G342" s="41" t="s">
        <v>1473</v>
      </c>
      <c r="H342" s="247" t="s">
        <v>982</v>
      </c>
      <c r="I342" s="313" t="s">
        <v>983</v>
      </c>
      <c r="J342" s="300"/>
      <c r="K342" s="300"/>
      <c r="L342" s="300" t="s">
        <v>984</v>
      </c>
      <c r="M342" s="300"/>
      <c r="N342" s="300"/>
      <c r="O342" s="314">
        <v>4343</v>
      </c>
      <c r="P342" s="306" t="s">
        <v>922</v>
      </c>
      <c r="Q342" s="347">
        <v>2</v>
      </c>
      <c r="R342" s="315" t="s">
        <v>1295</v>
      </c>
      <c r="S342" s="362">
        <f t="shared" si="18"/>
        <v>8686</v>
      </c>
      <c r="T342" s="300" t="s">
        <v>923</v>
      </c>
    </row>
    <row r="343" spans="1:23" ht="26.25" x14ac:dyDescent="0.25">
      <c r="A343" s="40" t="s">
        <v>441</v>
      </c>
      <c r="B343" s="299" t="s">
        <v>1296</v>
      </c>
      <c r="C343" s="39" t="str">
        <f t="shared" si="20"/>
        <v>Etikety</v>
      </c>
      <c r="D343" s="11" t="s">
        <v>62</v>
      </c>
      <c r="E343" s="41" t="s">
        <v>123</v>
      </c>
      <c r="F343" s="41" t="s">
        <v>1472</v>
      </c>
      <c r="G343" s="41" t="s">
        <v>1473</v>
      </c>
      <c r="H343" s="207" t="s">
        <v>985</v>
      </c>
      <c r="I343" s="316" t="s">
        <v>986</v>
      </c>
      <c r="J343" s="300"/>
      <c r="K343" s="300"/>
      <c r="L343" s="300" t="s">
        <v>984</v>
      </c>
      <c r="M343" s="300"/>
      <c r="N343" s="300"/>
      <c r="O343" s="317">
        <v>9936.5400000000009</v>
      </c>
      <c r="P343" s="306" t="s">
        <v>922</v>
      </c>
      <c r="Q343" s="347">
        <v>4</v>
      </c>
      <c r="R343" s="360">
        <f>1*O343</f>
        <v>9936.5400000000009</v>
      </c>
      <c r="S343" s="362">
        <f t="shared" si="18"/>
        <v>39746.160000000003</v>
      </c>
      <c r="T343" s="300"/>
    </row>
    <row r="344" spans="1:23" ht="26.25" x14ac:dyDescent="0.25">
      <c r="A344" s="329" t="s">
        <v>411</v>
      </c>
      <c r="B344" s="133" t="s">
        <v>450</v>
      </c>
      <c r="C344" s="39" t="str">
        <f t="shared" si="20"/>
        <v>Anaplas</v>
      </c>
      <c r="D344" s="292" t="s">
        <v>1259</v>
      </c>
      <c r="E344" s="41" t="s">
        <v>1475</v>
      </c>
      <c r="F344" s="41" t="s">
        <v>1476</v>
      </c>
      <c r="G344" s="41" t="s">
        <v>1473</v>
      </c>
      <c r="H344" s="264" t="s">
        <v>988</v>
      </c>
      <c r="I344" s="264" t="s">
        <v>1073</v>
      </c>
      <c r="J344" s="265" t="s">
        <v>1074</v>
      </c>
      <c r="K344" s="264" t="s">
        <v>1075</v>
      </c>
      <c r="L344" s="265" t="s">
        <v>1076</v>
      </c>
      <c r="M344" s="265"/>
      <c r="N344" s="265" t="s">
        <v>1077</v>
      </c>
      <c r="O344" s="264" t="s">
        <v>1078</v>
      </c>
      <c r="P344" s="265" t="s">
        <v>1</v>
      </c>
      <c r="Q344" s="265"/>
      <c r="R344" s="266">
        <v>49176</v>
      </c>
      <c r="S344" s="266">
        <f>R344*2</f>
        <v>98352</v>
      </c>
      <c r="T344" s="267" t="s">
        <v>1079</v>
      </c>
      <c r="U344" s="296" t="s">
        <v>170</v>
      </c>
    </row>
    <row r="345" spans="1:23" ht="26.25" x14ac:dyDescent="0.25">
      <c r="A345" s="329" t="s">
        <v>411</v>
      </c>
      <c r="B345" s="133" t="s">
        <v>450</v>
      </c>
      <c r="C345" s="39" t="str">
        <f t="shared" si="20"/>
        <v>Anaplas</v>
      </c>
      <c r="D345" s="292" t="s">
        <v>1259</v>
      </c>
      <c r="E345" s="41" t="s">
        <v>1475</v>
      </c>
      <c r="F345" s="41" t="s">
        <v>1476</v>
      </c>
      <c r="G345" s="41" t="s">
        <v>1473</v>
      </c>
      <c r="H345" s="264" t="s">
        <v>989</v>
      </c>
      <c r="I345" s="264" t="s">
        <v>1080</v>
      </c>
      <c r="J345" s="265" t="s">
        <v>1074</v>
      </c>
      <c r="K345" s="264" t="s">
        <v>1075</v>
      </c>
      <c r="L345" s="265" t="s">
        <v>1076</v>
      </c>
      <c r="M345" s="265"/>
      <c r="N345" s="265" t="s">
        <v>1077</v>
      </c>
      <c r="O345" s="264" t="s">
        <v>1081</v>
      </c>
      <c r="P345" s="265" t="s">
        <v>1</v>
      </c>
      <c r="Q345" s="265"/>
      <c r="R345" s="266">
        <v>55046</v>
      </c>
      <c r="S345" s="266">
        <f>R345*2</f>
        <v>110092</v>
      </c>
      <c r="T345" s="269" t="s">
        <v>1082</v>
      </c>
      <c r="U345" s="296" t="s">
        <v>170</v>
      </c>
    </row>
    <row r="346" spans="1:23" ht="26.25" x14ac:dyDescent="0.25">
      <c r="A346" s="329" t="s">
        <v>411</v>
      </c>
      <c r="B346" s="133" t="s">
        <v>450</v>
      </c>
      <c r="C346" s="39" t="str">
        <f t="shared" si="20"/>
        <v>ELISA-V</v>
      </c>
      <c r="D346" s="292" t="s">
        <v>1259</v>
      </c>
      <c r="E346" s="41" t="s">
        <v>1475</v>
      </c>
      <c r="F346" s="41" t="s">
        <v>1476</v>
      </c>
      <c r="G346" s="41" t="s">
        <v>1473</v>
      </c>
      <c r="H346" s="264" t="s">
        <v>990</v>
      </c>
      <c r="I346" s="264" t="s">
        <v>1083</v>
      </c>
      <c r="J346" s="265" t="s">
        <v>1084</v>
      </c>
      <c r="K346" s="264" t="s">
        <v>1085</v>
      </c>
      <c r="L346" s="265" t="s">
        <v>76</v>
      </c>
      <c r="M346" s="265" t="s">
        <v>102</v>
      </c>
      <c r="N346" s="265"/>
      <c r="O346" s="276">
        <v>5096</v>
      </c>
      <c r="P346" s="265" t="s">
        <v>1086</v>
      </c>
      <c r="Q346" s="265"/>
      <c r="R346" s="266">
        <v>5096</v>
      </c>
      <c r="S346" s="266">
        <f>R346*6</f>
        <v>30576</v>
      </c>
      <c r="T346" s="270" t="s">
        <v>101</v>
      </c>
      <c r="U346" s="296" t="s">
        <v>170</v>
      </c>
    </row>
    <row r="347" spans="1:23" ht="26.25" x14ac:dyDescent="0.25">
      <c r="A347" s="329" t="s">
        <v>411</v>
      </c>
      <c r="B347" s="133" t="s">
        <v>450</v>
      </c>
      <c r="C347" s="39" t="str">
        <f t="shared" si="20"/>
        <v>ELISA-V</v>
      </c>
      <c r="D347" s="292" t="s">
        <v>1259</v>
      </c>
      <c r="E347" s="41" t="s">
        <v>1475</v>
      </c>
      <c r="F347" s="41" t="s">
        <v>1476</v>
      </c>
      <c r="G347" s="41" t="s">
        <v>1473</v>
      </c>
      <c r="H347" s="264" t="s">
        <v>991</v>
      </c>
      <c r="I347" s="264" t="s">
        <v>1087</v>
      </c>
      <c r="J347" s="265" t="s">
        <v>1084</v>
      </c>
      <c r="K347" s="264" t="s">
        <v>1085</v>
      </c>
      <c r="L347" s="265" t="s">
        <v>76</v>
      </c>
      <c r="M347" s="265" t="s">
        <v>102</v>
      </c>
      <c r="N347" s="265"/>
      <c r="O347" s="276">
        <v>4888</v>
      </c>
      <c r="P347" s="265" t="s">
        <v>1086</v>
      </c>
      <c r="Q347" s="265"/>
      <c r="R347" s="266">
        <v>4888</v>
      </c>
      <c r="S347" s="266">
        <f>R347*6</f>
        <v>29328</v>
      </c>
      <c r="T347" s="271">
        <v>585632766</v>
      </c>
      <c r="U347" s="296" t="s">
        <v>170</v>
      </c>
    </row>
    <row r="348" spans="1:23" ht="26.25" x14ac:dyDescent="0.25">
      <c r="A348" s="329" t="s">
        <v>411</v>
      </c>
      <c r="B348" s="133" t="s">
        <v>450</v>
      </c>
      <c r="C348" s="39" t="str">
        <f t="shared" si="20"/>
        <v>ELISA-V</v>
      </c>
      <c r="D348" s="292" t="s">
        <v>1259</v>
      </c>
      <c r="E348" s="41" t="s">
        <v>1475</v>
      </c>
      <c r="F348" s="41" t="s">
        <v>1476</v>
      </c>
      <c r="G348" s="41" t="s">
        <v>1473</v>
      </c>
      <c r="H348" s="264" t="s">
        <v>992</v>
      </c>
      <c r="I348" s="264" t="s">
        <v>1088</v>
      </c>
      <c r="J348" s="265" t="s">
        <v>1084</v>
      </c>
      <c r="K348" s="264" t="s">
        <v>1085</v>
      </c>
      <c r="L348" s="265" t="s">
        <v>76</v>
      </c>
      <c r="M348" s="265" t="s">
        <v>102</v>
      </c>
      <c r="N348" s="265"/>
      <c r="O348" s="276">
        <v>4274</v>
      </c>
      <c r="P348" s="265" t="s">
        <v>1086</v>
      </c>
      <c r="Q348" s="265"/>
      <c r="R348" s="266">
        <v>4274</v>
      </c>
      <c r="S348" s="266">
        <f>R348*6</f>
        <v>25644</v>
      </c>
      <c r="T348" s="268"/>
      <c r="U348" s="296" t="s">
        <v>170</v>
      </c>
    </row>
    <row r="349" spans="1:23" ht="26.25" x14ac:dyDescent="0.25">
      <c r="A349" s="329" t="s">
        <v>411</v>
      </c>
      <c r="B349" s="133" t="s">
        <v>450</v>
      </c>
      <c r="C349" s="39" t="str">
        <f t="shared" si="20"/>
        <v>ELISA-V</v>
      </c>
      <c r="D349" s="292" t="s">
        <v>1259</v>
      </c>
      <c r="E349" s="41" t="s">
        <v>1475</v>
      </c>
      <c r="F349" s="41" t="s">
        <v>1476</v>
      </c>
      <c r="G349" s="41" t="s">
        <v>1473</v>
      </c>
      <c r="H349" s="264" t="s">
        <v>993</v>
      </c>
      <c r="I349" s="264" t="s">
        <v>1089</v>
      </c>
      <c r="J349" s="265" t="s">
        <v>1084</v>
      </c>
      <c r="K349" s="264" t="s">
        <v>1085</v>
      </c>
      <c r="L349" s="265" t="s">
        <v>76</v>
      </c>
      <c r="M349" s="265" t="s">
        <v>102</v>
      </c>
      <c r="N349" s="265"/>
      <c r="O349" s="276">
        <v>4165</v>
      </c>
      <c r="P349" s="265" t="s">
        <v>1086</v>
      </c>
      <c r="Q349" s="265"/>
      <c r="R349" s="266">
        <v>4165</v>
      </c>
      <c r="S349" s="266">
        <f t="shared" ref="S349" si="21">R349*6</f>
        <v>24990</v>
      </c>
      <c r="T349" s="268"/>
      <c r="U349" s="296" t="s">
        <v>170</v>
      </c>
    </row>
    <row r="350" spans="1:23" ht="38.25" x14ac:dyDescent="0.25">
      <c r="A350" s="115" t="s">
        <v>412</v>
      </c>
      <c r="B350" s="133" t="s">
        <v>450</v>
      </c>
      <c r="C350" s="39" t="str">
        <f t="shared" si="20"/>
        <v xml:space="preserve">F2 GLP </v>
      </c>
      <c r="D350" s="292" t="s">
        <v>1259</v>
      </c>
      <c r="E350" s="41" t="s">
        <v>1475</v>
      </c>
      <c r="F350" s="41" t="s">
        <v>1476</v>
      </c>
      <c r="G350" s="41" t="s">
        <v>1473</v>
      </c>
      <c r="H350" s="272">
        <v>4700880</v>
      </c>
      <c r="I350" s="264" t="s">
        <v>1090</v>
      </c>
      <c r="J350" s="264" t="s">
        <v>1091</v>
      </c>
      <c r="K350" s="264" t="s">
        <v>1092</v>
      </c>
      <c r="L350" s="275"/>
      <c r="M350" s="264" t="s">
        <v>1093</v>
      </c>
      <c r="N350" s="275"/>
      <c r="O350" s="276">
        <v>17550</v>
      </c>
      <c r="P350" s="264">
        <v>2024</v>
      </c>
      <c r="Q350" s="264"/>
      <c r="R350" s="266">
        <v>17550</v>
      </c>
      <c r="S350" s="277">
        <v>17550</v>
      </c>
      <c r="T350" s="273"/>
      <c r="U350" s="262"/>
    </row>
    <row r="351" spans="1:23" ht="38.25" x14ac:dyDescent="0.25">
      <c r="A351" s="115" t="s">
        <v>412</v>
      </c>
      <c r="B351" s="133" t="s">
        <v>450</v>
      </c>
      <c r="C351" s="39" t="str">
        <f t="shared" si="20"/>
        <v xml:space="preserve">pipeta </v>
      </c>
      <c r="D351" s="292" t="s">
        <v>1259</v>
      </c>
      <c r="E351" s="41" t="s">
        <v>1475</v>
      </c>
      <c r="F351" s="41" t="s">
        <v>1476</v>
      </c>
      <c r="G351" s="41" t="s">
        <v>1473</v>
      </c>
      <c r="H351" s="272">
        <v>4662070</v>
      </c>
      <c r="I351" s="264" t="s">
        <v>1094</v>
      </c>
      <c r="J351" s="264" t="s">
        <v>1091</v>
      </c>
      <c r="K351" s="264" t="s">
        <v>1095</v>
      </c>
      <c r="L351" s="275"/>
      <c r="M351" s="264" t="s">
        <v>1093</v>
      </c>
      <c r="N351" s="275"/>
      <c r="O351" s="276">
        <v>18088.5</v>
      </c>
      <c r="P351" s="264">
        <v>2025</v>
      </c>
      <c r="Q351" s="264"/>
      <c r="R351" s="266">
        <v>18089</v>
      </c>
      <c r="S351" s="277">
        <v>18089</v>
      </c>
      <c r="T351" s="273"/>
      <c r="U351" s="262"/>
    </row>
    <row r="352" spans="1:23" ht="26.25" x14ac:dyDescent="0.25">
      <c r="A352" s="115" t="s">
        <v>412</v>
      </c>
      <c r="B352" s="133" t="s">
        <v>450</v>
      </c>
      <c r="C352" s="39" t="str">
        <f t="shared" si="20"/>
        <v xml:space="preserve">Vývěva </v>
      </c>
      <c r="D352" s="292" t="s">
        <v>1259</v>
      </c>
      <c r="E352" s="41" t="s">
        <v>1475</v>
      </c>
      <c r="F352" s="41" t="s">
        <v>1476</v>
      </c>
      <c r="G352" s="41" t="s">
        <v>1473</v>
      </c>
      <c r="H352" s="274" t="s">
        <v>994</v>
      </c>
      <c r="I352" s="264" t="s">
        <v>1096</v>
      </c>
      <c r="J352" s="264" t="s">
        <v>308</v>
      </c>
      <c r="K352" s="264" t="s">
        <v>1097</v>
      </c>
      <c r="L352" s="275"/>
      <c r="M352" s="265" t="s">
        <v>102</v>
      </c>
      <c r="N352" s="275"/>
      <c r="O352" s="276">
        <v>14800</v>
      </c>
      <c r="P352" s="264">
        <v>2025</v>
      </c>
      <c r="Q352" s="264"/>
      <c r="R352" s="266">
        <v>14800</v>
      </c>
      <c r="S352" s="277">
        <v>14800</v>
      </c>
      <c r="T352" s="275"/>
      <c r="U352" s="262"/>
    </row>
    <row r="353" spans="1:23" ht="26.25" x14ac:dyDescent="0.25">
      <c r="A353" s="115" t="s">
        <v>412</v>
      </c>
      <c r="B353" s="133" t="s">
        <v>450</v>
      </c>
      <c r="C353" s="39" t="str">
        <f t="shared" si="20"/>
        <v>Centrif</v>
      </c>
      <c r="D353" s="292" t="s">
        <v>1259</v>
      </c>
      <c r="E353" s="41" t="s">
        <v>1475</v>
      </c>
      <c r="F353" s="41" t="s">
        <v>1476</v>
      </c>
      <c r="G353" s="41" t="s">
        <v>1473</v>
      </c>
      <c r="H353" s="274" t="s">
        <v>995</v>
      </c>
      <c r="I353" s="264" t="s">
        <v>1098</v>
      </c>
      <c r="J353" s="264" t="s">
        <v>1099</v>
      </c>
      <c r="K353" s="264" t="s">
        <v>1100</v>
      </c>
      <c r="L353" s="275"/>
      <c r="M353" s="265" t="s">
        <v>102</v>
      </c>
      <c r="N353" s="275"/>
      <c r="O353" s="276">
        <v>7700</v>
      </c>
      <c r="P353" s="264">
        <v>2025</v>
      </c>
      <c r="Q353" s="264"/>
      <c r="R353" s="266">
        <v>7700</v>
      </c>
      <c r="S353" s="277">
        <v>7700</v>
      </c>
      <c r="T353" s="275"/>
      <c r="U353" s="262"/>
    </row>
    <row r="354" spans="1:23" ht="26.25" x14ac:dyDescent="0.25">
      <c r="A354" s="115" t="s">
        <v>412</v>
      </c>
      <c r="B354" s="133" t="s">
        <v>450</v>
      </c>
      <c r="C354" s="39" t="str">
        <f t="shared" si="20"/>
        <v>2D třep</v>
      </c>
      <c r="D354" s="292" t="s">
        <v>1259</v>
      </c>
      <c r="E354" s="41" t="s">
        <v>1475</v>
      </c>
      <c r="F354" s="41" t="s">
        <v>1476</v>
      </c>
      <c r="G354" s="41" t="s">
        <v>1473</v>
      </c>
      <c r="H354" s="274" t="s">
        <v>996</v>
      </c>
      <c r="I354" s="264" t="s">
        <v>1101</v>
      </c>
      <c r="J354" s="264" t="s">
        <v>308</v>
      </c>
      <c r="K354" s="264" t="s">
        <v>1102</v>
      </c>
      <c r="L354" s="275"/>
      <c r="M354" s="265" t="s">
        <v>102</v>
      </c>
      <c r="N354" s="275"/>
      <c r="O354" s="276">
        <v>12155</v>
      </c>
      <c r="P354" s="264">
        <v>2025</v>
      </c>
      <c r="Q354" s="264"/>
      <c r="R354" s="266">
        <v>12155</v>
      </c>
      <c r="S354" s="277">
        <v>12155</v>
      </c>
      <c r="T354" s="275"/>
      <c r="U354" s="262"/>
    </row>
    <row r="355" spans="1:23" ht="26.25" x14ac:dyDescent="0.25">
      <c r="A355" s="329" t="s">
        <v>411</v>
      </c>
      <c r="B355" s="133" t="s">
        <v>450</v>
      </c>
      <c r="C355" s="39" t="str">
        <f t="shared" si="20"/>
        <v>96 jamk</v>
      </c>
      <c r="D355" s="292" t="s">
        <v>1259</v>
      </c>
      <c r="E355" s="41" t="s">
        <v>1475</v>
      </c>
      <c r="F355" s="41" t="s">
        <v>1476</v>
      </c>
      <c r="G355" s="41" t="s">
        <v>1473</v>
      </c>
      <c r="H355" s="293">
        <v>442404</v>
      </c>
      <c r="I355" s="264" t="s">
        <v>1103</v>
      </c>
      <c r="J355" s="264" t="s">
        <v>1104</v>
      </c>
      <c r="K355" s="264" t="s">
        <v>1105</v>
      </c>
      <c r="L355" s="275"/>
      <c r="M355" s="264" t="s">
        <v>1106</v>
      </c>
      <c r="N355" s="275"/>
      <c r="O355" s="276" t="s">
        <v>1107</v>
      </c>
      <c r="P355" s="264" t="s">
        <v>1086</v>
      </c>
      <c r="Q355" s="264"/>
      <c r="R355" s="266">
        <v>7000</v>
      </c>
      <c r="S355" s="277">
        <f>R355*3</f>
        <v>21000</v>
      </c>
      <c r="T355" s="275"/>
      <c r="U355" s="261" t="s">
        <v>386</v>
      </c>
    </row>
    <row r="356" spans="1:23" ht="26.25" x14ac:dyDescent="0.25">
      <c r="A356" s="329" t="s">
        <v>411</v>
      </c>
      <c r="B356" s="133" t="s">
        <v>450</v>
      </c>
      <c r="C356" s="39" t="str">
        <f t="shared" si="20"/>
        <v>o-Pheny</v>
      </c>
      <c r="D356" s="292" t="s">
        <v>1259</v>
      </c>
      <c r="E356" s="41" t="s">
        <v>1475</v>
      </c>
      <c r="F356" s="41" t="s">
        <v>1476</v>
      </c>
      <c r="G356" s="41" t="s">
        <v>1473</v>
      </c>
      <c r="H356" s="293" t="s">
        <v>997</v>
      </c>
      <c r="I356" s="264" t="s">
        <v>1108</v>
      </c>
      <c r="J356" s="264" t="s">
        <v>1109</v>
      </c>
      <c r="K356" s="264" t="s">
        <v>1110</v>
      </c>
      <c r="L356" s="275"/>
      <c r="M356" s="265" t="s">
        <v>102</v>
      </c>
      <c r="N356" s="275"/>
      <c r="O356" s="276" t="s">
        <v>1111</v>
      </c>
      <c r="P356" s="264" t="s">
        <v>1086</v>
      </c>
      <c r="Q356" s="264"/>
      <c r="R356" s="266">
        <v>5980</v>
      </c>
      <c r="S356" s="277">
        <f>R356*3</f>
        <v>17940</v>
      </c>
      <c r="T356" s="275"/>
      <c r="U356" s="261" t="s">
        <v>386</v>
      </c>
    </row>
    <row r="357" spans="1:23" ht="26.25" x14ac:dyDescent="0.25">
      <c r="A357" s="329" t="s">
        <v>411</v>
      </c>
      <c r="B357" s="133" t="s">
        <v>450</v>
      </c>
      <c r="C357" s="39" t="str">
        <f t="shared" si="20"/>
        <v>Anti-Hu</v>
      </c>
      <c r="D357" s="292" t="s">
        <v>1259</v>
      </c>
      <c r="E357" s="41" t="s">
        <v>1475</v>
      </c>
      <c r="F357" s="41" t="s">
        <v>1476</v>
      </c>
      <c r="G357" s="41" t="s">
        <v>1473</v>
      </c>
      <c r="H357" s="293" t="s">
        <v>998</v>
      </c>
      <c r="I357" s="264" t="s">
        <v>1112</v>
      </c>
      <c r="J357" s="264" t="s">
        <v>1109</v>
      </c>
      <c r="K357" s="264" t="s">
        <v>1110</v>
      </c>
      <c r="L357" s="275"/>
      <c r="M357" s="265" t="s">
        <v>102</v>
      </c>
      <c r="N357" s="275"/>
      <c r="O357" s="276" t="s">
        <v>1113</v>
      </c>
      <c r="P357" s="264">
        <v>2024</v>
      </c>
      <c r="Q357" s="264"/>
      <c r="R357" s="266">
        <v>9380</v>
      </c>
      <c r="S357" s="277">
        <v>9380</v>
      </c>
      <c r="T357" s="275"/>
      <c r="U357" s="261" t="s">
        <v>386</v>
      </c>
    </row>
    <row r="358" spans="1:23" ht="26.25" x14ac:dyDescent="0.25">
      <c r="A358" s="329" t="s">
        <v>411</v>
      </c>
      <c r="B358" s="133" t="s">
        <v>450</v>
      </c>
      <c r="C358" s="39" t="str">
        <f t="shared" si="20"/>
        <v>Peroxid</v>
      </c>
      <c r="D358" s="292" t="s">
        <v>1259</v>
      </c>
      <c r="E358" s="41" t="s">
        <v>1475</v>
      </c>
      <c r="F358" s="41" t="s">
        <v>1476</v>
      </c>
      <c r="G358" s="41" t="s">
        <v>1473</v>
      </c>
      <c r="H358" s="293" t="s">
        <v>999</v>
      </c>
      <c r="I358" s="264" t="s">
        <v>1114</v>
      </c>
      <c r="J358" s="264" t="s">
        <v>1109</v>
      </c>
      <c r="K358" s="264" t="s">
        <v>1110</v>
      </c>
      <c r="L358" s="275"/>
      <c r="M358" s="265" t="s">
        <v>102</v>
      </c>
      <c r="N358" s="275"/>
      <c r="O358" s="276" t="s">
        <v>1115</v>
      </c>
      <c r="P358" s="264">
        <v>2024</v>
      </c>
      <c r="Q358" s="264"/>
      <c r="R358" s="266">
        <v>1910</v>
      </c>
      <c r="S358" s="277">
        <v>1910</v>
      </c>
      <c r="T358" s="275"/>
      <c r="U358" s="261" t="s">
        <v>386</v>
      </c>
    </row>
    <row r="359" spans="1:23" ht="26.25" x14ac:dyDescent="0.25">
      <c r="A359" s="115" t="s">
        <v>412</v>
      </c>
      <c r="B359" s="133" t="s">
        <v>450</v>
      </c>
      <c r="C359" s="39" t="str">
        <f t="shared" si="20"/>
        <v>Protein</v>
      </c>
      <c r="D359" s="292" t="s">
        <v>1259</v>
      </c>
      <c r="E359" s="41" t="s">
        <v>1475</v>
      </c>
      <c r="F359" s="41" t="s">
        <v>1476</v>
      </c>
      <c r="G359" s="41" t="s">
        <v>1473</v>
      </c>
      <c r="H359" s="294">
        <v>30108132</v>
      </c>
      <c r="I359" s="278" t="s">
        <v>1116</v>
      </c>
      <c r="J359" s="267" t="s">
        <v>1117</v>
      </c>
      <c r="K359" s="279" t="s">
        <v>1118</v>
      </c>
      <c r="L359" s="267"/>
      <c r="M359" s="265" t="s">
        <v>102</v>
      </c>
      <c r="N359" s="267"/>
      <c r="O359" s="280" t="s">
        <v>1119</v>
      </c>
      <c r="P359" s="281" t="s">
        <v>1086</v>
      </c>
      <c r="Q359" s="281"/>
      <c r="R359" s="282">
        <v>8400</v>
      </c>
      <c r="S359" s="283">
        <f>R359*3</f>
        <v>25200</v>
      </c>
      <c r="T359" s="267"/>
      <c r="W359" s="263" t="s">
        <v>1029</v>
      </c>
    </row>
    <row r="360" spans="1:23" ht="26.25" x14ac:dyDescent="0.25">
      <c r="A360" s="115" t="s">
        <v>412</v>
      </c>
      <c r="B360" s="133" t="s">
        <v>450</v>
      </c>
      <c r="C360" s="39" t="str">
        <f t="shared" si="20"/>
        <v>1,5ml z</v>
      </c>
      <c r="D360" s="292" t="s">
        <v>1259</v>
      </c>
      <c r="E360" s="41" t="s">
        <v>1475</v>
      </c>
      <c r="F360" s="41" t="s">
        <v>1476</v>
      </c>
      <c r="G360" s="41" t="s">
        <v>1473</v>
      </c>
      <c r="H360" s="294">
        <v>30123328</v>
      </c>
      <c r="I360" s="284" t="s">
        <v>1120</v>
      </c>
      <c r="J360" s="267" t="s">
        <v>1121</v>
      </c>
      <c r="K360" s="279" t="s">
        <v>1118</v>
      </c>
      <c r="L360" s="267"/>
      <c r="M360" s="265" t="s">
        <v>102</v>
      </c>
      <c r="N360" s="285"/>
      <c r="O360" s="280" t="s">
        <v>1122</v>
      </c>
      <c r="P360" s="281" t="s">
        <v>1086</v>
      </c>
      <c r="Q360" s="281"/>
      <c r="R360" s="282">
        <v>2400</v>
      </c>
      <c r="S360" s="283">
        <f>R360*3</f>
        <v>7200</v>
      </c>
      <c r="T360" s="269"/>
      <c r="W360" s="263" t="s">
        <v>867</v>
      </c>
    </row>
    <row r="361" spans="1:23" ht="26.25" x14ac:dyDescent="0.25">
      <c r="A361" s="115" t="s">
        <v>412</v>
      </c>
      <c r="B361" s="133" t="s">
        <v>450</v>
      </c>
      <c r="C361" s="39" t="str">
        <f t="shared" si="20"/>
        <v>5 ml zk</v>
      </c>
      <c r="D361" s="292" t="s">
        <v>1259</v>
      </c>
      <c r="E361" s="41" t="s">
        <v>1475</v>
      </c>
      <c r="F361" s="41" t="s">
        <v>1476</v>
      </c>
      <c r="G361" s="41" t="s">
        <v>1473</v>
      </c>
      <c r="H361" s="294">
        <v>30119401</v>
      </c>
      <c r="I361" s="284" t="s">
        <v>1123</v>
      </c>
      <c r="J361" s="267" t="s">
        <v>1121</v>
      </c>
      <c r="K361" s="279" t="s">
        <v>1118</v>
      </c>
      <c r="L361" s="267"/>
      <c r="M361" s="265" t="s">
        <v>102</v>
      </c>
      <c r="N361" s="285"/>
      <c r="O361" s="280" t="s">
        <v>1124</v>
      </c>
      <c r="P361" s="281" t="s">
        <v>1086</v>
      </c>
      <c r="Q361" s="281"/>
      <c r="R361" s="282">
        <v>954</v>
      </c>
      <c r="S361" s="283">
        <v>2862</v>
      </c>
      <c r="T361" s="269"/>
      <c r="W361" s="263" t="s">
        <v>1030</v>
      </c>
    </row>
    <row r="362" spans="1:23" ht="45" x14ac:dyDescent="0.25">
      <c r="A362" s="115" t="s">
        <v>412</v>
      </c>
      <c r="B362" s="133" t="s">
        <v>450</v>
      </c>
      <c r="C362" s="39" t="str">
        <f t="shared" si="20"/>
        <v xml:space="preserve">Špička </v>
      </c>
      <c r="D362" s="292" t="s">
        <v>1259</v>
      </c>
      <c r="E362" s="41" t="s">
        <v>1475</v>
      </c>
      <c r="F362" s="41" t="s">
        <v>1476</v>
      </c>
      <c r="G362" s="41" t="s">
        <v>1473</v>
      </c>
      <c r="H362" s="294" t="s">
        <v>1000</v>
      </c>
      <c r="I362" s="284" t="s">
        <v>1125</v>
      </c>
      <c r="J362" s="267" t="s">
        <v>1126</v>
      </c>
      <c r="K362" s="279" t="s">
        <v>824</v>
      </c>
      <c r="L362" s="279"/>
      <c r="M362" s="279" t="s">
        <v>1127</v>
      </c>
      <c r="N362" s="285"/>
      <c r="O362" s="281" t="s">
        <v>1128</v>
      </c>
      <c r="P362" s="281" t="s">
        <v>1086</v>
      </c>
      <c r="Q362" s="281"/>
      <c r="R362" s="286">
        <v>4830</v>
      </c>
      <c r="S362" s="283">
        <f t="shared" ref="S362:S405" si="22">R362*3</f>
        <v>14490</v>
      </c>
      <c r="T362" s="270"/>
      <c r="W362" s="263" t="s">
        <v>1031</v>
      </c>
    </row>
    <row r="363" spans="1:23" ht="45" x14ac:dyDescent="0.25">
      <c r="A363" s="115" t="s">
        <v>412</v>
      </c>
      <c r="B363" s="133" t="s">
        <v>450</v>
      </c>
      <c r="C363" s="39" t="str">
        <f t="shared" si="20"/>
        <v xml:space="preserve">Špička </v>
      </c>
      <c r="D363" s="292" t="s">
        <v>1259</v>
      </c>
      <c r="E363" s="41" t="s">
        <v>1475</v>
      </c>
      <c r="F363" s="41" t="s">
        <v>1476</v>
      </c>
      <c r="G363" s="41" t="s">
        <v>1473</v>
      </c>
      <c r="H363" s="294" t="s">
        <v>1001</v>
      </c>
      <c r="I363" s="267" t="s">
        <v>1129</v>
      </c>
      <c r="J363" s="267" t="s">
        <v>1126</v>
      </c>
      <c r="K363" s="279" t="s">
        <v>824</v>
      </c>
      <c r="L363" s="279"/>
      <c r="M363" s="279" t="s">
        <v>1127</v>
      </c>
      <c r="N363" s="279"/>
      <c r="O363" s="281" t="s">
        <v>1130</v>
      </c>
      <c r="P363" s="281" t="s">
        <v>1086</v>
      </c>
      <c r="Q363" s="281"/>
      <c r="R363" s="286">
        <v>9405</v>
      </c>
      <c r="S363" s="283">
        <f t="shared" si="22"/>
        <v>28215</v>
      </c>
      <c r="T363" s="271"/>
      <c r="W363" s="263" t="s">
        <v>1032</v>
      </c>
    </row>
    <row r="364" spans="1:23" ht="45" x14ac:dyDescent="0.25">
      <c r="A364" s="115" t="s">
        <v>412</v>
      </c>
      <c r="B364" s="133" t="s">
        <v>450</v>
      </c>
      <c r="C364" s="39" t="str">
        <f t="shared" si="20"/>
        <v xml:space="preserve">Špička </v>
      </c>
      <c r="D364" s="292" t="s">
        <v>1259</v>
      </c>
      <c r="E364" s="41" t="s">
        <v>1475</v>
      </c>
      <c r="F364" s="41" t="s">
        <v>1476</v>
      </c>
      <c r="G364" s="41" t="s">
        <v>1473</v>
      </c>
      <c r="H364" s="294" t="s">
        <v>1002</v>
      </c>
      <c r="I364" s="267" t="s">
        <v>1131</v>
      </c>
      <c r="J364" s="267" t="s">
        <v>1126</v>
      </c>
      <c r="K364" s="279" t="s">
        <v>824</v>
      </c>
      <c r="L364" s="279"/>
      <c r="M364" s="279" t="s">
        <v>1127</v>
      </c>
      <c r="N364" s="279"/>
      <c r="O364" s="281" t="s">
        <v>1132</v>
      </c>
      <c r="P364" s="281" t="s">
        <v>1086</v>
      </c>
      <c r="Q364" s="281"/>
      <c r="R364" s="286">
        <v>10800</v>
      </c>
      <c r="S364" s="283">
        <f t="shared" si="22"/>
        <v>32400</v>
      </c>
      <c r="T364" s="271"/>
      <c r="W364" s="263" t="s">
        <v>1033</v>
      </c>
    </row>
    <row r="365" spans="1:23" ht="45" x14ac:dyDescent="0.25">
      <c r="A365" s="115" t="s">
        <v>412</v>
      </c>
      <c r="B365" s="133" t="s">
        <v>450</v>
      </c>
      <c r="C365" s="39" t="str">
        <f t="shared" si="20"/>
        <v xml:space="preserve">Špičky </v>
      </c>
      <c r="D365" s="292" t="s">
        <v>1259</v>
      </c>
      <c r="E365" s="41" t="s">
        <v>1475</v>
      </c>
      <c r="F365" s="41" t="s">
        <v>1476</v>
      </c>
      <c r="G365" s="41" t="s">
        <v>1473</v>
      </c>
      <c r="H365" s="294">
        <v>9402030</v>
      </c>
      <c r="I365" s="267" t="s">
        <v>1133</v>
      </c>
      <c r="J365" s="267" t="s">
        <v>1074</v>
      </c>
      <c r="K365" s="279" t="s">
        <v>824</v>
      </c>
      <c r="L365" s="279"/>
      <c r="M365" s="279" t="s">
        <v>1127</v>
      </c>
      <c r="N365" s="279"/>
      <c r="O365" s="281" t="s">
        <v>1134</v>
      </c>
      <c r="P365" s="281" t="s">
        <v>1086</v>
      </c>
      <c r="Q365" s="281"/>
      <c r="R365" s="286">
        <v>4060</v>
      </c>
      <c r="S365" s="283">
        <f t="shared" si="22"/>
        <v>12180</v>
      </c>
      <c r="T365" s="271"/>
      <c r="W365" s="263" t="s">
        <v>1034</v>
      </c>
    </row>
    <row r="366" spans="1:23" ht="26.25" x14ac:dyDescent="0.25">
      <c r="A366" s="115" t="s">
        <v>412</v>
      </c>
      <c r="B366" s="133" t="s">
        <v>450</v>
      </c>
      <c r="C366" s="39" t="str">
        <f t="shared" si="20"/>
        <v>Rukavic</v>
      </c>
      <c r="D366" s="292" t="s">
        <v>1259</v>
      </c>
      <c r="E366" s="41" t="s">
        <v>1475</v>
      </c>
      <c r="F366" s="41" t="s">
        <v>1476</v>
      </c>
      <c r="G366" s="41" t="s">
        <v>1473</v>
      </c>
      <c r="H366" s="272" t="s">
        <v>1003</v>
      </c>
      <c r="I366" s="287" t="s">
        <v>1135</v>
      </c>
      <c r="J366" s="287" t="s">
        <v>1136</v>
      </c>
      <c r="K366" s="284" t="s">
        <v>834</v>
      </c>
      <c r="L366" s="287"/>
      <c r="M366" s="265" t="s">
        <v>102</v>
      </c>
      <c r="N366" s="287"/>
      <c r="O366" s="272" t="s">
        <v>835</v>
      </c>
      <c r="P366" s="272" t="s">
        <v>816</v>
      </c>
      <c r="Q366" s="272"/>
      <c r="R366" s="288">
        <v>1600</v>
      </c>
      <c r="S366" s="283">
        <f t="shared" si="22"/>
        <v>4800</v>
      </c>
      <c r="T366" s="287"/>
      <c r="W366" s="297" t="s">
        <v>872</v>
      </c>
    </row>
    <row r="367" spans="1:23" ht="26.25" x14ac:dyDescent="0.25">
      <c r="A367" s="115" t="s">
        <v>412</v>
      </c>
      <c r="B367" s="133" t="s">
        <v>450</v>
      </c>
      <c r="C367" s="39" t="str">
        <f t="shared" si="20"/>
        <v>Rukavic</v>
      </c>
      <c r="D367" s="292" t="s">
        <v>1259</v>
      </c>
      <c r="E367" s="41" t="s">
        <v>1475</v>
      </c>
      <c r="F367" s="41" t="s">
        <v>1476</v>
      </c>
      <c r="G367" s="41" t="s">
        <v>1473</v>
      </c>
      <c r="H367" s="272" t="s">
        <v>1004</v>
      </c>
      <c r="I367" s="287" t="s">
        <v>1137</v>
      </c>
      <c r="J367" s="287" t="s">
        <v>1136</v>
      </c>
      <c r="K367" s="284" t="s">
        <v>834</v>
      </c>
      <c r="L367" s="287"/>
      <c r="M367" s="265" t="s">
        <v>102</v>
      </c>
      <c r="N367" s="287"/>
      <c r="O367" s="272" t="s">
        <v>835</v>
      </c>
      <c r="P367" s="272" t="s">
        <v>816</v>
      </c>
      <c r="Q367" s="272"/>
      <c r="R367" s="288">
        <v>1600</v>
      </c>
      <c r="S367" s="283">
        <f t="shared" si="22"/>
        <v>4800</v>
      </c>
      <c r="T367" s="287"/>
      <c r="W367" s="297" t="s">
        <v>871</v>
      </c>
    </row>
    <row r="368" spans="1:23" ht="26.25" x14ac:dyDescent="0.25">
      <c r="A368" s="115" t="s">
        <v>412</v>
      </c>
      <c r="B368" s="133" t="s">
        <v>450</v>
      </c>
      <c r="C368" s="39" t="str">
        <f t="shared" si="20"/>
        <v>Rukavic</v>
      </c>
      <c r="D368" s="292" t="s">
        <v>1259</v>
      </c>
      <c r="E368" s="41" t="s">
        <v>1475</v>
      </c>
      <c r="F368" s="41" t="s">
        <v>1476</v>
      </c>
      <c r="G368" s="41" t="s">
        <v>1473</v>
      </c>
      <c r="H368" s="272" t="s">
        <v>880</v>
      </c>
      <c r="I368" s="287" t="s">
        <v>1138</v>
      </c>
      <c r="J368" s="287" t="s">
        <v>1136</v>
      </c>
      <c r="K368" s="284" t="s">
        <v>834</v>
      </c>
      <c r="L368" s="287"/>
      <c r="M368" s="265" t="s">
        <v>102</v>
      </c>
      <c r="N368" s="287"/>
      <c r="O368" s="272" t="s">
        <v>835</v>
      </c>
      <c r="P368" s="272" t="s">
        <v>816</v>
      </c>
      <c r="Q368" s="272"/>
      <c r="R368" s="288">
        <v>1600</v>
      </c>
      <c r="S368" s="283">
        <f t="shared" si="22"/>
        <v>4800</v>
      </c>
      <c r="T368" s="287"/>
      <c r="W368" s="297" t="s">
        <v>870</v>
      </c>
    </row>
    <row r="369" spans="1:23" ht="26.25" x14ac:dyDescent="0.25">
      <c r="A369" s="115" t="s">
        <v>412</v>
      </c>
      <c r="B369" s="133" t="s">
        <v>450</v>
      </c>
      <c r="C369" s="39" t="str">
        <f t="shared" si="20"/>
        <v>Vata bu</v>
      </c>
      <c r="D369" s="292" t="s">
        <v>1259</v>
      </c>
      <c r="E369" s="41" t="s">
        <v>1475</v>
      </c>
      <c r="F369" s="41" t="s">
        <v>1476</v>
      </c>
      <c r="G369" s="41" t="s">
        <v>1473</v>
      </c>
      <c r="H369" s="272" t="s">
        <v>1005</v>
      </c>
      <c r="I369" s="287" t="s">
        <v>1139</v>
      </c>
      <c r="J369" s="287" t="s">
        <v>1140</v>
      </c>
      <c r="K369" s="284" t="s">
        <v>1141</v>
      </c>
      <c r="L369" s="287"/>
      <c r="M369" s="265" t="s">
        <v>102</v>
      </c>
      <c r="N369" s="287"/>
      <c r="O369" s="287" t="s">
        <v>1142</v>
      </c>
      <c r="P369" s="272" t="s">
        <v>1086</v>
      </c>
      <c r="Q369" s="272"/>
      <c r="R369" s="288">
        <v>546</v>
      </c>
      <c r="S369" s="283">
        <f t="shared" si="22"/>
        <v>1638</v>
      </c>
      <c r="T369" s="287"/>
      <c r="W369" s="298" t="s">
        <v>1035</v>
      </c>
    </row>
    <row r="370" spans="1:23" ht="26.25" x14ac:dyDescent="0.25">
      <c r="A370" s="115" t="s">
        <v>412</v>
      </c>
      <c r="B370" s="133" t="s">
        <v>450</v>
      </c>
      <c r="C370" s="39" t="str">
        <f t="shared" si="20"/>
        <v>Gáza ko</v>
      </c>
      <c r="D370" s="292" t="s">
        <v>1259</v>
      </c>
      <c r="E370" s="41" t="s">
        <v>1475</v>
      </c>
      <c r="F370" s="41" t="s">
        <v>1476</v>
      </c>
      <c r="G370" s="41" t="s">
        <v>1473</v>
      </c>
      <c r="H370" s="272">
        <v>13494</v>
      </c>
      <c r="I370" s="287" t="s">
        <v>1143</v>
      </c>
      <c r="J370" s="287" t="s">
        <v>1144</v>
      </c>
      <c r="K370" s="284" t="s">
        <v>1141</v>
      </c>
      <c r="L370" s="287"/>
      <c r="M370" s="265" t="s">
        <v>102</v>
      </c>
      <c r="N370" s="287"/>
      <c r="O370" s="287" t="s">
        <v>1145</v>
      </c>
      <c r="P370" s="272" t="s">
        <v>1086</v>
      </c>
      <c r="Q370" s="272"/>
      <c r="R370" s="289">
        <v>390</v>
      </c>
      <c r="S370" s="290">
        <f t="shared" si="22"/>
        <v>1170</v>
      </c>
      <c r="T370" s="287"/>
      <c r="W370" s="298" t="s">
        <v>1036</v>
      </c>
    </row>
    <row r="371" spans="1:23" ht="26.25" x14ac:dyDescent="0.25">
      <c r="A371" s="40" t="s">
        <v>441</v>
      </c>
      <c r="B371" s="133" t="s">
        <v>450</v>
      </c>
      <c r="C371" s="39" t="str">
        <f t="shared" si="20"/>
        <v xml:space="preserve">Utěrky </v>
      </c>
      <c r="D371" s="292" t="s">
        <v>1259</v>
      </c>
      <c r="E371" s="41" t="s">
        <v>1475</v>
      </c>
      <c r="F371" s="41" t="s">
        <v>1476</v>
      </c>
      <c r="G371" s="41" t="s">
        <v>1473</v>
      </c>
      <c r="H371" s="272" t="s">
        <v>1006</v>
      </c>
      <c r="I371" s="287" t="s">
        <v>1146</v>
      </c>
      <c r="J371" s="287" t="s">
        <v>308</v>
      </c>
      <c r="K371" s="284" t="s">
        <v>1141</v>
      </c>
      <c r="L371" s="287"/>
      <c r="M371" s="265" t="s">
        <v>102</v>
      </c>
      <c r="N371" s="287"/>
      <c r="O371" s="287" t="s">
        <v>1147</v>
      </c>
      <c r="P371" s="272" t="s">
        <v>1086</v>
      </c>
      <c r="Q371" s="272"/>
      <c r="R371" s="289">
        <v>4134</v>
      </c>
      <c r="S371" s="290">
        <f t="shared" si="22"/>
        <v>12402</v>
      </c>
      <c r="T371" s="287"/>
      <c r="W371" s="298" t="s">
        <v>926</v>
      </c>
    </row>
    <row r="372" spans="1:23" ht="26.25" x14ac:dyDescent="0.25">
      <c r="A372" s="330" t="s">
        <v>1299</v>
      </c>
      <c r="B372" s="133" t="s">
        <v>450</v>
      </c>
      <c r="C372" s="39" t="str">
        <f t="shared" si="20"/>
        <v>Dezinfe</v>
      </c>
      <c r="D372" s="292" t="s">
        <v>1259</v>
      </c>
      <c r="E372" s="41" t="s">
        <v>1475</v>
      </c>
      <c r="F372" s="41" t="s">
        <v>1476</v>
      </c>
      <c r="G372" s="41" t="s">
        <v>1473</v>
      </c>
      <c r="H372" s="272"/>
      <c r="I372" s="287" t="s">
        <v>1148</v>
      </c>
      <c r="J372" s="287" t="s">
        <v>1149</v>
      </c>
      <c r="K372" s="284" t="s">
        <v>834</v>
      </c>
      <c r="L372" s="287"/>
      <c r="M372" s="265" t="s">
        <v>102</v>
      </c>
      <c r="N372" s="287"/>
      <c r="O372" s="287" t="s">
        <v>1150</v>
      </c>
      <c r="P372" s="272" t="s">
        <v>1086</v>
      </c>
      <c r="Q372" s="272"/>
      <c r="R372" s="289">
        <v>1700</v>
      </c>
      <c r="S372" s="290">
        <f t="shared" si="22"/>
        <v>5100</v>
      </c>
      <c r="T372" s="287"/>
      <c r="U372" s="1" t="s">
        <v>386</v>
      </c>
      <c r="W372" s="297">
        <v>900238</v>
      </c>
    </row>
    <row r="373" spans="1:23" ht="26.25" x14ac:dyDescent="0.25">
      <c r="A373" s="330" t="s">
        <v>1299</v>
      </c>
      <c r="B373" s="133" t="s">
        <v>450</v>
      </c>
      <c r="C373" s="39" t="str">
        <f t="shared" si="20"/>
        <v>Dezinfe</v>
      </c>
      <c r="D373" s="292" t="s">
        <v>1259</v>
      </c>
      <c r="E373" s="41" t="s">
        <v>1475</v>
      </c>
      <c r="F373" s="41" t="s">
        <v>1476</v>
      </c>
      <c r="G373" s="41" t="s">
        <v>1473</v>
      </c>
      <c r="H373" s="272"/>
      <c r="I373" s="287" t="s">
        <v>1151</v>
      </c>
      <c r="J373" s="287" t="s">
        <v>1149</v>
      </c>
      <c r="K373" s="284" t="s">
        <v>834</v>
      </c>
      <c r="L373" s="287"/>
      <c r="M373" s="265" t="s">
        <v>102</v>
      </c>
      <c r="N373" s="287"/>
      <c r="O373" s="287" t="s">
        <v>1152</v>
      </c>
      <c r="P373" s="272" t="s">
        <v>1086</v>
      </c>
      <c r="Q373" s="272"/>
      <c r="R373" s="289">
        <v>300</v>
      </c>
      <c r="S373" s="290">
        <v>900</v>
      </c>
      <c r="T373" s="287"/>
      <c r="U373" s="1" t="s">
        <v>386</v>
      </c>
      <c r="W373" s="297">
        <v>900259</v>
      </c>
    </row>
    <row r="374" spans="1:23" ht="26.25" x14ac:dyDescent="0.25">
      <c r="A374" s="40" t="s">
        <v>441</v>
      </c>
      <c r="B374" s="133" t="s">
        <v>450</v>
      </c>
      <c r="C374" s="39" t="str">
        <f t="shared" si="20"/>
        <v>Sáček b</v>
      </c>
      <c r="D374" s="292" t="s">
        <v>1259</v>
      </c>
      <c r="E374" s="41" t="s">
        <v>1475</v>
      </c>
      <c r="F374" s="41" t="s">
        <v>1476</v>
      </c>
      <c r="G374" s="41" t="s">
        <v>1473</v>
      </c>
      <c r="H374" s="272"/>
      <c r="I374" s="287" t="s">
        <v>1153</v>
      </c>
      <c r="J374" s="287" t="s">
        <v>1154</v>
      </c>
      <c r="K374" s="284" t="s">
        <v>1155</v>
      </c>
      <c r="L374" s="287"/>
      <c r="M374" s="265" t="s">
        <v>102</v>
      </c>
      <c r="N374" s="287"/>
      <c r="O374" s="287" t="s">
        <v>1156</v>
      </c>
      <c r="P374" s="272">
        <v>2024</v>
      </c>
      <c r="Q374" s="272"/>
      <c r="R374" s="289">
        <v>1000</v>
      </c>
      <c r="S374" s="290">
        <f t="shared" si="22"/>
        <v>3000</v>
      </c>
      <c r="T374" s="287"/>
      <c r="W374" s="298" t="s">
        <v>1037</v>
      </c>
    </row>
    <row r="375" spans="1:23" ht="26.25" x14ac:dyDescent="0.25">
      <c r="A375" s="115" t="s">
        <v>412</v>
      </c>
      <c r="B375" s="133" t="s">
        <v>450</v>
      </c>
      <c r="C375" s="39" t="str">
        <f t="shared" si="20"/>
        <v>Poinjek</v>
      </c>
      <c r="D375" s="292" t="s">
        <v>1259</v>
      </c>
      <c r="E375" s="41" t="s">
        <v>1475</v>
      </c>
      <c r="F375" s="41" t="s">
        <v>1476</v>
      </c>
      <c r="G375" s="41" t="s">
        <v>1473</v>
      </c>
      <c r="H375" s="272">
        <v>30625</v>
      </c>
      <c r="I375" s="287" t="s">
        <v>1157</v>
      </c>
      <c r="J375" s="287" t="s">
        <v>1158</v>
      </c>
      <c r="K375" s="284" t="s">
        <v>1159</v>
      </c>
      <c r="L375" s="287"/>
      <c r="M375" s="265" t="s">
        <v>102</v>
      </c>
      <c r="N375" s="287"/>
      <c r="O375" s="287" t="s">
        <v>1160</v>
      </c>
      <c r="P375" s="272" t="s">
        <v>1086</v>
      </c>
      <c r="Q375" s="272"/>
      <c r="R375" s="289">
        <v>445</v>
      </c>
      <c r="S375" s="290">
        <f t="shared" si="22"/>
        <v>1335</v>
      </c>
      <c r="T375" s="287"/>
      <c r="W375" s="298" t="s">
        <v>1038</v>
      </c>
    </row>
    <row r="376" spans="1:23" ht="26.25" x14ac:dyDescent="0.25">
      <c r="A376" s="115" t="s">
        <v>412</v>
      </c>
      <c r="B376" s="133" t="s">
        <v>450</v>
      </c>
      <c r="C376" s="39" t="str">
        <f t="shared" si="20"/>
        <v>Držák j</v>
      </c>
      <c r="D376" s="292" t="s">
        <v>1259</v>
      </c>
      <c r="E376" s="41" t="s">
        <v>1475</v>
      </c>
      <c r="F376" s="41" t="s">
        <v>1476</v>
      </c>
      <c r="G376" s="41" t="s">
        <v>1473</v>
      </c>
      <c r="H376" s="272">
        <v>450263</v>
      </c>
      <c r="I376" s="287" t="s">
        <v>1161</v>
      </c>
      <c r="J376" s="287" t="s">
        <v>1162</v>
      </c>
      <c r="K376" s="284" t="s">
        <v>1163</v>
      </c>
      <c r="L376" s="287"/>
      <c r="M376" s="287" t="s">
        <v>1164</v>
      </c>
      <c r="N376" s="287"/>
      <c r="O376" s="287" t="s">
        <v>1165</v>
      </c>
      <c r="P376" s="272" t="s">
        <v>1086</v>
      </c>
      <c r="Q376" s="272"/>
      <c r="R376" s="289">
        <v>390</v>
      </c>
      <c r="S376" s="290">
        <f t="shared" si="22"/>
        <v>1170</v>
      </c>
      <c r="T376" s="287"/>
      <c r="W376" s="298" t="s">
        <v>1039</v>
      </c>
    </row>
    <row r="377" spans="1:23" ht="26.25" x14ac:dyDescent="0.25">
      <c r="A377" s="115" t="s">
        <v>412</v>
      </c>
      <c r="B377" s="133" t="s">
        <v>450</v>
      </c>
      <c r="C377" s="39" t="str">
        <f t="shared" si="20"/>
        <v>Stříkač</v>
      </c>
      <c r="D377" s="292" t="s">
        <v>1259</v>
      </c>
      <c r="E377" s="41" t="s">
        <v>1475</v>
      </c>
      <c r="F377" s="41" t="s">
        <v>1476</v>
      </c>
      <c r="G377" s="41" t="s">
        <v>1473</v>
      </c>
      <c r="H377" s="272">
        <v>30585</v>
      </c>
      <c r="I377" s="287" t="s">
        <v>1166</v>
      </c>
      <c r="J377" s="287" t="s">
        <v>1167</v>
      </c>
      <c r="K377" s="284" t="s">
        <v>1163</v>
      </c>
      <c r="L377" s="287"/>
      <c r="M377" s="287" t="s">
        <v>1164</v>
      </c>
      <c r="N377" s="287"/>
      <c r="O377" s="287" t="s">
        <v>1168</v>
      </c>
      <c r="P377" s="272" t="s">
        <v>1086</v>
      </c>
      <c r="Q377" s="272"/>
      <c r="R377" s="289">
        <v>2160</v>
      </c>
      <c r="S377" s="290">
        <f t="shared" si="22"/>
        <v>6480</v>
      </c>
      <c r="T377" s="287"/>
      <c r="W377" s="298" t="s">
        <v>1040</v>
      </c>
    </row>
    <row r="378" spans="1:23" ht="26.25" x14ac:dyDescent="0.25">
      <c r="A378" s="115" t="s">
        <v>412</v>
      </c>
      <c r="B378" s="133" t="s">
        <v>450</v>
      </c>
      <c r="C378" s="39" t="str">
        <f t="shared" si="20"/>
        <v>Škrtidl</v>
      </c>
      <c r="D378" s="292" t="s">
        <v>1259</v>
      </c>
      <c r="E378" s="41" t="s">
        <v>1475</v>
      </c>
      <c r="F378" s="41" t="s">
        <v>1476</v>
      </c>
      <c r="G378" s="41" t="s">
        <v>1473</v>
      </c>
      <c r="H378" s="272" t="s">
        <v>1007</v>
      </c>
      <c r="I378" s="287" t="s">
        <v>1169</v>
      </c>
      <c r="J378" s="287" t="s">
        <v>1170</v>
      </c>
      <c r="K378" s="284" t="s">
        <v>1163</v>
      </c>
      <c r="L378" s="287"/>
      <c r="M378" s="265" t="s">
        <v>102</v>
      </c>
      <c r="N378" s="287"/>
      <c r="O378" s="287" t="s">
        <v>1171</v>
      </c>
      <c r="P378" s="272" t="s">
        <v>1086</v>
      </c>
      <c r="Q378" s="272"/>
      <c r="R378" s="289">
        <v>62</v>
      </c>
      <c r="S378" s="290">
        <v>186</v>
      </c>
      <c r="T378" s="287"/>
      <c r="W378" s="298" t="s">
        <v>1041</v>
      </c>
    </row>
    <row r="379" spans="1:23" ht="26.25" x14ac:dyDescent="0.25">
      <c r="A379" s="115" t="s">
        <v>412</v>
      </c>
      <c r="B379" s="133" t="s">
        <v>450</v>
      </c>
      <c r="C379" s="39" t="str">
        <f t="shared" si="20"/>
        <v xml:space="preserve">Stojan </v>
      </c>
      <c r="D379" s="292" t="s">
        <v>1259</v>
      </c>
      <c r="E379" s="41" t="s">
        <v>1475</v>
      </c>
      <c r="F379" s="41" t="s">
        <v>1476</v>
      </c>
      <c r="G379" s="41" t="s">
        <v>1473</v>
      </c>
      <c r="H379" s="295" t="s">
        <v>1008</v>
      </c>
      <c r="I379" s="287" t="s">
        <v>1172</v>
      </c>
      <c r="J379" s="287" t="s">
        <v>1173</v>
      </c>
      <c r="K379" s="284" t="s">
        <v>1174</v>
      </c>
      <c r="L379" s="287"/>
      <c r="M379" s="265" t="s">
        <v>102</v>
      </c>
      <c r="N379" s="287"/>
      <c r="O379" s="287" t="s">
        <v>1175</v>
      </c>
      <c r="P379" s="272">
        <v>2024</v>
      </c>
      <c r="Q379" s="272"/>
      <c r="R379" s="289">
        <v>1928</v>
      </c>
      <c r="S379" s="290">
        <v>1928</v>
      </c>
      <c r="T379" s="287"/>
      <c r="W379" s="298" t="s">
        <v>1042</v>
      </c>
    </row>
    <row r="380" spans="1:23" ht="26.25" x14ac:dyDescent="0.25">
      <c r="A380" s="115" t="s">
        <v>412</v>
      </c>
      <c r="B380" s="133" t="s">
        <v>450</v>
      </c>
      <c r="C380" s="39" t="str">
        <f t="shared" si="20"/>
        <v>Jehla V</v>
      </c>
      <c r="D380" s="292" t="s">
        <v>1259</v>
      </c>
      <c r="E380" s="41" t="s">
        <v>1475</v>
      </c>
      <c r="F380" s="41" t="s">
        <v>1476</v>
      </c>
      <c r="G380" s="41" t="s">
        <v>1473</v>
      </c>
      <c r="H380" s="272">
        <v>450072</v>
      </c>
      <c r="I380" s="287" t="s">
        <v>1176</v>
      </c>
      <c r="J380" s="287" t="s">
        <v>1162</v>
      </c>
      <c r="K380" s="284" t="s">
        <v>1163</v>
      </c>
      <c r="L380" s="287"/>
      <c r="M380" s="287" t="s">
        <v>1164</v>
      </c>
      <c r="N380" s="287"/>
      <c r="O380" s="287" t="s">
        <v>1177</v>
      </c>
      <c r="P380" s="272" t="s">
        <v>1086</v>
      </c>
      <c r="Q380" s="272"/>
      <c r="R380" s="289">
        <v>397.5</v>
      </c>
      <c r="S380" s="290">
        <f>R380*3</f>
        <v>1192.5</v>
      </c>
      <c r="T380" s="287"/>
      <c r="W380" s="298" t="s">
        <v>1043</v>
      </c>
    </row>
    <row r="381" spans="1:23" ht="26.25" x14ac:dyDescent="0.25">
      <c r="A381" s="115" t="s">
        <v>412</v>
      </c>
      <c r="B381" s="133" t="s">
        <v>450</v>
      </c>
      <c r="C381" s="39" t="str">
        <f t="shared" si="20"/>
        <v>Držák j</v>
      </c>
      <c r="D381" s="292" t="s">
        <v>1259</v>
      </c>
      <c r="E381" s="41" t="s">
        <v>1475</v>
      </c>
      <c r="F381" s="41" t="s">
        <v>1476</v>
      </c>
      <c r="G381" s="41" t="s">
        <v>1473</v>
      </c>
      <c r="H381" s="272">
        <v>450209</v>
      </c>
      <c r="I381" s="287" t="s">
        <v>1178</v>
      </c>
      <c r="J381" s="287" t="s">
        <v>1162</v>
      </c>
      <c r="K381" s="284" t="s">
        <v>1163</v>
      </c>
      <c r="L381" s="287"/>
      <c r="M381" s="287" t="s">
        <v>1164</v>
      </c>
      <c r="N381" s="287"/>
      <c r="O381" s="287" t="s">
        <v>1179</v>
      </c>
      <c r="P381" s="272" t="s">
        <v>1086</v>
      </c>
      <c r="Q381" s="272"/>
      <c r="R381" s="289">
        <v>137.5</v>
      </c>
      <c r="S381" s="290">
        <f>R381*3</f>
        <v>412.5</v>
      </c>
      <c r="T381" s="287"/>
      <c r="W381" s="298" t="s">
        <v>1044</v>
      </c>
    </row>
    <row r="382" spans="1:23" ht="26.25" x14ac:dyDescent="0.25">
      <c r="A382" s="115" t="s">
        <v>412</v>
      </c>
      <c r="B382" s="133" t="s">
        <v>450</v>
      </c>
      <c r="C382" s="39" t="str">
        <f t="shared" si="20"/>
        <v>Zkumavk</v>
      </c>
      <c r="D382" s="292" t="s">
        <v>1259</v>
      </c>
      <c r="E382" s="41" t="s">
        <v>1475</v>
      </c>
      <c r="F382" s="41" t="s">
        <v>1476</v>
      </c>
      <c r="G382" s="41" t="s">
        <v>1473</v>
      </c>
      <c r="H382" s="272">
        <v>455092</v>
      </c>
      <c r="I382" s="287" t="s">
        <v>1180</v>
      </c>
      <c r="J382" s="287" t="s">
        <v>1162</v>
      </c>
      <c r="K382" s="284" t="s">
        <v>1163</v>
      </c>
      <c r="L382" s="287"/>
      <c r="M382" s="287" t="s">
        <v>1164</v>
      </c>
      <c r="N382" s="287"/>
      <c r="O382" s="287" t="s">
        <v>1181</v>
      </c>
      <c r="P382" s="272" t="s">
        <v>1086</v>
      </c>
      <c r="Q382" s="272"/>
      <c r="R382" s="289">
        <v>495</v>
      </c>
      <c r="S382" s="290">
        <f t="shared" ref="S382:S384" si="23">R382*3</f>
        <v>1485</v>
      </c>
      <c r="T382" s="287"/>
      <c r="W382" s="298" t="s">
        <v>1045</v>
      </c>
    </row>
    <row r="383" spans="1:23" ht="26.25" x14ac:dyDescent="0.25">
      <c r="A383" s="115" t="s">
        <v>412</v>
      </c>
      <c r="B383" s="133" t="s">
        <v>450</v>
      </c>
      <c r="C383" s="39" t="str">
        <f t="shared" si="20"/>
        <v>Zkumavk</v>
      </c>
      <c r="D383" s="292" t="s">
        <v>1259</v>
      </c>
      <c r="E383" s="41" t="s">
        <v>1475</v>
      </c>
      <c r="F383" s="41" t="s">
        <v>1476</v>
      </c>
      <c r="G383" s="41" t="s">
        <v>1473</v>
      </c>
      <c r="H383" s="272">
        <v>455071</v>
      </c>
      <c r="I383" s="287" t="s">
        <v>1182</v>
      </c>
      <c r="J383" s="287" t="s">
        <v>1162</v>
      </c>
      <c r="K383" s="284" t="s">
        <v>1163</v>
      </c>
      <c r="L383" s="287"/>
      <c r="M383" s="287" t="s">
        <v>1164</v>
      </c>
      <c r="N383" s="287"/>
      <c r="O383" s="287" t="s">
        <v>1183</v>
      </c>
      <c r="P383" s="272" t="s">
        <v>1</v>
      </c>
      <c r="Q383" s="272"/>
      <c r="R383" s="289">
        <v>1794</v>
      </c>
      <c r="S383" s="290">
        <f>R383*2</f>
        <v>3588</v>
      </c>
      <c r="T383" s="287"/>
      <c r="W383" s="298" t="s">
        <v>1046</v>
      </c>
    </row>
    <row r="384" spans="1:23" ht="26.25" x14ac:dyDescent="0.25">
      <c r="A384" s="115" t="s">
        <v>412</v>
      </c>
      <c r="B384" s="133" t="s">
        <v>450</v>
      </c>
      <c r="C384" s="39" t="str">
        <f t="shared" si="20"/>
        <v>Zkumavk</v>
      </c>
      <c r="D384" s="292" t="s">
        <v>1259</v>
      </c>
      <c r="E384" s="41" t="s">
        <v>1475</v>
      </c>
      <c r="F384" s="41" t="s">
        <v>1476</v>
      </c>
      <c r="G384" s="41" t="s">
        <v>1473</v>
      </c>
      <c r="H384" s="272" t="s">
        <v>1009</v>
      </c>
      <c r="I384" s="287" t="s">
        <v>1184</v>
      </c>
      <c r="J384" s="287" t="s">
        <v>1185</v>
      </c>
      <c r="K384" s="284" t="s">
        <v>1186</v>
      </c>
      <c r="L384" s="287"/>
      <c r="M384" s="265" t="s">
        <v>102</v>
      </c>
      <c r="N384" s="287"/>
      <c r="O384" s="287" t="s">
        <v>1187</v>
      </c>
      <c r="P384" s="272" t="s">
        <v>1086</v>
      </c>
      <c r="Q384" s="272"/>
      <c r="R384" s="289">
        <v>1130</v>
      </c>
      <c r="S384" s="290">
        <f t="shared" si="23"/>
        <v>3390</v>
      </c>
      <c r="T384" s="287"/>
      <c r="W384" s="298" t="s">
        <v>1047</v>
      </c>
    </row>
    <row r="385" spans="1:23" ht="26.25" x14ac:dyDescent="0.25">
      <c r="A385" s="115" t="s">
        <v>412</v>
      </c>
      <c r="B385" s="133" t="s">
        <v>450</v>
      </c>
      <c r="C385" s="39" t="str">
        <f t="shared" si="20"/>
        <v>Zkumavk</v>
      </c>
      <c r="D385" s="292" t="s">
        <v>1259</v>
      </c>
      <c r="E385" s="41" t="s">
        <v>1475</v>
      </c>
      <c r="F385" s="41" t="s">
        <v>1476</v>
      </c>
      <c r="G385" s="41" t="s">
        <v>1473</v>
      </c>
      <c r="H385" s="272" t="s">
        <v>1010</v>
      </c>
      <c r="I385" s="287" t="s">
        <v>1188</v>
      </c>
      <c r="J385" s="287" t="s">
        <v>721</v>
      </c>
      <c r="K385" s="284" t="s">
        <v>1189</v>
      </c>
      <c r="L385" s="287"/>
      <c r="M385" s="265" t="s">
        <v>102</v>
      </c>
      <c r="N385" s="287"/>
      <c r="O385" s="287" t="s">
        <v>1190</v>
      </c>
      <c r="P385" s="272" t="s">
        <v>1086</v>
      </c>
      <c r="Q385" s="272"/>
      <c r="R385" s="289">
        <v>990</v>
      </c>
      <c r="S385" s="290">
        <v>1980</v>
      </c>
      <c r="T385" s="287"/>
      <c r="W385" s="298" t="s">
        <v>1048</v>
      </c>
    </row>
    <row r="386" spans="1:23" ht="26.25" x14ac:dyDescent="0.25">
      <c r="A386" s="115" t="s">
        <v>412</v>
      </c>
      <c r="B386" s="133" t="s">
        <v>450</v>
      </c>
      <c r="C386" s="39" t="str">
        <f t="shared" si="20"/>
        <v>Zkumavk</v>
      </c>
      <c r="D386" s="292" t="s">
        <v>1259</v>
      </c>
      <c r="E386" s="41" t="s">
        <v>1475</v>
      </c>
      <c r="F386" s="41" t="s">
        <v>1476</v>
      </c>
      <c r="G386" s="41" t="s">
        <v>1473</v>
      </c>
      <c r="H386" s="272">
        <v>91015</v>
      </c>
      <c r="I386" s="287" t="s">
        <v>1191</v>
      </c>
      <c r="J386" s="287" t="s">
        <v>1099</v>
      </c>
      <c r="K386" s="284" t="s">
        <v>1189</v>
      </c>
      <c r="L386" s="287"/>
      <c r="M386" s="265" t="s">
        <v>102</v>
      </c>
      <c r="N386" s="287"/>
      <c r="O386" s="287" t="s">
        <v>1192</v>
      </c>
      <c r="P386" s="272" t="s">
        <v>1086</v>
      </c>
      <c r="Q386" s="272"/>
      <c r="R386" s="289">
        <v>5400</v>
      </c>
      <c r="S386" s="290">
        <v>10800</v>
      </c>
      <c r="T386" s="287"/>
      <c r="W386" s="298" t="s">
        <v>1049</v>
      </c>
    </row>
    <row r="387" spans="1:23" ht="26.25" x14ac:dyDescent="0.25">
      <c r="A387" s="115" t="s">
        <v>412</v>
      </c>
      <c r="B387" s="133" t="s">
        <v>450</v>
      </c>
      <c r="C387" s="39" t="str">
        <f t="shared" si="20"/>
        <v>Střička</v>
      </c>
      <c r="D387" s="292" t="s">
        <v>1259</v>
      </c>
      <c r="E387" s="41" t="s">
        <v>1475</v>
      </c>
      <c r="F387" s="41" t="s">
        <v>1476</v>
      </c>
      <c r="G387" s="41" t="s">
        <v>1473</v>
      </c>
      <c r="H387" s="272" t="s">
        <v>1011</v>
      </c>
      <c r="I387" s="287" t="s">
        <v>1193</v>
      </c>
      <c r="J387" s="287" t="s">
        <v>1194</v>
      </c>
      <c r="K387" s="284" t="s">
        <v>1195</v>
      </c>
      <c r="L387" s="287"/>
      <c r="M387" s="265" t="s">
        <v>102</v>
      </c>
      <c r="N387" s="287"/>
      <c r="O387" s="287" t="s">
        <v>1196</v>
      </c>
      <c r="P387" s="272">
        <v>2024</v>
      </c>
      <c r="Q387" s="272"/>
      <c r="R387" s="289">
        <v>612</v>
      </c>
      <c r="S387" s="290">
        <v>612</v>
      </c>
      <c r="T387" s="287"/>
      <c r="W387" s="298" t="s">
        <v>1050</v>
      </c>
    </row>
    <row r="388" spans="1:23" ht="26.25" x14ac:dyDescent="0.25">
      <c r="A388" s="115" t="s">
        <v>412</v>
      </c>
      <c r="B388" s="133" t="s">
        <v>450</v>
      </c>
      <c r="C388" s="39" t="str">
        <f t="shared" si="20"/>
        <v>Kádinka</v>
      </c>
      <c r="D388" s="292" t="s">
        <v>1259</v>
      </c>
      <c r="E388" s="41" t="s">
        <v>1475</v>
      </c>
      <c r="F388" s="41" t="s">
        <v>1476</v>
      </c>
      <c r="G388" s="41" t="s">
        <v>1473</v>
      </c>
      <c r="H388" s="272" t="s">
        <v>1012</v>
      </c>
      <c r="I388" s="287" t="s">
        <v>1197</v>
      </c>
      <c r="J388" s="287" t="s">
        <v>823</v>
      </c>
      <c r="K388" s="284" t="s">
        <v>1189</v>
      </c>
      <c r="L388" s="287"/>
      <c r="M388" s="265" t="s">
        <v>102</v>
      </c>
      <c r="N388" s="287"/>
      <c r="O388" s="287" t="s">
        <v>1198</v>
      </c>
      <c r="P388" s="272">
        <v>2024</v>
      </c>
      <c r="Q388" s="272"/>
      <c r="R388" s="289">
        <v>594</v>
      </c>
      <c r="S388" s="290">
        <v>594</v>
      </c>
      <c r="T388" s="287"/>
      <c r="W388" s="298" t="s">
        <v>1051</v>
      </c>
    </row>
    <row r="389" spans="1:23" ht="26.25" x14ac:dyDescent="0.25">
      <c r="A389" s="115" t="s">
        <v>412</v>
      </c>
      <c r="B389" s="133" t="s">
        <v>450</v>
      </c>
      <c r="C389" s="39" t="str">
        <f t="shared" si="20"/>
        <v>Válec o</v>
      </c>
      <c r="D389" s="292" t="s">
        <v>1259</v>
      </c>
      <c r="E389" s="41" t="s">
        <v>1475</v>
      </c>
      <c r="F389" s="41" t="s">
        <v>1476</v>
      </c>
      <c r="G389" s="41" t="s">
        <v>1473</v>
      </c>
      <c r="H389" s="272" t="s">
        <v>1013</v>
      </c>
      <c r="I389" s="287" t="s">
        <v>1199</v>
      </c>
      <c r="J389" s="287" t="s">
        <v>823</v>
      </c>
      <c r="K389" s="284" t="s">
        <v>1189</v>
      </c>
      <c r="L389" s="287"/>
      <c r="M389" s="265" t="s">
        <v>102</v>
      </c>
      <c r="N389" s="287"/>
      <c r="O389" s="287" t="s">
        <v>1200</v>
      </c>
      <c r="P389" s="272">
        <v>2024</v>
      </c>
      <c r="Q389" s="272"/>
      <c r="R389" s="289">
        <v>690</v>
      </c>
      <c r="S389" s="290">
        <v>690</v>
      </c>
      <c r="T389" s="287"/>
      <c r="W389" s="298" t="s">
        <v>1052</v>
      </c>
    </row>
    <row r="390" spans="1:23" ht="26.25" x14ac:dyDescent="0.25">
      <c r="A390" s="115" t="s">
        <v>412</v>
      </c>
      <c r="B390" s="133" t="s">
        <v>450</v>
      </c>
      <c r="C390" s="39" t="str">
        <f t="shared" si="20"/>
        <v>Válec o</v>
      </c>
      <c r="D390" s="292" t="s">
        <v>1259</v>
      </c>
      <c r="E390" s="41" t="s">
        <v>1475</v>
      </c>
      <c r="F390" s="41" t="s">
        <v>1476</v>
      </c>
      <c r="G390" s="41" t="s">
        <v>1473</v>
      </c>
      <c r="H390" s="272" t="s">
        <v>1014</v>
      </c>
      <c r="I390" s="287" t="s">
        <v>1201</v>
      </c>
      <c r="J390" s="287" t="s">
        <v>823</v>
      </c>
      <c r="K390" s="284" t="s">
        <v>1189</v>
      </c>
      <c r="L390" s="287"/>
      <c r="M390" s="265" t="s">
        <v>102</v>
      </c>
      <c r="N390" s="287"/>
      <c r="O390" s="287" t="s">
        <v>1202</v>
      </c>
      <c r="P390" s="272">
        <v>2024</v>
      </c>
      <c r="Q390" s="272"/>
      <c r="R390" s="289">
        <v>720</v>
      </c>
      <c r="S390" s="290">
        <v>720</v>
      </c>
      <c r="T390" s="287"/>
      <c r="W390" s="298" t="s">
        <v>1053</v>
      </c>
    </row>
    <row r="391" spans="1:23" ht="26.25" x14ac:dyDescent="0.25">
      <c r="A391" s="115" t="s">
        <v>412</v>
      </c>
      <c r="B391" s="133" t="s">
        <v>450</v>
      </c>
      <c r="C391" s="39" t="str">
        <f t="shared" si="20"/>
        <v>Láhev D</v>
      </c>
      <c r="D391" s="292" t="s">
        <v>1259</v>
      </c>
      <c r="E391" s="41" t="s">
        <v>1475</v>
      </c>
      <c r="F391" s="41" t="s">
        <v>1476</v>
      </c>
      <c r="G391" s="41" t="s">
        <v>1473</v>
      </c>
      <c r="H391" s="272" t="s">
        <v>1015</v>
      </c>
      <c r="I391" s="287" t="s">
        <v>1203</v>
      </c>
      <c r="J391" s="287" t="s">
        <v>308</v>
      </c>
      <c r="K391" s="284" t="s">
        <v>1189</v>
      </c>
      <c r="L391" s="287"/>
      <c r="M391" s="265" t="s">
        <v>102</v>
      </c>
      <c r="N391" s="287"/>
      <c r="O391" s="291" t="s">
        <v>1204</v>
      </c>
      <c r="P391" s="272">
        <v>2025</v>
      </c>
      <c r="Q391" s="272"/>
      <c r="R391" s="289">
        <v>1264</v>
      </c>
      <c r="S391" s="290">
        <v>12640</v>
      </c>
      <c r="T391" s="287"/>
      <c r="W391" s="298" t="s">
        <v>1054</v>
      </c>
    </row>
    <row r="392" spans="1:23" ht="26.25" x14ac:dyDescent="0.25">
      <c r="A392" s="115" t="s">
        <v>412</v>
      </c>
      <c r="B392" s="133" t="s">
        <v>450</v>
      </c>
      <c r="C392" s="39" t="str">
        <f t="shared" si="20"/>
        <v>Láhev D</v>
      </c>
      <c r="D392" s="292" t="s">
        <v>1259</v>
      </c>
      <c r="E392" s="41" t="s">
        <v>1475</v>
      </c>
      <c r="F392" s="41" t="s">
        <v>1476</v>
      </c>
      <c r="G392" s="41" t="s">
        <v>1473</v>
      </c>
      <c r="H392" s="272" t="s">
        <v>1016</v>
      </c>
      <c r="I392" s="287" t="s">
        <v>1205</v>
      </c>
      <c r="J392" s="287" t="s">
        <v>308</v>
      </c>
      <c r="K392" s="284" t="s">
        <v>1189</v>
      </c>
      <c r="L392" s="287"/>
      <c r="M392" s="265" t="s">
        <v>102</v>
      </c>
      <c r="N392" s="287"/>
      <c r="O392" s="291" t="s">
        <v>1206</v>
      </c>
      <c r="P392" s="272">
        <v>2015</v>
      </c>
      <c r="Q392" s="272"/>
      <c r="R392" s="289">
        <v>2688</v>
      </c>
      <c r="S392" s="290">
        <v>2688</v>
      </c>
      <c r="T392" s="287"/>
      <c r="W392" s="298" t="s">
        <v>1055</v>
      </c>
    </row>
    <row r="393" spans="1:23" ht="26.25" x14ac:dyDescent="0.25">
      <c r="A393" s="115" t="s">
        <v>412</v>
      </c>
      <c r="B393" s="133" t="s">
        <v>450</v>
      </c>
      <c r="C393" s="39" t="str">
        <f t="shared" si="20"/>
        <v xml:space="preserve">Nádoba </v>
      </c>
      <c r="D393" s="292" t="s">
        <v>1259</v>
      </c>
      <c r="E393" s="41" t="s">
        <v>1475</v>
      </c>
      <c r="F393" s="41" t="s">
        <v>1476</v>
      </c>
      <c r="G393" s="41" t="s">
        <v>1473</v>
      </c>
      <c r="H393" s="272" t="s">
        <v>1017</v>
      </c>
      <c r="I393" s="287" t="s">
        <v>1207</v>
      </c>
      <c r="J393" s="287" t="s">
        <v>1208</v>
      </c>
      <c r="K393" s="284" t="s">
        <v>1209</v>
      </c>
      <c r="L393" s="287"/>
      <c r="M393" s="265" t="s">
        <v>102</v>
      </c>
      <c r="N393" s="287"/>
      <c r="O393" s="287" t="s">
        <v>1210</v>
      </c>
      <c r="P393" s="272" t="s">
        <v>1086</v>
      </c>
      <c r="Q393" s="272"/>
      <c r="R393" s="289">
        <v>97</v>
      </c>
      <c r="S393" s="290">
        <f>R393*3</f>
        <v>291</v>
      </c>
      <c r="T393" s="287"/>
      <c r="W393" s="298" t="s">
        <v>1056</v>
      </c>
    </row>
    <row r="394" spans="1:23" ht="26.25" x14ac:dyDescent="0.25">
      <c r="A394" s="329" t="s">
        <v>411</v>
      </c>
      <c r="B394" s="133" t="s">
        <v>450</v>
      </c>
      <c r="C394" s="39" t="str">
        <f t="shared" si="20"/>
        <v>Chlorid</v>
      </c>
      <c r="D394" s="292" t="s">
        <v>1259</v>
      </c>
      <c r="E394" s="41" t="s">
        <v>1475</v>
      </c>
      <c r="F394" s="41" t="s">
        <v>1476</v>
      </c>
      <c r="G394" s="41" t="s">
        <v>1473</v>
      </c>
      <c r="H394" s="272" t="s">
        <v>1018</v>
      </c>
      <c r="I394" s="287" t="s">
        <v>1211</v>
      </c>
      <c r="J394" s="287" t="s">
        <v>1109</v>
      </c>
      <c r="K394" s="284" t="s">
        <v>1212</v>
      </c>
      <c r="L394" s="287"/>
      <c r="M394" s="265" t="s">
        <v>102</v>
      </c>
      <c r="N394" s="287"/>
      <c r="O394" s="287" t="s">
        <v>1213</v>
      </c>
      <c r="P394" s="272">
        <v>2024</v>
      </c>
      <c r="Q394" s="272"/>
      <c r="R394" s="289">
        <v>3936</v>
      </c>
      <c r="S394" s="290">
        <v>3936</v>
      </c>
      <c r="T394" s="287"/>
      <c r="U394" s="1" t="s">
        <v>386</v>
      </c>
      <c r="W394" s="298" t="s">
        <v>1057</v>
      </c>
    </row>
    <row r="395" spans="1:23" ht="26.25" x14ac:dyDescent="0.25">
      <c r="A395" s="329" t="s">
        <v>411</v>
      </c>
      <c r="B395" s="133" t="s">
        <v>450</v>
      </c>
      <c r="C395" s="39" t="str">
        <f t="shared" si="20"/>
        <v>Tris ul</v>
      </c>
      <c r="D395" s="292" t="s">
        <v>1259</v>
      </c>
      <c r="E395" s="41" t="s">
        <v>1475</v>
      </c>
      <c r="F395" s="41" t="s">
        <v>1476</v>
      </c>
      <c r="G395" s="41" t="s">
        <v>1473</v>
      </c>
      <c r="H395" s="272" t="s">
        <v>1019</v>
      </c>
      <c r="I395" s="287" t="s">
        <v>1214</v>
      </c>
      <c r="J395" s="287" t="s">
        <v>1099</v>
      </c>
      <c r="K395" s="284" t="s">
        <v>1212</v>
      </c>
      <c r="L395" s="287"/>
      <c r="M395" s="265" t="s">
        <v>102</v>
      </c>
      <c r="N395" s="287"/>
      <c r="O395" s="287" t="s">
        <v>1215</v>
      </c>
      <c r="P395" s="272">
        <v>2024</v>
      </c>
      <c r="Q395" s="272"/>
      <c r="R395" s="289">
        <v>2960</v>
      </c>
      <c r="S395" s="290">
        <v>2960</v>
      </c>
      <c r="T395" s="287"/>
      <c r="U395" s="1" t="s">
        <v>386</v>
      </c>
      <c r="W395" s="298" t="s">
        <v>1058</v>
      </c>
    </row>
    <row r="396" spans="1:23" ht="26.25" x14ac:dyDescent="0.25">
      <c r="A396" s="329" t="s">
        <v>411</v>
      </c>
      <c r="B396" s="133" t="s">
        <v>450</v>
      </c>
      <c r="C396" s="39" t="str">
        <f t="shared" si="20"/>
        <v>Albumin</v>
      </c>
      <c r="D396" s="292" t="s">
        <v>1259</v>
      </c>
      <c r="E396" s="41" t="s">
        <v>1475</v>
      </c>
      <c r="F396" s="41" t="s">
        <v>1476</v>
      </c>
      <c r="G396" s="41" t="s">
        <v>1473</v>
      </c>
      <c r="H396" s="272" t="s">
        <v>1020</v>
      </c>
      <c r="I396" s="287" t="s">
        <v>1216</v>
      </c>
      <c r="J396" s="287" t="s">
        <v>308</v>
      </c>
      <c r="K396" s="284" t="s">
        <v>1217</v>
      </c>
      <c r="L396" s="287"/>
      <c r="M396" s="265" t="s">
        <v>102</v>
      </c>
      <c r="N396" s="287"/>
      <c r="O396" s="291">
        <v>13703</v>
      </c>
      <c r="P396" s="272">
        <v>2025</v>
      </c>
      <c r="Q396" s="272"/>
      <c r="R396" s="289">
        <v>13703</v>
      </c>
      <c r="S396" s="290">
        <v>13703</v>
      </c>
      <c r="T396" s="287"/>
      <c r="U396" s="1" t="s">
        <v>386</v>
      </c>
      <c r="W396" s="298" t="s">
        <v>1059</v>
      </c>
    </row>
    <row r="397" spans="1:23" ht="26.25" x14ac:dyDescent="0.25">
      <c r="A397" s="329" t="s">
        <v>411</v>
      </c>
      <c r="B397" s="133" t="s">
        <v>450</v>
      </c>
      <c r="C397" s="39" t="str">
        <f t="shared" si="20"/>
        <v>Tween 2</v>
      </c>
      <c r="D397" s="292" t="s">
        <v>1259</v>
      </c>
      <c r="E397" s="41" t="s">
        <v>1475</v>
      </c>
      <c r="F397" s="41" t="s">
        <v>1476</v>
      </c>
      <c r="G397" s="41" t="s">
        <v>1473</v>
      </c>
      <c r="H397" s="272" t="s">
        <v>1021</v>
      </c>
      <c r="I397" s="287" t="s">
        <v>1218</v>
      </c>
      <c r="J397" s="287" t="s">
        <v>1109</v>
      </c>
      <c r="K397" s="284" t="s">
        <v>1217</v>
      </c>
      <c r="L397" s="287"/>
      <c r="M397" s="265" t="s">
        <v>102</v>
      </c>
      <c r="N397" s="287"/>
      <c r="O397" s="287" t="s">
        <v>1219</v>
      </c>
      <c r="P397" s="272">
        <v>2025</v>
      </c>
      <c r="Q397" s="272"/>
      <c r="R397" s="289">
        <v>1700</v>
      </c>
      <c r="S397" s="290">
        <v>1700</v>
      </c>
      <c r="T397" s="287"/>
      <c r="U397" s="1" t="s">
        <v>386</v>
      </c>
      <c r="W397" s="298" t="s">
        <v>1060</v>
      </c>
    </row>
    <row r="398" spans="1:23" ht="26.25" x14ac:dyDescent="0.25">
      <c r="A398" s="330" t="s">
        <v>1299</v>
      </c>
      <c r="B398" s="133" t="s">
        <v>450</v>
      </c>
      <c r="C398" s="39" t="str">
        <f t="shared" si="20"/>
        <v>Kyselin</v>
      </c>
      <c r="D398" s="292" t="s">
        <v>1259</v>
      </c>
      <c r="E398" s="41" t="s">
        <v>1475</v>
      </c>
      <c r="F398" s="41" t="s">
        <v>1476</v>
      </c>
      <c r="G398" s="41" t="s">
        <v>1473</v>
      </c>
      <c r="H398" s="272" t="s">
        <v>1022</v>
      </c>
      <c r="I398" s="287" t="s">
        <v>1220</v>
      </c>
      <c r="J398" s="287" t="s">
        <v>1149</v>
      </c>
      <c r="K398" s="284" t="s">
        <v>1221</v>
      </c>
      <c r="L398" s="287"/>
      <c r="M398" s="265" t="s">
        <v>102</v>
      </c>
      <c r="N398" s="287"/>
      <c r="O398" s="287" t="s">
        <v>1222</v>
      </c>
      <c r="P398" s="272">
        <v>2025</v>
      </c>
      <c r="Q398" s="272"/>
      <c r="R398" s="289">
        <v>168</v>
      </c>
      <c r="S398" s="290">
        <v>168</v>
      </c>
      <c r="T398" s="287"/>
      <c r="U398" s="1" t="s">
        <v>386</v>
      </c>
      <c r="W398" s="298" t="s">
        <v>1061</v>
      </c>
    </row>
    <row r="399" spans="1:23" ht="26.25" x14ac:dyDescent="0.25">
      <c r="A399" s="330" t="s">
        <v>1299</v>
      </c>
      <c r="B399" s="133" t="s">
        <v>450</v>
      </c>
      <c r="C399" s="39" t="str">
        <f t="shared" ref="C399:C412" si="24">LEFT(I399,7)</f>
        <v>Kyselin</v>
      </c>
      <c r="D399" s="292" t="s">
        <v>1259</v>
      </c>
      <c r="E399" s="41" t="s">
        <v>1475</v>
      </c>
      <c r="F399" s="41" t="s">
        <v>1476</v>
      </c>
      <c r="G399" s="41" t="s">
        <v>1473</v>
      </c>
      <c r="H399" s="272" t="s">
        <v>1023</v>
      </c>
      <c r="I399" s="287" t="s">
        <v>1223</v>
      </c>
      <c r="J399" s="287" t="s">
        <v>1149</v>
      </c>
      <c r="K399" s="284" t="s">
        <v>1221</v>
      </c>
      <c r="L399" s="287"/>
      <c r="M399" s="265" t="s">
        <v>102</v>
      </c>
      <c r="N399" s="287"/>
      <c r="O399" s="287" t="s">
        <v>1224</v>
      </c>
      <c r="P399" s="272">
        <v>2025</v>
      </c>
      <c r="Q399" s="272"/>
      <c r="R399" s="289">
        <v>214</v>
      </c>
      <c r="S399" s="290">
        <v>214</v>
      </c>
      <c r="T399" s="287"/>
      <c r="U399" s="1" t="s">
        <v>386</v>
      </c>
      <c r="W399" s="298" t="s">
        <v>1062</v>
      </c>
    </row>
    <row r="400" spans="1:23" ht="26.25" x14ac:dyDescent="0.25">
      <c r="A400" s="115" t="s">
        <v>412</v>
      </c>
      <c r="B400" s="133" t="s">
        <v>450</v>
      </c>
      <c r="C400" s="39" t="str">
        <f t="shared" si="24"/>
        <v xml:space="preserve">Box na </v>
      </c>
      <c r="D400" s="292" t="s">
        <v>1259</v>
      </c>
      <c r="E400" s="41" t="s">
        <v>1475</v>
      </c>
      <c r="F400" s="41" t="s">
        <v>1476</v>
      </c>
      <c r="G400" s="41" t="s">
        <v>1473</v>
      </c>
      <c r="H400" s="272" t="s">
        <v>1024</v>
      </c>
      <c r="I400" s="287" t="s">
        <v>1225</v>
      </c>
      <c r="J400" s="287" t="s">
        <v>721</v>
      </c>
      <c r="K400" s="284" t="s">
        <v>1226</v>
      </c>
      <c r="L400" s="287"/>
      <c r="M400" s="265" t="s">
        <v>102</v>
      </c>
      <c r="N400" s="287"/>
      <c r="O400" s="287" t="s">
        <v>1200</v>
      </c>
      <c r="P400" s="272">
        <v>2024</v>
      </c>
      <c r="Q400" s="272"/>
      <c r="R400" s="289">
        <v>1150</v>
      </c>
      <c r="S400" s="290">
        <v>1150</v>
      </c>
      <c r="T400" s="287"/>
      <c r="W400" s="298" t="s">
        <v>1063</v>
      </c>
    </row>
    <row r="401" spans="1:23" ht="26.25" x14ac:dyDescent="0.25">
      <c r="A401" s="115" t="s">
        <v>412</v>
      </c>
      <c r="B401" s="133" t="s">
        <v>450</v>
      </c>
      <c r="C401" s="39" t="str">
        <f t="shared" si="24"/>
        <v xml:space="preserve">Box na </v>
      </c>
      <c r="D401" s="292" t="s">
        <v>1259</v>
      </c>
      <c r="E401" s="41" t="s">
        <v>1475</v>
      </c>
      <c r="F401" s="41" t="s">
        <v>1476</v>
      </c>
      <c r="G401" s="41" t="s">
        <v>1473</v>
      </c>
      <c r="H401" s="272"/>
      <c r="I401" s="287" t="s">
        <v>1227</v>
      </c>
      <c r="J401" s="287" t="s">
        <v>721</v>
      </c>
      <c r="K401" s="284" t="s">
        <v>1226</v>
      </c>
      <c r="L401" s="287"/>
      <c r="M401" s="265" t="s">
        <v>102</v>
      </c>
      <c r="N401" s="287"/>
      <c r="O401" s="287" t="s">
        <v>1228</v>
      </c>
      <c r="P401" s="272">
        <v>2024</v>
      </c>
      <c r="Q401" s="272"/>
      <c r="R401" s="289">
        <v>800</v>
      </c>
      <c r="S401" s="290">
        <v>800</v>
      </c>
      <c r="T401" s="287"/>
      <c r="W401" s="298" t="s">
        <v>1064</v>
      </c>
    </row>
    <row r="402" spans="1:23" ht="26.25" x14ac:dyDescent="0.25">
      <c r="A402" s="115" t="s">
        <v>441</v>
      </c>
      <c r="B402" s="133" t="s">
        <v>450</v>
      </c>
      <c r="C402" s="39" t="str">
        <f t="shared" si="24"/>
        <v>Pořadač</v>
      </c>
      <c r="D402" s="292" t="s">
        <v>1259</v>
      </c>
      <c r="E402" s="41" t="s">
        <v>1475</v>
      </c>
      <c r="F402" s="41" t="s">
        <v>1476</v>
      </c>
      <c r="G402" s="41" t="s">
        <v>1473</v>
      </c>
      <c r="H402" s="272" t="s">
        <v>1025</v>
      </c>
      <c r="I402" s="287" t="s">
        <v>1229</v>
      </c>
      <c r="J402" s="287" t="s">
        <v>1230</v>
      </c>
      <c r="K402" s="284" t="s">
        <v>1231</v>
      </c>
      <c r="L402" s="287"/>
      <c r="M402" s="265" t="s">
        <v>102</v>
      </c>
      <c r="N402" s="287"/>
      <c r="O402" s="287" t="s">
        <v>1232</v>
      </c>
      <c r="P402" s="272">
        <v>2024</v>
      </c>
      <c r="Q402" s="272"/>
      <c r="R402" s="289">
        <v>994</v>
      </c>
      <c r="S402" s="290">
        <f t="shared" si="22"/>
        <v>2982</v>
      </c>
      <c r="T402" s="287"/>
      <c r="W402" s="298" t="s">
        <v>1065</v>
      </c>
    </row>
    <row r="403" spans="1:23" ht="26.25" x14ac:dyDescent="0.25">
      <c r="A403" s="115" t="s">
        <v>441</v>
      </c>
      <c r="B403" s="133" t="s">
        <v>450</v>
      </c>
      <c r="C403" s="39" t="str">
        <f t="shared" si="24"/>
        <v>Pero če</v>
      </c>
      <c r="D403" s="292" t="s">
        <v>1259</v>
      </c>
      <c r="E403" s="41" t="s">
        <v>1475</v>
      </c>
      <c r="F403" s="41" t="s">
        <v>1476</v>
      </c>
      <c r="G403" s="41" t="s">
        <v>1473</v>
      </c>
      <c r="H403" s="272"/>
      <c r="I403" s="287" t="s">
        <v>1233</v>
      </c>
      <c r="J403" s="287" t="s">
        <v>1234</v>
      </c>
      <c r="K403" s="284" t="s">
        <v>1235</v>
      </c>
      <c r="L403" s="287"/>
      <c r="M403" s="265" t="s">
        <v>102</v>
      </c>
      <c r="N403" s="287"/>
      <c r="O403" s="287" t="s">
        <v>1236</v>
      </c>
      <c r="P403" s="272" t="s">
        <v>1086</v>
      </c>
      <c r="Q403" s="272"/>
      <c r="R403" s="289">
        <v>510</v>
      </c>
      <c r="S403" s="290">
        <v>1020</v>
      </c>
      <c r="T403" s="287"/>
      <c r="W403" s="298" t="s">
        <v>1066</v>
      </c>
    </row>
    <row r="404" spans="1:23" ht="26.25" x14ac:dyDescent="0.25">
      <c r="A404" s="115" t="s">
        <v>441</v>
      </c>
      <c r="B404" s="133" t="s">
        <v>450</v>
      </c>
      <c r="C404" s="39" t="str">
        <f t="shared" si="24"/>
        <v>Fix per</v>
      </c>
      <c r="D404" s="292" t="s">
        <v>1259</v>
      </c>
      <c r="E404" s="41" t="s">
        <v>1475</v>
      </c>
      <c r="F404" s="41" t="s">
        <v>1476</v>
      </c>
      <c r="G404" s="41" t="s">
        <v>1473</v>
      </c>
      <c r="H404" s="272">
        <v>501170</v>
      </c>
      <c r="I404" s="287" t="s">
        <v>1237</v>
      </c>
      <c r="J404" s="287" t="s">
        <v>1234</v>
      </c>
      <c r="K404" s="284" t="s">
        <v>1238</v>
      </c>
      <c r="L404" s="287"/>
      <c r="M404" s="265" t="s">
        <v>102</v>
      </c>
      <c r="N404" s="287"/>
      <c r="O404" s="287" t="s">
        <v>1239</v>
      </c>
      <c r="P404" s="272" t="s">
        <v>1086</v>
      </c>
      <c r="Q404" s="272"/>
      <c r="R404" s="289">
        <v>104</v>
      </c>
      <c r="S404" s="290">
        <f t="shared" si="22"/>
        <v>312</v>
      </c>
      <c r="T404" s="287"/>
      <c r="W404" s="298" t="s">
        <v>1067</v>
      </c>
    </row>
    <row r="405" spans="1:23" ht="26.25" x14ac:dyDescent="0.25">
      <c r="A405" s="115" t="s">
        <v>441</v>
      </c>
      <c r="B405" s="133" t="s">
        <v>450</v>
      </c>
      <c r="C405" s="39" t="str">
        <f t="shared" si="24"/>
        <v>Papír k</v>
      </c>
      <c r="D405" s="292" t="s">
        <v>1259</v>
      </c>
      <c r="E405" s="41" t="s">
        <v>1475</v>
      </c>
      <c r="F405" s="41" t="s">
        <v>1476</v>
      </c>
      <c r="G405" s="41" t="s">
        <v>1473</v>
      </c>
      <c r="H405" s="272" t="s">
        <v>1026</v>
      </c>
      <c r="I405" s="287" t="s">
        <v>1240</v>
      </c>
      <c r="J405" s="287" t="s">
        <v>1241</v>
      </c>
      <c r="K405" s="284" t="s">
        <v>1242</v>
      </c>
      <c r="L405" s="287"/>
      <c r="M405" s="265" t="s">
        <v>102</v>
      </c>
      <c r="N405" s="287"/>
      <c r="O405" s="287" t="s">
        <v>1243</v>
      </c>
      <c r="P405" s="272" t="s">
        <v>1086</v>
      </c>
      <c r="Q405" s="272"/>
      <c r="R405" s="289">
        <v>900</v>
      </c>
      <c r="S405" s="290">
        <f t="shared" si="22"/>
        <v>2700</v>
      </c>
      <c r="T405" s="287"/>
      <c r="W405" s="298" t="s">
        <v>1068</v>
      </c>
    </row>
    <row r="406" spans="1:23" ht="26.25" x14ac:dyDescent="0.25">
      <c r="A406" s="115" t="s">
        <v>441</v>
      </c>
      <c r="B406" s="133" t="s">
        <v>450</v>
      </c>
      <c r="C406" s="39" t="str">
        <f t="shared" si="24"/>
        <v>Obal EU</v>
      </c>
      <c r="D406" s="292" t="s">
        <v>1259</v>
      </c>
      <c r="E406" s="41" t="s">
        <v>1475</v>
      </c>
      <c r="F406" s="41" t="s">
        <v>1476</v>
      </c>
      <c r="G406" s="41" t="s">
        <v>1473</v>
      </c>
      <c r="H406" s="287" t="s">
        <v>1027</v>
      </c>
      <c r="I406" s="287" t="s">
        <v>1244</v>
      </c>
      <c r="J406" s="287" t="s">
        <v>1245</v>
      </c>
      <c r="K406" s="284" t="s">
        <v>1231</v>
      </c>
      <c r="L406" s="287"/>
      <c r="M406" s="265" t="s">
        <v>102</v>
      </c>
      <c r="N406" s="287"/>
      <c r="O406" s="287" t="s">
        <v>1246</v>
      </c>
      <c r="P406" s="272" t="s">
        <v>1086</v>
      </c>
      <c r="Q406" s="272"/>
      <c r="R406" s="289">
        <v>102</v>
      </c>
      <c r="S406" s="290">
        <v>306</v>
      </c>
      <c r="T406" s="287"/>
      <c r="W406" s="298" t="s">
        <v>1069</v>
      </c>
    </row>
    <row r="407" spans="1:23" ht="26.25" x14ac:dyDescent="0.25">
      <c r="A407" s="115" t="s">
        <v>441</v>
      </c>
      <c r="B407" s="133" t="s">
        <v>450</v>
      </c>
      <c r="C407" s="39" t="str">
        <f t="shared" si="24"/>
        <v>Visačka</v>
      </c>
      <c r="D407" s="292" t="s">
        <v>1259</v>
      </c>
      <c r="E407" s="41" t="s">
        <v>1475</v>
      </c>
      <c r="F407" s="41" t="s">
        <v>1476</v>
      </c>
      <c r="G407" s="41" t="s">
        <v>1473</v>
      </c>
      <c r="H407" s="287" t="s">
        <v>1028</v>
      </c>
      <c r="I407" s="287" t="s">
        <v>1247</v>
      </c>
      <c r="J407" s="287" t="s">
        <v>1230</v>
      </c>
      <c r="K407" s="284"/>
      <c r="L407" s="287"/>
      <c r="M407" s="265" t="s">
        <v>102</v>
      </c>
      <c r="N407" s="287"/>
      <c r="O407" s="287" t="s">
        <v>1248</v>
      </c>
      <c r="P407" s="272">
        <v>2024</v>
      </c>
      <c r="Q407" s="272"/>
      <c r="R407" s="289">
        <v>37.520000000000003</v>
      </c>
      <c r="S407" s="290">
        <v>37.520000000000003</v>
      </c>
      <c r="T407" s="287"/>
      <c r="W407" s="298" t="s">
        <v>875</v>
      </c>
    </row>
    <row r="408" spans="1:23" ht="26.25" x14ac:dyDescent="0.25">
      <c r="A408" s="330" t="s">
        <v>441</v>
      </c>
      <c r="B408" s="133" t="s">
        <v>450</v>
      </c>
      <c r="C408" s="39" t="str">
        <f t="shared" si="24"/>
        <v>Flash d</v>
      </c>
      <c r="D408" s="292" t="s">
        <v>1259</v>
      </c>
      <c r="E408" s="41" t="s">
        <v>1475</v>
      </c>
      <c r="F408" s="41" t="s">
        <v>1476</v>
      </c>
      <c r="G408" s="41" t="s">
        <v>1473</v>
      </c>
      <c r="H408" s="287"/>
      <c r="I408" s="287" t="s">
        <v>1249</v>
      </c>
      <c r="J408" s="287"/>
      <c r="K408" s="284" t="s">
        <v>1250</v>
      </c>
      <c r="L408" s="287"/>
      <c r="M408" s="265" t="s">
        <v>102</v>
      </c>
      <c r="N408" s="287"/>
      <c r="O408" s="287" t="s">
        <v>1251</v>
      </c>
      <c r="P408" s="272">
        <v>2024</v>
      </c>
      <c r="Q408" s="272"/>
      <c r="R408" s="289">
        <v>1694</v>
      </c>
      <c r="S408" s="290">
        <v>1694</v>
      </c>
      <c r="T408" s="287"/>
      <c r="W408" s="298" t="s">
        <v>1070</v>
      </c>
    </row>
    <row r="409" spans="1:23" ht="26.25" x14ac:dyDescent="0.25">
      <c r="A409" s="115" t="s">
        <v>441</v>
      </c>
      <c r="B409" s="133" t="s">
        <v>450</v>
      </c>
      <c r="C409" s="39" t="str">
        <f t="shared" si="24"/>
        <v>Minutov</v>
      </c>
      <c r="D409" s="292" t="s">
        <v>1259</v>
      </c>
      <c r="E409" s="41" t="s">
        <v>1475</v>
      </c>
      <c r="F409" s="41" t="s">
        <v>1476</v>
      </c>
      <c r="G409" s="41" t="s">
        <v>1473</v>
      </c>
      <c r="H409" s="287"/>
      <c r="I409" s="287" t="s">
        <v>1252</v>
      </c>
      <c r="J409" s="287" t="s">
        <v>1253</v>
      </c>
      <c r="K409" s="287"/>
      <c r="L409" s="287"/>
      <c r="M409" s="265" t="s">
        <v>102</v>
      </c>
      <c r="N409" s="287"/>
      <c r="O409" s="287" t="s">
        <v>1254</v>
      </c>
      <c r="P409" s="272">
        <v>2024</v>
      </c>
      <c r="Q409" s="272"/>
      <c r="R409" s="289">
        <v>212</v>
      </c>
      <c r="S409" s="290">
        <v>212</v>
      </c>
      <c r="T409" s="287"/>
      <c r="W409" s="298" t="s">
        <v>1071</v>
      </c>
    </row>
    <row r="410" spans="1:23" ht="26.25" x14ac:dyDescent="0.25">
      <c r="A410" s="115" t="s">
        <v>441</v>
      </c>
      <c r="B410" s="133" t="s">
        <v>450</v>
      </c>
      <c r="C410" s="39" t="str">
        <f t="shared" si="24"/>
        <v>Teplomě</v>
      </c>
      <c r="D410" s="292" t="s">
        <v>1259</v>
      </c>
      <c r="E410" s="41" t="s">
        <v>1475</v>
      </c>
      <c r="F410" s="41" t="s">
        <v>1476</v>
      </c>
      <c r="G410" s="41" t="s">
        <v>1473</v>
      </c>
      <c r="H410" s="287"/>
      <c r="I410" s="287" t="s">
        <v>1255</v>
      </c>
      <c r="J410" s="287" t="s">
        <v>1256</v>
      </c>
      <c r="K410" s="287" t="s">
        <v>1257</v>
      </c>
      <c r="L410" s="287"/>
      <c r="M410" s="265" t="s">
        <v>102</v>
      </c>
      <c r="N410" s="287"/>
      <c r="O410" s="287" t="s">
        <v>1258</v>
      </c>
      <c r="P410" s="272">
        <v>2024</v>
      </c>
      <c r="Q410" s="272"/>
      <c r="R410" s="289">
        <v>2172</v>
      </c>
      <c r="S410" s="290">
        <v>2172</v>
      </c>
      <c r="T410" s="287"/>
      <c r="W410" s="298" t="s">
        <v>1072</v>
      </c>
    </row>
    <row r="411" spans="1:23" ht="105" x14ac:dyDescent="0.25">
      <c r="A411" s="363" t="s">
        <v>411</v>
      </c>
      <c r="B411" s="364" t="s">
        <v>1326</v>
      </c>
      <c r="C411" s="39" t="str">
        <f t="shared" si="24"/>
        <v>Taq Pol</v>
      </c>
      <c r="D411" s="365" t="s">
        <v>1325</v>
      </c>
      <c r="E411" s="41" t="s">
        <v>1491</v>
      </c>
      <c r="F411" s="41" t="s">
        <v>1472</v>
      </c>
      <c r="G411" s="41" t="s">
        <v>1473</v>
      </c>
      <c r="H411" s="366" t="s">
        <v>1318</v>
      </c>
      <c r="I411" s="367" t="s">
        <v>1319</v>
      </c>
      <c r="J411" s="368" t="s">
        <v>1320</v>
      </c>
      <c r="K411" s="368" t="s">
        <v>1321</v>
      </c>
      <c r="L411" s="369" t="s">
        <v>1322</v>
      </c>
      <c r="M411" s="265" t="s">
        <v>102</v>
      </c>
      <c r="N411" s="369" t="s">
        <v>1323</v>
      </c>
      <c r="O411" s="370">
        <v>2800</v>
      </c>
      <c r="P411" s="371">
        <v>45536</v>
      </c>
      <c r="Q411" s="372"/>
      <c r="R411" s="373">
        <v>2800</v>
      </c>
      <c r="S411" s="369">
        <v>5600</v>
      </c>
      <c r="T411" s="368" t="s">
        <v>1324</v>
      </c>
      <c r="U411" s="205" t="s">
        <v>386</v>
      </c>
      <c r="V411" s="205"/>
      <c r="W411" s="392" t="s">
        <v>1579</v>
      </c>
    </row>
    <row r="412" spans="1:23" ht="105" x14ac:dyDescent="0.25">
      <c r="A412" s="363" t="s">
        <v>411</v>
      </c>
      <c r="B412" s="364" t="s">
        <v>1326</v>
      </c>
      <c r="C412" s="39" t="str">
        <f t="shared" si="24"/>
        <v>LABType</v>
      </c>
      <c r="D412" s="365" t="s">
        <v>1325</v>
      </c>
      <c r="E412" s="41" t="s">
        <v>1491</v>
      </c>
      <c r="F412" s="41" t="s">
        <v>1472</v>
      </c>
      <c r="G412" s="41" t="s">
        <v>1473</v>
      </c>
      <c r="H412" s="374" t="s">
        <v>1328</v>
      </c>
      <c r="I412" s="375" t="s">
        <v>1329</v>
      </c>
      <c r="J412" s="375" t="s">
        <v>1320</v>
      </c>
      <c r="K412" s="375" t="s">
        <v>1330</v>
      </c>
      <c r="L412" s="374" t="s">
        <v>1322</v>
      </c>
      <c r="M412" s="265" t="s">
        <v>102</v>
      </c>
      <c r="N412" s="374" t="s">
        <v>1323</v>
      </c>
      <c r="O412" s="376"/>
      <c r="P412" s="371">
        <v>45536</v>
      </c>
      <c r="Q412" s="377"/>
      <c r="R412" s="378">
        <v>17130</v>
      </c>
      <c r="S412" s="378">
        <v>17130</v>
      </c>
      <c r="T412" s="368" t="s">
        <v>1324</v>
      </c>
      <c r="U412" s="205" t="s">
        <v>386</v>
      </c>
      <c r="V412" s="205"/>
      <c r="W412" s="392" t="s">
        <v>1615</v>
      </c>
    </row>
    <row r="413" spans="1:23" ht="15.75" x14ac:dyDescent="0.25">
      <c r="B413" s="341"/>
      <c r="C413" s="341"/>
    </row>
  </sheetData>
  <autoFilter ref="A1:W412" xr:uid="{C43D0C54-8794-4B64-A6C7-CC21591B54E4}"/>
  <mergeCells count="12">
    <mergeCell ref="P91:P114"/>
    <mergeCell ref="T91:T114"/>
    <mergeCell ref="T136:T161"/>
    <mergeCell ref="L136:L161"/>
    <mergeCell ref="M136:M161"/>
    <mergeCell ref="N136:N161"/>
    <mergeCell ref="P136:P161"/>
    <mergeCell ref="J163:J164"/>
    <mergeCell ref="K163:K164"/>
    <mergeCell ref="M163:M164"/>
    <mergeCell ref="K107:K114"/>
    <mergeCell ref="M107:M114"/>
  </mergeCells>
  <hyperlinks>
    <hyperlink ref="T2" r:id="rId1" xr:uid="{CF9DF499-67F7-4231-89DD-AD2B27C9727E}"/>
    <hyperlink ref="T3" r:id="rId2" display="mailto:Katerina.Zachova@fnol.cz" xr:uid="{17927EB3-8930-4D6F-8B72-94B4246BA13D}"/>
    <hyperlink ref="T4" r:id="rId3" display="mailto:Katerina.Zachova@fnol.cz" xr:uid="{D25A1E1E-3D1F-4DE1-8437-98941FCEC616}"/>
    <hyperlink ref="T5" r:id="rId4" display="mailto:Katerina.Zachova@fnol.cz" xr:uid="{4EB44082-0C30-4BD1-883A-AE1E5337179C}"/>
    <hyperlink ref="T7" r:id="rId5" display="mailto:Veronika.Kucerova@fnol.cz" xr:uid="{E89F7ADD-6CB9-4070-9650-6F7AF64D1503}"/>
    <hyperlink ref="T6" r:id="rId6" display="mailto:Veronika.Kucerova@fnol.cz" xr:uid="{F7D902AB-0817-4430-A639-9D769E9C224D}"/>
    <hyperlink ref="T8" r:id="rId7" display="mailto:Veronika.Kucerova@fnol.cz" xr:uid="{7B505A1A-5F0E-4419-8AD3-0433927A39B0}"/>
    <hyperlink ref="T9" r:id="rId8" display="mailto:Veronika.Kucerova@fnol.cz" xr:uid="{8BA8AB6A-8035-4238-BC69-ABDB654CAAB5}"/>
    <hyperlink ref="T10" r:id="rId9" xr:uid="{C57D5406-5A9E-44FF-A683-F0F37417219B}"/>
    <hyperlink ref="T11" r:id="rId10" xr:uid="{4E9F5736-1582-4FB2-8C87-6C5383990D4D}"/>
    <hyperlink ref="T12" r:id="rId11" xr:uid="{1463871F-D04E-44B1-A0A0-BAED431C01C9}"/>
    <hyperlink ref="T13" r:id="rId12" xr:uid="{8EAA89A1-174A-46AF-974B-7CC21F91CD20}"/>
    <hyperlink ref="T91" r:id="rId13" xr:uid="{C8510CB8-D629-4AA0-8AA4-CE23A54E2497}"/>
    <hyperlink ref="T128" r:id="rId14" xr:uid="{C0BB3CA6-84FD-4629-8F52-3F4084A22D2B}"/>
    <hyperlink ref="T129:T135" r:id="rId15" display="veronika.sidova@fnol.cz" xr:uid="{ED11702B-979B-4508-8454-163BCF8D344A}"/>
    <hyperlink ref="T136" r:id="rId16" xr:uid="{32A82DF8-BBB9-4FAB-8BA3-E34B66D9CE88}"/>
    <hyperlink ref="I283" r:id="rId17" tooltip="QIAGEN Plasmid Midi Kit (100)" display="https://www.qiagen.com/products/discovery-and-translational-research/dna-rna-purification/dna-purification/plasmid-dna/qiagen-plasmid-kits?catno=12145" xr:uid="{383BC5DF-EC29-4411-8213-3B8BB452C1DD}"/>
    <hyperlink ref="T346" r:id="rId18" xr:uid="{CD2D9D48-1588-4B7C-8B92-50A3A33E21BE}"/>
  </hyperlinks>
  <pageMargins left="0.70866141732283472" right="0.70866141732283472" top="0.39370078740157483" bottom="0.39370078740157483" header="0.19685039370078741" footer="0.31496062992125984"/>
  <pageSetup paperSize="9" scale="24" fitToHeight="0" orientation="landscape" r:id="rId19"/>
  <headerFooter>
    <oddFooter>&amp;C&amp;P/&amp;N</oddFooter>
  </headerFooter>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vt:i4>
      </vt:variant>
    </vt:vector>
  </HeadingPairs>
  <TitlesOfParts>
    <vt:vector size="13" baseType="lpstr">
      <vt:lpstr>vazba na přístroj</vt:lpstr>
      <vt:lpstr>dle zboží</vt:lpstr>
      <vt:lpstr>dle odb garanta</vt:lpstr>
      <vt:lpstr>grant</vt:lpstr>
      <vt:lpstr>dle grantu</vt:lpstr>
      <vt:lpstr>řešitel</vt:lpstr>
      <vt:lpstr>dle kat čísla</vt:lpstr>
      <vt:lpstr>dle firem</vt:lpstr>
      <vt:lpstr>zdrav. mat</vt:lpstr>
      <vt:lpstr>zdrav. mat +fin objemy FNOL</vt:lpstr>
      <vt:lpstr>granty</vt:lpstr>
      <vt:lpstr>grant!Názvy_tisku</vt:lpstr>
      <vt:lpstr>grant!Oblast_tisku</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Ondráčková Kateřina, Ing., MHA</dc:creator>
  <cp:lastModifiedBy>Dočkalová Zuzana, Mgr.</cp:lastModifiedBy>
  <cp:lastPrinted>2024-10-10T06:35:51Z</cp:lastPrinted>
  <dcterms:created xsi:type="dcterms:W3CDTF">2024-09-02T13:07:00Z</dcterms:created>
  <dcterms:modified xsi:type="dcterms:W3CDTF">2024-10-14T13:46:32Z</dcterms:modified>
</cp:coreProperties>
</file>