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O:\_3 Plánování VZ\2023\DIAGNOSTIKA\"/>
    </mc:Choice>
  </mc:AlternateContent>
  <xr:revisionPtr revIDLastSave="0" documentId="13_ncr:1_{194FB9A5-CC0C-4F47-9365-C4B14A866FA0}" xr6:coauthVersionLast="36" xr6:coauthVersionMax="36" xr10:uidLastSave="{00000000-0000-0000-0000-000000000000}"/>
  <bookViews>
    <workbookView xWindow="0" yWindow="0" windowWidth="28800" windowHeight="11625" tabRatio="564" activeTab="7" xr2:uid="{11DE11EA-B8D5-4553-B579-C9DFE6CC618B}"/>
  </bookViews>
  <sheets>
    <sheet name="HOK" sheetId="2" r:id="rId1"/>
    <sheet name="PATOL" sheetId="9" r:id="rId2"/>
    <sheet name="TO" sheetId="8" r:id="rId3"/>
    <sheet name="MIKRO" sheetId="3" r:id="rId4"/>
    <sheet name="GEN" sheetId="4" r:id="rId5"/>
    <sheet name="OKB" sheetId="5" r:id="rId6"/>
    <sheet name="IMUNO" sheetId="7" r:id="rId7"/>
    <sheet name="FNOL " sheetId="10" r:id="rId8"/>
    <sheet name="Detailní seznam" sheetId="1" r:id="rId9"/>
  </sheets>
  <definedNames>
    <definedName name="_xlnm._FilterDatabase" localSheetId="8" hidden="1">'Detailní seznam'!$A$3:$N$67</definedName>
    <definedName name="_xlnm.Print_Titles" localSheetId="8">'Detailní seznam'!$3:$3</definedName>
    <definedName name="_xlnm.Print_Area" localSheetId="8">'Detailní seznam'!$A$1:$N$63</definedName>
    <definedName name="_xlnm.Print_Area" localSheetId="0">HOK!$A$1:$E$24</definedName>
  </definedNames>
  <calcPr calcId="191029"/>
  <pivotCaches>
    <pivotCache cacheId="542" r:id="rId10"/>
    <pivotCache cacheId="553" r:id="rId11"/>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8" i="1" l="1"/>
  <c r="H62" i="1" l="1"/>
  <c r="H43" i="1" l="1"/>
  <c r="J50" i="1" l="1"/>
  <c r="J65" i="1" l="1"/>
  <c r="J64" i="1"/>
  <c r="J7" i="1" l="1"/>
  <c r="J53" i="1" l="1"/>
  <c r="H28" i="1" l="1"/>
  <c r="J46" i="1" l="1"/>
  <c r="H35" i="1"/>
  <c r="H32" i="1"/>
  <c r="J32" i="1" s="1"/>
  <c r="H36" i="1"/>
  <c r="J36" i="1" s="1"/>
  <c r="J37" i="1"/>
  <c r="J38" i="1"/>
  <c r="J39" i="1"/>
  <c r="J40" i="1"/>
  <c r="J41" i="1"/>
  <c r="J42" i="1"/>
  <c r="J30" i="1"/>
  <c r="J31" i="1"/>
  <c r="J29" i="1"/>
  <c r="H27" i="1"/>
  <c r="J15" i="1" l="1"/>
  <c r="J8" i="1"/>
  <c r="J35" i="1" l="1"/>
  <c r="H34" i="1" l="1"/>
  <c r="H23" i="1" l="1"/>
  <c r="H22" i="1"/>
  <c r="H25" i="1"/>
  <c r="H21" i="1" l="1"/>
  <c r="H12" i="1"/>
  <c r="J11" i="1"/>
  <c r="H45" i="1" l="1"/>
  <c r="H56" i="1"/>
  <c r="J59" i="1" l="1"/>
  <c r="H61" i="1"/>
  <c r="J61" i="1" l="1"/>
  <c r="J21" i="1" l="1"/>
  <c r="J18" i="1"/>
  <c r="J19" i="1"/>
  <c r="J20" i="1"/>
  <c r="H10" i="1"/>
  <c r="J6" i="1" l="1"/>
  <c r="H47" i="1" l="1"/>
  <c r="J33" i="1"/>
  <c r="J26" i="1" l="1"/>
  <c r="J17" i="1"/>
  <c r="J16" i="1"/>
  <c r="J14" i="1"/>
  <c r="J13" i="1"/>
  <c r="J12" i="1" l="1"/>
  <c r="J25" i="1"/>
  <c r="J34" i="1"/>
  <c r="J24" i="1" l="1"/>
  <c r="J23" i="1"/>
  <c r="J62" i="1" l="1"/>
  <c r="H2" i="1"/>
  <c r="J22" i="1"/>
  <c r="J48" i="1"/>
  <c r="J47" i="1"/>
  <c r="J49" i="1"/>
  <c r="J51" i="1"/>
  <c r="J52" i="1"/>
  <c r="J54" i="1"/>
  <c r="J55" i="1"/>
  <c r="J56" i="1"/>
  <c r="J44" i="1"/>
  <c r="J45" i="1"/>
  <c r="J43" i="1"/>
  <c r="J6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Ondráčková Kateřina, Ing., MHA</author>
    <author>Zemánková Lenka, PharmDr., Ph.D.</author>
  </authors>
  <commentList>
    <comment ref="H8" authorId="0" shapeId="0" xr:uid="{879085C5-6CF6-41E3-A25F-1D1F68B57480}">
      <text>
        <r>
          <rPr>
            <b/>
            <sz val="9"/>
            <color indexed="81"/>
            <rFont val="Tahoma"/>
            <family val="2"/>
            <charset val="238"/>
          </rPr>
          <t>Ondráčková Kateřina, Ing., MHA:</t>
        </r>
        <r>
          <rPr>
            <sz val="9"/>
            <color indexed="81"/>
            <rFont val="Tahoma"/>
            <family val="2"/>
            <charset val="238"/>
          </rPr>
          <t xml:space="preserve">
přidané markery - dosoutěžit
původní VZ 17mil Kč/6let</t>
        </r>
      </text>
    </comment>
    <comment ref="H38" authorId="0" shapeId="0" xr:uid="{D82719E8-E5BA-4012-9874-A55D1419705B}">
      <text>
        <r>
          <rPr>
            <b/>
            <sz val="9"/>
            <color indexed="81"/>
            <rFont val="Tahoma"/>
            <family val="2"/>
            <charset val="238"/>
          </rPr>
          <t>Ondráčková Kateřina, Ing., MHA:</t>
        </r>
        <r>
          <rPr>
            <sz val="9"/>
            <color indexed="81"/>
            <rFont val="Tahoma"/>
            <family val="2"/>
            <charset val="238"/>
          </rPr>
          <t xml:space="preserve">
hodnota přístroje</t>
        </r>
      </text>
    </comment>
    <comment ref="H49" authorId="1" shapeId="0" xr:uid="{64AEAF8C-DEDB-4316-A2F6-193872439489}">
      <text>
        <r>
          <rPr>
            <b/>
            <sz val="9"/>
            <color indexed="81"/>
            <rFont val="Tahoma"/>
            <family val="2"/>
            <charset val="238"/>
          </rPr>
          <t>Zemánková Lenka, PharmDr., Ph.D.:</t>
        </r>
        <r>
          <rPr>
            <sz val="9"/>
            <color indexed="81"/>
            <rFont val="Tahoma"/>
            <family val="2"/>
            <charset val="238"/>
          </rPr>
          <t xml:space="preserve">
cena přístroje</t>
        </r>
      </text>
    </comment>
    <comment ref="H55" authorId="0" shapeId="0" xr:uid="{6D42022E-14B0-4CD5-9B7E-AB38B13149F1}">
      <text>
        <r>
          <rPr>
            <b/>
            <sz val="9"/>
            <color indexed="81"/>
            <rFont val="Tahoma"/>
            <family val="2"/>
            <charset val="238"/>
          </rPr>
          <t>Ondráčková Kateřina, Ing., MHA:</t>
        </r>
        <r>
          <rPr>
            <sz val="9"/>
            <color indexed="81"/>
            <rFont val="Tahoma"/>
            <family val="2"/>
            <charset val="238"/>
          </rPr>
          <t xml:space="preserve">
přístroj 6 mil Kč</t>
        </r>
      </text>
    </comment>
  </commentList>
</comments>
</file>

<file path=xl/sharedStrings.xml><?xml version="1.0" encoding="utf-8"?>
<sst xmlns="http://schemas.openxmlformats.org/spreadsheetml/2006/main" count="1054" uniqueCount="315">
  <si>
    <t>pořad.č.</t>
  </si>
  <si>
    <t>název VZ</t>
  </si>
  <si>
    <t>laboratoř</t>
  </si>
  <si>
    <t>bližší specifikace</t>
  </si>
  <si>
    <t>systém VZ</t>
  </si>
  <si>
    <t>DG obrat/rok</t>
  </si>
  <si>
    <t>vypisujeme na roky</t>
  </si>
  <si>
    <t>předpokládaná hodnota</t>
  </si>
  <si>
    <t>aktuální stav zakázky</t>
  </si>
  <si>
    <t>reagenční leasing</t>
  </si>
  <si>
    <t>OKB</t>
  </si>
  <si>
    <t>tumor A</t>
  </si>
  <si>
    <t>Imunochemická vyšetření</t>
  </si>
  <si>
    <t>rozpracováno</t>
  </si>
  <si>
    <t>SMA novorozenecký genetický screening</t>
  </si>
  <si>
    <t>GENETIKA</t>
  </si>
  <si>
    <t>pro novorozenecké</t>
  </si>
  <si>
    <t>zbývá</t>
  </si>
  <si>
    <t>ODLOŽENO, není centrum;návaznost na pilotní projekt 2letý</t>
  </si>
  <si>
    <t>poznámka</t>
  </si>
  <si>
    <t>HOK</t>
  </si>
  <si>
    <t>LIGHT CYCLER fluorochromy</t>
  </si>
  <si>
    <t>otevřený systém</t>
  </si>
  <si>
    <t>monoklonální protilátky;předchozí HOK3 brand2019;EXBIO, ITA, BC, LIFE,scintil, sigma</t>
  </si>
  <si>
    <t>VZ Diagnostika, výpůjčky</t>
  </si>
  <si>
    <t>Antigenní testy</t>
  </si>
  <si>
    <t>covid</t>
  </si>
  <si>
    <t>TO</t>
  </si>
  <si>
    <t>2 analyzátory - krevní obraz a transf přípravky OPAKOVÁNÍ VZ</t>
  </si>
  <si>
    <t>brand</t>
  </si>
  <si>
    <t>IMUNOLOGIE</t>
  </si>
  <si>
    <t>TECAN, GENETICKÝ ANAL,NICON,IZOLÁTOR, LEICA, MINDRAY, MISEQ, CN, FLUOROMETR, TŘEPAČKA</t>
  </si>
  <si>
    <t>Stanovení HLA</t>
  </si>
  <si>
    <t xml:space="preserve">Diagnostika EXP.MED a IVF  </t>
  </si>
  <si>
    <t>EXP MEDICINA</t>
  </si>
  <si>
    <t xml:space="preserve">Diagnostika  MIKRO  III. </t>
  </si>
  <si>
    <t>předchozí MIKR3 brand2019Biorad 278 000, Biovend 316 000,Gali 391 000, OXID CZ 363 000,DYNEXTE 416 000, TRIOS 155 000,SIGMAL 138 000,VIDIA 194 000, BIOMERI 575 000, TRIOS 245 000, BIOMEDI 878 000, GALI 306 000, LABOSER 94 000, ALERE 174 000</t>
  </si>
  <si>
    <t>ENOCH NVSEQ</t>
  </si>
  <si>
    <t>ENOCH- neurologie; sekvenování</t>
  </si>
  <si>
    <t xml:space="preserve">Diagnostika  MIKRO  II. </t>
  </si>
  <si>
    <t>předchozí MIKR1 Brand2019: cfx96:GENETIC 2 775 000;Medista 1 010 000, Roche 273000, Trios 869 000, Test line 356 000, Ascomed 717 000,Dynexla 876 000, Trios 2 729 000</t>
  </si>
  <si>
    <t>onko R</t>
  </si>
  <si>
    <t>PT link</t>
  </si>
  <si>
    <t>PATOLOGIE</t>
  </si>
  <si>
    <t>POCT analyzátory 2ks</t>
  </si>
  <si>
    <t>1IK, Urgent</t>
  </si>
  <si>
    <t>rocheX radiometr X siemens</t>
  </si>
  <si>
    <t>NAT (serologie)</t>
  </si>
  <si>
    <t>Diagnostika IMUNO I.</t>
  </si>
  <si>
    <t>Diagnostika IMUNO II.</t>
  </si>
  <si>
    <t>Předáno OVZ</t>
  </si>
  <si>
    <t>Hotové</t>
  </si>
  <si>
    <t>Rozpracováno</t>
  </si>
  <si>
    <t>výpůjčka na 3 měsíce protokol, dg pro automat - dělají ručně</t>
  </si>
  <si>
    <t>medista X medesa X biorad X sebia</t>
  </si>
  <si>
    <t>Sebia - vypovězená smlouva biovendor</t>
  </si>
  <si>
    <t>výpověd změna distributora- Sebia. Repete na 5 let</t>
  </si>
  <si>
    <t>Táborský, Kutěj požadují po OKB</t>
  </si>
  <si>
    <t>Array CGH reader</t>
  </si>
  <si>
    <t>ELISA reader</t>
  </si>
  <si>
    <t>hematologický analyzátor</t>
  </si>
  <si>
    <t xml:space="preserve">Kapilární elektroforéza </t>
  </si>
  <si>
    <t>(prázdné)</t>
  </si>
  <si>
    <t>Celkový součet</t>
  </si>
  <si>
    <t>zadáno v inv.plánu na 2023:</t>
  </si>
  <si>
    <t>2.3.</t>
  </si>
  <si>
    <t>array CGH reader</t>
  </si>
  <si>
    <t>Ceveron alpha</t>
  </si>
  <si>
    <t>Izolátory DNA</t>
  </si>
  <si>
    <t>2.2.</t>
  </si>
  <si>
    <t>Izolátor DNA</t>
  </si>
  <si>
    <t>Kapalinový chromatograf/hmotnostní spektrometrie</t>
  </si>
  <si>
    <t>5-populační hematologický analyzátor s příslušenstvím</t>
  </si>
  <si>
    <t xml:space="preserve">Vysokokapacitní sekvenátor </t>
  </si>
  <si>
    <t>Spektrální buněčný analyzátor</t>
  </si>
  <si>
    <t>Scanner genetických map</t>
  </si>
  <si>
    <t>Genetický analyzátor pro sekvenování nové generace (NGS) kompaktního formátu</t>
  </si>
  <si>
    <t>Ultrarychlý point-of-care PCR</t>
  </si>
  <si>
    <t>Roche MagNa končí podpora (Skulová Nela)</t>
  </si>
  <si>
    <t>mají zápůjčku do konec 2023 (QIAcube)</t>
  </si>
  <si>
    <t>Součet z předpokládaná hodnota</t>
  </si>
  <si>
    <t xml:space="preserve">Diagnostika HOK </t>
  </si>
  <si>
    <t>výpůjčka, sysmex 3 přístroje</t>
  </si>
  <si>
    <t xml:space="preserve">měsíc předání na OVZ </t>
  </si>
  <si>
    <t>oddělení</t>
  </si>
  <si>
    <t>molekulární biologie</t>
  </si>
  <si>
    <t>koagulace</t>
  </si>
  <si>
    <t>průtoková cytometrie</t>
  </si>
  <si>
    <t>Diagnostika pro vyšetření základního krevního obrazu s výpůjčkou</t>
  </si>
  <si>
    <t>dr.Urbánková</t>
  </si>
  <si>
    <t>schv., místo ABI PRISM končí podpora, 8 kapilár, Sanger sekv./fragment.analýzy, ThermoFisher</t>
  </si>
  <si>
    <t>menší - ale obnova linky 2024 - Mgr.Juráňová - v plánu za stroj co 8 let je funkční/využíván jako náhradní</t>
  </si>
  <si>
    <t>koagulační labor. - IV.</t>
  </si>
  <si>
    <t>koagulometr s fluorescencí - III.</t>
  </si>
  <si>
    <t>mají 2 nové cyclery z Reactu</t>
  </si>
  <si>
    <t>pro nové infekční</t>
  </si>
  <si>
    <t>testline, microarray plus reader</t>
  </si>
  <si>
    <t>westernbloty ELISA- mononukleosa, borelioza</t>
  </si>
  <si>
    <t>opakování SN admin hradec</t>
  </si>
  <si>
    <t>LEM</t>
  </si>
  <si>
    <t>DOC VODIČKA</t>
  </si>
  <si>
    <t>reagenční leasing/brand</t>
  </si>
  <si>
    <t>zatím neschváleno v Inv plánu</t>
  </si>
  <si>
    <t>Diagnostika pro OKB</t>
  </si>
  <si>
    <t>??</t>
  </si>
  <si>
    <t>EnVision kit HPST - 10 kitů na 2 roky</t>
  </si>
  <si>
    <t>Protilátky a reagencie (předchozí PAT V.VZ-2021-000004)</t>
  </si>
  <si>
    <t>nab.do17.1.</t>
  </si>
  <si>
    <t>možnost HPLC i CE metody</t>
  </si>
  <si>
    <t>NGS sekvenace HLA genů na illumina Miseq</t>
  </si>
  <si>
    <t>DG příprava knihovny + SW pro analýzu (přístroje mají)</t>
  </si>
  <si>
    <t>array CGH</t>
  </si>
  <si>
    <t>Cytogenetika - sondy</t>
  </si>
  <si>
    <t>spotřebák ke stávajícím přístrojům - polymerasy, RNA/DNA kity</t>
  </si>
  <si>
    <t>dodavatel LACOMED, přístroj na dobu neurčitou vypůjčen od 2019 (SSML-2019-001985, r.v.2018)</t>
  </si>
  <si>
    <t>vyšetření 15-3 (1,3mil), SCC (900tis.), cyfra (670tis.)</t>
  </si>
  <si>
    <t>spotřebák ke stávajícím přístrojům - protilátky HOK III.2019</t>
  </si>
  <si>
    <t>Genetický analyzátor pro sekvenace, kapilární elfo</t>
  </si>
  <si>
    <t>QIAcube, prodlouženo do 11/23</t>
  </si>
  <si>
    <t>Izolace DNA+RNA VÝPŮJČKA MagNa</t>
  </si>
  <si>
    <t xml:space="preserve">Izolace DNA+VÝPŮJČKA </t>
  </si>
  <si>
    <t>Koagulace III VÝPŮJČKA fluorescenční</t>
  </si>
  <si>
    <t>OBMI hodnotí soutěž 1 výkonný (5mil) nahradí 2 stávající staré od ITA</t>
  </si>
  <si>
    <t>zadáno v inv.plánu 2023</t>
  </si>
  <si>
    <t>dodavatel The Binding Site s.r.o., výpůjčka od 2017</t>
  </si>
  <si>
    <t>molekulárně biologické vyšetření u dárců krve- západonilská horečka</t>
  </si>
  <si>
    <t>Diagnostika pro TO mix</t>
  </si>
  <si>
    <t>Diagnostika patologie PROTILÁTKY</t>
  </si>
  <si>
    <t>FNOL</t>
  </si>
  <si>
    <t>reagenční leasing??</t>
  </si>
  <si>
    <t>Diagnostika  MIKRO  4.</t>
  </si>
  <si>
    <t>Součet z DG obrat/rok</t>
  </si>
  <si>
    <t>Opakování výpůjček linky na hemotologická vyšetření</t>
  </si>
  <si>
    <t>HOK, GEN</t>
  </si>
  <si>
    <r>
      <t>výpůjčka, HPST, i pro</t>
    </r>
    <r>
      <rPr>
        <sz val="10"/>
        <color rgb="FFFF0000"/>
        <rFont val="Arial"/>
        <family val="2"/>
        <charset val="238"/>
      </rPr>
      <t xml:space="preserve"> genetiku</t>
    </r>
    <r>
      <rPr>
        <sz val="10"/>
        <color theme="1"/>
        <rFont val="Arial"/>
        <family val="2"/>
        <charset val="238"/>
      </rPr>
      <t xml:space="preserve"> 1,5mil Kč</t>
    </r>
  </si>
  <si>
    <t>Diagnostika genetika</t>
  </si>
  <si>
    <t>původně:Genetic 368 000,HPST 137000, Intellmed 932 000, Intimex 267 000, Kdobch 72 000, Life 761 000, Roche 624 000, Eastpor 483 000, Pentagen 710 000</t>
  </si>
  <si>
    <t>dodav.Alogo (1,7mil.) - hybridiz.XL proby MetaSystems; Pragostem (591tis.) - proby ZytoLight; Intimex (225tis.)</t>
  </si>
  <si>
    <t>mikroskop koupě; předchozí je HOK1brand i HOK2brand2019, HOK9brand2021 (VZ-2021-000659)</t>
  </si>
  <si>
    <t xml:space="preserve">ITA (850tis.), Exbio (658tis.), </t>
  </si>
  <si>
    <t>sekvenování</t>
  </si>
  <si>
    <t>Roche (667tis.) - VZ-2021-000695 platí do 11/23</t>
  </si>
  <si>
    <t>Diagnostika pro TO výroba - infekční markery pac./dárci</t>
  </si>
  <si>
    <t>ANTI HCV RGT 2000TEST, HCV Ag Reagent Kit pro Architect analyzátor</t>
  </si>
  <si>
    <t>ID-Card DiaClon Anti-Jkb,Anti-Jka,Anti-N,Anti-M,..; ID-Card Anti-Cw,Anti-Dia, Fyb…</t>
  </si>
  <si>
    <t>Diagnostika pro TO Grifols</t>
  </si>
  <si>
    <t>antisera pro určování ABO a Rh</t>
  </si>
  <si>
    <t>pouze manuálně, není přístroj (jen centrif.,inkub) -Šianská</t>
  </si>
  <si>
    <t>IH-500, IH-1000 BioRAd - do 2026 platná výpůjčka</t>
  </si>
  <si>
    <t>exbio; ascomed;apr; trios; ivt imuno; …</t>
  </si>
  <si>
    <t>HPST (1,5mil), ROCHE (460tis.), BARIA (450tis.), Pragostem (400tis.)</t>
  </si>
  <si>
    <t>Diagnostika pro OKB: laboratoř DMP</t>
  </si>
  <si>
    <t>laboratoř DMP</t>
  </si>
  <si>
    <t>pro BRAHMS Kryptor, markery betahCG, sFLt1 (preeklampsie)</t>
  </si>
  <si>
    <t>The Binding Site s.r.o. -pro Optilite, dg u onko pac. kappa (κ) and lambda (λ) free light chains</t>
  </si>
  <si>
    <t>Diagnostika pro urgentní péči Radiometer</t>
  </si>
  <si>
    <t>MIKRO</t>
  </si>
  <si>
    <r>
      <t xml:space="preserve">předchozí MIKR2 brand2019; </t>
    </r>
    <r>
      <rPr>
        <b/>
        <sz val="10"/>
        <color theme="1"/>
        <rFont val="Arial"/>
        <family val="2"/>
        <charset val="238"/>
      </rPr>
      <t>LIAISON XL serologie</t>
    </r>
  </si>
  <si>
    <t>Spotřební materiál pro Liaison XL (Diasorin) r.v 2017 ©</t>
  </si>
  <si>
    <t>Abbott Architect- další přístroj- výpůjčka,rok výroby 2007(2016) a 2010 (oba C) - naplánovat výpůjčku</t>
  </si>
  <si>
    <t>Gali (1mil.)</t>
  </si>
  <si>
    <r>
      <rPr>
        <b/>
        <sz val="11"/>
        <color theme="1"/>
        <rFont val="Calibri"/>
        <family val="2"/>
        <charset val="238"/>
        <scheme val="minor"/>
      </rPr>
      <t xml:space="preserve">COVID: </t>
    </r>
    <r>
      <rPr>
        <sz val="11"/>
        <color theme="1"/>
        <rFont val="Calibri"/>
        <family val="2"/>
        <charset val="238"/>
        <scheme val="minor"/>
      </rPr>
      <t>Izolační kit NX-48 Viral NA Kit pro přístroj Nextractor</t>
    </r>
  </si>
  <si>
    <t>Diagnostika  MIKRO</t>
  </si>
  <si>
    <r>
      <t xml:space="preserve">BioRad (350tis.), dg rezist. Biovendor (290tis.), Gali (600tis.), Oxoid (450tis.), Vidia (169tis.), Merck(45tis.), BioMerieux (840tis.), Biomedica (806tis.), Laboserv (132tis.), </t>
    </r>
    <r>
      <rPr>
        <sz val="8"/>
        <color theme="1"/>
        <rFont val="Arial"/>
        <family val="2"/>
        <charset val="238"/>
      </rPr>
      <t>Alere BinaxNOW</t>
    </r>
    <r>
      <rPr>
        <sz val="10"/>
        <color theme="1"/>
        <rFont val="Arial"/>
        <family val="2"/>
        <charset val="238"/>
      </rPr>
      <t xml:space="preserve"> Abbott (257tis.)</t>
    </r>
  </si>
  <si>
    <t>Medisco, LAbMark, Ceemed, ITA, Čaderský, ITEST, Diagnostica, BD,….</t>
  </si>
  <si>
    <t>HEV, HAV - Molbio Chip-based RealtimePCR (Truenat od AxonLAb)</t>
  </si>
  <si>
    <t>brand, výp2027</t>
  </si>
  <si>
    <t>brand, výp2026</t>
  </si>
  <si>
    <r>
      <t xml:space="preserve">RADIOMETER akutní medicína VZ-2015-000027stále drží ceny- </t>
    </r>
    <r>
      <rPr>
        <sz val="10"/>
        <color theme="1" tint="4.9989318521683403E-2"/>
        <rFont val="Arial"/>
        <family val="2"/>
        <charset val="238"/>
      </rPr>
      <t>na neurčito;</t>
    </r>
    <r>
      <rPr>
        <sz val="10"/>
        <color theme="1"/>
        <rFont val="Arial"/>
        <family val="2"/>
        <charset val="238"/>
      </rPr>
      <t xml:space="preserve"> Stroj OKB 2018 ©</t>
    </r>
  </si>
  <si>
    <t>brand, výp2025</t>
  </si>
  <si>
    <t>POCT PCR pro vyšetření infekcí</t>
  </si>
  <si>
    <t>Axonlab- Molbio; uzavřený sys; POCT; hep A,E, malárie, covid, MTB</t>
  </si>
  <si>
    <t>brand/výp</t>
  </si>
  <si>
    <t>Diagnostika IMUNO III.</t>
  </si>
  <si>
    <t>diagnostika - kost</t>
  </si>
  <si>
    <t xml:space="preserve">roche  </t>
  </si>
  <si>
    <t>pro kalcitonin</t>
  </si>
  <si>
    <t>předchozí MIKR1 Brand2019: cfx96:GENETIC 2 775 000;Medista 1 010 000, Roche 273000, Trios 869 000, Test line 356 000, Ascomed 717 000,Dynexla 876 000, Trios 2 729 001</t>
  </si>
  <si>
    <t>Diagnostika  MIKRO  I. 2</t>
  </si>
  <si>
    <t>PCR assays: Allplex Medista (2,3mil), Altona/QiAgene Genetica (2,3mil), GeneProof (1,3mil.), Altona BioTech (1,2mil), ; medista 2022 a 2017</t>
  </si>
  <si>
    <t>brand/výp23</t>
  </si>
  <si>
    <t>Diagnostika  MIKRO  I. 1 pro PCR</t>
  </si>
  <si>
    <t>brand/výp26</t>
  </si>
  <si>
    <t xml:space="preserve">nové metody </t>
  </si>
  <si>
    <t>Diagnostika IMUNO I. Průtoková cytometrie</t>
  </si>
  <si>
    <t>výp?</t>
  </si>
  <si>
    <r>
      <rPr>
        <b/>
        <sz val="10"/>
        <color theme="1"/>
        <rFont val="Arial"/>
        <family val="2"/>
        <charset val="238"/>
      </rPr>
      <t>cyclery PCR</t>
    </r>
    <r>
      <rPr>
        <sz val="10"/>
        <color theme="1"/>
        <rFont val="Arial"/>
        <family val="2"/>
        <charset val="238"/>
      </rPr>
      <t xml:space="preserve">: </t>
    </r>
    <r>
      <rPr>
        <i/>
        <sz val="10"/>
        <color theme="1"/>
        <rFont val="Arial"/>
        <family val="2"/>
        <charset val="238"/>
      </rPr>
      <t>LinkSeq</t>
    </r>
    <r>
      <rPr>
        <sz val="10"/>
        <color theme="1"/>
        <rFont val="Arial"/>
        <family val="2"/>
        <charset val="238"/>
      </rPr>
      <t xml:space="preserve"> Biomedica (1mil.), </t>
    </r>
    <r>
      <rPr>
        <i/>
        <sz val="10"/>
        <color theme="1"/>
        <rFont val="Arial"/>
        <family val="2"/>
        <charset val="238"/>
      </rPr>
      <t>Genovision</t>
    </r>
    <r>
      <rPr>
        <sz val="10"/>
        <color theme="1"/>
        <rFont val="Arial"/>
        <family val="2"/>
        <charset val="238"/>
      </rPr>
      <t xml:space="preserve"> Intersol (793tis.), JK Trading (262tis.), DynexTE, </t>
    </r>
    <r>
      <rPr>
        <b/>
        <sz val="10"/>
        <color theme="1"/>
        <rFont val="Arial"/>
        <family val="2"/>
        <charset val="238"/>
      </rPr>
      <t>ELISA reader:</t>
    </r>
    <r>
      <rPr>
        <sz val="10"/>
        <color theme="1"/>
        <rFont val="Arial"/>
        <family val="2"/>
        <charset val="238"/>
      </rPr>
      <t xml:space="preserve"> CEEMED (1mil.), </t>
    </r>
    <r>
      <rPr>
        <b/>
        <sz val="10"/>
        <color theme="1"/>
        <rFont val="Arial"/>
        <family val="2"/>
        <charset val="238"/>
      </rPr>
      <t>Tecan:</t>
    </r>
    <r>
      <rPr>
        <sz val="10"/>
        <color theme="1"/>
        <rFont val="Arial"/>
        <family val="2"/>
        <charset val="238"/>
      </rPr>
      <t xml:space="preserve"> Ascomed (1,2mil.), Gali (856tis.)</t>
    </r>
  </si>
  <si>
    <t>BD FACS CANTO</t>
  </si>
  <si>
    <t xml:space="preserve"> CYCLER BIORAD,BIOMETRA1, ELFO MAXPOWER, ELISA, FOTOMETR TECAN</t>
  </si>
  <si>
    <t>cyclery PCR: LinkSeq Biomedica (1mil.), Genovision Intersol (793tis.), JK Trading (262tis.), DynexTE, ELISA reader: CEEMED (1mil.), Tecan: Ascomed (1,2mil.), Gali (856tis.)</t>
  </si>
  <si>
    <t>dg pro přístroj Phadia 100 a 250 (alergeny, 4,3mil) r 2008, NefelometrBN2 (267tis.)(předch.VZ-2019-000545)</t>
  </si>
  <si>
    <t>brand/ výp?</t>
  </si>
  <si>
    <r>
      <t>Dg pro</t>
    </r>
    <r>
      <rPr>
        <b/>
        <sz val="10"/>
        <color theme="1"/>
        <rFont val="Arial"/>
        <family val="2"/>
        <charset val="238"/>
      </rPr>
      <t xml:space="preserve"> FACS: </t>
    </r>
    <r>
      <rPr>
        <sz val="10"/>
        <color theme="1"/>
        <rFont val="Arial"/>
        <family val="2"/>
        <charset val="238"/>
      </rPr>
      <t xml:space="preserve">Biomedica (3,2mil - kity </t>
    </r>
    <r>
      <rPr>
        <i/>
        <sz val="10"/>
        <color theme="1"/>
        <rFont val="Arial"/>
        <family val="2"/>
        <charset val="238"/>
      </rPr>
      <t>Labscreen</t>
    </r>
    <r>
      <rPr>
        <sz val="10"/>
        <color theme="1"/>
        <rFont val="Arial"/>
        <family val="2"/>
        <charset val="238"/>
      </rPr>
      <t xml:space="preserve"> a protilátky)+BectonD (400tis.), 2004; mindray 2017 = ITA (452tis)</t>
    </r>
  </si>
  <si>
    <t>PRŮTOKOVÁ CYTOMETRIE VZ-2022-001126</t>
  </si>
  <si>
    <t>genet.analyz.: AlleleSEQR HUGE (844tis.), IAB (870tis.), Miseq: Genetica (808tis.), FC: DynexLAb (837tis.);medisco (736tis)</t>
  </si>
  <si>
    <t>Dg pro FACS: Biomedica (3,2mil - kity Labscreen a protilátky)+BectonD (400tis.), 2004; mindray 2017 = ITA (452tis)</t>
  </si>
  <si>
    <r>
      <t xml:space="preserve">Diagnostika pro TO BioRad imunohematologický analyzátor IH500,IH1000 - </t>
    </r>
    <r>
      <rPr>
        <b/>
        <sz val="10"/>
        <color rgb="FF000000"/>
        <rFont val="Arial"/>
        <family val="2"/>
        <charset val="238"/>
      </rPr>
      <t>doplnění</t>
    </r>
    <r>
      <rPr>
        <sz val="10"/>
        <color rgb="FF000000"/>
        <rFont val="Arial"/>
        <family val="2"/>
        <charset val="238"/>
      </rPr>
      <t xml:space="preserve"> k VZ</t>
    </r>
  </si>
  <si>
    <t>Specifické IgE protilátky s výp. VZ-2020-000055</t>
  </si>
  <si>
    <t>ImageXplorer (MacroArrayDg)</t>
  </si>
  <si>
    <t>Alex kit - BioVendor do 04/26</t>
  </si>
  <si>
    <t>PCR cycler BioRad Opus (původně cfx)</t>
  </si>
  <si>
    <t>obměna přístroje-nyní biorad z r 2011; vyšetření RP1,RP4,covid (Allplex), CMV,EBV,BKV,HHV6,8,alfa (AltonaRealstar)</t>
  </si>
  <si>
    <t>Koagulace IV VÝPŮJČKA ELISA reader</t>
  </si>
  <si>
    <t>obnova koagulometr CEVERON (2008-C-Medista); Koagulometr s fluorogenní detekcí 3; vyšetření TGA</t>
  </si>
  <si>
    <t>obnova ELISA reader (1995); vyšetření PAI,t-PA</t>
  </si>
  <si>
    <t>navazuje z 2020, Dg brand 2021-MEDISTA (VZ-2021-000695)</t>
  </si>
  <si>
    <r>
      <t xml:space="preserve">PHADIA </t>
    </r>
    <r>
      <rPr>
        <sz val="10"/>
        <color rgb="FFFF0000"/>
        <rFont val="Arial"/>
        <family val="2"/>
        <charset val="238"/>
      </rPr>
      <t>(starý? 2008)</t>
    </r>
    <r>
      <rPr>
        <sz val="10"/>
        <color theme="1"/>
        <rFont val="Arial"/>
        <family val="2"/>
        <charset val="238"/>
      </rPr>
      <t>, NEFELOMETR BN2 (2020-C)</t>
    </r>
  </si>
  <si>
    <t xml:space="preserve">Glykovaný hemoglobin </t>
  </si>
  <si>
    <t>VZ-2023-000002</t>
  </si>
  <si>
    <t xml:space="preserve">opakovaná VZ -ELFO proteinů OKB </t>
  </si>
  <si>
    <t>VZ-2023-000003</t>
  </si>
  <si>
    <t>číslo VZ současné (nebo předchozí)</t>
  </si>
  <si>
    <t>Diagnostika pro TO BioRad imunohematologický analyzátor IH500,IH1000 - doplnění k VZ</t>
  </si>
  <si>
    <t>PHADIA (starý? 2008), NEFELOMETR BN2 (2020-C)</t>
  </si>
  <si>
    <t>VZ-2022-001226</t>
  </si>
  <si>
    <t>řídí na OKB; přístroje celá nemocnice</t>
  </si>
  <si>
    <t>Abbott Architect- další přístroj- výpůjčka,rok výroby 2007(2016) a 2010 (oba C)</t>
  </si>
  <si>
    <t>audit SUKL</t>
  </si>
  <si>
    <t>menší. Jaká vyšetření?původně brand MIKRO1/zvážit IVD stroj Cielo?</t>
  </si>
  <si>
    <t>navazuje z 2020, Ceveron alpha (cena 800tis.) MEDISTA X Biomedica (ST Genesia Stago; systém CAT Stago)</t>
  </si>
  <si>
    <t xml:space="preserve">Zybio Viral Nucleic Acid Extraction Reagent-96 izolací; </t>
  </si>
  <si>
    <t>Izolace viru SARS-CoV-2</t>
  </si>
  <si>
    <t>Detekce viru SARS-CoV-2</t>
  </si>
  <si>
    <t>SARS-COV-2PCR DETECTION KIT(3GENE PCR) 96 testů (Zybio)</t>
  </si>
  <si>
    <t>Izolace I.T.A. (7,6mil.) - nejvíc I.a II.2022. trend izolace+detekce 870tis./měsíc</t>
  </si>
  <si>
    <t>Detekce I.T.A. (5,6mil.) - nejvíc I.a II.2022. trend izolace+detekce 870tis./měsíc</t>
  </si>
  <si>
    <t>Izolace a detekce: XpertXpress SARS, RSV, HCV, HBV</t>
  </si>
  <si>
    <t>Diagnostika  MIKRO viry GeneExpert</t>
  </si>
  <si>
    <t>nVZ-2021-001011; VZ-2019-000114</t>
  </si>
  <si>
    <t>Biovendor (4mil), stroj GeneExpert16 z 2020 VZ-2019-000114 "Stanovení nukleové kyseliny viru hepatitidy C se záp. Analyz." pl.8/2023; Covid: 3mil.MIKRO + Urgent700tis.; Viry 1mil.</t>
  </si>
  <si>
    <t>VZ-2022-001416</t>
  </si>
  <si>
    <t>Diagnostika pro vyšetření infekčních markerů dárců krve</t>
  </si>
  <si>
    <t>SureScan Microarray Scanner CE-IVD (2015); SurePRint G3 CGH+SNP Microarray kit (1,6mil.)</t>
  </si>
  <si>
    <t>nVZ-2019-000598</t>
  </si>
  <si>
    <t>nVZ-2021-000834</t>
  </si>
  <si>
    <t>Dodavatel DG-BioTech (1,5mil.), PharmaTech (600tis.); přístroj MS (2014;2019;2009); anal.aminokyselin (2006)</t>
  </si>
  <si>
    <t>Novoroz.screening - MassChrom(1,4mil.) MassCheck; Neonatal Biotinidase kit- chromatografy, hm spektometry</t>
  </si>
  <si>
    <t>Příprava knihovny pro NGS</t>
  </si>
  <si>
    <t>SwiftNorm.Ampl.Panel (SNAP)Core Kit(4x96rxns)1/4pcs</t>
  </si>
  <si>
    <t>SNAP Kits -NGS on Illumina® sequenc. (SwiftBiosciences) dod.HPST</t>
  </si>
  <si>
    <t>nVZ-2019-000542</t>
  </si>
  <si>
    <t>acidobaz.analyzátor - krevní plyny, elektrolyty - membr, propl (1,3mil.),kalibr,..; doplnit POCT pro srdeční selhání????</t>
  </si>
  <si>
    <t>Detekce onko mutací - NGS panel</t>
  </si>
  <si>
    <t>Cílený a komplexní NGS panel pro detekci de novo fúzí genů spojených nádory-GeneFisrt (dodavatel BioVendor 1,2mil.)</t>
  </si>
  <si>
    <t>onko</t>
  </si>
  <si>
    <t>XCeloSeq Fusion Research kit SEQ007</t>
  </si>
  <si>
    <r>
      <t xml:space="preserve"> </t>
    </r>
    <r>
      <rPr>
        <b/>
        <sz val="10"/>
        <color theme="1"/>
        <rFont val="Arial"/>
        <family val="2"/>
        <charset val="238"/>
      </rPr>
      <t xml:space="preserve">Fotometr: </t>
    </r>
    <r>
      <rPr>
        <sz val="10"/>
        <color theme="1"/>
        <rFont val="Arial"/>
        <family val="2"/>
        <charset val="238"/>
      </rPr>
      <t xml:space="preserve">TestLine (460tis.),DynexLAb (1,6mil) </t>
    </r>
    <r>
      <rPr>
        <b/>
        <sz val="10"/>
        <color theme="1"/>
        <rFont val="Arial"/>
        <family val="2"/>
        <charset val="238"/>
      </rPr>
      <t xml:space="preserve">Agary a půdy </t>
    </r>
    <r>
      <rPr>
        <sz val="10"/>
        <color theme="1"/>
        <rFont val="Arial"/>
        <family val="2"/>
        <charset val="238"/>
      </rPr>
      <t xml:space="preserve">pro </t>
    </r>
    <r>
      <rPr>
        <i/>
        <sz val="10"/>
        <color theme="1"/>
        <rFont val="Arial"/>
        <family val="2"/>
        <charset val="238"/>
      </rPr>
      <t>přístroje WASP(I2021) a Bactec(I2015)</t>
    </r>
    <r>
      <rPr>
        <sz val="10"/>
        <color theme="1"/>
        <rFont val="Arial"/>
        <family val="2"/>
        <charset val="238"/>
      </rPr>
      <t xml:space="preserve">  TRIOS (4mil)</t>
    </r>
  </si>
  <si>
    <t>nVZ-2022-000850</t>
  </si>
  <si>
    <t>nVZ-2020-000976</t>
  </si>
  <si>
    <r>
      <rPr>
        <b/>
        <sz val="10"/>
        <color theme="1"/>
        <rFont val="Arial"/>
        <family val="2"/>
        <charset val="238"/>
      </rPr>
      <t>genet.analyz.:</t>
    </r>
    <r>
      <rPr>
        <sz val="10"/>
        <color theme="1"/>
        <rFont val="Arial"/>
        <family val="2"/>
        <charset val="238"/>
      </rPr>
      <t xml:space="preserve"> </t>
    </r>
    <r>
      <rPr>
        <i/>
        <sz val="10"/>
        <color theme="1"/>
        <rFont val="Arial"/>
        <family val="2"/>
        <charset val="238"/>
      </rPr>
      <t xml:space="preserve">AlleleSEQR </t>
    </r>
    <r>
      <rPr>
        <sz val="10"/>
        <color theme="1"/>
        <rFont val="Arial"/>
        <family val="2"/>
        <charset val="238"/>
      </rPr>
      <t xml:space="preserve">HUGE (844tis.), IAB (870tis.), </t>
    </r>
    <r>
      <rPr>
        <b/>
        <sz val="10"/>
        <color theme="1"/>
        <rFont val="Arial"/>
        <family val="2"/>
        <charset val="238"/>
      </rPr>
      <t>Miseq:</t>
    </r>
    <r>
      <rPr>
        <sz val="10"/>
        <color theme="1"/>
        <rFont val="Arial"/>
        <family val="2"/>
        <charset val="238"/>
      </rPr>
      <t xml:space="preserve"> Genetica (808tis.), </t>
    </r>
    <r>
      <rPr>
        <b/>
        <sz val="10"/>
        <color theme="1"/>
        <rFont val="Arial"/>
        <family val="2"/>
        <charset val="238"/>
      </rPr>
      <t>FC:</t>
    </r>
    <r>
      <rPr>
        <sz val="10"/>
        <color theme="1"/>
        <rFont val="Arial"/>
        <family val="2"/>
        <charset val="238"/>
      </rPr>
      <t xml:space="preserve"> DynexLAb (837tis.);medisco (736tis)</t>
    </r>
  </si>
  <si>
    <t>MiSeq kity (560tis.)</t>
  </si>
  <si>
    <t>QIAgene, Miseq kity (330tis.); Haloplex HS 500 kB ILMF</t>
  </si>
  <si>
    <t>VZ-2020-000894; VZ-2017-000679</t>
  </si>
  <si>
    <t>obnova linky 1/2024</t>
  </si>
  <si>
    <t>VZ-2020-000499</t>
  </si>
  <si>
    <t>spotřebák ke stávajícím přístrojům ACL TOP a BioFlash</t>
  </si>
  <si>
    <t>výpůjčka 2026</t>
  </si>
  <si>
    <t>VZ-2021-000695</t>
  </si>
  <si>
    <t>nVZ-2019-000600</t>
  </si>
  <si>
    <t>nVZ-2021-000659; nVZ-2019-000600</t>
  </si>
  <si>
    <t>VZ-2022-001126</t>
  </si>
  <si>
    <t>přístroj</t>
  </si>
  <si>
    <t>předchozí HOK2 brand2021-Roche</t>
  </si>
  <si>
    <t>cytogenetika</t>
  </si>
  <si>
    <t>Werfen</t>
  </si>
  <si>
    <r>
      <t xml:space="preserve">Holzerová; investiční plán </t>
    </r>
    <r>
      <rPr>
        <sz val="10"/>
        <color rgb="FFFF0000"/>
        <rFont val="Arial"/>
        <family val="2"/>
        <charset val="238"/>
      </rPr>
      <t xml:space="preserve">2023; </t>
    </r>
    <r>
      <rPr>
        <sz val="10"/>
        <rFont val="Arial"/>
        <family val="2"/>
        <charset val="238"/>
      </rPr>
      <t>MagCore DNA, RNA kity</t>
    </r>
  </si>
  <si>
    <r>
      <t>nachystat 2022; vypsat leden 2023; Nela podklady;</t>
    </r>
    <r>
      <rPr>
        <sz val="11"/>
        <color theme="1"/>
        <rFont val="Calibri"/>
        <family val="2"/>
        <charset val="238"/>
        <scheme val="minor"/>
      </rPr>
      <t xml:space="preserve"> od 9/2022 MagCore (dg za 128tis.)</t>
    </r>
    <r>
      <rPr>
        <b/>
        <i/>
        <sz val="11"/>
        <color theme="1"/>
        <rFont val="Calibri"/>
        <family val="2"/>
        <charset val="238"/>
        <scheme val="minor"/>
      </rPr>
      <t xml:space="preserve"> </t>
    </r>
  </si>
  <si>
    <r>
      <t xml:space="preserve">QIAamp DNA Mini </t>
    </r>
    <r>
      <rPr>
        <b/>
        <sz val="10"/>
        <color theme="1"/>
        <rFont val="Arial"/>
        <family val="2"/>
        <charset val="238"/>
      </rPr>
      <t>QIAcube kit-</t>
    </r>
    <r>
      <rPr>
        <sz val="10"/>
        <color theme="1"/>
        <rFont val="Arial"/>
        <family val="2"/>
        <charset val="238"/>
      </rPr>
      <t xml:space="preserve"> Genetica (400tis.)</t>
    </r>
  </si>
  <si>
    <t>Genetica (900tis.); HPST(300tis.)</t>
  </si>
  <si>
    <r>
      <t xml:space="preserve">thermofi;nachystat 2022; vypsat leden 2023; Nela - Dotace ONKO; </t>
    </r>
    <r>
      <rPr>
        <sz val="11"/>
        <color theme="1"/>
        <rFont val="Calibri"/>
        <family val="2"/>
        <charset val="238"/>
        <scheme val="minor"/>
      </rPr>
      <t xml:space="preserve">dg Carolina (142tis.) </t>
    </r>
    <r>
      <rPr>
        <b/>
        <i/>
        <sz val="11"/>
        <color theme="1"/>
        <rFont val="Calibri"/>
        <family val="2"/>
        <charset val="238"/>
        <scheme val="minor"/>
      </rPr>
      <t>VZ-2019-000600</t>
    </r>
  </si>
  <si>
    <t>Carolina (520tis.) Biotech (200tis.) Eastport (165tis.) Dynex (50tis.)</t>
  </si>
  <si>
    <r>
      <t xml:space="preserve">akutní; investiční plán </t>
    </r>
    <r>
      <rPr>
        <sz val="10"/>
        <color rgb="FFFF0000"/>
        <rFont val="Arial"/>
        <family val="2"/>
        <charset val="238"/>
      </rPr>
      <t>2023</t>
    </r>
    <r>
      <rPr>
        <sz val="10"/>
        <color theme="1"/>
        <rFont val="Arial"/>
        <family val="2"/>
        <charset val="238"/>
      </rPr>
      <t>; místo ABI PRISM končí podpora; dg BigDye a polymery, Formamide HIDI</t>
    </r>
  </si>
  <si>
    <t>VZ-2021-001282; VZ-2022-000062</t>
  </si>
  <si>
    <t>PentaGen (808tis.); Life Technologies (780tis.-platná VZ); GeneTica (686tis.) ; Roche (280tis.-platná VZ MagNA)</t>
  </si>
  <si>
    <t>ANTI HCV RGT 2000TEST pro Architect; combo, quali</t>
  </si>
  <si>
    <t xml:space="preserve"> západonilská horečka</t>
  </si>
  <si>
    <t>sdružený nákup</t>
  </si>
  <si>
    <t>MiSeq- sekvenování; GeneTiCA s.r.o.; HPST; BIOVENDOR;Life technologies;PentaGen s.r.o.</t>
  </si>
  <si>
    <r>
      <rPr>
        <strike/>
        <sz val="10"/>
        <color theme="1"/>
        <rFont val="Arial"/>
        <family val="2"/>
        <charset val="238"/>
      </rPr>
      <t>reagenční leasing</t>
    </r>
    <r>
      <rPr>
        <sz val="10"/>
        <color theme="1"/>
        <rFont val="Arial"/>
        <family val="2"/>
        <charset val="238"/>
      </rPr>
      <t>/BRAND a koupě přístroje</t>
    </r>
  </si>
  <si>
    <t>akutní; investiční plán 2023; místo ABI PRISM končí podpora; dg BigDye a polymery, Formamide HIDI</t>
  </si>
  <si>
    <t>thermofi;nachystat 2022; vypsat leden 2023; Nela - Dotace ONKO; dg Carolina (142tis.) VZ-2019-000600</t>
  </si>
  <si>
    <t>QIAamp DNA Mini QIAcube kit- Genetica (400tis.)</t>
  </si>
  <si>
    <t>Holzerová; investiční plán 2023; MagCore DNA, RNA kity</t>
  </si>
  <si>
    <t xml:space="preserve">nachystat 2022; vypsat leden 2023; Nela podklady; od 9/2022 MagCore (dg za 128tis.) </t>
  </si>
  <si>
    <t>Počet z název VZ</t>
  </si>
  <si>
    <t xml:space="preserve">Tumor markery  </t>
  </si>
  <si>
    <t>(Více položek)</t>
  </si>
  <si>
    <t>plán 2023 (2022)</t>
  </si>
  <si>
    <t>reagenční leasing/BRAND a koupě přístroje</t>
  </si>
  <si>
    <t>BioRad (350tis.), dg rezist. Biovendor (290tis.), Gali (600tis.), Oxoid (450tis.), Vidia (169tis.), Merck(45tis.), BioMerieux (840tis.), Biomedica (806tis.), Laboserv (132tis.), Alere BinaxNOW Abbott (257tis.)</t>
  </si>
  <si>
    <t>01_2023</t>
  </si>
  <si>
    <t>rok předání na OVZ</t>
  </si>
  <si>
    <t>.</t>
  </si>
  <si>
    <t>02_2023</t>
  </si>
  <si>
    <t>07_2024</t>
  </si>
  <si>
    <t>11_2023</t>
  </si>
  <si>
    <t>03_2023</t>
  </si>
  <si>
    <t>10_2023</t>
  </si>
  <si>
    <t>04_2023</t>
  </si>
  <si>
    <t>05_2023</t>
  </si>
  <si>
    <t>předchozí MIKR2 brand2019; LIAISON XL serologie</t>
  </si>
  <si>
    <t>06_2023</t>
  </si>
  <si>
    <t>07_2023</t>
  </si>
  <si>
    <t>08_2023</t>
  </si>
  <si>
    <t>09_2023</t>
  </si>
  <si>
    <t>12_2023</t>
  </si>
  <si>
    <t>12_2024</t>
  </si>
  <si>
    <t>brand (služba)</t>
  </si>
  <si>
    <t>09_2024</t>
  </si>
  <si>
    <t>ENOCH sekvenování terciální analýza</t>
  </si>
  <si>
    <t>ENOCH- neurologie; sekvenování SW</t>
  </si>
  <si>
    <t>číslo VZ současné (nebo předchozí ; "N" neplatná)</t>
  </si>
  <si>
    <t>výpůjčka, HPST, i pro genetiku 1,5mil Kč</t>
  </si>
  <si>
    <t>COVID: Izolační kit NX-48 Viral NA Kit pro přístroj Nextractor</t>
  </si>
  <si>
    <t xml:space="preserve"> Fotometr: TestLine (460tis.),DynexLAb (1,6mil) Agary a půdy pro přístroje WASP(I2021) a Bactec(I2015)  TRIOS (4mil)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</si>
</sst>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č&quot;_-;\-* #,##0.00\ &quot;Kč&quot;_-;_-* &quot;-&quot;??\ &quot;Kč&quot;_-;_-@_-"/>
    <numFmt numFmtId="164" formatCode="#,##0\ &quot;Kč&quot;"/>
    <numFmt numFmtId="165" formatCode="#,##0.00\ &quot;Kč&quot;"/>
    <numFmt numFmtId="166" formatCode="0.00;\-0.00"/>
    <numFmt numFmtId="167" formatCode="#,##0.00\ _K_č"/>
    <numFmt numFmtId="168" formatCode="_-* #,##0\ &quot;Kč&quot;_-;\-* #,##0\ &quot;Kč&quot;_-;_-* &quot;-&quot;??\ &quot;Kč&quot;_-;_-@_-"/>
  </numFmts>
  <fonts count="23" x14ac:knownFonts="1">
    <font>
      <sz val="11"/>
      <color theme="1"/>
      <name val="Calibri"/>
      <family val="2"/>
      <charset val="238"/>
      <scheme val="minor"/>
    </font>
    <font>
      <sz val="10"/>
      <color rgb="FF000000"/>
      <name val="Arial"/>
      <family val="2"/>
      <charset val="238"/>
    </font>
    <font>
      <sz val="10"/>
      <color theme="1"/>
      <name val="Arial"/>
      <family val="2"/>
      <charset val="238"/>
    </font>
    <font>
      <sz val="10"/>
      <color rgb="FFFF0000"/>
      <name val="Arial"/>
      <family val="2"/>
      <charset val="238"/>
    </font>
    <font>
      <b/>
      <sz val="11"/>
      <color theme="1"/>
      <name val="Calibri"/>
      <family val="2"/>
      <charset val="238"/>
      <scheme val="minor"/>
    </font>
    <font>
      <b/>
      <i/>
      <sz val="11"/>
      <color theme="1"/>
      <name val="Calibri"/>
      <family val="2"/>
      <charset val="238"/>
      <scheme val="minor"/>
    </font>
    <font>
      <b/>
      <u/>
      <sz val="16"/>
      <color rgb="FF0070C0"/>
      <name val="Calibri"/>
      <family val="2"/>
      <charset val="238"/>
      <scheme val="minor"/>
    </font>
    <font>
      <sz val="10"/>
      <name val="Arial"/>
      <family val="2"/>
      <charset val="238"/>
    </font>
    <font>
      <sz val="16"/>
      <color theme="1"/>
      <name val="Calibri"/>
      <family val="2"/>
      <charset val="238"/>
      <scheme val="minor"/>
    </font>
    <font>
      <sz val="10"/>
      <color theme="0"/>
      <name val="Arial"/>
      <family val="2"/>
      <charset val="238"/>
    </font>
    <font>
      <sz val="9"/>
      <color indexed="81"/>
      <name val="Tahoma"/>
      <family val="2"/>
      <charset val="238"/>
    </font>
    <font>
      <b/>
      <sz val="9"/>
      <color indexed="81"/>
      <name val="Tahoma"/>
      <family val="2"/>
      <charset val="238"/>
    </font>
    <font>
      <b/>
      <sz val="10"/>
      <color rgb="FF000000"/>
      <name val="Arial"/>
      <family val="2"/>
      <charset val="238"/>
    </font>
    <font>
      <b/>
      <sz val="10"/>
      <color theme="1"/>
      <name val="Arial"/>
      <family val="2"/>
      <charset val="238"/>
    </font>
    <font>
      <i/>
      <sz val="10"/>
      <color theme="1"/>
      <name val="Arial"/>
      <family val="2"/>
      <charset val="238"/>
    </font>
    <font>
      <sz val="8"/>
      <color theme="1"/>
      <name val="Arial"/>
      <family val="2"/>
      <charset val="238"/>
    </font>
    <font>
      <b/>
      <sz val="11"/>
      <color theme="0"/>
      <name val="Calibri"/>
      <family val="2"/>
      <charset val="238"/>
      <scheme val="minor"/>
    </font>
    <font>
      <sz val="10"/>
      <color theme="1" tint="4.9989318521683403E-2"/>
      <name val="Arial"/>
      <family val="2"/>
      <charset val="238"/>
    </font>
    <font>
      <b/>
      <u val="double"/>
      <sz val="12"/>
      <color theme="1"/>
      <name val="Arial"/>
      <family val="2"/>
      <charset val="238"/>
    </font>
    <font>
      <strike/>
      <sz val="10"/>
      <color theme="1"/>
      <name val="Arial"/>
      <family val="2"/>
      <charset val="238"/>
    </font>
    <font>
      <sz val="11"/>
      <color theme="0"/>
      <name val="Calibri"/>
      <family val="2"/>
      <charset val="238"/>
      <scheme val="minor"/>
    </font>
    <font>
      <sz val="11"/>
      <color theme="1"/>
      <name val="Calibri"/>
      <family val="2"/>
      <charset val="238"/>
      <scheme val="minor"/>
    </font>
    <font>
      <u/>
      <sz val="16"/>
      <color theme="4" tint="0.39997558519241921"/>
      <name val="Calibri"/>
      <family val="2"/>
      <charset val="238"/>
      <scheme val="minor"/>
    </font>
  </fonts>
  <fills count="14">
    <fill>
      <patternFill patternType="none"/>
    </fill>
    <fill>
      <patternFill patternType="gray125"/>
    </fill>
    <fill>
      <patternFill patternType="solid">
        <fgColor rgb="FFFF99FF"/>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7" tint="0.59999389629810485"/>
        <bgColor indexed="65"/>
      </patternFill>
    </fill>
    <fill>
      <patternFill patternType="solid">
        <fgColor theme="7" tint="0.39997558519241921"/>
        <bgColor indexed="65"/>
      </patternFill>
    </fill>
    <fill>
      <patternFill patternType="solid">
        <fgColor rgb="FF92D05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rgb="FFFF0000"/>
        <bgColor indexed="64"/>
      </patternFill>
    </fill>
    <fill>
      <patternFill patternType="solid">
        <fgColor rgb="FFCBFDE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top/>
      <bottom/>
      <diagonal/>
    </border>
    <border>
      <left style="thin">
        <color theme="0"/>
      </left>
      <right/>
      <top style="thin">
        <color indexed="64"/>
      </top>
      <bottom/>
      <diagonal/>
    </border>
    <border>
      <left style="thin">
        <color theme="0"/>
      </left>
      <right/>
      <top/>
      <bottom/>
      <diagonal/>
    </border>
    <border>
      <left style="thin">
        <color theme="0"/>
      </left>
      <right/>
      <top style="thin">
        <color theme="0"/>
      </top>
      <bottom/>
      <diagonal/>
    </border>
    <border>
      <left style="thin">
        <color theme="0"/>
      </left>
      <right style="thin">
        <color theme="0"/>
      </right>
      <top style="thin">
        <color theme="0"/>
      </top>
      <bottom/>
      <diagonal/>
    </border>
    <border>
      <left/>
      <right/>
      <top style="thin">
        <color theme="4" tint="0.39997558519241921"/>
      </top>
      <bottom style="thin">
        <color theme="4" tint="0.39997558519241921"/>
      </bottom>
      <diagonal/>
    </border>
  </borders>
  <cellStyleXfs count="2">
    <xf numFmtId="0" fontId="0" fillId="0" borderId="0"/>
    <xf numFmtId="44" fontId="21" fillId="0" borderId="0" applyFont="0" applyFill="0" applyBorder="0" applyAlignment="0" applyProtection="0"/>
  </cellStyleXfs>
  <cellXfs count="151">
    <xf numFmtId="0" fontId="0" fillId="0" borderId="0" xfId="0"/>
    <xf numFmtId="0" fontId="0" fillId="0" borderId="0" xfId="0" applyAlignment="1">
      <alignment horizontal="center"/>
    </xf>
    <xf numFmtId="164" fontId="2" fillId="0" borderId="1" xfId="0" applyNumberFormat="1" applyFont="1" applyFill="1" applyBorder="1" applyAlignment="1">
      <alignment horizontal="right"/>
    </xf>
    <xf numFmtId="0" fontId="2" fillId="0" borderId="1" xfId="0" applyNumberFormat="1" applyFont="1" applyFill="1" applyBorder="1" applyAlignment="1">
      <alignment horizontal="right"/>
    </xf>
    <xf numFmtId="164" fontId="2" fillId="2" borderId="1" xfId="0" applyNumberFormat="1" applyFont="1" applyFill="1" applyBorder="1" applyAlignment="1">
      <alignment horizontal="right"/>
    </xf>
    <xf numFmtId="0" fontId="2" fillId="2" borderId="1" xfId="0" applyNumberFormat="1" applyFont="1" applyFill="1" applyBorder="1" applyAlignment="1">
      <alignment horizontal="right"/>
    </xf>
    <xf numFmtId="0" fontId="0" fillId="0" borderId="0" xfId="0" applyAlignment="1"/>
    <xf numFmtId="0" fontId="1" fillId="2" borderId="1" xfId="0" applyFont="1" applyFill="1" applyBorder="1" applyAlignment="1">
      <alignment horizontal="left"/>
    </xf>
    <xf numFmtId="0" fontId="2" fillId="2" borderId="1" xfId="0" applyFont="1" applyFill="1" applyBorder="1" applyAlignment="1">
      <alignment horizontal="left"/>
    </xf>
    <xf numFmtId="0" fontId="2" fillId="0" borderId="1" xfId="0" applyFont="1" applyFill="1" applyBorder="1" applyAlignment="1">
      <alignment horizontal="center"/>
    </xf>
    <xf numFmtId="0" fontId="2" fillId="0" borderId="0" xfId="0" applyFont="1" applyFill="1" applyBorder="1" applyAlignment="1">
      <alignment horizontal="center"/>
    </xf>
    <xf numFmtId="0" fontId="0" fillId="0" borderId="0" xfId="0" applyFill="1" applyBorder="1"/>
    <xf numFmtId="0" fontId="1" fillId="0" borderId="1" xfId="0" applyFont="1" applyFill="1" applyBorder="1" applyAlignment="1">
      <alignment horizontal="left"/>
    </xf>
    <xf numFmtId="0" fontId="2" fillId="0" borderId="1" xfId="0" applyFont="1" applyFill="1" applyBorder="1" applyAlignment="1">
      <alignment horizontal="left"/>
    </xf>
    <xf numFmtId="49" fontId="2" fillId="0" borderId="1" xfId="0" applyNumberFormat="1" applyFont="1" applyFill="1" applyBorder="1" applyAlignment="1">
      <alignment horizontal="center"/>
    </xf>
    <xf numFmtId="164" fontId="2" fillId="3" borderId="1" xfId="0" applyNumberFormat="1" applyFont="1" applyFill="1" applyBorder="1" applyAlignment="1">
      <alignment horizontal="right"/>
    </xf>
    <xf numFmtId="0" fontId="2" fillId="0" borderId="1" xfId="0" applyFont="1" applyBorder="1" applyAlignment="1">
      <alignment horizontal="center"/>
    </xf>
    <xf numFmtId="49" fontId="2" fillId="0" borderId="1" xfId="0" applyNumberFormat="1" applyFont="1" applyBorder="1" applyAlignment="1">
      <alignment horizontal="center"/>
    </xf>
    <xf numFmtId="0" fontId="2" fillId="0" borderId="1" xfId="0" applyFont="1" applyBorder="1" applyAlignment="1"/>
    <xf numFmtId="0" fontId="2" fillId="0" borderId="1" xfId="0" applyFont="1" applyBorder="1" applyAlignment="1">
      <alignment horizontal="left"/>
    </xf>
    <xf numFmtId="165" fontId="2" fillId="0" borderId="1" xfId="0" applyNumberFormat="1" applyFont="1" applyFill="1" applyBorder="1" applyAlignment="1">
      <alignment horizontal="right"/>
    </xf>
    <xf numFmtId="164" fontId="2" fillId="5" borderId="1" xfId="0" applyNumberFormat="1" applyFont="1" applyFill="1" applyBorder="1" applyAlignment="1">
      <alignment horizontal="right"/>
    </xf>
    <xf numFmtId="0" fontId="2" fillId="5" borderId="1" xfId="0" applyNumberFormat="1" applyFont="1" applyFill="1" applyBorder="1" applyAlignment="1">
      <alignment horizontal="right"/>
    </xf>
    <xf numFmtId="49" fontId="2" fillId="2" borderId="1" xfId="0" applyNumberFormat="1" applyFont="1" applyFill="1" applyBorder="1" applyAlignment="1">
      <alignment horizontal="center"/>
    </xf>
    <xf numFmtId="0" fontId="2" fillId="2" borderId="1" xfId="0" applyFont="1" applyFill="1" applyBorder="1" applyAlignment="1">
      <alignment horizontal="center"/>
    </xf>
    <xf numFmtId="0" fontId="2" fillId="5" borderId="1" xfId="0" applyFont="1" applyFill="1" applyBorder="1" applyAlignment="1">
      <alignment horizontal="center"/>
    </xf>
    <xf numFmtId="0" fontId="2" fillId="0" borderId="1" xfId="0" applyFont="1" applyFill="1" applyBorder="1" applyAlignment="1"/>
    <xf numFmtId="0" fontId="1" fillId="5" borderId="1" xfId="0" applyFont="1" applyFill="1" applyBorder="1" applyAlignment="1">
      <alignment horizontal="left"/>
    </xf>
    <xf numFmtId="0" fontId="2" fillId="5" borderId="1" xfId="0" applyFont="1" applyFill="1" applyBorder="1" applyAlignment="1">
      <alignment horizontal="left"/>
    </xf>
    <xf numFmtId="0" fontId="2" fillId="2" borderId="1" xfId="0" applyFont="1" applyFill="1" applyBorder="1" applyAlignment="1"/>
    <xf numFmtId="0" fontId="0" fillId="0" borderId="1" xfId="0" applyFill="1" applyBorder="1" applyAlignment="1">
      <alignment horizontal="center"/>
    </xf>
    <xf numFmtId="0" fontId="0" fillId="0" borderId="0" xfId="0" pivotButton="1"/>
    <xf numFmtId="0" fontId="0" fillId="0" borderId="0" xfId="0" applyAlignment="1">
      <alignment wrapText="1"/>
    </xf>
    <xf numFmtId="0" fontId="0" fillId="0" borderId="1" xfId="0" applyFont="1" applyFill="1" applyBorder="1" applyAlignment="1">
      <alignment vertical="top"/>
    </xf>
    <xf numFmtId="0" fontId="0" fillId="4" borderId="1" xfId="0" applyFont="1" applyFill="1" applyBorder="1" applyAlignment="1">
      <alignment vertical="top"/>
    </xf>
    <xf numFmtId="0" fontId="0" fillId="0" borderId="0" xfId="0" applyAlignment="1">
      <alignment vertical="top"/>
    </xf>
    <xf numFmtId="0" fontId="0" fillId="0" borderId="0" xfId="0" pivotButton="1" applyAlignment="1">
      <alignment vertical="top"/>
    </xf>
    <xf numFmtId="0" fontId="0" fillId="0" borderId="0" xfId="0" pivotButton="1" applyAlignment="1">
      <alignment vertical="top" wrapText="1"/>
    </xf>
    <xf numFmtId="0" fontId="0" fillId="4" borderId="1" xfId="0" applyFont="1" applyFill="1" applyBorder="1" applyAlignment="1">
      <alignment vertical="top" wrapText="1"/>
    </xf>
    <xf numFmtId="0" fontId="0" fillId="6" borderId="0" xfId="0" applyFont="1" applyFill="1" applyAlignment="1">
      <alignment vertical="top"/>
    </xf>
    <xf numFmtId="0" fontId="4" fillId="6" borderId="0" xfId="0" applyFont="1" applyFill="1" applyAlignment="1">
      <alignment vertical="top"/>
    </xf>
    <xf numFmtId="0" fontId="0" fillId="0" borderId="0" xfId="0" applyAlignment="1">
      <alignment horizontal="left" vertical="top"/>
    </xf>
    <xf numFmtId="0" fontId="0" fillId="4" borderId="2" xfId="0" applyFont="1" applyFill="1" applyBorder="1" applyAlignment="1">
      <alignment vertical="top" wrapText="1"/>
    </xf>
    <xf numFmtId="166" fontId="0" fillId="0" borderId="0" xfId="0" applyNumberFormat="1" applyFont="1" applyFill="1" applyBorder="1" applyAlignment="1">
      <alignment horizontal="left" vertical="top"/>
    </xf>
    <xf numFmtId="0" fontId="0" fillId="0" borderId="0" xfId="0" applyFill="1" applyAlignment="1">
      <alignment horizontal="right"/>
    </xf>
    <xf numFmtId="0" fontId="8" fillId="0" borderId="1" xfId="0" applyFont="1" applyFill="1" applyBorder="1" applyAlignment="1">
      <alignment vertical="top"/>
    </xf>
    <xf numFmtId="0" fontId="8" fillId="0" borderId="0" xfId="0" applyFont="1"/>
    <xf numFmtId="0" fontId="8" fillId="4" borderId="1" xfId="0" applyFont="1" applyFill="1" applyBorder="1" applyAlignment="1">
      <alignment vertical="top"/>
    </xf>
    <xf numFmtId="44" fontId="0" fillId="0" borderId="0" xfId="0" applyNumberFormat="1" applyAlignment="1">
      <alignment vertical="top"/>
    </xf>
    <xf numFmtId="0" fontId="0" fillId="0" borderId="0" xfId="0" applyFill="1"/>
    <xf numFmtId="0" fontId="8" fillId="0" borderId="0" xfId="0" applyFont="1" applyFill="1" applyBorder="1" applyAlignment="1">
      <alignment vertical="top"/>
    </xf>
    <xf numFmtId="0" fontId="0" fillId="7" borderId="0" xfId="0" applyFont="1" applyFill="1" applyAlignment="1">
      <alignment vertical="top"/>
    </xf>
    <xf numFmtId="0" fontId="5" fillId="0" borderId="1" xfId="0" applyFont="1" applyFill="1" applyBorder="1" applyAlignment="1">
      <alignment horizontal="left" vertical="center" wrapText="1"/>
    </xf>
    <xf numFmtId="0" fontId="2" fillId="0" borderId="1" xfId="0" applyFont="1" applyBorder="1" applyAlignment="1">
      <alignment horizontal="left" wrapText="1"/>
    </xf>
    <xf numFmtId="0" fontId="2" fillId="5" borderId="1" xfId="0" applyFont="1" applyFill="1" applyBorder="1" applyAlignment="1"/>
    <xf numFmtId="165" fontId="7" fillId="0" borderId="1" xfId="0" applyNumberFormat="1" applyFont="1" applyFill="1" applyBorder="1" applyAlignment="1">
      <alignment horizontal="left" wrapText="1"/>
    </xf>
    <xf numFmtId="0" fontId="0" fillId="0" borderId="0" xfId="0" applyAlignment="1">
      <alignment horizontal="left" wrapText="1"/>
    </xf>
    <xf numFmtId="0" fontId="2" fillId="5" borderId="1" xfId="0" applyFont="1" applyFill="1" applyBorder="1" applyAlignment="1">
      <alignment horizontal="left" wrapText="1"/>
    </xf>
    <xf numFmtId="0" fontId="2" fillId="2" borderId="1" xfId="0" applyFont="1" applyFill="1" applyBorder="1" applyAlignment="1">
      <alignment horizontal="left" wrapText="1"/>
    </xf>
    <xf numFmtId="165" fontId="7" fillId="5" borderId="1" xfId="0" applyNumberFormat="1" applyFont="1" applyFill="1" applyBorder="1" applyAlignment="1">
      <alignment horizontal="left" wrapText="1"/>
    </xf>
    <xf numFmtId="0" fontId="2" fillId="0" borderId="1" xfId="0" applyFont="1" applyFill="1" applyBorder="1" applyAlignment="1">
      <alignment horizontal="left" wrapText="1"/>
    </xf>
    <xf numFmtId="0" fontId="3" fillId="0" borderId="1" xfId="0" applyFont="1" applyBorder="1" applyAlignment="1">
      <alignment horizontal="left" wrapText="1"/>
    </xf>
    <xf numFmtId="0" fontId="0" fillId="7" borderId="0" xfId="0" applyFont="1" applyFill="1"/>
    <xf numFmtId="167" fontId="0" fillId="0" borderId="1" xfId="0" applyNumberFormat="1" applyFont="1" applyFill="1" applyBorder="1" applyAlignment="1">
      <alignment horizontal="left" vertical="top"/>
    </xf>
    <xf numFmtId="0" fontId="0" fillId="0" borderId="0" xfId="0" applyFont="1" applyAlignment="1">
      <alignment vertical="top"/>
    </xf>
    <xf numFmtId="165" fontId="2" fillId="0" borderId="1" xfId="0" applyNumberFormat="1" applyFont="1" applyFill="1" applyBorder="1" applyAlignment="1">
      <alignment horizontal="left" wrapText="1"/>
    </xf>
    <xf numFmtId="165" fontId="7" fillId="2" borderId="1" xfId="0" applyNumberFormat="1" applyFont="1" applyFill="1" applyBorder="1" applyAlignment="1">
      <alignment horizontal="left" wrapText="1"/>
    </xf>
    <xf numFmtId="0" fontId="12" fillId="0" borderId="1" xfId="0" applyFont="1" applyFill="1" applyBorder="1" applyAlignment="1">
      <alignment horizontal="left"/>
    </xf>
    <xf numFmtId="1" fontId="2" fillId="0" borderId="1" xfId="0" applyNumberFormat="1" applyFont="1" applyFill="1" applyBorder="1" applyAlignment="1">
      <alignment horizontal="center"/>
    </xf>
    <xf numFmtId="1" fontId="2" fillId="2" borderId="1" xfId="0" applyNumberFormat="1" applyFont="1" applyFill="1" applyBorder="1" applyAlignment="1">
      <alignment horizontal="center"/>
    </xf>
    <xf numFmtId="1" fontId="2" fillId="5" borderId="1" xfId="0" applyNumberFormat="1" applyFont="1" applyFill="1" applyBorder="1" applyAlignment="1">
      <alignment horizontal="center"/>
    </xf>
    <xf numFmtId="0" fontId="2" fillId="0" borderId="1" xfId="0" applyFont="1" applyBorder="1" applyAlignment="1">
      <alignment wrapText="1"/>
    </xf>
    <xf numFmtId="164" fontId="2" fillId="0" borderId="1" xfId="0" applyNumberFormat="1" applyFont="1" applyFill="1" applyBorder="1" applyAlignment="1">
      <alignment horizontal="left" wrapText="1"/>
    </xf>
    <xf numFmtId="0" fontId="1" fillId="0" borderId="1" xfId="0" applyFont="1" applyFill="1" applyBorder="1" applyAlignment="1">
      <alignment horizontal="left" wrapText="1"/>
    </xf>
    <xf numFmtId="0" fontId="2" fillId="5"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horizontal="left" wrapText="1"/>
    </xf>
    <xf numFmtId="0" fontId="0" fillId="0" borderId="1" xfId="0" applyBorder="1" applyAlignment="1">
      <alignment horizontal="center"/>
    </xf>
    <xf numFmtId="0" fontId="0" fillId="0" borderId="1" xfId="0" applyBorder="1"/>
    <xf numFmtId="0" fontId="0" fillId="0" borderId="1" xfId="0" applyBorder="1" applyAlignment="1">
      <alignment wrapText="1"/>
    </xf>
    <xf numFmtId="0" fontId="4" fillId="9" borderId="1"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16" fillId="10" borderId="1" xfId="0" applyFont="1" applyFill="1" applyBorder="1" applyAlignment="1">
      <alignment horizontal="center" vertical="center" wrapText="1"/>
    </xf>
    <xf numFmtId="1" fontId="17" fillId="0" borderId="1" xfId="0" applyNumberFormat="1" applyFont="1" applyFill="1" applyBorder="1" applyAlignment="1">
      <alignment horizontal="center"/>
    </xf>
    <xf numFmtId="164" fontId="17" fillId="0" borderId="1" xfId="0" applyNumberFormat="1" applyFont="1" applyFill="1" applyBorder="1" applyAlignment="1">
      <alignment horizontal="right"/>
    </xf>
    <xf numFmtId="0" fontId="17" fillId="0" borderId="1" xfId="0" applyNumberFormat="1" applyFont="1" applyFill="1" applyBorder="1" applyAlignment="1">
      <alignment horizontal="right"/>
    </xf>
    <xf numFmtId="0" fontId="17" fillId="0" borderId="1" xfId="0" applyFont="1" applyBorder="1" applyAlignment="1">
      <alignment horizontal="left" wrapText="1"/>
    </xf>
    <xf numFmtId="49" fontId="2" fillId="0" borderId="1" xfId="0" applyNumberFormat="1" applyFont="1" applyFill="1" applyBorder="1" applyAlignment="1">
      <alignment horizontal="center" wrapText="1"/>
    </xf>
    <xf numFmtId="0" fontId="9" fillId="11" borderId="1" xfId="0" applyNumberFormat="1" applyFont="1" applyFill="1" applyBorder="1" applyAlignment="1">
      <alignment horizontal="right"/>
    </xf>
    <xf numFmtId="49" fontId="2" fillId="12" borderId="1" xfId="0" applyNumberFormat="1" applyFont="1" applyFill="1" applyBorder="1" applyAlignment="1">
      <alignment horizontal="center"/>
    </xf>
    <xf numFmtId="0" fontId="2" fillId="13" borderId="1" xfId="0" applyFont="1" applyFill="1" applyBorder="1" applyAlignment="1">
      <alignment horizontal="left"/>
    </xf>
    <xf numFmtId="0" fontId="2" fillId="13" borderId="1" xfId="0" applyFont="1" applyFill="1" applyBorder="1" applyAlignment="1">
      <alignment horizontal="left" wrapText="1"/>
    </xf>
    <xf numFmtId="0" fontId="2" fillId="13" borderId="1" xfId="0" applyFont="1" applyFill="1" applyBorder="1" applyAlignment="1"/>
    <xf numFmtId="0" fontId="1" fillId="13" borderId="1" xfId="0" applyFont="1" applyFill="1" applyBorder="1" applyAlignment="1">
      <alignment horizontal="left"/>
    </xf>
    <xf numFmtId="0" fontId="0" fillId="0" borderId="3" xfId="0" applyFill="1" applyBorder="1" applyAlignment="1">
      <alignment horizontal="center"/>
    </xf>
    <xf numFmtId="0" fontId="1" fillId="2" borderId="3" xfId="0" applyFont="1" applyFill="1" applyBorder="1" applyAlignment="1">
      <alignment horizontal="left" wrapText="1"/>
    </xf>
    <xf numFmtId="0" fontId="1" fillId="2" borderId="3" xfId="0" applyFont="1" applyFill="1" applyBorder="1" applyAlignment="1">
      <alignment horizontal="left"/>
    </xf>
    <xf numFmtId="0" fontId="2" fillId="2" borderId="3" xfId="0" applyFont="1" applyFill="1" applyBorder="1" applyAlignment="1">
      <alignment horizontal="left" wrapText="1"/>
    </xf>
    <xf numFmtId="0" fontId="2" fillId="2" borderId="3" xfId="0" applyFont="1" applyFill="1" applyBorder="1" applyAlignment="1">
      <alignment horizontal="left"/>
    </xf>
    <xf numFmtId="164" fontId="2" fillId="2" borderId="3" xfId="0" applyNumberFormat="1" applyFont="1" applyFill="1" applyBorder="1" applyAlignment="1">
      <alignment horizontal="right"/>
    </xf>
    <xf numFmtId="1" fontId="2" fillId="2" borderId="3" xfId="0" applyNumberFormat="1" applyFont="1" applyFill="1" applyBorder="1" applyAlignment="1">
      <alignment horizontal="center"/>
    </xf>
    <xf numFmtId="0" fontId="2" fillId="2" borderId="3" xfId="0" applyNumberFormat="1" applyFont="1" applyFill="1" applyBorder="1" applyAlignment="1">
      <alignment horizontal="right"/>
    </xf>
    <xf numFmtId="0" fontId="2" fillId="2" borderId="3" xfId="0" applyFont="1" applyFill="1" applyBorder="1" applyAlignment="1">
      <alignment horizontal="center"/>
    </xf>
    <xf numFmtId="165" fontId="3" fillId="2" borderId="3" xfId="0" applyNumberFormat="1" applyFont="1" applyFill="1" applyBorder="1" applyAlignment="1">
      <alignment horizontal="left" wrapText="1"/>
    </xf>
    <xf numFmtId="0" fontId="0" fillId="0" borderId="13" xfId="0" applyBorder="1"/>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6" xfId="0" applyFont="1" applyFill="1" applyBorder="1" applyAlignment="1">
      <alignment vertical="center"/>
    </xf>
    <xf numFmtId="0" fontId="4" fillId="13" borderId="1" xfId="0" applyFont="1" applyFill="1" applyBorder="1" applyAlignment="1">
      <alignment horizontal="center" vertical="center"/>
    </xf>
    <xf numFmtId="0" fontId="0" fillId="0" borderId="10" xfId="0" applyBorder="1" applyAlignment="1">
      <alignment vertical="center"/>
    </xf>
    <xf numFmtId="0" fontId="0" fillId="0" borderId="9" xfId="0" applyBorder="1" applyAlignment="1">
      <alignment vertical="center"/>
    </xf>
    <xf numFmtId="0" fontId="0" fillId="0" borderId="12" xfId="0" applyBorder="1" applyAlignment="1">
      <alignment vertical="center"/>
    </xf>
    <xf numFmtId="0" fontId="0" fillId="0" borderId="12" xfId="0" applyBorder="1" applyAlignment="1">
      <alignment horizontal="left" vertical="center" wrapText="1"/>
    </xf>
    <xf numFmtId="0" fontId="0" fillId="0" borderId="0" xfId="0" applyAlignment="1">
      <alignment vertical="center"/>
    </xf>
    <xf numFmtId="0" fontId="0" fillId="0" borderId="11" xfId="0" applyBorder="1" applyAlignment="1">
      <alignment horizontal="center"/>
    </xf>
    <xf numFmtId="0" fontId="0" fillId="0" borderId="14" xfId="0" applyFill="1" applyBorder="1" applyAlignment="1"/>
    <xf numFmtId="0" fontId="0" fillId="0" borderId="13" xfId="0" applyBorder="1" applyAlignment="1"/>
    <xf numFmtId="0" fontId="0" fillId="0" borderId="14" xfId="0" applyBorder="1"/>
    <xf numFmtId="0" fontId="0" fillId="0" borderId="13" xfId="0" applyBorder="1" applyAlignment="1">
      <alignment wrapText="1"/>
    </xf>
    <xf numFmtId="0" fontId="0" fillId="0" borderId="8" xfId="0" applyBorder="1"/>
    <xf numFmtId="164" fontId="18" fillId="0" borderId="8" xfId="0" applyNumberFormat="1" applyFont="1" applyBorder="1"/>
    <xf numFmtId="0" fontId="0" fillId="0" borderId="8" xfId="0" applyBorder="1" applyAlignment="1">
      <alignment horizontal="center"/>
    </xf>
    <xf numFmtId="0" fontId="20" fillId="0" borderId="8" xfId="0" applyFont="1" applyBorder="1" applyAlignment="1"/>
    <xf numFmtId="0" fontId="0" fillId="0" borderId="15" xfId="0" applyBorder="1" applyAlignment="1"/>
    <xf numFmtId="0" fontId="0" fillId="0" borderId="14" xfId="0" applyBorder="1" applyAlignment="1"/>
    <xf numFmtId="0" fontId="0" fillId="0" borderId="14" xfId="0" applyBorder="1" applyAlignment="1">
      <alignment horizontal="left" wrapText="1"/>
    </xf>
    <xf numFmtId="168" fontId="0" fillId="0" borderId="1" xfId="1" applyNumberFormat="1" applyFont="1" applyBorder="1"/>
    <xf numFmtId="164" fontId="2" fillId="8" borderId="1" xfId="0" applyNumberFormat="1" applyFont="1" applyFill="1" applyBorder="1" applyAlignment="1">
      <alignment horizontal="right"/>
    </xf>
    <xf numFmtId="0" fontId="0" fillId="8" borderId="1" xfId="0" applyFill="1" applyBorder="1" applyAlignment="1">
      <alignment horizontal="center"/>
    </xf>
    <xf numFmtId="168" fontId="0" fillId="8" borderId="1" xfId="1" applyNumberFormat="1" applyFont="1" applyFill="1" applyBorder="1"/>
    <xf numFmtId="0" fontId="0" fillId="0" borderId="1" xfId="0" applyFill="1" applyBorder="1"/>
    <xf numFmtId="0" fontId="6" fillId="0" borderId="7" xfId="0" applyFont="1" applyFill="1" applyBorder="1" applyAlignment="1">
      <alignment vertical="center" wrapText="1"/>
    </xf>
    <xf numFmtId="0" fontId="2" fillId="0" borderId="1" xfId="0" applyFont="1" applyFill="1" applyBorder="1" applyAlignment="1">
      <alignment wrapText="1"/>
    </xf>
    <xf numFmtId="0" fontId="0" fillId="0" borderId="0" xfId="0" applyBorder="1" applyAlignment="1">
      <alignment wrapText="1"/>
    </xf>
    <xf numFmtId="0" fontId="0" fillId="0" borderId="0" xfId="0" applyNumberFormat="1" applyAlignment="1">
      <alignment vertical="top"/>
    </xf>
    <xf numFmtId="0" fontId="22" fillId="0" borderId="0" xfId="0" applyFont="1"/>
    <xf numFmtId="0" fontId="0" fillId="0" borderId="16" xfId="0" applyFont="1" applyBorder="1" applyAlignment="1">
      <alignment horizontal="left" wrapText="1"/>
    </xf>
    <xf numFmtId="0" fontId="0" fillId="0" borderId="1" xfId="0" applyFont="1" applyBorder="1" applyAlignment="1">
      <alignment horizontal="left" wrapText="1"/>
    </xf>
    <xf numFmtId="0" fontId="0" fillId="5" borderId="16" xfId="0" applyFont="1" applyFill="1" applyBorder="1" applyAlignment="1">
      <alignment horizontal="left" wrapText="1"/>
    </xf>
    <xf numFmtId="0" fontId="0" fillId="0" borderId="1" xfId="0" applyBorder="1" applyAlignment="1">
      <alignment vertical="top"/>
    </xf>
    <xf numFmtId="0" fontId="0" fillId="0" borderId="1" xfId="0" applyNumberFormat="1" applyBorder="1" applyAlignment="1">
      <alignment vertical="top"/>
    </xf>
    <xf numFmtId="44" fontId="0" fillId="0" borderId="1" xfId="0" applyNumberFormat="1" applyBorder="1" applyAlignment="1">
      <alignment vertical="top"/>
    </xf>
    <xf numFmtId="0" fontId="0" fillId="0" borderId="0" xfId="0" applyFill="1" applyAlignment="1">
      <alignment vertical="top"/>
    </xf>
    <xf numFmtId="0" fontId="0" fillId="0" borderId="1" xfId="0" applyFill="1" applyBorder="1" applyAlignment="1">
      <alignment vertical="top"/>
    </xf>
    <xf numFmtId="0" fontId="0" fillId="2" borderId="16" xfId="0" applyFont="1" applyFill="1" applyBorder="1" applyAlignment="1">
      <alignment horizontal="left" wrapText="1"/>
    </xf>
    <xf numFmtId="0" fontId="0" fillId="0" borderId="1" xfId="0" pivotButton="1" applyBorder="1" applyAlignment="1">
      <alignment vertical="top" wrapText="1"/>
    </xf>
    <xf numFmtId="0" fontId="0" fillId="0" borderId="1" xfId="0" applyFill="1" applyBorder="1" applyAlignment="1">
      <alignment vertical="top" wrapText="1"/>
    </xf>
    <xf numFmtId="0" fontId="0" fillId="0" borderId="1" xfId="0" applyBorder="1" applyAlignment="1">
      <alignment vertical="top" wrapText="1"/>
    </xf>
  </cellXfs>
  <cellStyles count="2">
    <cellStyle name="Měna" xfId="1" builtinId="4"/>
    <cellStyle name="Normální" xfId="0" builtinId="0"/>
  </cellStyles>
  <dxfs count="1347">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left style="thin">
          <color indexed="64"/>
        </left>
        <right style="thin">
          <color indexed="64"/>
        </right>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dxf>
    <dxf>
      <fill>
        <patternFill patternType="none">
          <bgColor auto="1"/>
        </patternFill>
      </fill>
    </dxf>
    <dxf>
      <fill>
        <patternFill patternType="none">
          <bgColor auto="1"/>
        </patternFill>
      </fill>
    </dxf>
    <dxf>
      <numFmt numFmtId="34" formatCode="_-* #,##0.00\ &quot;Kč&quot;_-;\-* #,##0.00\ &quot;Kč&quot;_-;_-* &quot;-&quot;??\ &quot;Kč&quot;_-;_-@_-"/>
    </dxf>
    <dxf>
      <numFmt numFmtId="34" formatCode="_-* #,##0.00\ &quot;Kč&quot;_-;\-* #,##0.00\ &quot;Kč&quot;_-;_-* &quot;-&quot;??\ &quot;Kč&quot;_-;_-@_-"/>
    </dxf>
    <dxf>
      <font>
        <b val="0"/>
        <i val="0"/>
        <strike val="0"/>
        <condense val="0"/>
        <extend val="0"/>
        <outline val="0"/>
        <shadow val="0"/>
        <u val="none"/>
        <vertAlign val="baseline"/>
        <sz val="11"/>
        <color theme="1"/>
        <name val="Calibri"/>
        <family val="2"/>
        <charset val="238"/>
        <scheme val="minor"/>
      </font>
      <fill>
        <patternFill patternType="solid">
          <fgColor indexed="65"/>
          <bgColor theme="7" tint="0.39997558519241921"/>
        </patternFill>
      </fill>
    </dxf>
    <dxf>
      <alignment vertical="top"/>
    </dxf>
    <dxf>
      <alignment vertical="top"/>
    </dxf>
    <dxf>
      <alignment vertical="top"/>
    </dxf>
    <dxf>
      <alignment vertical="top"/>
    </dxf>
    <dxf>
      <alignment vertical="top"/>
    </dxf>
    <dxf>
      <alignment vertical="top"/>
    </dxf>
    <dxf>
      <alignment wrapText="1"/>
    </dxf>
    <dxf>
      <alignment wrapText="1"/>
    </dxf>
    <dxf>
      <font>
        <b/>
      </font>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wrapText="1"/>
    </dxf>
    <dxf>
      <font>
        <b val="0"/>
        <i val="0"/>
        <strike val="0"/>
        <condense val="0"/>
        <extend val="0"/>
        <outline val="0"/>
        <shadow val="0"/>
        <u val="none"/>
        <vertAlign val="baseline"/>
        <sz val="11"/>
        <color theme="1"/>
        <name val="Calibri"/>
        <family val="2"/>
        <charset val="238"/>
        <scheme val="minor"/>
      </font>
      <fill>
        <patternFill patternType="solid">
          <fgColor indexed="65"/>
          <bgColor theme="7" tint="0.59999389629810485"/>
        </patternFill>
      </fill>
    </dxf>
    <dxf>
      <alignment wrapText="0"/>
    </dxf>
    <dxf>
      <alignment wrapText="0"/>
    </dxf>
    <dxf>
      <numFmt numFmtId="34" formatCode="_-* #,##0.00\ &quot;Kč&quot;_-;\-* #,##0.00\ &quot;Kč&quot;_-;_-* &quot;-&quot;??\ &quot;Kč&quot;_-;_-@_-"/>
    </dxf>
    <dxf>
      <font>
        <b val="0"/>
        <i val="0"/>
        <strike val="0"/>
        <condense val="0"/>
        <extend val="0"/>
        <outline val="0"/>
        <shadow val="0"/>
        <u val="none"/>
        <vertAlign val="baseline"/>
        <sz val="11"/>
        <color theme="1"/>
        <name val="Calibri"/>
        <family val="2"/>
        <charset val="238"/>
        <scheme val="minor"/>
      </font>
      <fill>
        <patternFill patternType="solid">
          <fgColor indexed="65"/>
          <bgColor theme="7" tint="0.39997558519241921"/>
        </patternFill>
      </fill>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font>
        <b val="0"/>
        <i val="0"/>
        <strike val="0"/>
        <condense val="0"/>
        <extend val="0"/>
        <outline val="0"/>
        <shadow val="0"/>
        <u val="none"/>
        <vertAlign val="baseline"/>
        <sz val="11"/>
        <color theme="1"/>
        <name val="Calibri"/>
        <family val="2"/>
        <charset val="238"/>
        <scheme val="minor"/>
      </font>
      <fill>
        <patternFill patternType="solid">
          <fgColor indexed="65"/>
          <bgColor theme="7" tint="0.39997558519241921"/>
        </patternFill>
      </fill>
    </dxf>
    <dxf>
      <numFmt numFmtId="34" formatCode="_-* #,##0.00\ &quot;Kč&quot;_-;\-* #,##0.00\ &quot;Kč&quot;_-;_-* &quot;-&quot;??\ &quot;Kč&quot;_-;_-@_-"/>
    </dxf>
    <dxf>
      <alignment wrapText="1"/>
    </dxf>
    <dxf>
      <alignment wrapText="1"/>
    </dxf>
    <dxf>
      <numFmt numFmtId="34" formatCode="_-* #,##0.00\ &quot;Kč&quot;_-;\-* #,##0.00\ &quot;Kč&quot;_-;_-* &quot;-&quot;??\ &quot;Kč&quot;_-;_-@_-"/>
    </dxf>
    <dxf>
      <alignment wrapText="1"/>
    </dxf>
    <dxf>
      <font>
        <b val="0"/>
        <i val="0"/>
        <strike val="0"/>
        <condense val="0"/>
        <extend val="0"/>
        <outline val="0"/>
        <shadow val="0"/>
        <u val="none"/>
        <vertAlign val="baseline"/>
        <sz val="11"/>
        <color theme="1"/>
        <name val="Calibri"/>
        <family val="2"/>
        <charset val="238"/>
        <scheme val="minor"/>
      </font>
      <fill>
        <patternFill patternType="solid">
          <fgColor indexed="65"/>
          <bgColor theme="7" tint="0.39997558519241921"/>
        </patternFill>
      </fill>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readingOrder="1"/>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wrapText="1"/>
    </dxf>
    <dxf>
      <font>
        <b val="0"/>
        <i val="0"/>
        <strike val="0"/>
        <condense val="0"/>
        <extend val="0"/>
        <outline val="0"/>
        <shadow val="0"/>
        <u val="none"/>
        <vertAlign val="baseline"/>
        <sz val="11"/>
        <color theme="1"/>
        <name val="Calibri"/>
        <family val="2"/>
        <charset val="238"/>
        <scheme val="minor"/>
      </font>
      <fill>
        <patternFill patternType="solid">
          <fgColor indexed="65"/>
          <bgColor theme="7" tint="0.59999389629810485"/>
        </patternFill>
      </fill>
    </dxf>
    <dxf>
      <alignment wrapText="0"/>
    </dxf>
    <dxf>
      <alignment wrapText="0"/>
    </dxf>
    <dxf>
      <alignment wrapText="0"/>
    </dxf>
    <dxf>
      <numFmt numFmtId="34" formatCode="_-* #,##0.00\ &quot;Kč&quot;_-;\-* #,##0.00\ &quot;Kč&quot;_-;_-* &quot;-&quot;??\ &quot;Kč&quot;_-;_-@_-"/>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wrapText="1"/>
    </dxf>
    <dxf>
      <font>
        <b val="0"/>
        <i val="0"/>
        <strike val="0"/>
        <condense val="0"/>
        <extend val="0"/>
        <outline val="0"/>
        <shadow val="0"/>
        <u val="none"/>
        <vertAlign val="baseline"/>
        <sz val="11"/>
        <color theme="1"/>
        <name val="Calibri"/>
        <family val="2"/>
        <charset val="238"/>
        <scheme val="minor"/>
      </font>
      <fill>
        <patternFill patternType="solid">
          <fgColor indexed="65"/>
          <bgColor theme="7" tint="0.59999389629810485"/>
        </patternFill>
      </fill>
    </dxf>
    <dxf>
      <alignment wrapText="0"/>
    </dxf>
    <dxf>
      <alignment wrapText="0"/>
    </dxf>
    <dxf>
      <alignment wrapText="0"/>
    </dxf>
    <dxf>
      <font>
        <sz val="11"/>
      </font>
    </dxf>
    <dxf>
      <font>
        <sz val="11"/>
      </font>
    </dxf>
    <dxf>
      <font>
        <sz val="11"/>
      </font>
    </dxf>
    <dxf>
      <font>
        <sz val="11"/>
      </font>
    </dxf>
    <dxf>
      <font>
        <sz val="11"/>
      </font>
    </dxf>
    <dxf>
      <font>
        <sz val="16"/>
      </font>
    </dxf>
    <dxf>
      <font>
        <sz val="16"/>
      </font>
    </dxf>
    <dxf>
      <font>
        <sz val="16"/>
      </font>
    </dxf>
    <dxf>
      <font>
        <sz val="16"/>
      </font>
    </dxf>
    <dxf>
      <font>
        <sz val="16"/>
      </font>
    </dxf>
    <dxf>
      <font>
        <sz val="16"/>
      </font>
    </dxf>
    <dxf>
      <numFmt numFmtId="34" formatCode="_-* #,##0.00\ &quot;Kč&quot;_-;\-* #,##0.00\ &quot;Kč&quot;_-;_-* &quot;-&quot;??\ &quot;Kč&quot;_-;_-@_-"/>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wrapText="1"/>
    </dxf>
    <dxf>
      <font>
        <b val="0"/>
        <i val="0"/>
        <strike val="0"/>
        <condense val="0"/>
        <extend val="0"/>
        <outline val="0"/>
        <shadow val="0"/>
        <u val="none"/>
        <vertAlign val="baseline"/>
        <sz val="11"/>
        <color theme="1"/>
        <name val="Calibri"/>
        <family val="2"/>
        <charset val="238"/>
        <scheme val="minor"/>
      </font>
      <fill>
        <patternFill patternType="solid">
          <fgColor indexed="65"/>
          <bgColor theme="7" tint="0.59999389629810485"/>
        </patternFill>
      </fill>
    </dxf>
    <dxf>
      <alignment wrapText="0"/>
    </dxf>
    <dxf>
      <alignment wrapText="0"/>
    </dxf>
    <dxf>
      <alignment wrapText="0"/>
    </dxf>
  </dxfs>
  <tableStyles count="0" defaultTableStyle="TableStyleMedium2" defaultPivotStyle="PivotStyleLight16"/>
  <colors>
    <mruColors>
      <color rgb="FFFF99FF"/>
      <color rgb="FFFF7C80"/>
      <color rgb="FFCBFDE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ndráčková Kateřina, Ing., MHA" refreshedDate="44943.794635416663" createdVersion="6" refreshedVersion="6" minRefreshableVersion="3" recordCount="60" xr:uid="{E7F5A2B1-B35D-4766-B4DD-C783233D00D3}">
  <cacheSource type="worksheet">
    <worksheetSource ref="A3:N63" sheet="Detailní seznam"/>
  </cacheSource>
  <cacheFields count="14">
    <cacheField name="pořad.č." numFmtId="0">
      <sharedItems containsSemiMixedTypes="0" containsString="0" containsNumber="1" containsInteger="1" minValue="1" maxValue="60"/>
    </cacheField>
    <cacheField name="název VZ" numFmtId="0">
      <sharedItems containsBlank="1" count="100">
        <s v="Diagnostika pro vyšetření základního krevního obrazu s výpůjčkou"/>
        <s v="NAT (serologie)"/>
        <s v="Diagnostika pro TO výroba - infekční markery pac./dárci"/>
        <s v="Diagnostika pro vyšetření infekčních markerů dárců krve"/>
        <s v="Diagnostika pro TO BioRad imunohematologický analyzátor IH500,IH1000 - doplnění k VZ"/>
        <s v="Diagnostika pro TO Grifols"/>
        <s v="Diagnostika pro TO mix"/>
        <s v="PT link"/>
        <s v="Diagnostika patologie PROTILÁTKY"/>
        <s v="Tumor markery  "/>
        <s v="Imunochemická vyšetření"/>
        <s v="diagnostika - kost"/>
        <s v="Glykovaný hemoglobin "/>
        <s v="opakovaná VZ -ELFO proteinů OKB "/>
        <s v="Diagnostika pro OKB"/>
        <s v="Diagnostika pro urgentní péči Radiometer"/>
        <s v="Diagnostika pro OKB: laboratoř DMP"/>
        <s v="POCT PCR pro vyšetření infekcí"/>
        <s v="westernbloty ELISA- mononukleosa, borelioza"/>
        <s v="PCR cycler BioRad Opus (původně cfx)"/>
        <s v="Diagnostika  MIKRO  III. "/>
        <s v="Diagnostika  MIKRO  II. "/>
        <s v="Diagnostika  MIKRO  I. 2"/>
        <s v="Diagnostika  MIKRO  I. 1 pro PCR"/>
        <s v="Diagnostika  MIKRO  4."/>
        <s v="Diagnostika  MIKRO"/>
        <s v="Diagnostika  MIKRO viry GeneExpert"/>
        <s v="Diagnostika IMUNO III."/>
        <s v="Stanovení HLA"/>
        <s v="Diagnostika IMUNO II."/>
        <s v="Diagnostika IMUNO I. Průtoková cytometrie"/>
        <s v="Diagnostika IMUNO I."/>
        <s v="Specifické IgE protilátky s výp. VZ-2020-000055"/>
        <s v="Vysokokapacitní sekvenátor "/>
        <s v="Spektrální buněčný analyzátor"/>
        <s v="Scanner genetických map"/>
        <s v="Genetický analyzátor pro sekvenování nové generace (NGS) kompaktního formátu"/>
        <s v="Ultrarychlý point-of-care PCR"/>
        <s v="Diagnostika HOK "/>
        <s v="Array CGH reader"/>
        <s v="Opakování výpůjček linky na hemotologická vyšetření"/>
        <s v="Genetický analyzátor pro sekvenace, kapilární elfo"/>
        <s v="Izolace DNA+RNA VÝPŮJČKA MagNa"/>
        <s v="Izolace DNA+VÝPŮJČKA "/>
        <s v="Koagulace III VÝPŮJČKA fluorescenční"/>
        <s v="Koagulace IV VÝPŮJČKA ELISA reader"/>
        <s v="LIGHT CYCLER fluorochromy"/>
        <s v="PRŮTOKOVÁ CYTOMETRIE VZ-2022-001126"/>
        <s v="Cytogenetika - sondy"/>
        <s v="ENOCH NVSEQ"/>
        <s v="ENOCH sekvenování terciální analýza"/>
        <s v="Diagnostika genetika"/>
        <s v="SMA novorozenecký genetický screening"/>
        <s v="Diagnostika EXP.MED a IVF  "/>
        <s v="Antigenní testy"/>
        <s v="POCT analyzátory 2ks"/>
        <s v="ELFO" u="1"/>
        <s v="PREVAL 3" u="1"/>
        <m u="1"/>
        <s v="imunochemické vyšetření" u="1"/>
        <s v="izolace DNA+ VÝPŮJČKA MagNa" u="1"/>
        <s v="Detekce viru SARS-CoV-2" u="1"/>
        <s v="Příprava knihovny pro NGS" u="1"/>
        <s v="specifické Ige protilátky VZ2020 00055" u="1"/>
        <s v="PCR -hep A,E, malárie, covid, MTB" u="1"/>
        <s v="Tumor markery VZ-2022-001226" u="1"/>
        <s v="Kit pro real-time PCR detekci viru SARS-CoV-2 " u="1"/>
        <s v="Izolace viru SARS-CoV-2" u="1"/>
        <s v="izolace DNA+VÝPŮJČKA MagNa" u="1"/>
        <s v="Glykovaný hemoglobin" u="1"/>
        <s v="Hematologická linka " u="1"/>
        <s v="Tumor markery  (17.1.23)" u="1"/>
        <s v="PCR cycler cfx" u="1"/>
        <s v="opakovaná VZ -ELFO proteinů OKB" u="1"/>
        <s v="PCR -hep A,E, malárie, covid" u="1"/>
        <s v="PCR cycler opus (původně cfx)" u="1"/>
        <s v="MAGNA kit pro real-time PCR detekci viru SARS-CoV-2" u="1"/>
        <s v="izolace nukleových kyselin - SARS-COV-19" u="1"/>
        <s v="opakovaná VZ -ELFO proteinů OKB VZ-2023-000003" u="1"/>
        <s v="Tumor markery VZ-2022-001226 (17.1.23)" u="1"/>
        <s v="Glykovaný hemoglobin VZ-2023-000002" u="1"/>
        <s v="Diagnostika patologie" u="1"/>
        <s v="Diagnostika bazál Radiometr" u="1"/>
        <s v="PRŮTOKOVÁ CYTOMETRIE s výpůjčkou" u="1"/>
        <s v="Tumor markery" u="1"/>
        <s v="Diagnostika pro TO biorad imunohematologický analyzátor- doplnění k VZ" u="1"/>
        <s v="Detekce onko mutací - NGS panel" u="1"/>
        <s v="PREVAL 4" u="1"/>
        <s v="Diagnostika  MIKRO viry genexpert" u="1"/>
        <s v="Diagnostika pro vyšetření základního krevního obrazu" u="1"/>
        <s v="Diagnostika  MIKRO  I. " u="1"/>
        <s v="Diagnostika IMUNO " u="1"/>
        <s v="Diagnostika bazál Radiometer" u="1"/>
        <s v="reagencie pro vyšetření inf markerů dárců krve" u="1"/>
        <s v="ELFO proteinů OKB" u="1"/>
        <s v="Diagnostika HOK I. 2021" u="1"/>
        <s v="imunologie plán 21/22" u="1"/>
        <s v="Diagnostika pro TO výroba" u="1"/>
        <s v="koagulace III a IV VÝPŮJČKA fluorescenční" u="1"/>
        <s v="Izolace a detekce -SARS-CoV-2 pro přístroj Genexpert" u="1"/>
      </sharedItems>
    </cacheField>
    <cacheField name="číslo VZ současné (nebo předchozí)" numFmtId="0">
      <sharedItems containsBlank="1"/>
    </cacheField>
    <cacheField name="laboratoř" numFmtId="0">
      <sharedItems containsBlank="1" count="15">
        <s v="TO"/>
        <s v="PATOLOGIE"/>
        <s v="OKB"/>
        <s v="FNOL"/>
        <s v="MIKRO"/>
        <s v="IMUNOLOGIE"/>
        <s v="HOK"/>
        <s v="HOK, GEN"/>
        <s v="GENETIKA"/>
        <s v="EXP MEDICINA"/>
        <s v="covid"/>
        <s v="1IK, Urgent"/>
        <m u="1"/>
        <s v="LEM" u="1"/>
        <s v="MIKROBIOLOGIE" u="1"/>
      </sharedItems>
    </cacheField>
    <cacheField name="oddělení" numFmtId="0">
      <sharedItems containsBlank="1"/>
    </cacheField>
    <cacheField name="bližší specifikace" numFmtId="0">
      <sharedItems containsBlank="1" count="123">
        <s v="2 analyzátory - krevní obraz a transf přípravky OPAKOVÁNÍ VZ"/>
        <s v="molekulárně biologické vyšetření u dárců krve- západonilská horečka"/>
        <s v="ANTI HCV RGT 2000TEST, HCV Ag Reagent Kit pro Architect analyzátor"/>
        <s v="ANTI HCV RGT 2000TEST pro Architect; combo, quali"/>
        <s v="ID-Card DiaClon Anti-Jkb,Anti-Jka,Anti-N,Anti-M,..; ID-Card Anti-Cw,Anti-Dia, Fyb…"/>
        <s v="antisera pro určování ABO a Rh"/>
        <s v="exbio; ascomed;apr; trios; ivt imuno; …"/>
        <s v="EnVision kit HPST - 10 kitů na 2 roky"/>
        <s v="Protilátky a reagencie (předchozí PAT V.VZ-2021-000004)"/>
        <s v="onko R"/>
        <s v="tumor A"/>
        <s v="roche  "/>
        <s v="medista X medesa X biorad X sebia"/>
        <s v="Sebia - vypovězená smlouva biovendor"/>
        <s v="pro BRAHMS Kryptor, markery betahCG, sFLt1 (preeklampsie)"/>
        <s v="The Binding Site s.r.o. -pro Optilite, dg u onko pac. kappa (κ) and lambda (λ) free light chains"/>
        <s v="acidobaz.analyzátor - krevní plyny, elektrolyty - membr, propl (1,3mil.),kalibr,..; doplnit POCT pro srdeční selhání????"/>
        <s v="Novoroz.screening - MassChrom(1,4mil.) MassCheck; Neonatal Biotinidase kit- chromatografy, hm spektometry"/>
        <s v="Axonlab- Molbio; uzavřený sys; POCT; hep A,E, malárie, covid, MTB"/>
        <s v="testline, microarray plus reader"/>
        <s v="obměna přístroje-nyní biorad z r 2011; vyšetření RP1,RP4,covid (Allplex), CMV,EBV,BKV,HHV6,8,alfa (AltonaRealstar)"/>
        <s v="předchozí MIKR3 brand2019Biorad 278 000, Biovend 316 000,Gali 391 000, OXID CZ 363 000,DYNEXTE 416 000, TRIOS 155 000,SIGMAL 138 000,VIDIA 194 000, BIOMERI 575 000, TRIOS 245 000, BIOMEDI 878 000, GALI 306 000, LABOSER 94 000, ALERE 174 000"/>
        <s v="předchozí MIKR2 brand2019; LIAISON XL serologie"/>
        <s v="předchozí MIKR1 Brand2019: cfx96:GENETIC 2 775 000;Medista 1 010 000, Roche 273000, Trios 869 000, Test line 356 000, Ascomed 717 000,Dynexla 876 000, Trios 2 729 000"/>
        <s v="předchozí MIKR1 Brand2019: cfx96:GENETIC 2 775 000;Medista 1 010 000, Roche 273000, Trios 869 000, Test line 356 000, Ascomed 717 000,Dynexla 876 000, Trios 2 729 001"/>
        <s v="Medisco, LAbMark, Ceemed, ITA, Čaderský, ITEST, Diagnostica, BD,…."/>
        <s v="COVID: Izolační kit NX-48 Viral NA Kit pro přístroj Nextractor"/>
        <s v="Izolace a detekce: XpertXpress SARS, RSV, HCV, HBV"/>
        <s v="TECAN, GENETICKÝ ANAL,NICON,IZOLÁTOR, LEICA, MINDRAY, MISEQ, CN, FLUOROMETR, TŘEPAČKA"/>
        <s v="NGS sekvenace HLA genů na illumina Miseq"/>
        <s v="PHADIA (starý? 2008), NEFELOMETR BN2 (2020-C)"/>
        <s v="BD FACS CANTO"/>
        <s v=" CYCLER BIORAD,BIOMETRA1, ELFO MAXPOWER, ELISA, FOTOMETR TECAN"/>
        <s v="Alex kit - BioVendor do 04/26"/>
        <s v="zatím neschváleno v Inv plánu"/>
        <s v="spotřebák ke stávajícím přístrojům - polymerasy, RNA/DNA kity"/>
        <s v="spotřebák ke stávajícím přístrojům ACL TOP a BioFlash"/>
        <s v="spotřebák ke stávajícím přístrojům - protilátky HOK III.2019"/>
        <s v="QIAgene, Miseq kity (330tis.); Haloplex HS 500 kB ILMF"/>
        <s v="výpůjčka, HPST, i pro genetiku 1,5mil Kč"/>
        <s v="výpůjčka, sysmex 3 přístroje"/>
        <s v="akutní; investiční plán 2023; místo ABI PRISM končí podpora; dg BigDye a polymery, Formamide HIDI"/>
        <s v="Holzerová; investiční plán 2023; MagCore DNA, RNA kity"/>
        <s v="QIAcube, prodlouženo do 11/23"/>
        <s v="obnova koagulometr CEVERON (2008-C-Medista); Koagulometr s fluorogenní detekcí 3; vyšetření TGA"/>
        <s v="obnova ELISA reader (1995); vyšetření PAI,t-PA"/>
        <s v="předchozí HOK2 brand2021-Roche"/>
        <s v="monoklonální protilátky;předchozí HOK3 brand2019;EXBIO, ITA, BC, LIFE,scintil, sigma"/>
        <s v="mikroskop koupě; předchozí je HOK1brand i HOK2brand2019, HOK9brand2021 (VZ-2021-000659)"/>
        <s v="ENOCH- neurologie; sekvenování"/>
        <s v="ENOCH- neurologie; sekvenování SW"/>
        <s v="PentaGen (808tis.); Life Technologies (780tis.-platná VZ); GeneTica (686tis.) ; Roche (280tis.-platná VZ MagNA)"/>
        <s v="pro novorozenecké"/>
        <s v="MiSeq- sekvenování; GeneTiCA s.r.o.; HPST; BIOVENDOR;Life technologies;PentaGen s.r.o."/>
        <s v="sdružený nákup"/>
        <s v="rocheX radiometr X siemens"/>
        <s v="MassChrom MassCheck" u="1"/>
        <m u="1"/>
        <s v="pro nové infekční oddělení " u="1"/>
        <s v="CEVERON ALPHA; Koagulometr s fluoregenní detekcí 3;" u="1"/>
        <s v="The Binding Site s.r.o. -pro Optilite" u="1"/>
        <s v="spotřebák pro Sysmex" u="1"/>
        <s v="Axonlab, Molbio; uzavřený sys" u="1"/>
        <s v="Koagulometr s fluoregenní detekcí 3;" u="1"/>
        <s v="membr, propl,kalibr,.." u="1"/>
        <s v="pro Optilite" u="1"/>
        <s v="IGRA, Perforin, Zybio" u="1"/>
        <s v="pro BRAHMS Kryptor" u="1"/>
        <s v=" hpst" u="1"/>
        <s v="BD FACS CANTO, CYCLER BIORAD,BIOMETRA1, ELFO MAXPOWER, ELISA, FOTOMETR TECAN" u="1"/>
        <s v="acidobaz.analyzátor - krevní plyny, elektrolyty - membr, propl,kalibr,..; doplnit POCT pro srdeční selhání????" u="1"/>
        <s v="pod 1,6mil za rok" u="1"/>
        <s v="výpůjčka, HPST, i pro genetiku" u="1"/>
        <s v="nyní biorad z r 2011 - dle stavu přístroje obměna?????????" u="1"/>
        <s v="doplnění- minule nebyla sml.:spotřební materiál pro cytogenetiku-4 části; abbott, pragostem, alogo, PROEBIZ" u="1"/>
        <s v="mikroskop koupě; předchozí je HOK1brand i HOK2brand2019" u="1"/>
        <s v="????????????" u="1"/>
        <s v="anti…" u="1"/>
        <s v="opakování SN admin hradec" u="1"/>
        <s v="spotřebák ke stávajícím přístrojům - sondy níže??" u="1"/>
        <s v="SwiftNorm.Ampl.Panel (SNAP)Core Kit(4x96rxns)1/4pcs" u="1"/>
        <s v="mikroskop koupě; předchozí je HOK1brand019 i HOK2brand2019" u="1"/>
        <s v="akutní; investiční plán 2023" u="1"/>
        <s v="quiaqube, prodlouženo do 11/23" u="1"/>
        <s v="pro LEM; izolace viru-nextractor a zybio--2 části?; kity; nebo kity s výpůjčkou?;Izolační kit NX-48 Viral NA Kit pro přístroj Nextractor " u="1"/>
        <s v="Axonlab, Molbio; uzavření sys" u="1"/>
        <s v="předchozí HOK2 brand2019??" u="1"/>
        <s v="PHADIA, NEFeLOMETR BN2" u="1"/>
        <s v="předchozí HOK2 brand2019-Roche" u="1"/>
        <s v="SARS-COV-2PCR DETECTION KIT(3GENE PCR) 96 testů (Zybio)" u="1"/>
        <s v="Novoroz.screening - MassChrom MassCheck; Neonatal Biotinidase kit" u="1"/>
        <s v="detekce+izolace BIOVENDOR; opakování viz covid 08/20; Testy xpert Xpress" u="1"/>
        <s v="anti test pro Architect" u="1"/>
        <s v="předchozí HOK2 brand2019" u="1"/>
        <s v="ID-Card DiaClon Anti-Jkb,…" u="1"/>
        <s v="XpertXpress SARS, RSV, HCV, HBV" u="1"/>
        <s v="akutní; investiční plán 2023; místo ABI PRISM končí podpora" u="1"/>
        <s v="exbio; ascomed;apr; trio; ivt imuno; …" u="1"/>
        <s v="PHADIA (starý? 2008), NEFELOMETR BN2" u="1"/>
        <s v="?" u="1"/>
        <s v="Zybio Viral Nucleic Acid Extraction Reagent-96 izolací; " u="1"/>
        <s v="QIAgene, Miseq kity" u="1"/>
        <s v="molekulárně biologické vyšetření u dárců krve" u="1"/>
        <s v="obnova,CEVERON ALPHA; Koagulometr s fluorogenní detekcí 3;" u="1"/>
        <s v="ARC ANTI HCV RGT 2000TEST Abbott; Architect HCV Ag Reagent Kit" u="1"/>
        <s v="nyní biorad z r 2011 - dle stavu přístroje obměna" u="1"/>
        <s v="acidobaz.analyzátor - krevní plyny, elektrolyty - membr, propl,kalibr,.." u="1"/>
        <s v="detekce viru PCR real time, mutace??, nebo jen na liferiver? Na přístroji Cycler CFX 96" u="1"/>
        <s v="detekce COV, lightcycler Roche" u="1"/>
        <s v="předchozí MIKR2 brand2019; LIAISON serologie" u="1"/>
        <s v="PentaGen s.r.o.; Life Technologies ; GeneTica; Roche" u="1"/>
        <s v="výpůjčky?" u="1"/>
        <s v="XCeloSeq Fusion Research kit SEQ007" u="1"/>
        <s v="obměna přístroje-nyní biorad z r 2011" u="1"/>
        <s v="výpůjčka, HPST, i pro genetiku= koagulace IV." u="1"/>
        <s v="bioVendor do 04/26" u="1"/>
        <s v="ARC ANTI HCV RGT 2000TEST Abbott" u="1"/>
        <s v="GeneTiCA s.r.o.; HPST; BIOVENDOR;Life technologies;PentaGen s.r.o." u="1"/>
        <s v="Novoroz.screening - MassChrom MassCheck; Neonatal Biotinidase kit- chromatografy, hm spektometry" u="1"/>
        <s v="na illumina Miseq" u="1"/>
        <s v="Holzerová; investiční plán 2023" u="1"/>
        <s v="spotřebák ke stávajícím přístrojům" u="1"/>
        <s v="Genetic 368 000,HPST 137000, Intellmed 932 000, Intimex 267 000, Kdobch 72 000, Life 761 000, Roche 624 000, Eastpor 483 000, Pentagen 710 000" u="1"/>
      </sharedItems>
    </cacheField>
    <cacheField name="systém VZ" numFmtId="0">
      <sharedItems containsBlank="1"/>
    </cacheField>
    <cacheField name="DG obrat/rok" numFmtId="0">
      <sharedItems containsString="0" containsBlank="1" containsNumber="1" containsInteger="1" minValue="30000" maxValue="26444800"/>
    </cacheField>
    <cacheField name="vypisujeme na roky" numFmtId="0">
      <sharedItems containsString="0" containsBlank="1" containsNumber="1" containsInteger="1" minValue="0" maxValue="8"/>
    </cacheField>
    <cacheField name="předpokládaná hodnota" numFmtId="164">
      <sharedItems containsString="0" containsBlank="1" containsNumber="1" containsInteger="1" minValue="0" maxValue="158668800"/>
    </cacheField>
    <cacheField name="rok předání na OVZ" numFmtId="0">
      <sharedItems containsSemiMixedTypes="0" containsString="0" containsNumber="1" containsInteger="1" minValue="2022" maxValue="2025"/>
    </cacheField>
    <cacheField name="měsíc předání na OVZ " numFmtId="0">
      <sharedItems/>
    </cacheField>
    <cacheField name="aktuální stav zakázky" numFmtId="0">
      <sharedItems containsBlank="1" count="5">
        <s v="rozpracováno"/>
        <s v="zbývá"/>
        <s v="Předáno OVZ"/>
        <m u="1"/>
        <s v="bude vypsáno PROEBIZ" u="1"/>
      </sharedItems>
    </cacheField>
    <cacheField name="poznámka" numFmtId="0">
      <sharedItems containsBlank="1" count="105">
        <s v="audit SUKL"/>
        <s v=" západonilská horečka"/>
        <s v="Abbott Architect- další přístroj- výpůjčka,rok výroby 2007(2016) a 2010 (oba C) - naplánovat výpůjčku"/>
        <s v="Abbott Architect- další přístroj- výpůjčka,rok výroby 2007(2016) a 2010 (oba C)"/>
        <s v="IH-500, IH-1000 BioRAd - do 2026 platná výpůjčka"/>
        <s v="pouze manuálně, není přístroj (jen centrif.,inkub) -Šianská"/>
        <m/>
        <s v="výpůjčka na 3 měsíce protokol, dg pro automat - dělají ručně"/>
        <s v="HPST (1,5mil), ROCHE (460tis.), BARIA (450tis.), Pragostem (400tis.)"/>
        <s v="nab.do17.1."/>
        <s v="vyšetření 15-3 (1,3mil), SCC (900tis.), cyfra (670tis.)"/>
        <s v="pro kalcitonin"/>
        <s v="možnost HPLC i CE metody"/>
        <s v="výpověd změna distributora- Sebia. Repete na 5 let"/>
        <s v="dodavatel LACOMED, přístroj na dobu neurčitou vypůjčen od 2019 (SSML-2019-001985, r.v.2018)"/>
        <s v="dodavatel The Binding Site s.r.o., výpůjčka od 2017"/>
        <s v="RADIOMETER akutní medicína VZ-2015-000027stále drží ceny- na neurčito; Stroj OKB 2018 ©"/>
        <s v="Dodavatel DG-BioTech (1,5mil.), PharmaTech (600tis.); přístroj MS (2014;2019;2009); anal.aminokyselin (2006)"/>
        <s v="HEV, HAV - Molbio Chip-based RealtimePCR (Truenat od AxonLAb)"/>
        <s v="??"/>
        <s v="menší. Jaká vyšetření?původně brand MIKRO1/zvážit IVD stroj Cielo?"/>
        <s v="BioRad (350tis.), dg rezist. Biovendor (290tis.), Gali (600tis.), Oxoid (450tis.), Vidia (169tis.), Merck(45tis.), BioMerieux (840tis.), Biomedica (806tis.), Laboserv (132tis.), Alere BinaxNOW Abbott (257tis.)"/>
        <s v="Spotřební materiál pro Liaison XL (Diasorin) r.v 2017 ©"/>
        <s v=" Fotometr: TestLine (460tis.),DynexLAb (1,6mil) Agary a půdy pro přístroje WASP(I2021) a Bactec(I2015)  TRIOS (4mil)"/>
        <s v="PCR assays: Allplex Medista (2,3mil), Altona/QiAgene Genetica (2,3mil), GeneProof (1,3mil.), Altona BioTech (1,2mil), ; medista 2022 a 2017"/>
        <s v="Gali (1mil.)"/>
        <s v="Biovendor (4mil), stroj GeneExpert16 z 2020 VZ-2019-000114 &quot;Stanovení nukleové kyseliny viru hepatitidy C se záp. Analyz.&quot; pl.8/2023; Covid: 3mil.MIKRO + Urgent700tis.; Viry 1mil."/>
        <s v="genet.analyz.: AlleleSEQR HUGE (844tis.), IAB (870tis.), Miseq: Genetica (808tis.), FC: DynexLAb (837tis.);medisco (736tis)"/>
        <s v="DG příprava knihovny + SW pro analýzu (přístroje mají)"/>
        <s v="dg pro přístroj Phadia 100 a 250 (alergeny, 4,3mil) r 2008, NefelometrBN2 (267tis.)(předch.VZ-2019-000545)"/>
        <s v="Dg pro FACS: Biomedica (3,2mil - kity Labscreen a protilátky)+BectonD (400tis.), 2004; mindray 2017 = ITA (452tis)"/>
        <s v="cyclery PCR: LinkSeq Biomedica (1mil.), Genovision Intersol (793tis.), JK Trading (262tis.), DynexTE, ELISA reader: CEEMED (1mil.), Tecan: Ascomed (1,2mil.), Gali (856tis.)"/>
        <s v="ImageXplorer (MacroArrayDg)"/>
        <s v="Carolina (520tis.) Biotech (200tis.) Eastport (165tis.) Dynex (50tis.)"/>
        <s v="Werfen"/>
        <s v="ITA (850tis.), Exbio (658tis.), "/>
        <s v="Genetica (900tis.); HPST(300tis.)"/>
        <s v="SureScan Microarray Scanner CE-IVD (2015); SurePRint G3 CGH+SNP Microarray kit (1,6mil.)"/>
        <s v="obnova linky 1/2024"/>
        <s v="thermofi;nachystat 2022; vypsat leden 2023; Nela - Dotace ONKO; dg Carolina (142tis.) VZ-2019-000600"/>
        <s v="nachystat 2022; vypsat leden 2023; Nela podklady; od 9/2022 MagCore (dg za 128tis.) "/>
        <s v="QIAamp DNA Mini QIAcube kit- Genetica (400tis.)"/>
        <s v="navazuje z 2020, Ceveron alpha (cena 800tis.) MEDISTA X Biomedica (ST Genesia Stago; systém CAT Stago)"/>
        <s v="navazuje z 2020, Dg brand 2021-MEDISTA (VZ-2021-000695)"/>
        <s v="Roche (667tis.) - VZ-2021-000695 platí do 11/23"/>
        <s v="OBMI hodnotí soutěž 1 výkonný (5mil) nahradí 2 stávající staré od ITA"/>
        <s v="dodav.Alogo (1,7mil.) - hybridiz.XL proby MetaSystems; Pragostem (591tis.) - proby ZytoLight; Intimex (225tis.)"/>
        <s v="MiSeq kity (560tis.)"/>
        <s v="ODLOŽENO, není centrum;návaznost na pilotní projekt 2letý"/>
        <s v="původně:Genetic 368 000,HPST 137000, Intellmed 932 000, Intimex 267 000, Kdobch 72 000, Life 761 000, Roche 624 000, Eastpor 483 000, Pentagen 710 000"/>
        <s v="opakování SN admin hradec"/>
        <s v="Táborský, Kutěj požadují po OKB"/>
        <s v="genet.analyz.: AlleleSEQR HUGE (844tis.), IAB (870tis.), Miseq: Genetica (808tis.), FC: DynexLAb (837tis.)" u="1"/>
        <s v="Agary a půdy TRIOS (4mil), dg rezist. Biovendor (290tis.), ELISA DynexLAb (1,6mil)" u="1"/>
        <s v="akutní medicína VZ-2015-000027stále drží ceny- platnost??" u="1"/>
        <s v="plánují dělat - západonilská horečka" u="1"/>
        <s v="dodavatel The Binding Site s.r.o." u="1"/>
        <s v="nachystat 2022; vypsat leden 2023" u="1"/>
        <s v="navazuje z 2020, Ceveron alpha (cena 800tis.) MEDISTA; přidat IV.Elisa reader?" u="1"/>
        <s v="ITA (850tis.)" u="1"/>
        <s v="Biovendor (4mil), stroj GeneExpert16 z 2020 VZ-2019-000114 &quot;Stanovení nukleové kyseliny viru hepatitidy C se záp. Analyz.&quot; pl.8/2023" u="1"/>
        <s v="dodav.Alogo (1,7mil.) - hybridiz.proby MetaSystems; Pragostem (591tis.) - proby ZytoLight; Intimex (225tis.)" u="1"/>
        <s v="Dg pro FACS Biomedica (2mil)+BectonD (400tis.)" u="1"/>
        <s v="dodavatel LACOMED" u="1"/>
        <s v="dodavatel Promedica PRAHA" u="1"/>
        <s v="thermofi;nachystat 2022; vypsat leden 2023; Nela - Dotace ONKO" u="1"/>
        <s v="dg pro přístroj Phadia 100 a 250 (alergeny, 4,3mil), NefelometrBN2 (předch.VZ-2019-000545)" u="1"/>
        <s v="dg pro přístroj Phadia 100 a 250 (alergeny, 4,3mil), NefelometrBN2 (267tis.)(předch.VZ-2019-000545)" u="1"/>
        <s v="zjistit jaké analýzy/dg?" u="1"/>
        <s v="obnova linky 2024" u="1"/>
        <s v="přístroj? Stáří? Obměna výpůjčkou" u="1"/>
        <s v="Genetica (1,3mil)" u="1"/>
        <s v="navazuje z 2020, Ceveron alpha" u="1"/>
        <s v="Spotřební materiál pro Liaison XL (Diasorin)" u="1"/>
        <s v="ODHADUJI" u="1"/>
        <s v="CGH (comparative genomic hybridization)" u="1"/>
        <s v="?? Výpůjčka ceveronAlfa" u="1"/>
        <s v="IH - do 2026 platná výpůjčka" u="1"/>
        <s v="PCR assays Medista (2,3mil), Genetica (2,3mil), XpertXpress Biovendor (4mil)" u="1"/>
        <s v="Dodavatel DG-BioTech (1,5mil.), PharmaTech (600tis.); přístroj MS ; 2019;2006;.." u="1"/>
        <s v="SNAP Kits -NGS on Illumina® sequenc. (SwiftBiosciences) dod.HPST" u="1"/>
        <s v="SureScan Microarray Scanner" u="1"/>
        <s v="HPST (1,5mil), ROCHE (460tis.), BARIA (450tis.)" u="1"/>
        <s v="HEV, HAV - Molbio Chip-based RealtimePCR" u="1"/>
        <s v="RADIOMETER akutní medicína VZ-2015-000027stále drží ceny- platnost?? Stroj OKB 2018 ©" u="1"/>
        <s v="Dodavatel DG-BioTech (1,5mil.), PharmaTech (600tis.); přístroj MS " u="1"/>
        <s v="Detekce I.T.A. (5,6mil.) - nejvíc I.a II.2022. trend izolace+detekce 870tis./měsíc" u="1"/>
        <s v="menší. Jaká vyšetření?původně brand MIKRO1" u="1"/>
        <s v="Architekt- další přístroj- výpůjčka,rok výroby 2007 a 2010" u="1"/>
        <s v=" Fotometr: TestLine (460tis.),DynexLAb (1,6mil) Agary a půdy,Bactec  TRIOS (4mil)" u="1"/>
        <s v="Dg pro FACS: Biomedica (3,2mil - kity Labscreen a protilátky)+BectonD (400tis.), 2004; mindray 2017 = ITA" u="1"/>
        <s v="?? VZ koagulace I a II" u="1"/>
        <s v="Abbott Architect- další přístroj- výpůjčka,rok výroby 2007 a 2010 (oba C)" u="1"/>
        <s v="Roche (667tis.); Carolina (658tis.) Biotech (200tis.) Eastport (165tis.) Dynex (50tis.)" u="1"/>
        <s v="Cílený a komplexní NGS panel pro detekci de novo fúzí genů spojených nádory-GeneFisrt (dodavatel BioVendor 1,2mil.)" u="1"/>
        <s v="jednorázový nákup" u="1"/>
        <s v="navazuje z 2020, Ceveron alpha (cena 800tis.) MEDISTA" u="1"/>
        <s v="MiSeq??" u="1"/>
        <s v="Izolace I.T.A. (7,6mil.) - nejvíc I.a II.2022. trend izolace+detekce 870tis./měsíc" u="1"/>
        <s v="BioTech a.s." u="1"/>
        <s v="Carolina (658tis.) Biotech (200tis.) Eastport (165tis.) Dynex (50tis.)" u="1"/>
        <s v="PCR assays: Allplex Medista (2,3mil), Altona/QiAgene Genetica (2,3mil), GeneProof (1,3mil.), Altona BioTech (1,2mil),  Fotometr: TestLine (460tis.),DynexLAb (1,6mil) Agary a půdy,Bactec  TRIOS (4mil)" u="1"/>
        <s v="Spotřební materiál pro Liaison XL (Diasorin) r.v 2017" u="1"/>
        <s v="nachystat 2022; vypsat leden 2023; Nela - Dotace ONKO" u="1"/>
        <s v="nachystat 2022; vypsat leden 2023; Nela podklady"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ndráčková Kateřina, Ing., MHA" refreshedDate="44943.79463611111" createdVersion="6" refreshedVersion="6" minRefreshableVersion="3" recordCount="60" xr:uid="{1E700764-661A-49A7-A6C3-2050CC4FFF97}">
  <cacheSource type="worksheet">
    <worksheetSource ref="A3:N63" sheet="Detailní seznam"/>
  </cacheSource>
  <cacheFields count="14">
    <cacheField name="pořad.č." numFmtId="0">
      <sharedItems containsSemiMixedTypes="0" containsString="0" containsNumber="1" containsInteger="1" minValue="1" maxValue="60"/>
    </cacheField>
    <cacheField name="název VZ" numFmtId="0">
      <sharedItems count="99">
        <s v="Diagnostika pro vyšetření základního krevního obrazu s výpůjčkou"/>
        <s v="NAT (serologie)"/>
        <s v="Diagnostika pro TO výroba - infekční markery pac./dárci"/>
        <s v="Diagnostika pro vyšetření infekčních markerů dárců krve"/>
        <s v="Diagnostika pro TO BioRad imunohematologický analyzátor IH500,IH1000 - doplnění k VZ"/>
        <s v="Diagnostika pro TO Grifols"/>
        <s v="Diagnostika pro TO mix"/>
        <s v="PT link"/>
        <s v="Diagnostika patologie PROTILÁTKY"/>
        <s v="Tumor markery  "/>
        <s v="Imunochemická vyšetření"/>
        <s v="diagnostika - kost"/>
        <s v="Glykovaný hemoglobin "/>
        <s v="opakovaná VZ -ELFO proteinů OKB "/>
        <s v="Diagnostika pro OKB"/>
        <s v="Diagnostika pro urgentní péči Radiometer"/>
        <s v="Diagnostika pro OKB: laboratoř DMP"/>
        <s v="POCT PCR pro vyšetření infekcí"/>
        <s v="westernbloty ELISA- mononukleosa, borelioza"/>
        <s v="PCR cycler BioRad Opus (původně cfx)"/>
        <s v="Diagnostika  MIKRO  III. "/>
        <s v="Diagnostika  MIKRO  II. "/>
        <s v="Diagnostika  MIKRO  I. 2"/>
        <s v="Diagnostika  MIKRO  I. 1 pro PCR"/>
        <s v="Diagnostika  MIKRO  4."/>
        <s v="Diagnostika  MIKRO"/>
        <s v="Diagnostika  MIKRO viry GeneExpert"/>
        <s v="Diagnostika IMUNO III."/>
        <s v="Stanovení HLA"/>
        <s v="Diagnostika IMUNO II."/>
        <s v="Diagnostika IMUNO I. Průtoková cytometrie"/>
        <s v="Diagnostika IMUNO I."/>
        <s v="Specifické IgE protilátky s výp. VZ-2020-000055"/>
        <s v="Vysokokapacitní sekvenátor "/>
        <s v="Spektrální buněčný analyzátor"/>
        <s v="Scanner genetických map"/>
        <s v="Genetický analyzátor pro sekvenování nové generace (NGS) kompaktního formátu"/>
        <s v="Ultrarychlý point-of-care PCR"/>
        <s v="Diagnostika HOK "/>
        <s v="Array CGH reader"/>
        <s v="Opakování výpůjček linky na hemotologická vyšetření"/>
        <s v="Genetický analyzátor pro sekvenace, kapilární elfo"/>
        <s v="Izolace DNA+RNA VÝPŮJČKA MagNa"/>
        <s v="Izolace DNA+VÝPŮJČKA "/>
        <s v="Koagulace III VÝPŮJČKA fluorescenční"/>
        <s v="Koagulace IV VÝPŮJČKA ELISA reader"/>
        <s v="LIGHT CYCLER fluorochromy"/>
        <s v="PRŮTOKOVÁ CYTOMETRIE VZ-2022-001126"/>
        <s v="Cytogenetika - sondy"/>
        <s v="ENOCH NVSEQ"/>
        <s v="ENOCH sekvenování terciální analýza"/>
        <s v="Diagnostika genetika"/>
        <s v="SMA novorozenecký genetický screening"/>
        <s v="Diagnostika EXP.MED a IVF  "/>
        <s v="Antigenní testy"/>
        <s v="POCT analyzátory 2ks"/>
        <s v="ELFO" u="1"/>
        <s v="PREVAL 3" u="1"/>
        <s v="imunochemické vyšetření" u="1"/>
        <s v="izolace DNA+ VÝPŮJČKA MagNa" u="1"/>
        <s v="Detekce viru SARS-CoV-2" u="1"/>
        <s v="Příprava knihovny pro NGS" u="1"/>
        <s v="specifické Ige protilátky VZ2020 00055" u="1"/>
        <s v="PCR -hep A,E, malárie, covid, MTB" u="1"/>
        <s v="Tumor markery VZ-2022-001226" u="1"/>
        <s v="Kit pro real-time PCR detekci viru SARS-CoV-2 " u="1"/>
        <s v="Izolace viru SARS-CoV-2" u="1"/>
        <s v="izolace DNA+VÝPŮJČKA MagNa" u="1"/>
        <s v="Glykovaný hemoglobin" u="1"/>
        <s v="Hematologická linka " u="1"/>
        <s v="Tumor markery  (17.1.23)" u="1"/>
        <s v="PCR cycler cfx" u="1"/>
        <s v="opakovaná VZ -ELFO proteinů OKB" u="1"/>
        <s v="PCR -hep A,E, malárie, covid" u="1"/>
        <s v="PCR cycler opus (původně cfx)" u="1"/>
        <s v="MAGNA kit pro real-time PCR detekci viru SARS-CoV-2" u="1"/>
        <s v="izolace nukleových kyselin - SARS-COV-19" u="1"/>
        <s v="opakovaná VZ -ELFO proteinů OKB VZ-2023-000003" u="1"/>
        <s v="Tumor markery VZ-2022-001226 (17.1.23)" u="1"/>
        <s v="Glykovaný hemoglobin VZ-2023-000002" u="1"/>
        <s v="Diagnostika patologie" u="1"/>
        <s v="Diagnostika bazál Radiometr" u="1"/>
        <s v="PRŮTOKOVÁ CYTOMETRIE s výpůjčkou" u="1"/>
        <s v="Tumor markery" u="1"/>
        <s v="Diagnostika pro TO biorad imunohematologický analyzátor- doplnění k VZ" u="1"/>
        <s v="Detekce onko mutací - NGS panel" u="1"/>
        <s v="PREVAL 4" u="1"/>
        <s v="Diagnostika  MIKRO viry genexpert" u="1"/>
        <s v="Diagnostika pro vyšetření základního krevního obrazu" u="1"/>
        <s v="Diagnostika  MIKRO  I. " u="1"/>
        <s v="Diagnostika IMUNO " u="1"/>
        <s v="Diagnostika bazál Radiometer" u="1"/>
        <s v="reagencie pro vyšetření inf markerů dárců krve" u="1"/>
        <s v="ELFO proteinů OKB" u="1"/>
        <s v="Diagnostika HOK I. 2021" u="1"/>
        <s v="imunologie plán 21/22" u="1"/>
        <s v="Diagnostika pro TO výroba" u="1"/>
        <s v="koagulace III a IV VÝPŮJČKA fluorescenční" u="1"/>
        <s v="Izolace a detekce -SARS-CoV-2 pro přístroj Genexpert" u="1"/>
      </sharedItems>
    </cacheField>
    <cacheField name="číslo VZ současné (nebo předchozí)" numFmtId="0">
      <sharedItems containsBlank="1" containsMixedTypes="1" containsNumber="1" containsInteger="1" minValue="0" maxValue="0" count="19">
        <s v="nVZ-2022-000850"/>
        <m/>
        <s v="VZ-2022-001226"/>
        <s v="VZ-2023-000002"/>
        <s v="VZ-2023-000003"/>
        <s v="nVZ-2021-000834"/>
        <s v="nVZ-2019-000542"/>
        <s v="nVZ-2020-000976"/>
        <s v="nVZ-2021-001011; VZ-2019-000114"/>
        <s v="nVZ-2019-000600"/>
        <s v="VZ-2020-000499"/>
        <s v="nVZ-2019-000598"/>
        <s v="VZ-2020-000894; VZ-2017-000679"/>
        <s v="VZ-2021-000695"/>
        <s v="VZ-2022-001126"/>
        <s v="nVZ-2021-000659; nVZ-2019-000600"/>
        <s v="VZ-2022-001416"/>
        <s v="VZ-2021-001282; VZ-2022-000062"/>
        <n v="0" u="1"/>
      </sharedItems>
    </cacheField>
    <cacheField name="laboratoř" numFmtId="0">
      <sharedItems count="14">
        <s v="TO"/>
        <s v="PATOLOGIE"/>
        <s v="OKB"/>
        <s v="FNOL"/>
        <s v="MIKRO"/>
        <s v="IMUNOLOGIE"/>
        <s v="HOK"/>
        <s v="HOK, GEN"/>
        <s v="GENETIKA"/>
        <s v="EXP MEDICINA"/>
        <s v="covid"/>
        <s v="1IK, Urgent"/>
        <s v="LEM" u="1"/>
        <s v="MIKROBIOLOGIE" u="1"/>
      </sharedItems>
    </cacheField>
    <cacheField name="oddělení" numFmtId="0">
      <sharedItems containsBlank="1"/>
    </cacheField>
    <cacheField name="bližší specifikace" numFmtId="0">
      <sharedItems containsBlank="1" count="123">
        <s v="2 analyzátory - krevní obraz a transf přípravky OPAKOVÁNÍ VZ"/>
        <s v="molekulárně biologické vyšetření u dárců krve- západonilská horečka"/>
        <s v="ANTI HCV RGT 2000TEST, HCV Ag Reagent Kit pro Architect analyzátor"/>
        <s v="ANTI HCV RGT 2000TEST pro Architect; combo, quali"/>
        <s v="ID-Card DiaClon Anti-Jkb,Anti-Jka,Anti-N,Anti-M,..; ID-Card Anti-Cw,Anti-Dia, Fyb…"/>
        <s v="antisera pro určování ABO a Rh"/>
        <s v="exbio; ascomed;apr; trios; ivt imuno; …"/>
        <s v="EnVision kit HPST - 10 kitů na 2 roky"/>
        <s v="Protilátky a reagencie (předchozí PAT V.VZ-2021-000004)"/>
        <s v="onko R"/>
        <s v="tumor A"/>
        <s v="roche  "/>
        <s v="medista X medesa X biorad X sebia"/>
        <s v="Sebia - vypovězená smlouva biovendor"/>
        <s v="pro BRAHMS Kryptor, markery betahCG, sFLt1 (preeklampsie)"/>
        <s v="The Binding Site s.r.o. -pro Optilite, dg u onko pac. kappa (κ) and lambda (λ) free light chains"/>
        <s v="acidobaz.analyzátor - krevní plyny, elektrolyty - membr, propl (1,3mil.),kalibr,..; doplnit POCT pro srdeční selhání????"/>
        <s v="Novoroz.screening - MassChrom(1,4mil.) MassCheck; Neonatal Biotinidase kit- chromatografy, hm spektometry"/>
        <s v="Axonlab- Molbio; uzavřený sys; POCT; hep A,E, malárie, covid, MTB"/>
        <s v="testline, microarray plus reader"/>
        <s v="obměna přístroje-nyní biorad z r 2011; vyšetření RP1,RP4,covid (Allplex), CMV,EBV,BKV,HHV6,8,alfa (AltonaRealstar)"/>
        <s v="předchozí MIKR3 brand2019Biorad 278 000, Biovend 316 000,Gali 391 000, OXID CZ 363 000,DYNEXTE 416 000, TRIOS 155 000,SIGMAL 138 000,VIDIA 194 000, BIOMERI 575 000, TRIOS 245 000, BIOMEDI 878 000, GALI 306 000, LABOSER 94 000, ALERE 174 000"/>
        <s v="předchozí MIKR2 brand2019; LIAISON XL serologie"/>
        <s v="předchozí MIKR1 Brand2019: cfx96:GENETIC 2 775 000;Medista 1 010 000, Roche 273000, Trios 869 000, Test line 356 000, Ascomed 717 000,Dynexla 876 000, Trios 2 729 000"/>
        <s v="předchozí MIKR1 Brand2019: cfx96:GENETIC 2 775 000;Medista 1 010 000, Roche 273000, Trios 869 000, Test line 356 000, Ascomed 717 000,Dynexla 876 000, Trios 2 729 001"/>
        <s v="Medisco, LAbMark, Ceemed, ITA, Čaderský, ITEST, Diagnostica, BD,…."/>
        <s v="COVID: Izolační kit NX-48 Viral NA Kit pro přístroj Nextractor"/>
        <s v="Izolace a detekce: XpertXpress SARS, RSV, HCV, HBV"/>
        <s v="TECAN, GENETICKÝ ANAL,NICON,IZOLÁTOR, LEICA, MINDRAY, MISEQ, CN, FLUOROMETR, TŘEPAČKA"/>
        <s v="NGS sekvenace HLA genů na illumina Miseq"/>
        <s v="PHADIA (starý? 2008), NEFELOMETR BN2 (2020-C)"/>
        <s v="BD FACS CANTO"/>
        <s v=" CYCLER BIORAD,BIOMETRA1, ELFO MAXPOWER, ELISA, FOTOMETR TECAN"/>
        <s v="Alex kit - BioVendor do 04/26"/>
        <s v="zatím neschváleno v Inv plánu"/>
        <s v="spotřebák ke stávajícím přístrojům - polymerasy, RNA/DNA kity"/>
        <s v="spotřebák ke stávajícím přístrojům ACL TOP a BioFlash"/>
        <s v="spotřebák ke stávajícím přístrojům - protilátky HOK III.2019"/>
        <s v="QIAgene, Miseq kity (330tis.); Haloplex HS 500 kB ILMF"/>
        <s v="výpůjčka, HPST, i pro genetiku 1,5mil Kč"/>
        <s v="výpůjčka, sysmex 3 přístroje"/>
        <s v="akutní; investiční plán 2023; místo ABI PRISM končí podpora; dg BigDye a polymery, Formamide HIDI"/>
        <s v="Holzerová; investiční plán 2023; MagCore DNA, RNA kity"/>
        <s v="QIAcube, prodlouženo do 11/23"/>
        <s v="obnova koagulometr CEVERON (2008-C-Medista); Koagulometr s fluorogenní detekcí 3; vyšetření TGA"/>
        <s v="obnova ELISA reader (1995); vyšetření PAI,t-PA"/>
        <s v="předchozí HOK2 brand2021-Roche"/>
        <s v="monoklonální protilátky;předchozí HOK3 brand2019;EXBIO, ITA, BC, LIFE,scintil, sigma"/>
        <s v="mikroskop koupě; předchozí je HOK1brand i HOK2brand2019, HOK9brand2021 (VZ-2021-000659)"/>
        <s v="ENOCH- neurologie; sekvenování"/>
        <s v="ENOCH- neurologie; sekvenování SW"/>
        <s v="PentaGen (808tis.); Life Technologies (780tis.-platná VZ); GeneTica (686tis.) ; Roche (280tis.-platná VZ MagNA)"/>
        <s v="pro novorozenecké"/>
        <s v="MiSeq- sekvenování; GeneTiCA s.r.o.; HPST; BIOVENDOR;Life technologies;PentaGen s.r.o."/>
        <s v="sdružený nákup"/>
        <s v="rocheX radiometr X siemens"/>
        <s v="MassChrom MassCheck" u="1"/>
        <m u="1"/>
        <s v="pro nové infekční oddělení " u="1"/>
        <s v="CEVERON ALPHA; Koagulometr s fluoregenní detekcí 3;" u="1"/>
        <s v="The Binding Site s.r.o. -pro Optilite" u="1"/>
        <s v="spotřebák pro Sysmex" u="1"/>
        <s v="Axonlab, Molbio; uzavřený sys" u="1"/>
        <s v="Koagulometr s fluoregenní detekcí 3;" u="1"/>
        <s v="membr, propl,kalibr,.." u="1"/>
        <s v="pro Optilite" u="1"/>
        <s v="IGRA, Perforin, Zybio" u="1"/>
        <s v="pro BRAHMS Kryptor" u="1"/>
        <s v=" hpst" u="1"/>
        <s v="BD FACS CANTO, CYCLER BIORAD,BIOMETRA1, ELFO MAXPOWER, ELISA, FOTOMETR TECAN" u="1"/>
        <s v="acidobaz.analyzátor - krevní plyny, elektrolyty - membr, propl,kalibr,..; doplnit POCT pro srdeční selhání????" u="1"/>
        <s v="pod 1,6mil za rok" u="1"/>
        <s v="výpůjčka, HPST, i pro genetiku" u="1"/>
        <s v="nyní biorad z r 2011 - dle stavu přístroje obměna?????????" u="1"/>
        <s v="doplnění- minule nebyla sml.:spotřební materiál pro cytogenetiku-4 části; abbott, pragostem, alogo, PROEBIZ" u="1"/>
        <s v="mikroskop koupě; předchozí je HOK1brand i HOK2brand2019" u="1"/>
        <s v="????????????" u="1"/>
        <s v="anti…" u="1"/>
        <s v="opakování SN admin hradec" u="1"/>
        <s v="spotřebák ke stávajícím přístrojům - sondy níže??" u="1"/>
        <s v="SwiftNorm.Ampl.Panel (SNAP)Core Kit(4x96rxns)1/4pcs" u="1"/>
        <s v="mikroskop koupě; předchozí je HOK1brand019 i HOK2brand2019" u="1"/>
        <s v="akutní; investiční plán 2023" u="1"/>
        <s v="quiaqube, prodlouženo do 11/23" u="1"/>
        <s v="pro LEM; izolace viru-nextractor a zybio--2 části?; kity; nebo kity s výpůjčkou?;Izolační kit NX-48 Viral NA Kit pro přístroj Nextractor " u="1"/>
        <s v="Axonlab, Molbio; uzavření sys" u="1"/>
        <s v="předchozí HOK2 brand2019??" u="1"/>
        <s v="PHADIA, NEFeLOMETR BN2" u="1"/>
        <s v="předchozí HOK2 brand2019-Roche" u="1"/>
        <s v="SARS-COV-2PCR DETECTION KIT(3GENE PCR) 96 testů (Zybio)" u="1"/>
        <s v="Novoroz.screening - MassChrom MassCheck; Neonatal Biotinidase kit" u="1"/>
        <s v="detekce+izolace BIOVENDOR; opakování viz covid 08/20; Testy xpert Xpress" u="1"/>
        <s v="anti test pro Architect" u="1"/>
        <s v="předchozí HOK2 brand2019" u="1"/>
        <s v="ID-Card DiaClon Anti-Jkb,…" u="1"/>
        <s v="XpertXpress SARS, RSV, HCV, HBV" u="1"/>
        <s v="akutní; investiční plán 2023; místo ABI PRISM končí podpora" u="1"/>
        <s v="exbio; ascomed;apr; trio; ivt imuno; …" u="1"/>
        <s v="PHADIA (starý? 2008), NEFELOMETR BN2" u="1"/>
        <s v="?" u="1"/>
        <s v="Zybio Viral Nucleic Acid Extraction Reagent-96 izolací; " u="1"/>
        <s v="QIAgene, Miseq kity" u="1"/>
        <s v="molekulárně biologické vyšetření u dárců krve" u="1"/>
        <s v="obnova,CEVERON ALPHA; Koagulometr s fluorogenní detekcí 3;" u="1"/>
        <s v="ARC ANTI HCV RGT 2000TEST Abbott; Architect HCV Ag Reagent Kit" u="1"/>
        <s v="nyní biorad z r 2011 - dle stavu přístroje obměna" u="1"/>
        <s v="acidobaz.analyzátor - krevní plyny, elektrolyty - membr, propl,kalibr,.." u="1"/>
        <s v="detekce viru PCR real time, mutace??, nebo jen na liferiver? Na přístroji Cycler CFX 96" u="1"/>
        <s v="detekce COV, lightcycler Roche" u="1"/>
        <s v="předchozí MIKR2 brand2019; LIAISON serologie" u="1"/>
        <s v="PentaGen s.r.o.; Life Technologies ; GeneTica; Roche" u="1"/>
        <s v="výpůjčky?" u="1"/>
        <s v="XCeloSeq Fusion Research kit SEQ007" u="1"/>
        <s v="obměna přístroje-nyní biorad z r 2011" u="1"/>
        <s v="výpůjčka, HPST, i pro genetiku= koagulace IV." u="1"/>
        <s v="bioVendor do 04/26" u="1"/>
        <s v="ARC ANTI HCV RGT 2000TEST Abbott" u="1"/>
        <s v="GeneTiCA s.r.o.; HPST; BIOVENDOR;Life technologies;PentaGen s.r.o." u="1"/>
        <s v="Novoroz.screening - MassChrom MassCheck; Neonatal Biotinidase kit- chromatografy, hm spektometry" u="1"/>
        <s v="na illumina Miseq" u="1"/>
        <s v="Holzerová; investiční plán 2023" u="1"/>
        <s v="spotřebák ke stávajícím přístrojům" u="1"/>
        <s v="Genetic 368 000,HPST 137000, Intellmed 932 000, Intimex 267 000, Kdobch 72 000, Life 761 000, Roche 624 000, Eastpor 483 000, Pentagen 710 000" u="1"/>
      </sharedItems>
    </cacheField>
    <cacheField name="systém VZ" numFmtId="0">
      <sharedItems containsBlank="1" count="21">
        <s v="reagenční leasing"/>
        <s v="brand"/>
        <s v="reagenční leasing/brand"/>
        <s v="brand, výp2027"/>
        <s v="brand, výp2026"/>
        <s v="brand, výp2025"/>
        <s v="reagenční leasing??"/>
        <s v="brand/výp26"/>
        <s v="brand/výp"/>
        <s v="brand/výp23"/>
        <m/>
        <s v="brand/ výp?"/>
        <s v="výp?"/>
        <s v="výpůjčka 2026"/>
        <s v="reagenční leasing/BRAND a koupě přístroje"/>
        <s v="otevřený systém"/>
        <s v="přístroj"/>
        <s v="brand (služba)"/>
        <s v="služba" u="1"/>
        <s v="brand/reagenční leasing" u="1"/>
        <s v="brand, výp?" u="1"/>
      </sharedItems>
    </cacheField>
    <cacheField name="DG obrat/rok" numFmtId="0">
      <sharedItems containsString="0" containsBlank="1" containsNumber="1" containsInteger="1" minValue="30000" maxValue="26444800"/>
    </cacheField>
    <cacheField name="vypisujeme na roky" numFmtId="0">
      <sharedItems containsString="0" containsBlank="1" containsNumber="1" containsInteger="1" minValue="0" maxValue="8"/>
    </cacheField>
    <cacheField name="předpokládaná hodnota" numFmtId="164">
      <sharedItems containsString="0" containsBlank="1" containsNumber="1" containsInteger="1" minValue="0" maxValue="158668800"/>
    </cacheField>
    <cacheField name="rok předání na OVZ" numFmtId="0">
      <sharedItems containsSemiMixedTypes="0" containsString="0" containsNumber="1" containsInteger="1" minValue="2022" maxValue="2025" count="4">
        <n v="2023"/>
        <n v="2024"/>
        <n v="2022"/>
        <n v="2025"/>
      </sharedItems>
    </cacheField>
    <cacheField name="měsíc předání na OVZ " numFmtId="0">
      <sharedItems containsBlank="1" count="28">
        <s v="02_2023"/>
        <s v="07_2024"/>
        <s v="01_2023"/>
        <s v="11_2023"/>
        <s v="03_2023"/>
        <s v="10_2023"/>
        <s v="05_2023"/>
        <s v="04_2023"/>
        <s v="06_2023"/>
        <s v="07_2023"/>
        <s v="09_2024"/>
        <s v="08_2023"/>
        <s v="09_2023"/>
        <s v="12_2023"/>
        <s v="12_2024"/>
        <m u="1"/>
        <s v="09" u="1"/>
        <s v="ad barvící automat" u="1"/>
        <s v="11" u="1"/>
        <s v="02" u="1"/>
        <s v="04" u="1"/>
        <s v="08" u="1"/>
        <s v="10" u="1"/>
        <s v="12" u="1"/>
        <s v="01" u="1"/>
        <s v="03" u="1"/>
        <s v="05" u="1"/>
        <s v="07" u="1"/>
      </sharedItems>
    </cacheField>
    <cacheField name="aktuální stav zakázky" numFmtId="0">
      <sharedItems containsBlank="1" count="5">
        <s v="rozpracováno"/>
        <s v="zbývá"/>
        <s v="Předáno OVZ"/>
        <m u="1"/>
        <s v="bude vypsáno PROEBIZ" u="1"/>
      </sharedItems>
    </cacheField>
    <cacheField name="poznámka" numFmtId="0">
      <sharedItems containsBlank="1" count="106">
        <s v="audit SUKL"/>
        <s v=" západonilská horečka"/>
        <s v="Abbott Architect- další přístroj- výpůjčka,rok výroby 2007(2016) a 2010 (oba C) - naplánovat výpůjčku"/>
        <s v="Abbott Architect- další přístroj- výpůjčka,rok výroby 2007(2016) a 2010 (oba C)"/>
        <s v="IH-500, IH-1000 BioRAd - do 2026 platná výpůjčka"/>
        <s v="pouze manuálně, není přístroj (jen centrif.,inkub) -Šianská"/>
        <m/>
        <s v="výpůjčka na 3 měsíce protokol, dg pro automat - dělají ručně"/>
        <s v="HPST (1,5mil), ROCHE (460tis.), BARIA (450tis.), Pragostem (400tis.)"/>
        <s v="nab.do17.1."/>
        <s v="vyšetření 15-3 (1,3mil), SCC (900tis.), cyfra (670tis.)"/>
        <s v="pro kalcitonin"/>
        <s v="možnost HPLC i CE metody"/>
        <s v="výpověd změna distributora- Sebia. Repete na 5 let"/>
        <s v="dodavatel LACOMED, přístroj na dobu neurčitou vypůjčen od 2019 (SSML-2019-001985, r.v.2018)"/>
        <s v="dodavatel The Binding Site s.r.o., výpůjčka od 2017"/>
        <s v="RADIOMETER akutní medicína VZ-2015-000027stále drží ceny- na neurčito; Stroj OKB 2018 ©"/>
        <s v="Dodavatel DG-BioTech (1,5mil.), PharmaTech (600tis.); přístroj MS (2014;2019;2009); anal.aminokyselin (2006)"/>
        <s v="HEV, HAV - Molbio Chip-based RealtimePCR (Truenat od AxonLAb)"/>
        <s v="??"/>
        <s v="menší. Jaká vyšetření?původně brand MIKRO1/zvážit IVD stroj Cielo?"/>
        <s v="BioRad (350tis.), dg rezist. Biovendor (290tis.), Gali (600tis.), Oxoid (450tis.), Vidia (169tis.), Merck(45tis.), BioMerieux (840tis.), Biomedica (806tis.), Laboserv (132tis.), Alere BinaxNOW Abbott (257tis.)"/>
        <s v="Spotřební materiál pro Liaison XL (Diasorin) r.v 2017 ©"/>
        <s v=" Fotometr: TestLine (460tis.),DynexLAb (1,6mil) Agary a půdy pro přístroje WASP(I2021) a Bactec(I2015)  TRIOS (4mil)"/>
        <s v="PCR assays: Allplex Medista (2,3mil), Altona/QiAgene Genetica (2,3mil), GeneProof (1,3mil.), Altona BioTech (1,2mil), ; medista 2022 a 2017"/>
        <s v="Gali (1mil.)"/>
        <s v="Biovendor (4mil), stroj GeneExpert16 z 2020 VZ-2019-000114 &quot;Stanovení nukleové kyseliny viru hepatitidy C se záp. Analyz.&quot; pl.8/2023; Covid: 3mil.MIKRO + Urgent700tis.; Viry 1mil."/>
        <s v="genet.analyz.: AlleleSEQR HUGE (844tis.), IAB (870tis.), Miseq: Genetica (808tis.), FC: DynexLAb (837tis.);medisco (736tis)"/>
        <s v="DG příprava knihovny + SW pro analýzu (přístroje mají)"/>
        <s v="dg pro přístroj Phadia 100 a 250 (alergeny, 4,3mil) r 2008, NefelometrBN2 (267tis.)(předch.VZ-2019-000545)"/>
        <s v="Dg pro FACS: Biomedica (3,2mil - kity Labscreen a protilátky)+BectonD (400tis.), 2004; mindray 2017 = ITA (452tis)"/>
        <s v="cyclery PCR: LinkSeq Biomedica (1mil.), Genovision Intersol (793tis.), JK Trading (262tis.), DynexTE, ELISA reader: CEEMED (1mil.), Tecan: Ascomed (1,2mil.), Gali (856tis.)"/>
        <s v="ImageXplorer (MacroArrayDg)"/>
        <s v="Carolina (520tis.) Biotech (200tis.) Eastport (165tis.) Dynex (50tis.)"/>
        <s v="Werfen"/>
        <s v="ITA (850tis.), Exbio (658tis.), "/>
        <s v="Genetica (900tis.); HPST(300tis.)"/>
        <s v="SureScan Microarray Scanner CE-IVD (2015); SurePRint G3 CGH+SNP Microarray kit (1,6mil.)"/>
        <s v="obnova linky 1/2024"/>
        <s v="thermofi;nachystat 2022; vypsat leden 2023; Nela - Dotace ONKO; dg Carolina (142tis.) VZ-2019-000600"/>
        <s v="nachystat 2022; vypsat leden 2023; Nela podklady; od 9/2022 MagCore (dg za 128tis.) "/>
        <s v="QIAamp DNA Mini QIAcube kit- Genetica (400tis.)"/>
        <s v="navazuje z 2020, Ceveron alpha (cena 800tis.) MEDISTA X Biomedica (ST Genesia Stago; systém CAT Stago)"/>
        <s v="navazuje z 2020, Dg brand 2021-MEDISTA (VZ-2021-000695)"/>
        <s v="Roche (667tis.) - VZ-2021-000695 platí do 11/23"/>
        <s v="OBMI hodnotí soutěž 1 výkonný (5mil) nahradí 2 stávající staré od ITA"/>
        <s v="dodav.Alogo (1,7mil.) - hybridiz.XL proby MetaSystems; Pragostem (591tis.) - proby ZytoLight; Intimex (225tis.)"/>
        <s v="MiSeq kity (560tis.)"/>
        <s v="ODLOŽENO, není centrum;návaznost na pilotní projekt 2letý"/>
        <s v="původně:Genetic 368 000,HPST 137000, Intellmed 932 000, Intimex 267 000, Kdobch 72 000, Life 761 000, Roche 624 000, Eastpor 483 000, Pentagen 710 000"/>
        <s v="opakování SN admin hradec"/>
        <s v="Táborský, Kutěj požadují po OKB"/>
        <s v="genet.analyz.: AlleleSEQR HUGE (844tis.), IAB (870tis.), Miseq: Genetica (808tis.), FC: DynexLAb (837tis.)" u="1"/>
        <s v="Agary a půdy TRIOS (4mil), dg rezist. Biovendor (290tis.), ELISA DynexLAb (1,6mil)" u="1"/>
        <s v="akutní medicína VZ-2015-000027stále drží ceny- platnost??" u="1"/>
        <s v="plánují dělat - západonilská horečka" u="1"/>
        <s v="dodavatel The Binding Site s.r.o." u="1"/>
        <s v="nachystat 2022; vypsat leden 2023" u="1"/>
        <s v="navazuje z 2020, Ceveron alpha (cena 800tis.) MEDISTA; přidat IV.Elisa reader?" u="1"/>
        <s v="ITA (850tis.)" u="1"/>
        <s v="Biovendor (4mil), stroj GeneExpert16 z 2020 VZ-2019-000114 &quot;Stanovení nukleové kyseliny viru hepatitidy C se záp. Analyz.&quot; pl.8/2023" u="1"/>
        <s v="dodav.Alogo (1,7mil.) - hybridiz.proby MetaSystems; Pragostem (591tis.) - proby ZytoLight; Intimex (225tis.)" u="1"/>
        <s v="Dg pro FACS Biomedica (2mil)+BectonD (400tis.)" u="1"/>
        <s v="dodavatel LACOMED" u="1"/>
        <s v="dodavatel Promedica PRAHA" u="1"/>
        <s v="thermofi;nachystat 2022; vypsat leden 2023; Nela - Dotace ONKO" u="1"/>
        <s v="dg pro přístroj Phadia 100 a 250 (alergeny, 4,3mil), NefelometrBN2 (předch.VZ-2019-000545)" u="1"/>
        <s v="dg pro přístroj Phadia 100 a 250 (alergeny, 4,3mil), NefelometrBN2 (267tis.)(předch.VZ-2019-000545)" u="1"/>
        <s v="zjistit jaké analýzy/dg?" u="1"/>
        <s v="obnova linky 2024" u="1"/>
        <s v="přístroj? Stáří? Obměna výpůjčkou" u="1"/>
        <s v="Genetica (1,3mil)" u="1"/>
        <s v="navazuje z 2020, Ceveron alpha" u="1"/>
        <s v="Spotřební materiál pro Liaison XL (Diasorin)" u="1"/>
        <s v="ODHADUJI" u="1"/>
        <s v="CGH (comparative genomic hybridization)" u="1"/>
        <s v="?? Výpůjčka ceveronAlfa" u="1"/>
        <s v="IH - do 2026 platná výpůjčka" u="1"/>
        <s v="PCR assays Medista (2,3mil), Genetica (2,3mil), XpertXpress Biovendor (4mil)" u="1"/>
        <s v="Dodavatel DG-BioTech (1,5mil.), PharmaTech (600tis.); přístroj MS ; 2019;2006;.." u="1"/>
        <s v="SNAP Kits -NGS on Illumina® sequenc. (SwiftBiosciences) dod.HPST" u="1"/>
        <s v="SureScan Microarray Scanner" u="1"/>
        <s v="HPST (1,5mil), ROCHE (460tis.), BARIA (450tis.)" u="1"/>
        <s v="HEV, HAV - Molbio Chip-based RealtimePCR" u="1"/>
        <s v="RADIOMETER akutní medicína VZ-2015-000027stále drží ceny- platnost?? Stroj OKB 2018 ©" u="1"/>
        <s v="Dodavatel DG-BioTech (1,5mil.), PharmaTech (600tis.); přístroj MS " u="1"/>
        <s v="Detekce I.T.A. (5,6mil.) - nejvíc I.a II.2022. trend izolace+detekce 870tis./měsíc" u="1"/>
        <s v="menší. Jaká vyšetření?původně brand MIKRO1" u="1"/>
        <s v="Architekt- další přístroj- výpůjčka,rok výroby 2007 a 2010" u="1"/>
        <s v=" Fotometr: TestLine (460tis.),DynexLAb (1,6mil) Agary a půdy,Bactec  TRIOS (4mil)" u="1"/>
        <s v="Dg pro FACS: Biomedica (3,2mil - kity Labscreen a protilátky)+BectonD (400tis.), 2004; mindray 2017 = ITA" u="1"/>
        <s v="?? VZ koagulace I a II" u="1"/>
        <s v="Abbott Architect- další přístroj- výpůjčka,rok výroby 2007 a 2010 (oba C)" u="1"/>
        <s v="Roche (667tis.); Carolina (658tis.) Biotech (200tis.) Eastport (165tis.) Dynex (50tis.)" u="1"/>
        <s v="Cílený a komplexní NGS panel pro detekci de novo fúzí genů spojených nádory-GeneFisrt (dodavatel BioVendor 1,2mil.)" u="1"/>
        <s v="jednorázový nákup" u="1"/>
        <s v="navazuje z 2020, Ceveron alpha (cena 800tis.) MEDISTA" u="1"/>
        <s v="HEV, HAV?" u="1"/>
        <s v="MiSeq??" u="1"/>
        <s v="Izolace I.T.A. (7,6mil.) - nejvíc I.a II.2022. trend izolace+detekce 870tis./měsíc" u="1"/>
        <s v="BioTech a.s." u="1"/>
        <s v="Carolina (658tis.) Biotech (200tis.) Eastport (165tis.) Dynex (50tis.)" u="1"/>
        <s v="PCR assays: Allplex Medista (2,3mil), Altona/QiAgene Genetica (2,3mil), GeneProof (1,3mil.), Altona BioTech (1,2mil),  Fotometr: TestLine (460tis.),DynexLAb (1,6mil) Agary a půdy,Bactec  TRIOS (4mil)" u="1"/>
        <s v="Spotřební materiál pro Liaison XL (Diasorin) r.v 2017" u="1"/>
        <s v="nachystat 2022; vypsat leden 2023; Nela - Dotace ONKO" u="1"/>
        <s v="nachystat 2022; vypsat leden 2023; Nela podklady"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n v="1"/>
    <x v="0"/>
    <s v="nVZ-2022-000850"/>
    <x v="0"/>
    <m/>
    <x v="0"/>
    <s v="reagenční leasing"/>
    <n v="589551"/>
    <n v="8"/>
    <n v="4716408"/>
    <n v="2023"/>
    <s v="02_2023"/>
    <x v="0"/>
    <x v="0"/>
  </r>
  <r>
    <n v="2"/>
    <x v="1"/>
    <m/>
    <x v="0"/>
    <m/>
    <x v="1"/>
    <s v="reagenční leasing"/>
    <n v="2500000"/>
    <n v="6"/>
    <n v="15000000"/>
    <n v="2023"/>
    <s v="02_2023"/>
    <x v="1"/>
    <x v="1"/>
  </r>
  <r>
    <n v="3"/>
    <x v="2"/>
    <m/>
    <x v="0"/>
    <m/>
    <x v="2"/>
    <s v="reagenční leasing"/>
    <n v="5500000"/>
    <n v="6"/>
    <n v="11000000"/>
    <n v="2024"/>
    <s v="07_2024"/>
    <x v="1"/>
    <x v="2"/>
  </r>
  <r>
    <n v="4"/>
    <x v="3"/>
    <m/>
    <x v="0"/>
    <m/>
    <x v="3"/>
    <s v="brand"/>
    <n v="3300000"/>
    <n v="2"/>
    <n v="6600000"/>
    <n v="2023"/>
    <s v="01_2023"/>
    <x v="1"/>
    <x v="3"/>
  </r>
  <r>
    <n v="5"/>
    <x v="4"/>
    <m/>
    <x v="0"/>
    <m/>
    <x v="4"/>
    <s v="brand"/>
    <n v="288000"/>
    <n v="3"/>
    <n v="864000"/>
    <n v="2023"/>
    <s v="11_2023"/>
    <x v="1"/>
    <x v="4"/>
  </r>
  <r>
    <n v="6"/>
    <x v="5"/>
    <m/>
    <x v="0"/>
    <m/>
    <x v="5"/>
    <s v="brand"/>
    <n v="750000"/>
    <m/>
    <m/>
    <n v="2023"/>
    <s v="11_2023"/>
    <x v="1"/>
    <x v="5"/>
  </r>
  <r>
    <n v="7"/>
    <x v="6"/>
    <m/>
    <x v="0"/>
    <m/>
    <x v="6"/>
    <s v="brand"/>
    <n v="788000"/>
    <m/>
    <m/>
    <n v="2023"/>
    <s v="11_2023"/>
    <x v="1"/>
    <x v="6"/>
  </r>
  <r>
    <n v="8"/>
    <x v="7"/>
    <m/>
    <x v="1"/>
    <m/>
    <x v="7"/>
    <s v="reagenční leasing/brand"/>
    <n v="600000"/>
    <n v="2"/>
    <n v="1200000"/>
    <n v="2023"/>
    <s v="03_2023"/>
    <x v="1"/>
    <x v="7"/>
  </r>
  <r>
    <n v="9"/>
    <x v="8"/>
    <m/>
    <x v="1"/>
    <m/>
    <x v="8"/>
    <s v="brand"/>
    <n v="2832000"/>
    <n v="1"/>
    <n v="2832000"/>
    <n v="2023"/>
    <s v="03_2023"/>
    <x v="1"/>
    <x v="8"/>
  </r>
  <r>
    <n v="10"/>
    <x v="9"/>
    <s v="VZ-2022-001226"/>
    <x v="2"/>
    <m/>
    <x v="9"/>
    <s v="reagenční leasing"/>
    <n v="6546625"/>
    <n v="8"/>
    <n v="52373000"/>
    <n v="2022"/>
    <s v="01_2023"/>
    <x v="2"/>
    <x v="9"/>
  </r>
  <r>
    <n v="11"/>
    <x v="10"/>
    <m/>
    <x v="2"/>
    <m/>
    <x v="10"/>
    <s v="reagenční leasing"/>
    <n v="2500000"/>
    <n v="8"/>
    <n v="20000000"/>
    <n v="2023"/>
    <s v="01_2023"/>
    <x v="0"/>
    <x v="10"/>
  </r>
  <r>
    <n v="12"/>
    <x v="11"/>
    <m/>
    <x v="2"/>
    <m/>
    <x v="11"/>
    <s v="brand"/>
    <n v="1000000"/>
    <n v="3"/>
    <n v="3000000"/>
    <n v="2023"/>
    <s v="10_2023"/>
    <x v="0"/>
    <x v="11"/>
  </r>
  <r>
    <n v="13"/>
    <x v="12"/>
    <s v="VZ-2023-000002"/>
    <x v="2"/>
    <m/>
    <x v="12"/>
    <s v="reagenční leasing"/>
    <n v="355000"/>
    <n v="8"/>
    <n v="2840000"/>
    <n v="2022"/>
    <s v="01_2023"/>
    <x v="2"/>
    <x v="12"/>
  </r>
  <r>
    <n v="14"/>
    <x v="13"/>
    <s v="VZ-2023-000003"/>
    <x v="2"/>
    <m/>
    <x v="13"/>
    <s v="reagenční leasing"/>
    <n v="2291610"/>
    <n v="5"/>
    <n v="11458050"/>
    <n v="2022"/>
    <s v="01_2023"/>
    <x v="2"/>
    <x v="13"/>
  </r>
  <r>
    <n v="15"/>
    <x v="14"/>
    <m/>
    <x v="2"/>
    <m/>
    <x v="14"/>
    <s v="brand, výp2027"/>
    <n v="2561453"/>
    <n v="0"/>
    <n v="5122906"/>
    <n v="2023"/>
    <s v="05_2023"/>
    <x v="1"/>
    <x v="14"/>
  </r>
  <r>
    <n v="16"/>
    <x v="14"/>
    <m/>
    <x v="2"/>
    <m/>
    <x v="15"/>
    <s v="brand, výp2026"/>
    <n v="2076810"/>
    <n v="1"/>
    <n v="4153620"/>
    <n v="2023"/>
    <s v="05_2023"/>
    <x v="1"/>
    <x v="15"/>
  </r>
  <r>
    <n v="17"/>
    <x v="15"/>
    <m/>
    <x v="3"/>
    <s v="řídí na OKB; přístroje celá nemocnice"/>
    <x v="16"/>
    <s v="brand, výp2027"/>
    <n v="4500000"/>
    <n v="2"/>
    <n v="9000000"/>
    <n v="2023"/>
    <s v="05_2023"/>
    <x v="1"/>
    <x v="16"/>
  </r>
  <r>
    <n v="18"/>
    <x v="16"/>
    <s v="nVZ-2021-000834"/>
    <x v="2"/>
    <s v="laboratoř DMP"/>
    <x v="17"/>
    <s v="brand, výp2025"/>
    <n v="2100000"/>
    <n v="2"/>
    <n v="4200000"/>
    <n v="2023"/>
    <s v="04_2023"/>
    <x v="1"/>
    <x v="17"/>
  </r>
  <r>
    <n v="19"/>
    <x v="17"/>
    <m/>
    <x v="4"/>
    <s v="pro nové infekční"/>
    <x v="18"/>
    <s v="reagenční leasing"/>
    <n v="600000"/>
    <n v="6"/>
    <n v="3600000"/>
    <n v="2023"/>
    <s v="03_2023"/>
    <x v="1"/>
    <x v="18"/>
  </r>
  <r>
    <n v="20"/>
    <x v="18"/>
    <m/>
    <x v="4"/>
    <s v="pro nové infekční"/>
    <x v="19"/>
    <s v="reagenční leasing??"/>
    <n v="1573000"/>
    <n v="6"/>
    <n v="9438000"/>
    <n v="2023"/>
    <s v="03_2023"/>
    <x v="1"/>
    <x v="19"/>
  </r>
  <r>
    <n v="21"/>
    <x v="19"/>
    <m/>
    <x v="4"/>
    <m/>
    <x v="20"/>
    <s v="reagenční leasing"/>
    <n v="807700"/>
    <n v="6"/>
    <n v="4846200"/>
    <n v="2023"/>
    <s v="06_2023"/>
    <x v="1"/>
    <x v="20"/>
  </r>
  <r>
    <n v="22"/>
    <x v="20"/>
    <m/>
    <x v="4"/>
    <m/>
    <x v="21"/>
    <s v="brand"/>
    <n v="3939000"/>
    <n v="1"/>
    <n v="3939000"/>
    <n v="2023"/>
    <s v="06_2023"/>
    <x v="1"/>
    <x v="21"/>
  </r>
  <r>
    <n v="23"/>
    <x v="21"/>
    <s v="nVZ-2019-000542"/>
    <x v="4"/>
    <m/>
    <x v="22"/>
    <s v="brand/výp26"/>
    <n v="6500000"/>
    <n v="1"/>
    <n v="6500000"/>
    <n v="2023"/>
    <s v="04_2023"/>
    <x v="1"/>
    <x v="22"/>
  </r>
  <r>
    <n v="24"/>
    <x v="22"/>
    <m/>
    <x v="4"/>
    <m/>
    <x v="23"/>
    <s v="brand/výp"/>
    <n v="6060000"/>
    <n v="1"/>
    <n v="9606229"/>
    <n v="2023"/>
    <s v="07_2023"/>
    <x v="1"/>
    <x v="23"/>
  </r>
  <r>
    <n v="25"/>
    <x v="23"/>
    <s v="nVZ-2020-000976"/>
    <x v="4"/>
    <m/>
    <x v="24"/>
    <s v="brand/výp23"/>
    <n v="6292300"/>
    <n v="2"/>
    <n v="9606230"/>
    <n v="2023"/>
    <s v="07_2023"/>
    <x v="1"/>
    <x v="24"/>
  </r>
  <r>
    <n v="26"/>
    <x v="24"/>
    <m/>
    <x v="4"/>
    <m/>
    <x v="25"/>
    <s v="brand"/>
    <n v="1350000"/>
    <n v="1"/>
    <n v="1350000"/>
    <n v="2024"/>
    <s v="09_2024"/>
    <x v="1"/>
    <x v="6"/>
  </r>
  <r>
    <n v="27"/>
    <x v="25"/>
    <m/>
    <x v="4"/>
    <m/>
    <x v="26"/>
    <m/>
    <n v="1000000"/>
    <n v="2"/>
    <n v="2000000"/>
    <n v="2023"/>
    <s v="04_2023"/>
    <x v="1"/>
    <x v="25"/>
  </r>
  <r>
    <n v="28"/>
    <x v="26"/>
    <s v="nVZ-2021-001011; VZ-2019-000114"/>
    <x v="4"/>
    <m/>
    <x v="27"/>
    <s v="brand"/>
    <n v="4700000"/>
    <n v="2"/>
    <n v="9400000"/>
    <n v="2023"/>
    <s v="02_2023"/>
    <x v="1"/>
    <x v="26"/>
  </r>
  <r>
    <n v="29"/>
    <x v="27"/>
    <m/>
    <x v="5"/>
    <m/>
    <x v="28"/>
    <s v="brand"/>
    <n v="4668871"/>
    <n v="1"/>
    <n v="4668871"/>
    <n v="2023"/>
    <s v="08_2023"/>
    <x v="1"/>
    <x v="27"/>
  </r>
  <r>
    <n v="30"/>
    <x v="28"/>
    <m/>
    <x v="5"/>
    <m/>
    <x v="29"/>
    <s v="brand"/>
    <n v="957143"/>
    <n v="7"/>
    <n v="6700001"/>
    <n v="2023"/>
    <s v="04_2023"/>
    <x v="0"/>
    <x v="28"/>
  </r>
  <r>
    <n v="31"/>
    <x v="29"/>
    <m/>
    <x v="5"/>
    <m/>
    <x v="30"/>
    <s v="brand/ výp?"/>
    <n v="4592000"/>
    <n v="1"/>
    <n v="4592000"/>
    <n v="2023"/>
    <s v="08_2023"/>
    <x v="1"/>
    <x v="29"/>
  </r>
  <r>
    <n v="32"/>
    <x v="30"/>
    <m/>
    <x v="5"/>
    <m/>
    <x v="31"/>
    <s v="výp?"/>
    <n v="4115000"/>
    <n v="1"/>
    <n v="4115000"/>
    <n v="2023"/>
    <s v="09_2023"/>
    <x v="1"/>
    <x v="30"/>
  </r>
  <r>
    <n v="33"/>
    <x v="31"/>
    <m/>
    <x v="5"/>
    <m/>
    <x v="32"/>
    <s v="brand"/>
    <n v="5183000"/>
    <n v="1"/>
    <n v="5183000"/>
    <n v="2023"/>
    <s v="08_2023"/>
    <x v="1"/>
    <x v="31"/>
  </r>
  <r>
    <n v="34"/>
    <x v="32"/>
    <m/>
    <x v="5"/>
    <m/>
    <x v="33"/>
    <s v="reagenční leasing"/>
    <n v="2260000"/>
    <n v="6"/>
    <n v="13560000"/>
    <n v="2025"/>
    <s v="07_2023"/>
    <x v="1"/>
    <x v="32"/>
  </r>
  <r>
    <n v="35"/>
    <x v="33"/>
    <m/>
    <x v="5"/>
    <m/>
    <x v="34"/>
    <s v="reagenční leasing"/>
    <n v="26444800"/>
    <n v="6"/>
    <n v="158668800"/>
    <n v="2023"/>
    <s v="06_2023"/>
    <x v="1"/>
    <x v="6"/>
  </r>
  <r>
    <n v="36"/>
    <x v="34"/>
    <m/>
    <x v="5"/>
    <m/>
    <x v="34"/>
    <s v="reagenční leasing"/>
    <n v="13222400"/>
    <n v="6"/>
    <n v="79334400"/>
    <n v="2023"/>
    <s v="06_2023"/>
    <x v="1"/>
    <x v="6"/>
  </r>
  <r>
    <n v="37"/>
    <x v="35"/>
    <m/>
    <x v="5"/>
    <m/>
    <x v="34"/>
    <s v="reagenční leasing"/>
    <n v="4132000"/>
    <n v="6"/>
    <n v="24792000"/>
    <n v="2023"/>
    <s v="06_2023"/>
    <x v="1"/>
    <x v="6"/>
  </r>
  <r>
    <n v="38"/>
    <x v="36"/>
    <m/>
    <x v="5"/>
    <m/>
    <x v="34"/>
    <s v="reagenční leasing"/>
    <n v="900000"/>
    <n v="6"/>
    <n v="5400000"/>
    <n v="2023"/>
    <s v="12_2023"/>
    <x v="1"/>
    <x v="6"/>
  </r>
  <r>
    <n v="39"/>
    <x v="37"/>
    <m/>
    <x v="5"/>
    <m/>
    <x v="34"/>
    <s v="reagenční leasing"/>
    <n v="661120"/>
    <n v="6"/>
    <n v="3966720"/>
    <n v="2023"/>
    <s v="12_2023"/>
    <x v="1"/>
    <x v="6"/>
  </r>
  <r>
    <n v="40"/>
    <x v="38"/>
    <s v="nVZ-2019-000600"/>
    <x v="6"/>
    <s v="molekulární biologie"/>
    <x v="35"/>
    <s v="brand"/>
    <n v="935000"/>
    <n v="1"/>
    <n v="935000"/>
    <n v="2023"/>
    <s v="08_2023"/>
    <x v="1"/>
    <x v="33"/>
  </r>
  <r>
    <n v="41"/>
    <x v="38"/>
    <s v="VZ-2020-000499"/>
    <x v="6"/>
    <s v="koagulace"/>
    <x v="36"/>
    <s v="výpůjčka 2026"/>
    <n v="1900000"/>
    <n v="1"/>
    <n v="1900000"/>
    <n v="2025"/>
    <s v="11_2023"/>
    <x v="1"/>
    <x v="34"/>
  </r>
  <r>
    <n v="42"/>
    <x v="38"/>
    <s v="nVZ-2019-000600"/>
    <x v="6"/>
    <s v="průtoková cytometrie"/>
    <x v="37"/>
    <s v="brand"/>
    <n v="1508000"/>
    <n v="1"/>
    <n v="1508000"/>
    <n v="2023"/>
    <s v="11_2023"/>
    <x v="1"/>
    <x v="35"/>
  </r>
  <r>
    <n v="43"/>
    <x v="38"/>
    <m/>
    <x v="6"/>
    <s v="sekvenování"/>
    <x v="38"/>
    <s v="brand"/>
    <n v="1200000"/>
    <n v="1"/>
    <n v="1200000"/>
    <n v="2023"/>
    <s v="09_2023"/>
    <x v="1"/>
    <x v="36"/>
  </r>
  <r>
    <n v="44"/>
    <x v="39"/>
    <s v="nVZ-2019-000598"/>
    <x v="7"/>
    <s v="array CGH"/>
    <x v="39"/>
    <s v="reagenční leasing"/>
    <n v="3218990"/>
    <n v="2"/>
    <n v="6437980"/>
    <n v="2023"/>
    <s v="03_2023"/>
    <x v="1"/>
    <x v="37"/>
  </r>
  <r>
    <n v="45"/>
    <x v="40"/>
    <s v="VZ-2020-000894; VZ-2017-000679"/>
    <x v="6"/>
    <m/>
    <x v="40"/>
    <s v="reagenční leasing"/>
    <n v="4000000"/>
    <n v="6"/>
    <n v="24000000"/>
    <n v="2023"/>
    <s v="12_2023"/>
    <x v="1"/>
    <x v="38"/>
  </r>
  <r>
    <n v="46"/>
    <x v="41"/>
    <m/>
    <x v="6"/>
    <m/>
    <x v="41"/>
    <s v="reagenční leasing/BRAND a koupě přístroje"/>
    <n v="5500000"/>
    <n v="4"/>
    <n v="22000000"/>
    <n v="2023"/>
    <s v="03_2023"/>
    <x v="1"/>
    <x v="39"/>
  </r>
  <r>
    <n v="47"/>
    <x v="42"/>
    <m/>
    <x v="6"/>
    <m/>
    <x v="42"/>
    <s v="reagenční leasing"/>
    <n v="1080000"/>
    <n v="8"/>
    <n v="8640000"/>
    <n v="2023"/>
    <s v="03_2023"/>
    <x v="1"/>
    <x v="40"/>
  </r>
  <r>
    <n v="48"/>
    <x v="43"/>
    <m/>
    <x v="6"/>
    <m/>
    <x v="43"/>
    <s v="reagenční leasing"/>
    <n v="412000"/>
    <n v="6"/>
    <n v="2472000"/>
    <n v="2023"/>
    <s v="09_2023"/>
    <x v="1"/>
    <x v="41"/>
  </r>
  <r>
    <n v="49"/>
    <x v="44"/>
    <s v="VZ-2021-000695"/>
    <x v="6"/>
    <s v="koagulace"/>
    <x v="44"/>
    <s v="reagenční leasing"/>
    <n v="111000"/>
    <n v="6"/>
    <n v="666000"/>
    <n v="2023"/>
    <s v="09_2023"/>
    <x v="1"/>
    <x v="42"/>
  </r>
  <r>
    <n v="50"/>
    <x v="45"/>
    <s v="VZ-2021-000695"/>
    <x v="6"/>
    <s v="koagulace"/>
    <x v="45"/>
    <s v="reagenční leasing"/>
    <n v="1025000"/>
    <n v="6"/>
    <n v="6150000"/>
    <n v="2023"/>
    <s v="03_2023"/>
    <x v="1"/>
    <x v="43"/>
  </r>
  <r>
    <n v="51"/>
    <x v="46"/>
    <s v="VZ-2021-000695"/>
    <x v="6"/>
    <m/>
    <x v="46"/>
    <s v="otevřený systém"/>
    <n v="667000"/>
    <n v="2"/>
    <n v="1334000"/>
    <n v="2023"/>
    <s v="09_2023"/>
    <x v="1"/>
    <x v="44"/>
  </r>
  <r>
    <n v="52"/>
    <x v="47"/>
    <s v="VZ-2022-001126"/>
    <x v="6"/>
    <s v="průtoková cytometrie"/>
    <x v="47"/>
    <s v="přístroj"/>
    <m/>
    <n v="2"/>
    <n v="0"/>
    <n v="2022"/>
    <s v="12_2023"/>
    <x v="1"/>
    <x v="45"/>
  </r>
  <r>
    <n v="53"/>
    <x v="48"/>
    <s v="nVZ-2021-000659; nVZ-2019-000600"/>
    <x v="6"/>
    <s v="cytogenetika"/>
    <x v="48"/>
    <s v="otevřený systém"/>
    <n v="2559000"/>
    <n v="6"/>
    <n v="15354000"/>
    <n v="2023"/>
    <s v="10_2023"/>
    <x v="1"/>
    <x v="46"/>
  </r>
  <r>
    <n v="54"/>
    <x v="49"/>
    <s v="VZ-2022-001416"/>
    <x v="8"/>
    <m/>
    <x v="49"/>
    <s v="brand (služba)"/>
    <n v="2700000"/>
    <n v="1"/>
    <n v="2700000"/>
    <n v="2022"/>
    <s v="01_2023"/>
    <x v="2"/>
    <x v="6"/>
  </r>
  <r>
    <n v="54"/>
    <x v="50"/>
    <m/>
    <x v="8"/>
    <m/>
    <x v="50"/>
    <s v="brand (služba)"/>
    <n v="510000"/>
    <n v="1"/>
    <n v="510000"/>
    <n v="2022"/>
    <s v="01_2023"/>
    <x v="2"/>
    <x v="6"/>
  </r>
  <r>
    <n v="55"/>
    <x v="51"/>
    <s v="VZ-2021-001282; VZ-2022-000062"/>
    <x v="8"/>
    <m/>
    <x v="51"/>
    <s v="brand"/>
    <n v="1500000"/>
    <n v="2"/>
    <n v="3000000"/>
    <n v="2023"/>
    <s v="12_2023"/>
    <x v="1"/>
    <x v="47"/>
  </r>
  <r>
    <n v="56"/>
    <x v="52"/>
    <m/>
    <x v="8"/>
    <m/>
    <x v="52"/>
    <s v="reagenční leasing"/>
    <n v="3850000"/>
    <n v="2"/>
    <n v="7700000"/>
    <n v="2024"/>
    <s v="12_2024"/>
    <x v="1"/>
    <x v="48"/>
  </r>
  <r>
    <n v="57"/>
    <x v="53"/>
    <m/>
    <x v="9"/>
    <m/>
    <x v="53"/>
    <s v="brand"/>
    <n v="7375000"/>
    <n v="1"/>
    <n v="7375000"/>
    <n v="2023"/>
    <s v="06_2023"/>
    <x v="1"/>
    <x v="49"/>
  </r>
  <r>
    <n v="59"/>
    <x v="54"/>
    <m/>
    <x v="10"/>
    <m/>
    <x v="54"/>
    <m/>
    <n v="45000"/>
    <n v="1"/>
    <n v="45000"/>
    <n v="2023"/>
    <s v="11_2023"/>
    <x v="1"/>
    <x v="50"/>
  </r>
  <r>
    <n v="60"/>
    <x v="55"/>
    <m/>
    <x v="11"/>
    <m/>
    <x v="55"/>
    <s v="reagenční leasing"/>
    <n v="30000"/>
    <n v="8"/>
    <n v="240000"/>
    <n v="2023"/>
    <s v="07_2023"/>
    <x v="0"/>
    <x v="5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n v="1"/>
    <x v="0"/>
    <x v="0"/>
    <x v="0"/>
    <m/>
    <x v="0"/>
    <x v="0"/>
    <n v="589551"/>
    <n v="8"/>
    <n v="4716408"/>
    <x v="0"/>
    <x v="0"/>
    <x v="0"/>
    <x v="0"/>
  </r>
  <r>
    <n v="2"/>
    <x v="1"/>
    <x v="1"/>
    <x v="0"/>
    <m/>
    <x v="1"/>
    <x v="0"/>
    <n v="2500000"/>
    <n v="6"/>
    <n v="15000000"/>
    <x v="0"/>
    <x v="0"/>
    <x v="1"/>
    <x v="1"/>
  </r>
  <r>
    <n v="3"/>
    <x v="2"/>
    <x v="1"/>
    <x v="0"/>
    <m/>
    <x v="2"/>
    <x v="0"/>
    <n v="5500000"/>
    <n v="6"/>
    <n v="11000000"/>
    <x v="1"/>
    <x v="1"/>
    <x v="1"/>
    <x v="2"/>
  </r>
  <r>
    <n v="4"/>
    <x v="3"/>
    <x v="1"/>
    <x v="0"/>
    <m/>
    <x v="3"/>
    <x v="1"/>
    <n v="3300000"/>
    <n v="2"/>
    <n v="6600000"/>
    <x v="0"/>
    <x v="2"/>
    <x v="1"/>
    <x v="3"/>
  </r>
  <r>
    <n v="5"/>
    <x v="4"/>
    <x v="1"/>
    <x v="0"/>
    <m/>
    <x v="4"/>
    <x v="1"/>
    <n v="288000"/>
    <n v="3"/>
    <n v="864000"/>
    <x v="0"/>
    <x v="3"/>
    <x v="1"/>
    <x v="4"/>
  </r>
  <r>
    <n v="6"/>
    <x v="5"/>
    <x v="1"/>
    <x v="0"/>
    <m/>
    <x v="5"/>
    <x v="1"/>
    <n v="750000"/>
    <m/>
    <m/>
    <x v="0"/>
    <x v="3"/>
    <x v="1"/>
    <x v="5"/>
  </r>
  <r>
    <n v="7"/>
    <x v="6"/>
    <x v="1"/>
    <x v="0"/>
    <m/>
    <x v="6"/>
    <x v="1"/>
    <n v="788000"/>
    <m/>
    <m/>
    <x v="0"/>
    <x v="3"/>
    <x v="1"/>
    <x v="6"/>
  </r>
  <r>
    <n v="8"/>
    <x v="7"/>
    <x v="1"/>
    <x v="1"/>
    <m/>
    <x v="7"/>
    <x v="2"/>
    <n v="600000"/>
    <n v="2"/>
    <n v="1200000"/>
    <x v="0"/>
    <x v="4"/>
    <x v="1"/>
    <x v="7"/>
  </r>
  <r>
    <n v="9"/>
    <x v="8"/>
    <x v="1"/>
    <x v="1"/>
    <m/>
    <x v="8"/>
    <x v="1"/>
    <n v="2832000"/>
    <n v="1"/>
    <n v="2832000"/>
    <x v="0"/>
    <x v="4"/>
    <x v="1"/>
    <x v="8"/>
  </r>
  <r>
    <n v="10"/>
    <x v="9"/>
    <x v="2"/>
    <x v="2"/>
    <m/>
    <x v="9"/>
    <x v="0"/>
    <n v="6546625"/>
    <n v="8"/>
    <n v="52373000"/>
    <x v="2"/>
    <x v="2"/>
    <x v="2"/>
    <x v="9"/>
  </r>
  <r>
    <n v="11"/>
    <x v="10"/>
    <x v="1"/>
    <x v="2"/>
    <m/>
    <x v="10"/>
    <x v="0"/>
    <n v="2500000"/>
    <n v="8"/>
    <n v="20000000"/>
    <x v="0"/>
    <x v="2"/>
    <x v="0"/>
    <x v="10"/>
  </r>
  <r>
    <n v="12"/>
    <x v="11"/>
    <x v="1"/>
    <x v="2"/>
    <m/>
    <x v="11"/>
    <x v="1"/>
    <n v="1000000"/>
    <n v="3"/>
    <n v="3000000"/>
    <x v="0"/>
    <x v="5"/>
    <x v="0"/>
    <x v="11"/>
  </r>
  <r>
    <n v="13"/>
    <x v="12"/>
    <x v="3"/>
    <x v="2"/>
    <m/>
    <x v="12"/>
    <x v="0"/>
    <n v="355000"/>
    <n v="8"/>
    <n v="2840000"/>
    <x v="2"/>
    <x v="2"/>
    <x v="2"/>
    <x v="12"/>
  </r>
  <r>
    <n v="14"/>
    <x v="13"/>
    <x v="4"/>
    <x v="2"/>
    <m/>
    <x v="13"/>
    <x v="0"/>
    <n v="2291610"/>
    <n v="5"/>
    <n v="11458050"/>
    <x v="2"/>
    <x v="2"/>
    <x v="2"/>
    <x v="13"/>
  </r>
  <r>
    <n v="15"/>
    <x v="14"/>
    <x v="1"/>
    <x v="2"/>
    <m/>
    <x v="14"/>
    <x v="3"/>
    <n v="2561453"/>
    <n v="0"/>
    <n v="5122906"/>
    <x v="0"/>
    <x v="6"/>
    <x v="1"/>
    <x v="14"/>
  </r>
  <r>
    <n v="16"/>
    <x v="14"/>
    <x v="1"/>
    <x v="2"/>
    <m/>
    <x v="15"/>
    <x v="4"/>
    <n v="2076810"/>
    <n v="1"/>
    <n v="4153620"/>
    <x v="0"/>
    <x v="6"/>
    <x v="1"/>
    <x v="15"/>
  </r>
  <r>
    <n v="17"/>
    <x v="15"/>
    <x v="1"/>
    <x v="3"/>
    <s v="řídí na OKB; přístroje celá nemocnice"/>
    <x v="16"/>
    <x v="3"/>
    <n v="4500000"/>
    <n v="2"/>
    <n v="9000000"/>
    <x v="0"/>
    <x v="6"/>
    <x v="1"/>
    <x v="16"/>
  </r>
  <r>
    <n v="18"/>
    <x v="16"/>
    <x v="5"/>
    <x v="2"/>
    <s v="laboratoř DMP"/>
    <x v="17"/>
    <x v="5"/>
    <n v="2100000"/>
    <n v="2"/>
    <n v="4200000"/>
    <x v="0"/>
    <x v="7"/>
    <x v="1"/>
    <x v="17"/>
  </r>
  <r>
    <n v="19"/>
    <x v="17"/>
    <x v="1"/>
    <x v="4"/>
    <s v="pro nové infekční"/>
    <x v="18"/>
    <x v="0"/>
    <n v="600000"/>
    <n v="6"/>
    <n v="3600000"/>
    <x v="0"/>
    <x v="4"/>
    <x v="1"/>
    <x v="18"/>
  </r>
  <r>
    <n v="20"/>
    <x v="18"/>
    <x v="1"/>
    <x v="4"/>
    <s v="pro nové infekční"/>
    <x v="19"/>
    <x v="6"/>
    <n v="1573000"/>
    <n v="6"/>
    <n v="9438000"/>
    <x v="0"/>
    <x v="4"/>
    <x v="1"/>
    <x v="19"/>
  </r>
  <r>
    <n v="21"/>
    <x v="19"/>
    <x v="1"/>
    <x v="4"/>
    <m/>
    <x v="20"/>
    <x v="0"/>
    <n v="807700"/>
    <n v="6"/>
    <n v="4846200"/>
    <x v="0"/>
    <x v="8"/>
    <x v="1"/>
    <x v="20"/>
  </r>
  <r>
    <n v="22"/>
    <x v="20"/>
    <x v="1"/>
    <x v="4"/>
    <m/>
    <x v="21"/>
    <x v="1"/>
    <n v="3939000"/>
    <n v="1"/>
    <n v="3939000"/>
    <x v="0"/>
    <x v="8"/>
    <x v="1"/>
    <x v="21"/>
  </r>
  <r>
    <n v="23"/>
    <x v="21"/>
    <x v="6"/>
    <x v="4"/>
    <m/>
    <x v="22"/>
    <x v="7"/>
    <n v="6500000"/>
    <n v="1"/>
    <n v="6500000"/>
    <x v="0"/>
    <x v="7"/>
    <x v="1"/>
    <x v="22"/>
  </r>
  <r>
    <n v="24"/>
    <x v="22"/>
    <x v="1"/>
    <x v="4"/>
    <m/>
    <x v="23"/>
    <x v="8"/>
    <n v="6060000"/>
    <n v="1"/>
    <n v="9606229"/>
    <x v="0"/>
    <x v="9"/>
    <x v="1"/>
    <x v="23"/>
  </r>
  <r>
    <n v="25"/>
    <x v="23"/>
    <x v="7"/>
    <x v="4"/>
    <m/>
    <x v="24"/>
    <x v="9"/>
    <n v="6292300"/>
    <n v="2"/>
    <n v="9606230"/>
    <x v="0"/>
    <x v="9"/>
    <x v="1"/>
    <x v="24"/>
  </r>
  <r>
    <n v="26"/>
    <x v="24"/>
    <x v="1"/>
    <x v="4"/>
    <m/>
    <x v="25"/>
    <x v="1"/>
    <n v="1350000"/>
    <n v="1"/>
    <n v="1350000"/>
    <x v="1"/>
    <x v="10"/>
    <x v="1"/>
    <x v="6"/>
  </r>
  <r>
    <n v="27"/>
    <x v="25"/>
    <x v="1"/>
    <x v="4"/>
    <m/>
    <x v="26"/>
    <x v="10"/>
    <n v="1000000"/>
    <n v="2"/>
    <n v="2000000"/>
    <x v="0"/>
    <x v="7"/>
    <x v="1"/>
    <x v="25"/>
  </r>
  <r>
    <n v="28"/>
    <x v="26"/>
    <x v="8"/>
    <x v="4"/>
    <m/>
    <x v="27"/>
    <x v="1"/>
    <n v="4700000"/>
    <n v="2"/>
    <n v="9400000"/>
    <x v="0"/>
    <x v="0"/>
    <x v="1"/>
    <x v="26"/>
  </r>
  <r>
    <n v="29"/>
    <x v="27"/>
    <x v="1"/>
    <x v="5"/>
    <m/>
    <x v="28"/>
    <x v="1"/>
    <n v="4668871"/>
    <n v="1"/>
    <n v="4668871"/>
    <x v="0"/>
    <x v="11"/>
    <x v="1"/>
    <x v="27"/>
  </r>
  <r>
    <n v="30"/>
    <x v="28"/>
    <x v="1"/>
    <x v="5"/>
    <m/>
    <x v="29"/>
    <x v="1"/>
    <n v="957143"/>
    <n v="7"/>
    <n v="6700001"/>
    <x v="0"/>
    <x v="7"/>
    <x v="0"/>
    <x v="28"/>
  </r>
  <r>
    <n v="31"/>
    <x v="29"/>
    <x v="1"/>
    <x v="5"/>
    <m/>
    <x v="30"/>
    <x v="11"/>
    <n v="4592000"/>
    <n v="1"/>
    <n v="4592000"/>
    <x v="0"/>
    <x v="11"/>
    <x v="1"/>
    <x v="29"/>
  </r>
  <r>
    <n v="32"/>
    <x v="30"/>
    <x v="1"/>
    <x v="5"/>
    <m/>
    <x v="31"/>
    <x v="12"/>
    <n v="4115000"/>
    <n v="1"/>
    <n v="4115000"/>
    <x v="0"/>
    <x v="12"/>
    <x v="1"/>
    <x v="30"/>
  </r>
  <r>
    <n v="33"/>
    <x v="31"/>
    <x v="1"/>
    <x v="5"/>
    <m/>
    <x v="32"/>
    <x v="1"/>
    <n v="5183000"/>
    <n v="1"/>
    <n v="5183000"/>
    <x v="0"/>
    <x v="11"/>
    <x v="1"/>
    <x v="31"/>
  </r>
  <r>
    <n v="34"/>
    <x v="32"/>
    <x v="1"/>
    <x v="5"/>
    <m/>
    <x v="33"/>
    <x v="0"/>
    <n v="2260000"/>
    <n v="6"/>
    <n v="13560000"/>
    <x v="3"/>
    <x v="9"/>
    <x v="1"/>
    <x v="32"/>
  </r>
  <r>
    <n v="35"/>
    <x v="33"/>
    <x v="1"/>
    <x v="5"/>
    <m/>
    <x v="34"/>
    <x v="0"/>
    <n v="26444800"/>
    <n v="6"/>
    <n v="158668800"/>
    <x v="0"/>
    <x v="8"/>
    <x v="1"/>
    <x v="6"/>
  </r>
  <r>
    <n v="36"/>
    <x v="34"/>
    <x v="1"/>
    <x v="5"/>
    <m/>
    <x v="34"/>
    <x v="0"/>
    <n v="13222400"/>
    <n v="6"/>
    <n v="79334400"/>
    <x v="0"/>
    <x v="8"/>
    <x v="1"/>
    <x v="6"/>
  </r>
  <r>
    <n v="37"/>
    <x v="35"/>
    <x v="1"/>
    <x v="5"/>
    <m/>
    <x v="34"/>
    <x v="0"/>
    <n v="4132000"/>
    <n v="6"/>
    <n v="24792000"/>
    <x v="0"/>
    <x v="8"/>
    <x v="1"/>
    <x v="6"/>
  </r>
  <r>
    <n v="38"/>
    <x v="36"/>
    <x v="1"/>
    <x v="5"/>
    <m/>
    <x v="34"/>
    <x v="0"/>
    <n v="900000"/>
    <n v="6"/>
    <n v="5400000"/>
    <x v="0"/>
    <x v="13"/>
    <x v="1"/>
    <x v="6"/>
  </r>
  <r>
    <n v="39"/>
    <x v="37"/>
    <x v="1"/>
    <x v="5"/>
    <m/>
    <x v="34"/>
    <x v="0"/>
    <n v="661120"/>
    <n v="6"/>
    <n v="3966720"/>
    <x v="0"/>
    <x v="13"/>
    <x v="1"/>
    <x v="6"/>
  </r>
  <r>
    <n v="40"/>
    <x v="38"/>
    <x v="9"/>
    <x v="6"/>
    <s v="molekulární biologie"/>
    <x v="35"/>
    <x v="1"/>
    <n v="935000"/>
    <n v="1"/>
    <n v="935000"/>
    <x v="0"/>
    <x v="11"/>
    <x v="1"/>
    <x v="33"/>
  </r>
  <r>
    <n v="41"/>
    <x v="38"/>
    <x v="10"/>
    <x v="6"/>
    <s v="koagulace"/>
    <x v="36"/>
    <x v="13"/>
    <n v="1900000"/>
    <n v="1"/>
    <n v="1900000"/>
    <x v="3"/>
    <x v="3"/>
    <x v="1"/>
    <x v="34"/>
  </r>
  <r>
    <n v="42"/>
    <x v="38"/>
    <x v="9"/>
    <x v="6"/>
    <s v="průtoková cytometrie"/>
    <x v="37"/>
    <x v="1"/>
    <n v="1508000"/>
    <n v="1"/>
    <n v="1508000"/>
    <x v="0"/>
    <x v="3"/>
    <x v="1"/>
    <x v="35"/>
  </r>
  <r>
    <n v="43"/>
    <x v="38"/>
    <x v="1"/>
    <x v="6"/>
    <s v="sekvenování"/>
    <x v="38"/>
    <x v="1"/>
    <n v="1200000"/>
    <n v="1"/>
    <n v="1200000"/>
    <x v="0"/>
    <x v="12"/>
    <x v="1"/>
    <x v="36"/>
  </r>
  <r>
    <n v="44"/>
    <x v="39"/>
    <x v="11"/>
    <x v="7"/>
    <s v="array CGH"/>
    <x v="39"/>
    <x v="0"/>
    <n v="3218990"/>
    <n v="2"/>
    <n v="6437980"/>
    <x v="0"/>
    <x v="4"/>
    <x v="1"/>
    <x v="37"/>
  </r>
  <r>
    <n v="45"/>
    <x v="40"/>
    <x v="12"/>
    <x v="6"/>
    <m/>
    <x v="40"/>
    <x v="0"/>
    <n v="4000000"/>
    <n v="6"/>
    <n v="24000000"/>
    <x v="0"/>
    <x v="13"/>
    <x v="1"/>
    <x v="38"/>
  </r>
  <r>
    <n v="46"/>
    <x v="41"/>
    <x v="1"/>
    <x v="6"/>
    <m/>
    <x v="41"/>
    <x v="14"/>
    <n v="5500000"/>
    <n v="4"/>
    <n v="22000000"/>
    <x v="0"/>
    <x v="4"/>
    <x v="1"/>
    <x v="39"/>
  </r>
  <r>
    <n v="47"/>
    <x v="42"/>
    <x v="1"/>
    <x v="6"/>
    <m/>
    <x v="42"/>
    <x v="0"/>
    <n v="1080000"/>
    <n v="8"/>
    <n v="8640000"/>
    <x v="0"/>
    <x v="4"/>
    <x v="1"/>
    <x v="40"/>
  </r>
  <r>
    <n v="48"/>
    <x v="43"/>
    <x v="1"/>
    <x v="6"/>
    <m/>
    <x v="43"/>
    <x v="0"/>
    <n v="412000"/>
    <n v="6"/>
    <n v="2472000"/>
    <x v="0"/>
    <x v="12"/>
    <x v="1"/>
    <x v="41"/>
  </r>
  <r>
    <n v="49"/>
    <x v="44"/>
    <x v="13"/>
    <x v="6"/>
    <s v="koagulace"/>
    <x v="44"/>
    <x v="0"/>
    <n v="111000"/>
    <n v="6"/>
    <n v="666000"/>
    <x v="0"/>
    <x v="12"/>
    <x v="1"/>
    <x v="42"/>
  </r>
  <r>
    <n v="50"/>
    <x v="45"/>
    <x v="13"/>
    <x v="6"/>
    <s v="koagulace"/>
    <x v="45"/>
    <x v="0"/>
    <n v="1025000"/>
    <n v="6"/>
    <n v="6150000"/>
    <x v="0"/>
    <x v="4"/>
    <x v="1"/>
    <x v="43"/>
  </r>
  <r>
    <n v="51"/>
    <x v="46"/>
    <x v="13"/>
    <x v="6"/>
    <m/>
    <x v="46"/>
    <x v="15"/>
    <n v="667000"/>
    <n v="2"/>
    <n v="1334000"/>
    <x v="0"/>
    <x v="12"/>
    <x v="1"/>
    <x v="44"/>
  </r>
  <r>
    <n v="52"/>
    <x v="47"/>
    <x v="14"/>
    <x v="6"/>
    <s v="průtoková cytometrie"/>
    <x v="47"/>
    <x v="16"/>
    <m/>
    <n v="2"/>
    <n v="0"/>
    <x v="2"/>
    <x v="13"/>
    <x v="1"/>
    <x v="45"/>
  </r>
  <r>
    <n v="53"/>
    <x v="48"/>
    <x v="15"/>
    <x v="6"/>
    <s v="cytogenetika"/>
    <x v="48"/>
    <x v="15"/>
    <n v="2559000"/>
    <n v="6"/>
    <n v="15354000"/>
    <x v="0"/>
    <x v="5"/>
    <x v="1"/>
    <x v="46"/>
  </r>
  <r>
    <n v="54"/>
    <x v="49"/>
    <x v="16"/>
    <x v="8"/>
    <m/>
    <x v="49"/>
    <x v="17"/>
    <n v="2700000"/>
    <n v="1"/>
    <n v="2700000"/>
    <x v="2"/>
    <x v="2"/>
    <x v="2"/>
    <x v="6"/>
  </r>
  <r>
    <n v="54"/>
    <x v="50"/>
    <x v="1"/>
    <x v="8"/>
    <m/>
    <x v="50"/>
    <x v="17"/>
    <n v="510000"/>
    <n v="1"/>
    <n v="510000"/>
    <x v="2"/>
    <x v="2"/>
    <x v="2"/>
    <x v="6"/>
  </r>
  <r>
    <n v="55"/>
    <x v="51"/>
    <x v="17"/>
    <x v="8"/>
    <m/>
    <x v="51"/>
    <x v="1"/>
    <n v="1500000"/>
    <n v="2"/>
    <n v="3000000"/>
    <x v="0"/>
    <x v="13"/>
    <x v="1"/>
    <x v="47"/>
  </r>
  <r>
    <n v="56"/>
    <x v="52"/>
    <x v="1"/>
    <x v="8"/>
    <m/>
    <x v="52"/>
    <x v="0"/>
    <n v="3850000"/>
    <n v="2"/>
    <n v="7700000"/>
    <x v="1"/>
    <x v="14"/>
    <x v="1"/>
    <x v="48"/>
  </r>
  <r>
    <n v="57"/>
    <x v="53"/>
    <x v="1"/>
    <x v="9"/>
    <m/>
    <x v="53"/>
    <x v="1"/>
    <n v="7375000"/>
    <n v="1"/>
    <n v="7375000"/>
    <x v="0"/>
    <x v="8"/>
    <x v="1"/>
    <x v="49"/>
  </r>
  <r>
    <n v="59"/>
    <x v="54"/>
    <x v="1"/>
    <x v="10"/>
    <m/>
    <x v="54"/>
    <x v="10"/>
    <n v="45000"/>
    <n v="1"/>
    <n v="45000"/>
    <x v="0"/>
    <x v="3"/>
    <x v="1"/>
    <x v="50"/>
  </r>
  <r>
    <n v="60"/>
    <x v="55"/>
    <x v="1"/>
    <x v="11"/>
    <m/>
    <x v="55"/>
    <x v="0"/>
    <n v="30000"/>
    <n v="8"/>
    <n v="240000"/>
    <x v="0"/>
    <x v="9"/>
    <x v="0"/>
    <x v="5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D8E609F-E46C-478E-84C8-B94293E45E11}" name="Kontingenční tabulka1" cacheId="542" applyNumberFormats="0" applyBorderFormats="0" applyFontFormats="0" applyPatternFormats="0" applyAlignmentFormats="0" applyWidthHeightFormats="1" dataCaption="Hodnoty" updatedVersion="6" minRefreshableVersion="3" useAutoFormatting="1" itemPrintTitles="1" createdVersion="6" indent="0" compact="0" compactData="0" multipleFieldFilters="0">
  <location ref="A3:E18" firstHeaderRow="1" firstDataRow="1" firstDataCol="4" rowPageCount="1" colPageCount="1"/>
  <pivotFields count="14">
    <pivotField compact="0" outline="0" showAll="0"/>
    <pivotField axis="axisRow" compact="0" outline="0" showAll="0" defaultSubtotal="0">
      <items count="100">
        <item x="54"/>
        <item x="39"/>
        <item x="48"/>
        <item m="1" x="90"/>
        <item x="21"/>
        <item x="20"/>
        <item x="53"/>
        <item m="1" x="95"/>
        <item m="1" x="91"/>
        <item x="31"/>
        <item x="29"/>
        <item m="1" x="89"/>
        <item m="1" x="56"/>
        <item x="49"/>
        <item m="1" x="69"/>
        <item x="10"/>
        <item m="1" x="59"/>
        <item m="1" x="96"/>
        <item m="1" x="99"/>
        <item m="1" x="60"/>
        <item m="1" x="77"/>
        <item m="1" x="66"/>
        <item m="1" x="98"/>
        <item x="46"/>
        <item m="1" x="76"/>
        <item x="1"/>
        <item x="55"/>
        <item m="1" x="83"/>
        <item x="7"/>
        <item x="52"/>
        <item x="28"/>
        <item m="1" x="84"/>
        <item m="1" x="58"/>
        <item m="1" x="68"/>
        <item x="0"/>
        <item m="1" x="81"/>
        <item m="1" x="94"/>
        <item x="14"/>
        <item m="1" x="74"/>
        <item x="18"/>
        <item m="1" x="72"/>
        <item x="33"/>
        <item x="34"/>
        <item x="35"/>
        <item x="36"/>
        <item x="37"/>
        <item x="38"/>
        <item m="1" x="70"/>
        <item x="41"/>
        <item x="43"/>
        <item x="44"/>
        <item m="1" x="57"/>
        <item m="1" x="97"/>
        <item x="42"/>
        <item m="1" x="85"/>
        <item x="5"/>
        <item x="6"/>
        <item x="8"/>
        <item m="1" x="65"/>
        <item m="1" x="73"/>
        <item m="1" x="82"/>
        <item x="16"/>
        <item x="24"/>
        <item x="2"/>
        <item x="4"/>
        <item m="1" x="92"/>
        <item x="40"/>
        <item x="51"/>
        <item x="15"/>
        <item m="1" x="64"/>
        <item x="25"/>
        <item m="1" x="79"/>
        <item x="11"/>
        <item m="1" x="80"/>
        <item m="1" x="78"/>
        <item x="17"/>
        <item m="1" x="75"/>
        <item x="22"/>
        <item x="23"/>
        <item m="1" x="88"/>
        <item x="27"/>
        <item x="30"/>
        <item m="1" x="87"/>
        <item m="1" x="63"/>
        <item x="47"/>
        <item m="1" x="71"/>
        <item x="12"/>
        <item x="13"/>
        <item x="19"/>
        <item x="32"/>
        <item x="45"/>
        <item m="1" x="93"/>
        <item m="1" x="67"/>
        <item m="1" x="61"/>
        <item x="26"/>
        <item x="3"/>
        <item m="1" x="62"/>
        <item m="1" x="86"/>
        <item x="9"/>
        <item x="50"/>
      </items>
    </pivotField>
    <pivotField compact="0" outline="0" showAll="0"/>
    <pivotField axis="axisPage" compact="0" outline="0" multipleItemSelectionAllowed="1" showAll="0" defaultSubtotal="0">
      <items count="15">
        <item h="1" x="11"/>
        <item h="1" x="10"/>
        <item h="1" x="9"/>
        <item h="1" x="8"/>
        <item x="6"/>
        <item h="1" x="5"/>
        <item h="1" m="1" x="14"/>
        <item h="1" x="2"/>
        <item h="1" x="1"/>
        <item h="1" x="0"/>
        <item h="1" m="1" x="12"/>
        <item h="1" x="3"/>
        <item h="1" x="7"/>
        <item h="1" x="4"/>
        <item h="1" m="1" x="13"/>
      </items>
    </pivotField>
    <pivotField compact="0" outline="0" showAll="0"/>
    <pivotField axis="axisRow" compact="0" outline="0" showAll="0" defaultSubtotal="0">
      <items count="123">
        <item m="1" x="68"/>
        <item x="0"/>
        <item m="1" x="69"/>
        <item m="1" x="108"/>
        <item m="1" x="107"/>
        <item m="1" x="91"/>
        <item m="1" x="74"/>
        <item x="49"/>
        <item m="1" x="122"/>
        <item n=" investiční plán 2023" m="1" x="120"/>
        <item m="1" x="63"/>
        <item x="12"/>
        <item m="1" x="81"/>
        <item m="1" x="102"/>
        <item x="47"/>
        <item m="1" x="119"/>
        <item x="9"/>
        <item m="1" x="87"/>
        <item m="1" x="84"/>
        <item m="1" x="58"/>
        <item x="52"/>
        <item m="1" x="93"/>
        <item x="23"/>
        <item m="1" x="109"/>
        <item x="21"/>
        <item x="55"/>
        <item x="13"/>
        <item x="28"/>
        <item x="10"/>
        <item m="1" x="72"/>
        <item m="1" x="111"/>
        <item m="1" x="57"/>
        <item x="7"/>
        <item x="8"/>
        <item m="1" x="67"/>
        <item m="1" x="65"/>
        <item m="1" x="85"/>
        <item x="19"/>
        <item m="1" x="105"/>
        <item x="29"/>
        <item m="1" x="98"/>
        <item x="34"/>
        <item m="1" x="121"/>
        <item m="1" x="114"/>
        <item x="40"/>
        <item m="1" x="82"/>
        <item m="1" x="83"/>
        <item m="1" x="59"/>
        <item m="1" x="99"/>
        <item m="1" x="78"/>
        <item m="1" x="116"/>
        <item x="35"/>
        <item m="1" x="79"/>
        <item x="37"/>
        <item m="1" x="61"/>
        <item m="1" x="96"/>
        <item x="43"/>
        <item m="1" x="103"/>
        <item m="1" x="86"/>
        <item m="1" x="75"/>
        <item x="1"/>
        <item m="1" x="104"/>
        <item m="1" x="94"/>
        <item m="1" x="77"/>
        <item m="1" x="97"/>
        <item m="1" x="60"/>
        <item m="1" x="64"/>
        <item m="1" x="56"/>
        <item m="1" x="73"/>
        <item m="1" x="71"/>
        <item x="2"/>
        <item x="4"/>
        <item x="5"/>
        <item x="6"/>
        <item m="1" x="101"/>
        <item x="39"/>
        <item m="1" x="88"/>
        <item x="48"/>
        <item m="1" x="110"/>
        <item m="1" x="117"/>
        <item m="1" x="76"/>
        <item x="14"/>
        <item x="15"/>
        <item m="1" x="106"/>
        <item m="1" x="90"/>
        <item m="1" x="62"/>
        <item x="22"/>
        <item x="25"/>
        <item x="26"/>
        <item m="1" x="95"/>
        <item m="1" x="66"/>
        <item x="11"/>
        <item m="1" x="118"/>
        <item x="18"/>
        <item m="1" x="113"/>
        <item x="24"/>
        <item x="31"/>
        <item x="32"/>
        <item m="1" x="115"/>
        <item x="20"/>
        <item x="30"/>
        <item x="33"/>
        <item x="44"/>
        <item x="45"/>
        <item m="1" x="92"/>
        <item m="1" x="70"/>
        <item m="1" x="100"/>
        <item x="53"/>
        <item m="1" x="89"/>
        <item x="41"/>
        <item x="27"/>
        <item x="16"/>
        <item x="3"/>
        <item x="17"/>
        <item x="36"/>
        <item x="51"/>
        <item m="1" x="80"/>
        <item m="1" x="112"/>
        <item x="38"/>
        <item x="42"/>
        <item x="46"/>
        <item x="54"/>
        <item x="50"/>
      </items>
    </pivotField>
    <pivotField compact="0" outline="0" showAll="0"/>
    <pivotField compact="0" outline="0" showAll="0"/>
    <pivotField compact="0" outline="0" showAll="0"/>
    <pivotField dataField="1" compact="0" outline="0" showAll="0"/>
    <pivotField compact="0" outline="0" showAll="0"/>
    <pivotField compact="0" outline="0" showAll="0"/>
    <pivotField axis="axisRow" compact="0" outline="0" showAll="0" insertBlankRow="1" defaultSubtotal="0">
      <items count="5">
        <item m="1" x="4"/>
        <item x="2"/>
        <item x="0"/>
        <item x="1"/>
        <item m="1" x="3"/>
      </items>
    </pivotField>
    <pivotField axis="axisRow" compact="0" outline="0" showAll="0" defaultSubtotal="0">
      <items count="105">
        <item m="1" x="75"/>
        <item m="1" x="95"/>
        <item m="1" x="57"/>
        <item m="1" x="72"/>
        <item x="48"/>
        <item x="51"/>
        <item x="13"/>
        <item x="7"/>
        <item n="." x="6"/>
        <item x="19"/>
        <item m="1" x="82"/>
        <item x="9"/>
        <item x="12"/>
        <item m="1" x="63"/>
        <item m="1" x="56"/>
        <item m="1" x="83"/>
        <item m="1" x="68"/>
        <item m="1" x="53"/>
        <item m="1" x="73"/>
        <item m="1" x="78"/>
        <item x="28"/>
        <item m="1" x="66"/>
        <item m="1" x="62"/>
        <item m="1" x="74"/>
        <item x="10"/>
        <item x="14"/>
        <item m="1" x="93"/>
        <item m="1" x="59"/>
        <item m="1" x="64"/>
        <item m="1" x="81"/>
        <item m="1" x="69"/>
        <item m="1" x="103"/>
        <item m="1" x="104"/>
        <item m="1" x="96"/>
        <item x="45"/>
        <item m="1" x="61"/>
        <item m="1" x="88"/>
        <item m="1" x="77"/>
        <item m="1" x="70"/>
        <item x="15"/>
        <item m="1" x="99"/>
        <item m="1" x="102"/>
        <item m="1" x="91"/>
        <item m="1" x="58"/>
        <item m="1" x="55"/>
        <item m="1" x="92"/>
        <item x="4"/>
        <item x="5"/>
        <item m="1" x="54"/>
        <item m="1" x="100"/>
        <item m="1" x="76"/>
        <item x="35"/>
        <item m="1" x="71"/>
        <item m="1" x="65"/>
        <item x="44"/>
        <item x="46"/>
        <item m="1" x="97"/>
        <item x="49"/>
        <item x="2"/>
        <item x="8"/>
        <item m="1" x="84"/>
        <item m="1" x="85"/>
        <item x="18"/>
        <item x="21"/>
        <item x="22"/>
        <item m="1" x="101"/>
        <item x="25"/>
        <item m="1" x="60"/>
        <item x="11"/>
        <item x="16"/>
        <item m="1" x="79"/>
        <item m="1" x="87"/>
        <item m="1" x="89"/>
        <item x="24"/>
        <item m="1" x="52"/>
        <item m="1" x="67"/>
        <item m="1" x="90"/>
        <item x="31"/>
        <item x="27"/>
        <item x="29"/>
        <item x="30"/>
        <item x="32"/>
        <item x="43"/>
        <item x="0"/>
        <item x="3"/>
        <item m="1" x="98"/>
        <item x="23"/>
        <item m="1" x="86"/>
        <item x="39"/>
        <item x="26"/>
        <item x="38"/>
        <item x="37"/>
        <item x="1"/>
        <item x="17"/>
        <item x="34"/>
        <item x="47"/>
        <item m="1" x="80"/>
        <item m="1" x="94"/>
        <item x="36"/>
        <item x="40"/>
        <item x="33"/>
        <item x="20"/>
        <item x="41"/>
        <item x="42"/>
        <item x="50"/>
      </items>
    </pivotField>
  </pivotFields>
  <rowFields count="4">
    <field x="12"/>
    <field x="1"/>
    <field x="5"/>
    <field x="13"/>
  </rowFields>
  <rowItems count="15">
    <i>
      <x v="3"/>
      <x v="2"/>
      <x v="77"/>
      <x v="55"/>
    </i>
    <i r="1">
      <x v="23"/>
      <x v="120"/>
      <x v="54"/>
    </i>
    <i r="1">
      <x v="46"/>
      <x v="51"/>
      <x v="100"/>
    </i>
    <i r="2">
      <x v="53"/>
      <x v="51"/>
    </i>
    <i r="2">
      <x v="114"/>
      <x v="94"/>
    </i>
    <i r="2">
      <x v="118"/>
      <x v="98"/>
    </i>
    <i r="1">
      <x v="48"/>
      <x v="109"/>
      <x v="88"/>
    </i>
    <i r="1">
      <x v="49"/>
      <x v="56"/>
      <x v="102"/>
    </i>
    <i r="1">
      <x v="50"/>
      <x v="102"/>
      <x v="103"/>
    </i>
    <i r="1">
      <x v="53"/>
      <x v="119"/>
      <x v="99"/>
    </i>
    <i r="1">
      <x v="66"/>
      <x v="44"/>
      <x v="90"/>
    </i>
    <i r="1">
      <x v="84"/>
      <x v="14"/>
      <x v="34"/>
    </i>
    <i r="1">
      <x v="90"/>
      <x v="103"/>
      <x v="82"/>
    </i>
    <i t="blank">
      <x v="3"/>
    </i>
    <i t="grand">
      <x/>
    </i>
  </rowItems>
  <colItems count="1">
    <i/>
  </colItems>
  <pageFields count="1">
    <pageField fld="3" hier="-1"/>
  </pageFields>
  <dataFields count="1">
    <dataField name="Součet z předpokládaná hodnota" fld="9" baseField="12" baseItem="8" numFmtId="44"/>
  </dataFields>
  <formats count="42">
    <format dxfId="1346">
      <pivotArea field="1" type="button" dataOnly="0" labelOnly="1" outline="0" axis="axisRow" fieldPosition="1"/>
    </format>
    <format dxfId="1345">
      <pivotArea dataOnly="0" labelOnly="1" outline="0" fieldPosition="0">
        <references count="2">
          <reference field="1" count="1">
            <x v="7"/>
          </reference>
          <reference field="3" count="1" selected="0">
            <x v="4"/>
          </reference>
        </references>
      </pivotArea>
    </format>
    <format dxfId="1344">
      <pivotArea field="5" type="button" dataOnly="0" labelOnly="1" outline="0" axis="axisRow" fieldPosition="2"/>
    </format>
    <format dxfId="1343">
      <pivotArea dataOnly="0" labelOnly="1" outline="0" fieldPosition="0">
        <references count="1">
          <reference field="3" count="0"/>
        </references>
      </pivotArea>
    </format>
    <format dxfId="1342">
      <pivotArea dataOnly="0" labelOnly="1" outline="0" fieldPosition="0">
        <references count="3">
          <reference field="1" count="1" selected="0">
            <x v="7"/>
          </reference>
          <reference field="5" count="1">
            <x v="6"/>
          </reference>
          <reference field="12" count="1" selected="0">
            <x v="0"/>
          </reference>
        </references>
      </pivotArea>
    </format>
    <format dxfId="1341">
      <pivotArea type="all" dataOnly="0" outline="0" fieldPosition="0"/>
    </format>
    <format dxfId="1340">
      <pivotArea field="12" type="button" dataOnly="0" labelOnly="1" outline="0" axis="axisRow" fieldPosition="0"/>
    </format>
    <format dxfId="1339">
      <pivotArea field="1" type="button" dataOnly="0" labelOnly="1" outline="0" axis="axisRow" fieldPosition="1"/>
    </format>
    <format dxfId="1338">
      <pivotArea field="5" type="button" dataOnly="0" labelOnly="1" outline="0" axis="axisRow" fieldPosition="2"/>
    </format>
    <format dxfId="1337">
      <pivotArea field="13" type="button" dataOnly="0" labelOnly="1" outline="0" axis="axisRow" fieldPosition="3"/>
    </format>
    <format dxfId="1336">
      <pivotArea dataOnly="0" labelOnly="1" outline="0" fieldPosition="0">
        <references count="1">
          <reference field="12" count="2">
            <x v="0"/>
            <x v="3"/>
          </reference>
        </references>
      </pivotArea>
    </format>
    <format dxfId="1335">
      <pivotArea dataOnly="0" labelOnly="1" grandRow="1" outline="0" fieldPosition="0"/>
    </format>
    <format dxfId="1334">
      <pivotArea dataOnly="0" labelOnly="1" outline="0" fieldPosition="0">
        <references count="2">
          <reference field="1" count="1">
            <x v="7"/>
          </reference>
          <reference field="12" count="1" selected="0">
            <x v="0"/>
          </reference>
        </references>
      </pivotArea>
    </format>
    <format dxfId="1333">
      <pivotArea dataOnly="0" labelOnly="1" outline="0" fieldPosition="0">
        <references count="2">
          <reference field="1" count="7">
            <x v="1"/>
            <x v="2"/>
            <x v="19"/>
            <x v="22"/>
            <x v="23"/>
            <x v="27"/>
            <x v="33"/>
          </reference>
          <reference field="12" count="1" selected="0">
            <x v="3"/>
          </reference>
        </references>
      </pivotArea>
    </format>
    <format dxfId="1332">
      <pivotArea dataOnly="0" labelOnly="1" outline="0" fieldPosition="0">
        <references count="3">
          <reference field="1" count="1" selected="0">
            <x v="7"/>
          </reference>
          <reference field="5" count="1">
            <x v="6"/>
          </reference>
          <reference field="12" count="1" selected="0">
            <x v="0"/>
          </reference>
        </references>
      </pivotArea>
    </format>
    <format dxfId="1331">
      <pivotArea dataOnly="0" labelOnly="1" outline="0" fieldPosition="0">
        <references count="3">
          <reference field="1" count="1" selected="0">
            <x v="1"/>
          </reference>
          <reference field="5" count="1">
            <x v="29"/>
          </reference>
          <reference field="12" count="1" selected="0">
            <x v="3"/>
          </reference>
        </references>
      </pivotArea>
    </format>
    <format dxfId="1330">
      <pivotArea dataOnly="0" labelOnly="1" outline="0" fieldPosition="0">
        <references count="3">
          <reference field="1" count="1" selected="0">
            <x v="2"/>
          </reference>
          <reference field="5" count="1">
            <x v="12"/>
          </reference>
          <reference field="12" count="1" selected="0">
            <x v="3"/>
          </reference>
        </references>
      </pivotArea>
    </format>
    <format dxfId="1329">
      <pivotArea dataOnly="0" labelOnly="1" outline="0" fieldPosition="0">
        <references count="3">
          <reference field="1" count="1" selected="0">
            <x v="19"/>
          </reference>
          <reference field="5" count="1">
            <x v="9"/>
          </reference>
          <reference field="12" count="1" selected="0">
            <x v="3"/>
          </reference>
        </references>
      </pivotArea>
    </format>
    <format dxfId="1328">
      <pivotArea dataOnly="0" labelOnly="1" outline="0" fieldPosition="0">
        <references count="3">
          <reference field="1" count="1" selected="0">
            <x v="22"/>
          </reference>
          <reference field="5" count="1">
            <x v="10"/>
          </reference>
          <reference field="12" count="1" selected="0">
            <x v="3"/>
          </reference>
        </references>
      </pivotArea>
    </format>
    <format dxfId="1327">
      <pivotArea dataOnly="0" labelOnly="1" outline="0" fieldPosition="0">
        <references count="3">
          <reference field="1" count="1" selected="0">
            <x v="23"/>
          </reference>
          <reference field="5" count="1">
            <x v="21"/>
          </reference>
          <reference field="12" count="1" selected="0">
            <x v="3"/>
          </reference>
        </references>
      </pivotArea>
    </format>
    <format dxfId="1326">
      <pivotArea dataOnly="0" labelOnly="1" outline="0" fieldPosition="0">
        <references count="3">
          <reference field="1" count="1" selected="0">
            <x v="27"/>
          </reference>
          <reference field="5" count="1">
            <x v="14"/>
          </reference>
          <reference field="12" count="1" selected="0">
            <x v="3"/>
          </reference>
        </references>
      </pivotArea>
    </format>
    <format dxfId="1325">
      <pivotArea dataOnly="0" labelOnly="1" outline="0" fieldPosition="0">
        <references count="3">
          <reference field="1" count="1" selected="0">
            <x v="33"/>
          </reference>
          <reference field="5" count="1">
            <x v="21"/>
          </reference>
          <reference field="12" count="1" selected="0">
            <x v="3"/>
          </reference>
        </references>
      </pivotArea>
    </format>
    <format dxfId="1324">
      <pivotArea dataOnly="0" labelOnly="1" outline="0" fieldPosition="0">
        <references count="4">
          <reference field="1" count="1" selected="0">
            <x v="7"/>
          </reference>
          <reference field="5" count="1" selected="0">
            <x v="6"/>
          </reference>
          <reference field="12" count="1" selected="0">
            <x v="0"/>
          </reference>
          <reference field="13" count="1">
            <x v="8"/>
          </reference>
        </references>
      </pivotArea>
    </format>
    <format dxfId="1323">
      <pivotArea dataOnly="0" labelOnly="1" outline="0" fieldPosition="0">
        <references count="4">
          <reference field="1" count="1" selected="0">
            <x v="1"/>
          </reference>
          <reference field="5" count="1" selected="0">
            <x v="29"/>
          </reference>
          <reference field="12" count="1" selected="0">
            <x v="3"/>
          </reference>
          <reference field="13" count="1">
            <x v="0"/>
          </reference>
        </references>
      </pivotArea>
    </format>
    <format dxfId="1322">
      <pivotArea dataOnly="0" labelOnly="1" outline="0" fieldPosition="0">
        <references count="4">
          <reference field="1" count="1" selected="0">
            <x v="2"/>
          </reference>
          <reference field="5" count="1" selected="0">
            <x v="12"/>
          </reference>
          <reference field="12" count="1" selected="0">
            <x v="3"/>
          </reference>
          <reference field="13" count="1">
            <x v="8"/>
          </reference>
        </references>
      </pivotArea>
    </format>
    <format dxfId="1321">
      <pivotArea dataOnly="0" labelOnly="1" outline="0" fieldPosition="0">
        <references count="4">
          <reference field="1" count="1" selected="0">
            <x v="19"/>
          </reference>
          <reference field="5" count="1" selected="0">
            <x v="9"/>
          </reference>
          <reference field="12" count="1" selected="0">
            <x v="3"/>
          </reference>
          <reference field="13" count="1">
            <x v="2"/>
          </reference>
        </references>
      </pivotArea>
    </format>
    <format dxfId="1320">
      <pivotArea dataOnly="0" labelOnly="1" outline="0" fieldPosition="0">
        <references count="4">
          <reference field="1" count="1" selected="0">
            <x v="22"/>
          </reference>
          <reference field="5" count="1" selected="0">
            <x v="10"/>
          </reference>
          <reference field="12" count="1" selected="0">
            <x v="3"/>
          </reference>
          <reference field="13" count="1">
            <x v="3"/>
          </reference>
        </references>
      </pivotArea>
    </format>
    <format dxfId="1319">
      <pivotArea dataOnly="0" labelOnly="1" outline="0" fieldPosition="0">
        <references count="4">
          <reference field="1" count="1" selected="0">
            <x v="23"/>
          </reference>
          <reference field="5" count="1" selected="0">
            <x v="21"/>
          </reference>
          <reference field="12" count="1" selected="0">
            <x v="3"/>
          </reference>
          <reference field="13" count="1">
            <x v="8"/>
          </reference>
        </references>
      </pivotArea>
    </format>
    <format dxfId="1318">
      <pivotArea dataOnly="0" labelOnly="1" outline="0" fieldPosition="0">
        <references count="4">
          <reference field="1" count="1" selected="0">
            <x v="27"/>
          </reference>
          <reference field="5" count="1" selected="0">
            <x v="14"/>
          </reference>
          <reference field="12" count="1" selected="0">
            <x v="3"/>
          </reference>
          <reference field="13" count="1">
            <x v="8"/>
          </reference>
        </references>
      </pivotArea>
    </format>
    <format dxfId="1317">
      <pivotArea dataOnly="0" labelOnly="1" outline="0" fieldPosition="0">
        <references count="4">
          <reference field="1" count="1" selected="0">
            <x v="33"/>
          </reference>
          <reference field="5" count="1" selected="0">
            <x v="21"/>
          </reference>
          <reference field="12" count="1" selected="0">
            <x v="3"/>
          </reference>
          <reference field="13" count="1">
            <x v="8"/>
          </reference>
        </references>
      </pivotArea>
    </format>
    <format dxfId="1316">
      <pivotArea outline="0" fieldPosition="0">
        <references count="1">
          <reference field="4294967294" count="1">
            <x v="0"/>
          </reference>
        </references>
      </pivotArea>
    </format>
    <format dxfId="1315">
      <pivotArea dataOnly="0" labelOnly="1" outline="0" fieldPosition="0">
        <references count="2">
          <reference field="1" count="7">
            <x v="1"/>
            <x v="2"/>
            <x v="19"/>
            <x v="22"/>
            <x v="23"/>
            <x v="27"/>
            <x v="33"/>
          </reference>
          <reference field="12" count="1" selected="0">
            <x v="3"/>
          </reference>
        </references>
      </pivotArea>
    </format>
    <format dxfId="1314">
      <pivotArea dataOnly="0" labelOnly="1" outline="0" fieldPosition="0">
        <references count="3">
          <reference field="1" count="1" selected="0">
            <x v="2"/>
          </reference>
          <reference field="5" count="1">
            <x v="12"/>
          </reference>
          <reference field="12" count="1" selected="0">
            <x v="3"/>
          </reference>
        </references>
      </pivotArea>
    </format>
    <format dxfId="1313">
      <pivotArea dataOnly="0" labelOnly="1" outline="0" fieldPosition="0">
        <references count="3">
          <reference field="1" count="1" selected="0">
            <x v="19"/>
          </reference>
          <reference field="5" count="1">
            <x v="9"/>
          </reference>
          <reference field="12" count="1" selected="0">
            <x v="3"/>
          </reference>
        </references>
      </pivotArea>
    </format>
    <format dxfId="1312">
      <pivotArea dataOnly="0" labelOnly="1" outline="0" fieldPosition="0">
        <references count="3">
          <reference field="1" count="1" selected="0">
            <x v="22"/>
          </reference>
          <reference field="5" count="1">
            <x v="10"/>
          </reference>
          <reference field="12" count="1" selected="0">
            <x v="3"/>
          </reference>
        </references>
      </pivotArea>
    </format>
    <format dxfId="1311">
      <pivotArea dataOnly="0" labelOnly="1" outline="0" fieldPosition="0">
        <references count="3">
          <reference field="1" count="1" selected="0">
            <x v="23"/>
          </reference>
          <reference field="5" count="1">
            <x v="21"/>
          </reference>
          <reference field="12" count="1" selected="0">
            <x v="3"/>
          </reference>
        </references>
      </pivotArea>
    </format>
    <format dxfId="1310">
      <pivotArea dataOnly="0" labelOnly="1" outline="0" fieldPosition="0">
        <references count="3">
          <reference field="1" count="1" selected="0">
            <x v="33"/>
          </reference>
          <reference field="5" count="1">
            <x v="21"/>
          </reference>
          <reference field="12" count="1" selected="0">
            <x v="3"/>
          </reference>
        </references>
      </pivotArea>
    </format>
    <format dxfId="1309">
      <pivotArea dataOnly="0" labelOnly="1" outline="0" fieldPosition="0">
        <references count="2">
          <reference field="1" count="4">
            <x v="1"/>
            <x v="2"/>
            <x v="23"/>
            <x v="27"/>
          </reference>
          <reference field="12" count="1" selected="0">
            <x v="3"/>
          </reference>
        </references>
      </pivotArea>
    </format>
    <format dxfId="1308">
      <pivotArea dataOnly="0" labelOnly="1" outline="0" fieldPosition="0">
        <references count="3">
          <reference field="1" count="1" selected="0">
            <x v="1"/>
          </reference>
          <reference field="5" count="1">
            <x v="29"/>
          </reference>
          <reference field="12" count="1" selected="0">
            <x v="3"/>
          </reference>
        </references>
      </pivotArea>
    </format>
    <format dxfId="1307">
      <pivotArea dataOnly="0" labelOnly="1" outline="0" fieldPosition="0">
        <references count="3">
          <reference field="1" count="1" selected="0">
            <x v="2"/>
          </reference>
          <reference field="5" count="1">
            <x v="59"/>
          </reference>
          <reference field="12" count="1" selected="0">
            <x v="3"/>
          </reference>
        </references>
      </pivotArea>
    </format>
    <format dxfId="1306">
      <pivotArea dataOnly="0" labelOnly="1" outline="0" fieldPosition="0">
        <references count="3">
          <reference field="1" count="1" selected="0">
            <x v="23"/>
          </reference>
          <reference field="5" count="1">
            <x v="58"/>
          </reference>
          <reference field="12" count="1" selected="0">
            <x v="3"/>
          </reference>
        </references>
      </pivotArea>
    </format>
    <format dxfId="1305">
      <pivotArea dataOnly="0" labelOnly="1" outline="0" fieldPosition="0">
        <references count="3">
          <reference field="1" count="1" selected="0">
            <x v="27"/>
          </reference>
          <reference field="5" count="1">
            <x v="14"/>
          </reference>
          <reference field="12"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454A677-519B-4D7F-A5F2-7901926DF371}" name="Kontingenční tabulka7" cacheId="542" applyNumberFormats="0" applyBorderFormats="0" applyFontFormats="0" applyPatternFormats="0" applyAlignmentFormats="0" applyWidthHeightFormats="1" dataCaption="Hodnoty" updatedVersion="6" minRefreshableVersion="3" useAutoFormatting="1" itemPrintTitles="1" createdVersion="6" indent="0" compact="0" compactData="0" multipleFieldFilters="0">
  <location ref="A3:E7" firstHeaderRow="1" firstDataRow="1" firstDataCol="4" rowPageCount="1" colPageCount="1"/>
  <pivotFields count="14">
    <pivotField compact="0" outline="0" showAll="0"/>
    <pivotField axis="axisRow" compact="0" outline="0" showAll="0" defaultSubtotal="0">
      <items count="100">
        <item x="54"/>
        <item x="39"/>
        <item x="48"/>
        <item m="1" x="90"/>
        <item x="21"/>
        <item x="20"/>
        <item x="53"/>
        <item m="1" x="95"/>
        <item m="1" x="91"/>
        <item x="31"/>
        <item x="29"/>
        <item m="1" x="89"/>
        <item m="1" x="56"/>
        <item x="49"/>
        <item m="1" x="69"/>
        <item x="10"/>
        <item m="1" x="59"/>
        <item m="1" x="96"/>
        <item m="1" x="99"/>
        <item m="1" x="60"/>
        <item m="1" x="77"/>
        <item m="1" x="66"/>
        <item m="1" x="98"/>
        <item x="46"/>
        <item m="1" x="76"/>
        <item x="1"/>
        <item x="55"/>
        <item m="1" x="83"/>
        <item x="7"/>
        <item x="52"/>
        <item x="28"/>
        <item m="1" x="84"/>
        <item m="1" x="58"/>
        <item m="1" x="68"/>
        <item x="0"/>
        <item m="1" x="81"/>
        <item m="1" x="94"/>
        <item x="14"/>
        <item m="1" x="74"/>
        <item x="18"/>
        <item m="1" x="72"/>
        <item x="33"/>
        <item x="34"/>
        <item x="35"/>
        <item x="36"/>
        <item x="37"/>
        <item x="38"/>
        <item m="1" x="70"/>
        <item x="41"/>
        <item x="43"/>
        <item x="44"/>
        <item m="1" x="57"/>
        <item m="1" x="97"/>
        <item x="42"/>
        <item m="1" x="85"/>
        <item x="5"/>
        <item x="6"/>
        <item x="8"/>
        <item m="1" x="65"/>
        <item m="1" x="73"/>
        <item m="1" x="82"/>
        <item x="16"/>
        <item x="24"/>
        <item x="2"/>
        <item x="4"/>
        <item m="1" x="92"/>
        <item x="40"/>
        <item x="51"/>
        <item x="15"/>
        <item m="1" x="64"/>
        <item x="25"/>
        <item m="1" x="79"/>
        <item x="11"/>
        <item m="1" x="80"/>
        <item m="1" x="78"/>
        <item x="17"/>
        <item m="1" x="75"/>
        <item x="22"/>
        <item x="23"/>
        <item m="1" x="88"/>
        <item x="27"/>
        <item x="30"/>
        <item m="1" x="87"/>
        <item m="1" x="63"/>
        <item x="47"/>
        <item m="1" x="71"/>
        <item x="12"/>
        <item x="13"/>
        <item x="19"/>
        <item x="32"/>
        <item x="45"/>
        <item m="1" x="93"/>
        <item m="1" x="67"/>
        <item m="1" x="61"/>
        <item x="26"/>
        <item x="3"/>
        <item m="1" x="62"/>
        <item m="1" x="86"/>
        <item x="9"/>
        <item x="50"/>
      </items>
    </pivotField>
    <pivotField compact="0" outline="0" showAll="0"/>
    <pivotField axis="axisPage" compact="0" outline="0" multipleItemSelectionAllowed="1" showAll="0" defaultSubtotal="0">
      <items count="15">
        <item h="1" x="11"/>
        <item h="1" x="10"/>
        <item h="1" x="9"/>
        <item h="1" x="8"/>
        <item h="1" x="6"/>
        <item h="1" x="5"/>
        <item h="1" m="1" x="14"/>
        <item h="1" x="2"/>
        <item x="1"/>
        <item h="1" x="0"/>
        <item h="1" m="1" x="12"/>
        <item h="1" x="3"/>
        <item h="1" x="7"/>
        <item h="1" x="4"/>
        <item h="1" m="1" x="13"/>
      </items>
    </pivotField>
    <pivotField compact="0" outline="0" showAll="0"/>
    <pivotField axis="axisRow" compact="0" outline="0" showAll="0" defaultSubtotal="0">
      <items count="123">
        <item m="1" x="68"/>
        <item x="0"/>
        <item m="1" x="69"/>
        <item m="1" x="108"/>
        <item m="1" x="107"/>
        <item m="1" x="91"/>
        <item m="1" x="74"/>
        <item x="49"/>
        <item m="1" x="122"/>
        <item m="1" x="120"/>
        <item m="1" x="63"/>
        <item x="12"/>
        <item m="1" x="81"/>
        <item m="1" x="102"/>
        <item x="47"/>
        <item m="1" x="119"/>
        <item x="9"/>
        <item m="1" x="87"/>
        <item m="1" x="84"/>
        <item m="1" x="58"/>
        <item x="52"/>
        <item m="1" x="93"/>
        <item x="23"/>
        <item m="1" x="109"/>
        <item x="21"/>
        <item x="55"/>
        <item x="13"/>
        <item x="28"/>
        <item x="10"/>
        <item m="1" x="72"/>
        <item m="1" x="111"/>
        <item m="1" x="57"/>
        <item x="7"/>
        <item x="8"/>
        <item m="1" x="67"/>
        <item m="1" x="65"/>
        <item m="1" x="85"/>
        <item x="19"/>
        <item m="1" x="105"/>
        <item x="29"/>
        <item m="1" x="98"/>
        <item x="34"/>
        <item m="1" x="121"/>
        <item m="1" x="114"/>
        <item x="40"/>
        <item m="1" x="82"/>
        <item m="1" x="83"/>
        <item m="1" x="59"/>
        <item m="1" x="99"/>
        <item m="1" x="78"/>
        <item m="1" x="116"/>
        <item x="35"/>
        <item m="1" x="79"/>
        <item x="37"/>
        <item m="1" x="61"/>
        <item m="1" x="96"/>
        <item x="43"/>
        <item m="1" x="103"/>
        <item m="1" x="86"/>
        <item m="1" x="75"/>
        <item x="1"/>
        <item m="1" x="104"/>
        <item m="1" x="94"/>
        <item m="1" x="77"/>
        <item m="1" x="97"/>
        <item m="1" x="60"/>
        <item m="1" x="64"/>
        <item m="1" x="56"/>
        <item m="1" x="73"/>
        <item m="1" x="71"/>
        <item x="2"/>
        <item x="4"/>
        <item x="5"/>
        <item x="6"/>
        <item m="1" x="101"/>
        <item x="39"/>
        <item m="1" x="88"/>
        <item x="48"/>
        <item m="1" x="110"/>
        <item m="1" x="117"/>
        <item m="1" x="76"/>
        <item x="14"/>
        <item x="15"/>
        <item m="1" x="106"/>
        <item m="1" x="90"/>
        <item m="1" x="62"/>
        <item x="22"/>
        <item x="25"/>
        <item x="26"/>
        <item m="1" x="95"/>
        <item m="1" x="66"/>
        <item x="11"/>
        <item m="1" x="118"/>
        <item x="18"/>
        <item m="1" x="113"/>
        <item x="24"/>
        <item x="31"/>
        <item x="32"/>
        <item m="1" x="115"/>
        <item x="20"/>
        <item x="30"/>
        <item x="33"/>
        <item x="44"/>
        <item x="45"/>
        <item m="1" x="92"/>
        <item m="1" x="70"/>
        <item m="1" x="100"/>
        <item x="53"/>
        <item m="1" x="89"/>
        <item x="41"/>
        <item x="27"/>
        <item x="16"/>
        <item x="3"/>
        <item x="17"/>
        <item x="36"/>
        <item x="51"/>
        <item m="1" x="80"/>
        <item m="1" x="112"/>
        <item x="38"/>
        <item x="42"/>
        <item x="46"/>
        <item x="54"/>
        <item x="50"/>
      </items>
    </pivotField>
    <pivotField compact="0" outline="0" showAll="0"/>
    <pivotField compact="0" outline="0" showAll="0"/>
    <pivotField compact="0" outline="0" showAll="0"/>
    <pivotField dataField="1" compact="0" outline="0" showAll="0"/>
    <pivotField compact="0" outline="0" showAll="0"/>
    <pivotField compact="0" outline="0" showAll="0"/>
    <pivotField axis="axisRow" compact="0" outline="0" showAll="0" insertBlankRow="1" defaultSubtotal="0">
      <items count="5">
        <item m="1" x="4"/>
        <item x="2"/>
        <item x="0"/>
        <item x="1"/>
        <item m="1" x="3"/>
      </items>
    </pivotField>
    <pivotField axis="axisRow" compact="0" outline="0" showAll="0" defaultSubtotal="0">
      <items count="105">
        <item m="1" x="75"/>
        <item m="1" x="95"/>
        <item m="1" x="57"/>
        <item m="1" x="72"/>
        <item x="48"/>
        <item x="51"/>
        <item x="13"/>
        <item x="7"/>
        <item x="6"/>
        <item x="19"/>
        <item m="1" x="82"/>
        <item x="9"/>
        <item x="12"/>
        <item m="1" x="63"/>
        <item m="1" x="56"/>
        <item m="1" x="83"/>
        <item m="1" x="68"/>
        <item m="1" x="53"/>
        <item m="1" x="73"/>
        <item m="1" x="78"/>
        <item x="28"/>
        <item m="1" x="66"/>
        <item m="1" x="62"/>
        <item m="1" x="74"/>
        <item x="10"/>
        <item x="14"/>
        <item m="1" x="93"/>
        <item m="1" x="59"/>
        <item m="1" x="64"/>
        <item m="1" x="81"/>
        <item m="1" x="69"/>
        <item m="1" x="103"/>
        <item m="1" x="104"/>
        <item m="1" x="96"/>
        <item x="45"/>
        <item m="1" x="61"/>
        <item m="1" x="88"/>
        <item m="1" x="77"/>
        <item m="1" x="70"/>
        <item x="15"/>
        <item m="1" x="99"/>
        <item m="1" x="102"/>
        <item m="1" x="91"/>
        <item m="1" x="58"/>
        <item m="1" x="55"/>
        <item m="1" x="92"/>
        <item x="4"/>
        <item x="5"/>
        <item m="1" x="54"/>
        <item m="1" x="100"/>
        <item m="1" x="76"/>
        <item x="35"/>
        <item m="1" x="71"/>
        <item m="1" x="65"/>
        <item x="44"/>
        <item x="46"/>
        <item m="1" x="97"/>
        <item x="49"/>
        <item x="2"/>
        <item x="8"/>
        <item m="1" x="84"/>
        <item m="1" x="85"/>
        <item x="18"/>
        <item x="21"/>
        <item x="22"/>
        <item m="1" x="101"/>
        <item x="25"/>
        <item m="1" x="60"/>
        <item x="11"/>
        <item x="16"/>
        <item m="1" x="79"/>
        <item m="1" x="87"/>
        <item m="1" x="89"/>
        <item x="24"/>
        <item m="1" x="52"/>
        <item m="1" x="67"/>
        <item m="1" x="90"/>
        <item x="31"/>
        <item x="27"/>
        <item x="29"/>
        <item x="30"/>
        <item x="32"/>
        <item x="43"/>
        <item x="0"/>
        <item x="3"/>
        <item m="1" x="98"/>
        <item x="23"/>
        <item m="1" x="86"/>
        <item x="39"/>
        <item x="26"/>
        <item x="38"/>
        <item x="37"/>
        <item x="1"/>
        <item x="17"/>
        <item x="34"/>
        <item x="47"/>
        <item m="1" x="80"/>
        <item m="1" x="94"/>
        <item x="36"/>
        <item x="40"/>
        <item x="33"/>
        <item x="20"/>
        <item x="41"/>
        <item x="42"/>
        <item x="50"/>
      </items>
    </pivotField>
  </pivotFields>
  <rowFields count="4">
    <field x="12"/>
    <field x="1"/>
    <field x="5"/>
    <field x="13"/>
  </rowFields>
  <rowItems count="4">
    <i>
      <x v="3"/>
      <x v="28"/>
      <x v="32"/>
      <x v="7"/>
    </i>
    <i r="1">
      <x v="57"/>
      <x v="33"/>
      <x v="59"/>
    </i>
    <i t="blank">
      <x v="3"/>
    </i>
    <i t="grand">
      <x/>
    </i>
  </rowItems>
  <colItems count="1">
    <i/>
  </colItems>
  <pageFields count="1">
    <pageField fld="3" hier="-1"/>
  </pageFields>
  <dataFields count="1">
    <dataField name="Součet z předpokládaná hodnota" fld="9" baseField="12" baseItem="7" numFmtId="44"/>
  </dataFields>
  <formats count="31">
    <format dxfId="1304">
      <pivotArea field="1" type="button" dataOnly="0" labelOnly="1" outline="0" axis="axisRow" fieldPosition="1"/>
    </format>
    <format dxfId="1303">
      <pivotArea dataOnly="0" labelOnly="1" outline="0" fieldPosition="0">
        <references count="2">
          <reference field="1" count="1">
            <x v="7"/>
          </reference>
          <reference field="3" count="1" selected="0">
            <x v="4"/>
          </reference>
        </references>
      </pivotArea>
    </format>
    <format dxfId="1302">
      <pivotArea field="5" type="button" dataOnly="0" labelOnly="1" outline="0" axis="axisRow" fieldPosition="2"/>
    </format>
    <format dxfId="1301">
      <pivotArea dataOnly="0" labelOnly="1" outline="0" fieldPosition="0">
        <references count="1">
          <reference field="3" count="0"/>
        </references>
      </pivotArea>
    </format>
    <format dxfId="1300">
      <pivotArea dataOnly="0" labelOnly="1" outline="0" fieldPosition="0">
        <references count="3">
          <reference field="1" count="1" selected="0">
            <x v="7"/>
          </reference>
          <reference field="5" count="1">
            <x v="6"/>
          </reference>
          <reference field="12" count="1" selected="0">
            <x v="0"/>
          </reference>
        </references>
      </pivotArea>
    </format>
    <format dxfId="1299">
      <pivotArea type="all" dataOnly="0" outline="0" fieldPosition="0"/>
    </format>
    <format dxfId="1298">
      <pivotArea field="12" type="button" dataOnly="0" labelOnly="1" outline="0" axis="axisRow" fieldPosition="0"/>
    </format>
    <format dxfId="1297">
      <pivotArea field="1" type="button" dataOnly="0" labelOnly="1" outline="0" axis="axisRow" fieldPosition="1"/>
    </format>
    <format dxfId="1296">
      <pivotArea field="5" type="button" dataOnly="0" labelOnly="1" outline="0" axis="axisRow" fieldPosition="2"/>
    </format>
    <format dxfId="1295">
      <pivotArea field="13" type="button" dataOnly="0" labelOnly="1" outline="0" axis="axisRow" fieldPosition="3"/>
    </format>
    <format dxfId="1294">
      <pivotArea dataOnly="0" labelOnly="1" outline="0" fieldPosition="0">
        <references count="1">
          <reference field="12" count="2">
            <x v="0"/>
            <x v="3"/>
          </reference>
        </references>
      </pivotArea>
    </format>
    <format dxfId="1293">
      <pivotArea dataOnly="0" labelOnly="1" grandRow="1" outline="0" fieldPosition="0"/>
    </format>
    <format dxfId="1292">
      <pivotArea dataOnly="0" labelOnly="1" outline="0" fieldPosition="0">
        <references count="2">
          <reference field="1" count="1">
            <x v="7"/>
          </reference>
          <reference field="12" count="1" selected="0">
            <x v="0"/>
          </reference>
        </references>
      </pivotArea>
    </format>
    <format dxfId="1291">
      <pivotArea dataOnly="0" labelOnly="1" outline="0" fieldPosition="0">
        <references count="2">
          <reference field="1" count="7">
            <x v="1"/>
            <x v="2"/>
            <x v="19"/>
            <x v="22"/>
            <x v="23"/>
            <x v="27"/>
            <x v="33"/>
          </reference>
          <reference field="12" count="1" selected="0">
            <x v="3"/>
          </reference>
        </references>
      </pivotArea>
    </format>
    <format dxfId="1290">
      <pivotArea dataOnly="0" labelOnly="1" outline="0" fieldPosition="0">
        <references count="3">
          <reference field="1" count="1" selected="0">
            <x v="7"/>
          </reference>
          <reference field="5" count="1">
            <x v="6"/>
          </reference>
          <reference field="12" count="1" selected="0">
            <x v="0"/>
          </reference>
        </references>
      </pivotArea>
    </format>
    <format dxfId="1289">
      <pivotArea dataOnly="0" labelOnly="1" outline="0" fieldPosition="0">
        <references count="3">
          <reference field="1" count="1" selected="0">
            <x v="1"/>
          </reference>
          <reference field="5" count="1">
            <x v="29"/>
          </reference>
          <reference field="12" count="1" selected="0">
            <x v="3"/>
          </reference>
        </references>
      </pivotArea>
    </format>
    <format dxfId="1288">
      <pivotArea dataOnly="0" labelOnly="1" outline="0" fieldPosition="0">
        <references count="3">
          <reference field="1" count="1" selected="0">
            <x v="2"/>
          </reference>
          <reference field="5" count="1">
            <x v="12"/>
          </reference>
          <reference field="12" count="1" selected="0">
            <x v="3"/>
          </reference>
        </references>
      </pivotArea>
    </format>
    <format dxfId="1287">
      <pivotArea dataOnly="0" labelOnly="1" outline="0" fieldPosition="0">
        <references count="3">
          <reference field="1" count="1" selected="0">
            <x v="19"/>
          </reference>
          <reference field="5" count="1">
            <x v="9"/>
          </reference>
          <reference field="12" count="1" selected="0">
            <x v="3"/>
          </reference>
        </references>
      </pivotArea>
    </format>
    <format dxfId="1286">
      <pivotArea dataOnly="0" labelOnly="1" outline="0" fieldPosition="0">
        <references count="3">
          <reference field="1" count="1" selected="0">
            <x v="22"/>
          </reference>
          <reference field="5" count="1">
            <x v="10"/>
          </reference>
          <reference field="12" count="1" selected="0">
            <x v="3"/>
          </reference>
        </references>
      </pivotArea>
    </format>
    <format dxfId="1285">
      <pivotArea dataOnly="0" labelOnly="1" outline="0" fieldPosition="0">
        <references count="3">
          <reference field="1" count="1" selected="0">
            <x v="23"/>
          </reference>
          <reference field="5" count="1">
            <x v="21"/>
          </reference>
          <reference field="12" count="1" selected="0">
            <x v="3"/>
          </reference>
        </references>
      </pivotArea>
    </format>
    <format dxfId="1284">
      <pivotArea dataOnly="0" labelOnly="1" outline="0" fieldPosition="0">
        <references count="3">
          <reference field="1" count="1" selected="0">
            <x v="27"/>
          </reference>
          <reference field="5" count="1">
            <x v="14"/>
          </reference>
          <reference field="12" count="1" selected="0">
            <x v="3"/>
          </reference>
        </references>
      </pivotArea>
    </format>
    <format dxfId="1283">
      <pivotArea dataOnly="0" labelOnly="1" outline="0" fieldPosition="0">
        <references count="3">
          <reference field="1" count="1" selected="0">
            <x v="33"/>
          </reference>
          <reference field="5" count="1">
            <x v="21"/>
          </reference>
          <reference field="12" count="1" selected="0">
            <x v="3"/>
          </reference>
        </references>
      </pivotArea>
    </format>
    <format dxfId="1282">
      <pivotArea dataOnly="0" labelOnly="1" outline="0" fieldPosition="0">
        <references count="4">
          <reference field="1" count="1" selected="0">
            <x v="7"/>
          </reference>
          <reference field="5" count="1" selected="0">
            <x v="6"/>
          </reference>
          <reference field="12" count="1" selected="0">
            <x v="0"/>
          </reference>
          <reference field="13" count="1">
            <x v="8"/>
          </reference>
        </references>
      </pivotArea>
    </format>
    <format dxfId="1281">
      <pivotArea dataOnly="0" labelOnly="1" outline="0" fieldPosition="0">
        <references count="4">
          <reference field="1" count="1" selected="0">
            <x v="1"/>
          </reference>
          <reference field="5" count="1" selected="0">
            <x v="29"/>
          </reference>
          <reference field="12" count="1" selected="0">
            <x v="3"/>
          </reference>
          <reference field="13" count="1">
            <x v="0"/>
          </reference>
        </references>
      </pivotArea>
    </format>
    <format dxfId="1280">
      <pivotArea dataOnly="0" labelOnly="1" outline="0" fieldPosition="0">
        <references count="4">
          <reference field="1" count="1" selected="0">
            <x v="2"/>
          </reference>
          <reference field="5" count="1" selected="0">
            <x v="12"/>
          </reference>
          <reference field="12" count="1" selected="0">
            <x v="3"/>
          </reference>
          <reference field="13" count="1">
            <x v="8"/>
          </reference>
        </references>
      </pivotArea>
    </format>
    <format dxfId="1279">
      <pivotArea dataOnly="0" labelOnly="1" outline="0" fieldPosition="0">
        <references count="4">
          <reference field="1" count="1" selected="0">
            <x v="19"/>
          </reference>
          <reference field="5" count="1" selected="0">
            <x v="9"/>
          </reference>
          <reference field="12" count="1" selected="0">
            <x v="3"/>
          </reference>
          <reference field="13" count="1">
            <x v="2"/>
          </reference>
        </references>
      </pivotArea>
    </format>
    <format dxfId="1278">
      <pivotArea dataOnly="0" labelOnly="1" outline="0" fieldPosition="0">
        <references count="4">
          <reference field="1" count="1" selected="0">
            <x v="22"/>
          </reference>
          <reference field="5" count="1" selected="0">
            <x v="10"/>
          </reference>
          <reference field="12" count="1" selected="0">
            <x v="3"/>
          </reference>
          <reference field="13" count="1">
            <x v="3"/>
          </reference>
        </references>
      </pivotArea>
    </format>
    <format dxfId="1277">
      <pivotArea dataOnly="0" labelOnly="1" outline="0" fieldPosition="0">
        <references count="4">
          <reference field="1" count="1" selected="0">
            <x v="23"/>
          </reference>
          <reference field="5" count="1" selected="0">
            <x v="21"/>
          </reference>
          <reference field="12" count="1" selected="0">
            <x v="3"/>
          </reference>
          <reference field="13" count="1">
            <x v="8"/>
          </reference>
        </references>
      </pivotArea>
    </format>
    <format dxfId="1276">
      <pivotArea dataOnly="0" labelOnly="1" outline="0" fieldPosition="0">
        <references count="4">
          <reference field="1" count="1" selected="0">
            <x v="27"/>
          </reference>
          <reference field="5" count="1" selected="0">
            <x v="14"/>
          </reference>
          <reference field="12" count="1" selected="0">
            <x v="3"/>
          </reference>
          <reference field="13" count="1">
            <x v="8"/>
          </reference>
        </references>
      </pivotArea>
    </format>
    <format dxfId="1275">
      <pivotArea dataOnly="0" labelOnly="1" outline="0" fieldPosition="0">
        <references count="4">
          <reference field="1" count="1" selected="0">
            <x v="33"/>
          </reference>
          <reference field="5" count="1" selected="0">
            <x v="21"/>
          </reference>
          <reference field="12" count="1" selected="0">
            <x v="3"/>
          </reference>
          <reference field="13" count="1">
            <x v="8"/>
          </reference>
        </references>
      </pivotArea>
    </format>
    <format dxfId="1274">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ED4D43C-0FAD-45C2-A965-4CB4C1143848}" name="Kontingenční tabulka6" cacheId="542" applyNumberFormats="0" applyBorderFormats="0" applyFontFormats="0" applyPatternFormats="0" applyAlignmentFormats="0" applyWidthHeightFormats="1" dataCaption="Hodnoty" updatedVersion="6" minRefreshableVersion="3" useAutoFormatting="1" itemPrintTitles="1" createdVersion="6" indent="0" compact="0" compactData="0" multipleFieldFilters="0">
  <location ref="A3:C13" firstHeaderRow="1" firstDataRow="1" firstDataCol="3" rowPageCount="1" colPageCount="1"/>
  <pivotFields count="14">
    <pivotField compact="0" outline="0" showAll="0"/>
    <pivotField axis="axisRow" compact="0" outline="0" showAll="0" defaultSubtotal="0">
      <items count="100">
        <item x="54"/>
        <item x="39"/>
        <item x="48"/>
        <item m="1" x="90"/>
        <item x="21"/>
        <item x="20"/>
        <item x="53"/>
        <item m="1" x="95"/>
        <item m="1" x="91"/>
        <item x="31"/>
        <item x="29"/>
        <item m="1" x="89"/>
        <item m="1" x="56"/>
        <item x="49"/>
        <item m="1" x="69"/>
        <item x="10"/>
        <item m="1" x="59"/>
        <item m="1" x="96"/>
        <item m="1" x="99"/>
        <item m="1" x="60"/>
        <item m="1" x="77"/>
        <item m="1" x="66"/>
        <item m="1" x="98"/>
        <item x="46"/>
        <item m="1" x="76"/>
        <item x="1"/>
        <item x="55"/>
        <item m="1" x="83"/>
        <item x="7"/>
        <item x="52"/>
        <item x="28"/>
        <item m="1" x="84"/>
        <item m="1" x="58"/>
        <item m="1" x="68"/>
        <item x="0"/>
        <item m="1" x="81"/>
        <item m="1" x="94"/>
        <item x="14"/>
        <item m="1" x="74"/>
        <item x="18"/>
        <item m="1" x="72"/>
        <item x="33"/>
        <item x="34"/>
        <item x="35"/>
        <item x="36"/>
        <item x="37"/>
        <item x="38"/>
        <item m="1" x="70"/>
        <item x="41"/>
        <item x="43"/>
        <item x="44"/>
        <item m="1" x="57"/>
        <item m="1" x="97"/>
        <item x="42"/>
        <item m="1" x="85"/>
        <item x="5"/>
        <item x="6"/>
        <item x="8"/>
        <item m="1" x="65"/>
        <item m="1" x="73"/>
        <item m="1" x="82"/>
        <item x="16"/>
        <item x="24"/>
        <item x="2"/>
        <item x="4"/>
        <item m="1" x="92"/>
        <item x="40"/>
        <item x="51"/>
        <item x="15"/>
        <item m="1" x="64"/>
        <item x="25"/>
        <item m="1" x="79"/>
        <item x="11"/>
        <item m="1" x="80"/>
        <item m="1" x="78"/>
        <item x="17"/>
        <item m="1" x="75"/>
        <item x="22"/>
        <item x="23"/>
        <item m="1" x="88"/>
        <item x="27"/>
        <item x="30"/>
        <item m="1" x="87"/>
        <item m="1" x="63"/>
        <item x="47"/>
        <item m="1" x="71"/>
        <item x="12"/>
        <item x="13"/>
        <item x="19"/>
        <item x="32"/>
        <item x="45"/>
        <item m="1" x="93"/>
        <item m="1" x="67"/>
        <item m="1" x="61"/>
        <item x="26"/>
        <item x="3"/>
        <item m="1" x="62"/>
        <item m="1" x="86"/>
        <item x="9"/>
        <item x="50"/>
      </items>
    </pivotField>
    <pivotField compact="0" outline="0" showAll="0"/>
    <pivotField axis="axisPage" compact="0" outline="0" multipleItemSelectionAllowed="1" showAll="0" defaultSubtotal="0">
      <items count="15">
        <item h="1" x="11"/>
        <item h="1" x="10"/>
        <item h="1" x="9"/>
        <item h="1" x="8"/>
        <item h="1" x="6"/>
        <item h="1" x="5"/>
        <item h="1" m="1" x="14"/>
        <item h="1" x="2"/>
        <item h="1" x="1"/>
        <item x="0"/>
        <item h="1" m="1" x="12"/>
        <item h="1" x="3"/>
        <item h="1" x="7"/>
        <item h="1" x="4"/>
        <item h="1" m="1" x="13"/>
      </items>
    </pivotField>
    <pivotField compact="0" outline="0" showAll="0"/>
    <pivotField axis="axisRow" compact="0" outline="0" showAll="0" defaultSubtotal="0">
      <items count="123">
        <item m="1" x="68"/>
        <item x="0"/>
        <item m="1" x="69"/>
        <item m="1" x="108"/>
        <item m="1" x="107"/>
        <item m="1" x="91"/>
        <item m="1" x="74"/>
        <item x="49"/>
        <item m="1" x="122"/>
        <item m="1" x="120"/>
        <item m="1" x="63"/>
        <item x="12"/>
        <item m="1" x="81"/>
        <item m="1" x="102"/>
        <item x="47"/>
        <item m="1" x="119"/>
        <item x="9"/>
        <item m="1" x="87"/>
        <item m="1" x="84"/>
        <item m="1" x="58"/>
        <item x="52"/>
        <item m="1" x="93"/>
        <item x="23"/>
        <item m="1" x="109"/>
        <item x="21"/>
        <item x="55"/>
        <item x="13"/>
        <item x="28"/>
        <item x="10"/>
        <item m="1" x="72"/>
        <item m="1" x="111"/>
        <item m="1" x="57"/>
        <item x="7"/>
        <item x="8"/>
        <item m="1" x="67"/>
        <item m="1" x="65"/>
        <item m="1" x="85"/>
        <item x="19"/>
        <item m="1" x="105"/>
        <item x="29"/>
        <item m="1" x="98"/>
        <item x="34"/>
        <item m="1" x="121"/>
        <item m="1" x="114"/>
        <item x="40"/>
        <item m="1" x="82"/>
        <item m="1" x="83"/>
        <item m="1" x="59"/>
        <item m="1" x="99"/>
        <item m="1" x="78"/>
        <item m="1" x="116"/>
        <item x="35"/>
        <item m="1" x="79"/>
        <item x="37"/>
        <item m="1" x="61"/>
        <item m="1" x="96"/>
        <item x="43"/>
        <item m="1" x="103"/>
        <item m="1" x="86"/>
        <item m="1" x="75"/>
        <item x="1"/>
        <item m="1" x="104"/>
        <item m="1" x="94"/>
        <item m="1" x="77"/>
        <item m="1" x="97"/>
        <item m="1" x="60"/>
        <item m="1" x="64"/>
        <item m="1" x="56"/>
        <item m="1" x="73"/>
        <item m="1" x="71"/>
        <item x="2"/>
        <item x="4"/>
        <item x="5"/>
        <item x="6"/>
        <item m="1" x="101"/>
        <item x="39"/>
        <item m="1" x="88"/>
        <item x="48"/>
        <item m="1" x="110"/>
        <item m="1" x="117"/>
        <item m="1" x="76"/>
        <item x="14"/>
        <item x="15"/>
        <item m="1" x="106"/>
        <item m="1" x="90"/>
        <item m="1" x="62"/>
        <item x="22"/>
        <item x="25"/>
        <item x="26"/>
        <item m="1" x="95"/>
        <item m="1" x="66"/>
        <item x="11"/>
        <item m="1" x="118"/>
        <item x="18"/>
        <item m="1" x="113"/>
        <item x="24"/>
        <item x="31"/>
        <item x="32"/>
        <item m="1" x="115"/>
        <item x="20"/>
        <item x="30"/>
        <item x="33"/>
        <item x="44"/>
        <item x="45"/>
        <item m="1" x="92"/>
        <item m="1" x="70"/>
        <item m="1" x="100"/>
        <item x="53"/>
        <item m="1" x="89"/>
        <item x="41"/>
        <item x="27"/>
        <item x="16"/>
        <item x="3"/>
        <item x="17"/>
        <item x="36"/>
        <item x="51"/>
        <item m="1" x="80"/>
        <item m="1" x="112"/>
        <item x="38"/>
        <item x="42"/>
        <item x="46"/>
        <item x="54"/>
        <item x="50"/>
      </items>
    </pivotField>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nsertBlankRow="1" defaultSubtotal="0">
      <items count="5">
        <item m="1" x="4"/>
        <item x="2"/>
        <item x="0"/>
        <item x="1"/>
        <item m="1" x="3"/>
      </items>
    </pivotField>
    <pivotField compact="0" outline="0" showAll="0" defaultSubtotal="0">
      <items count="105">
        <item m="1" x="75"/>
        <item m="1" x="95"/>
        <item m="1" x="57"/>
        <item m="1" x="72"/>
        <item x="48"/>
        <item x="51"/>
        <item x="13"/>
        <item x="7"/>
        <item x="6"/>
        <item x="19"/>
        <item m="1" x="82"/>
        <item x="9"/>
        <item x="12"/>
        <item m="1" x="63"/>
        <item m="1" x="56"/>
        <item m="1" x="83"/>
        <item m="1" x="68"/>
        <item m="1" x="53"/>
        <item m="1" x="73"/>
        <item m="1" x="78"/>
        <item x="28"/>
        <item m="1" x="66"/>
        <item m="1" x="62"/>
        <item m="1" x="74"/>
        <item x="10"/>
        <item x="14"/>
        <item m="1" x="93"/>
        <item m="1" x="59"/>
        <item m="1" x="64"/>
        <item m="1" x="81"/>
        <item m="1" x="69"/>
        <item m="1" x="103"/>
        <item m="1" x="104"/>
        <item m="1" x="96"/>
        <item x="45"/>
        <item m="1" x="61"/>
        <item m="1" x="88"/>
        <item m="1" x="77"/>
        <item m="1" x="70"/>
        <item x="15"/>
        <item m="1" x="99"/>
        <item m="1" x="102"/>
        <item m="1" x="91"/>
        <item m="1" x="58"/>
        <item m="1" x="55"/>
        <item m="1" x="92"/>
        <item x="4"/>
        <item x="5"/>
        <item m="1" x="54"/>
        <item m="1" x="100"/>
        <item m="1" x="76"/>
        <item x="35"/>
        <item m="1" x="71"/>
        <item m="1" x="65"/>
        <item x="44"/>
        <item x="46"/>
        <item m="1" x="97"/>
        <item x="49"/>
        <item x="2"/>
        <item x="8"/>
        <item m="1" x="84"/>
        <item m="1" x="85"/>
        <item x="18"/>
        <item x="21"/>
        <item x="22"/>
        <item m="1" x="101"/>
        <item x="25"/>
        <item m="1" x="60"/>
        <item x="11"/>
        <item x="16"/>
        <item m="1" x="79"/>
        <item m="1" x="87"/>
        <item m="1" x="89"/>
        <item x="24"/>
        <item m="1" x="52"/>
        <item m="1" x="67"/>
        <item m="1" x="90"/>
        <item x="31"/>
        <item x="27"/>
        <item x="29"/>
        <item x="30"/>
        <item x="32"/>
        <item x="43"/>
        <item x="0"/>
        <item x="3"/>
        <item m="1" x="98"/>
        <item x="23"/>
        <item m="1" x="86"/>
        <item x="39"/>
        <item x="26"/>
        <item x="38"/>
        <item x="37"/>
        <item x="1"/>
        <item x="17"/>
        <item x="34"/>
        <item x="47"/>
        <item m="1" x="80"/>
        <item m="1" x="94"/>
        <item x="36"/>
        <item x="40"/>
        <item x="33"/>
        <item x="20"/>
        <item x="41"/>
        <item x="42"/>
        <item x="50"/>
      </items>
    </pivotField>
  </pivotFields>
  <rowFields count="3">
    <field x="12"/>
    <field x="1"/>
    <field x="5"/>
  </rowFields>
  <rowItems count="10">
    <i>
      <x v="2"/>
      <x v="34"/>
      <x v="1"/>
    </i>
    <i t="blank">
      <x v="2"/>
    </i>
    <i>
      <x v="3"/>
      <x v="25"/>
      <x v="60"/>
    </i>
    <i r="1">
      <x v="55"/>
      <x v="72"/>
    </i>
    <i r="1">
      <x v="56"/>
      <x v="73"/>
    </i>
    <i r="1">
      <x v="63"/>
      <x v="70"/>
    </i>
    <i r="1">
      <x v="64"/>
      <x v="71"/>
    </i>
    <i r="1">
      <x v="95"/>
      <x v="112"/>
    </i>
    <i t="blank">
      <x v="3"/>
    </i>
    <i t="grand">
      <x/>
    </i>
  </rowItems>
  <colItems count="1">
    <i/>
  </colItems>
  <pageFields count="1">
    <pageField fld="3" hier="-1"/>
  </pageFields>
  <formats count="22">
    <format dxfId="1273">
      <pivotArea field="1" type="button" dataOnly="0" labelOnly="1" outline="0" axis="axisRow" fieldPosition="1"/>
    </format>
    <format dxfId="1272">
      <pivotArea dataOnly="0" labelOnly="1" outline="0" fieldPosition="0">
        <references count="2">
          <reference field="1" count="1">
            <x v="7"/>
          </reference>
          <reference field="3" count="1" selected="0">
            <x v="4"/>
          </reference>
        </references>
      </pivotArea>
    </format>
    <format dxfId="1271">
      <pivotArea field="5" type="button" dataOnly="0" labelOnly="1" outline="0" axis="axisRow" fieldPosition="2"/>
    </format>
    <format dxfId="1270">
      <pivotArea dataOnly="0" labelOnly="1" outline="0" fieldPosition="0">
        <references count="1">
          <reference field="3" count="0"/>
        </references>
      </pivotArea>
    </format>
    <format dxfId="1269">
      <pivotArea dataOnly="0" labelOnly="1" outline="0" fieldPosition="0">
        <references count="3">
          <reference field="1" count="1" selected="0">
            <x v="7"/>
          </reference>
          <reference field="5" count="1">
            <x v="6"/>
          </reference>
          <reference field="12" count="1" selected="0">
            <x v="0"/>
          </reference>
        </references>
      </pivotArea>
    </format>
    <format dxfId="1268">
      <pivotArea type="all" dataOnly="0" outline="0" fieldPosition="0"/>
    </format>
    <format dxfId="1267">
      <pivotArea field="12" type="button" dataOnly="0" labelOnly="1" outline="0" axis="axisRow" fieldPosition="0"/>
    </format>
    <format dxfId="1266">
      <pivotArea field="1" type="button" dataOnly="0" labelOnly="1" outline="0" axis="axisRow" fieldPosition="1"/>
    </format>
    <format dxfId="1265">
      <pivotArea field="5" type="button" dataOnly="0" labelOnly="1" outline="0" axis="axisRow" fieldPosition="2"/>
    </format>
    <format dxfId="1264">
      <pivotArea field="13" type="button" dataOnly="0" labelOnly="1" outline="0"/>
    </format>
    <format dxfId="1263">
      <pivotArea dataOnly="0" labelOnly="1" outline="0" fieldPosition="0">
        <references count="1">
          <reference field="12" count="2">
            <x v="0"/>
            <x v="3"/>
          </reference>
        </references>
      </pivotArea>
    </format>
    <format dxfId="1262">
      <pivotArea dataOnly="0" labelOnly="1" grandRow="1" outline="0" fieldPosition="0"/>
    </format>
    <format dxfId="1261">
      <pivotArea dataOnly="0" labelOnly="1" outline="0" fieldPosition="0">
        <references count="2">
          <reference field="1" count="1">
            <x v="7"/>
          </reference>
          <reference field="12" count="1" selected="0">
            <x v="0"/>
          </reference>
        </references>
      </pivotArea>
    </format>
    <format dxfId="1260">
      <pivotArea dataOnly="0" labelOnly="1" outline="0" fieldPosition="0">
        <references count="2">
          <reference field="1" count="7">
            <x v="1"/>
            <x v="2"/>
            <x v="19"/>
            <x v="22"/>
            <x v="23"/>
            <x v="27"/>
            <x v="33"/>
          </reference>
          <reference field="12" count="1" selected="0">
            <x v="3"/>
          </reference>
        </references>
      </pivotArea>
    </format>
    <format dxfId="1259">
      <pivotArea dataOnly="0" labelOnly="1" outline="0" fieldPosition="0">
        <references count="3">
          <reference field="1" count="1" selected="0">
            <x v="7"/>
          </reference>
          <reference field="5" count="1">
            <x v="6"/>
          </reference>
          <reference field="12" count="1" selected="0">
            <x v="0"/>
          </reference>
        </references>
      </pivotArea>
    </format>
    <format dxfId="1258">
      <pivotArea dataOnly="0" labelOnly="1" outline="0" fieldPosition="0">
        <references count="3">
          <reference field="1" count="1" selected="0">
            <x v="1"/>
          </reference>
          <reference field="5" count="1">
            <x v="29"/>
          </reference>
          <reference field="12" count="1" selected="0">
            <x v="3"/>
          </reference>
        </references>
      </pivotArea>
    </format>
    <format dxfId="1257">
      <pivotArea dataOnly="0" labelOnly="1" outline="0" fieldPosition="0">
        <references count="3">
          <reference field="1" count="1" selected="0">
            <x v="2"/>
          </reference>
          <reference field="5" count="1">
            <x v="12"/>
          </reference>
          <reference field="12" count="1" selected="0">
            <x v="3"/>
          </reference>
        </references>
      </pivotArea>
    </format>
    <format dxfId="1256">
      <pivotArea dataOnly="0" labelOnly="1" outline="0" fieldPosition="0">
        <references count="3">
          <reference field="1" count="1" selected="0">
            <x v="19"/>
          </reference>
          <reference field="5" count="1">
            <x v="9"/>
          </reference>
          <reference field="12" count="1" selected="0">
            <x v="3"/>
          </reference>
        </references>
      </pivotArea>
    </format>
    <format dxfId="1255">
      <pivotArea dataOnly="0" labelOnly="1" outline="0" fieldPosition="0">
        <references count="3">
          <reference field="1" count="1" selected="0">
            <x v="22"/>
          </reference>
          <reference field="5" count="1">
            <x v="10"/>
          </reference>
          <reference field="12" count="1" selected="0">
            <x v="3"/>
          </reference>
        </references>
      </pivotArea>
    </format>
    <format dxfId="1254">
      <pivotArea dataOnly="0" labelOnly="1" outline="0" fieldPosition="0">
        <references count="3">
          <reference field="1" count="1" selected="0">
            <x v="23"/>
          </reference>
          <reference field="5" count="1">
            <x v="21"/>
          </reference>
          <reference field="12" count="1" selected="0">
            <x v="3"/>
          </reference>
        </references>
      </pivotArea>
    </format>
    <format dxfId="1253">
      <pivotArea dataOnly="0" labelOnly="1" outline="0" fieldPosition="0">
        <references count="3">
          <reference field="1" count="1" selected="0">
            <x v="27"/>
          </reference>
          <reference field="5" count="1">
            <x v="14"/>
          </reference>
          <reference field="12" count="1" selected="0">
            <x v="3"/>
          </reference>
        </references>
      </pivotArea>
    </format>
    <format dxfId="1252">
      <pivotArea dataOnly="0" labelOnly="1" outline="0" fieldPosition="0">
        <references count="3">
          <reference field="1" count="1" selected="0">
            <x v="33"/>
          </reference>
          <reference field="5" count="1">
            <x v="21"/>
          </reference>
          <reference field="12"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646CBC5-3E25-4913-9777-2EECB63FE908}" name="Kontingenční tabulka2" cacheId="553" applyNumberFormats="0" applyBorderFormats="0" applyFontFormats="0" applyPatternFormats="0" applyAlignmentFormats="0" applyWidthHeightFormats="1" dataCaption="Hodnoty" updatedVersion="6" minRefreshableVersion="3" useAutoFormatting="1" itemPrintTitles="1" createdVersion="6" indent="0" compact="0" compactData="0" multipleFieldFilters="0">
  <location ref="A3:F15" firstHeaderRow="0" firstDataRow="1" firstDataCol="4" rowPageCount="1" colPageCount="1"/>
  <pivotFields count="14">
    <pivotField compact="0" outline="0" showAll="0"/>
    <pivotField axis="axisRow" compact="0" outline="0" showAll="0" defaultSubtotal="0">
      <items count="99">
        <item x="54"/>
        <item x="39"/>
        <item x="48"/>
        <item m="1" x="89"/>
        <item x="21"/>
        <item x="20"/>
        <item x="53"/>
        <item m="1" x="94"/>
        <item m="1" x="90"/>
        <item x="31"/>
        <item x="29"/>
        <item m="1" x="88"/>
        <item m="1" x="56"/>
        <item x="49"/>
        <item m="1" x="68"/>
        <item x="10"/>
        <item m="1" x="58"/>
        <item m="1" x="95"/>
        <item m="1" x="98"/>
        <item m="1" x="59"/>
        <item m="1" x="67"/>
        <item m="1" x="76"/>
        <item m="1" x="65"/>
        <item m="1" x="97"/>
        <item x="46"/>
        <item m="1" x="75"/>
        <item x="1"/>
        <item x="55"/>
        <item m="1" x="82"/>
        <item x="7"/>
        <item x="52"/>
        <item x="28"/>
        <item m="1" x="83"/>
        <item x="0"/>
        <item m="1" x="80"/>
        <item m="1" x="93"/>
        <item x="14"/>
        <item m="1" x="73"/>
        <item x="18"/>
        <item m="1" x="71"/>
        <item x="33"/>
        <item x="34"/>
        <item x="35"/>
        <item x="36"/>
        <item x="37"/>
        <item x="38"/>
        <item m="1" x="69"/>
        <item x="41"/>
        <item x="43"/>
        <item x="44"/>
        <item m="1" x="57"/>
        <item m="1" x="96"/>
        <item x="42"/>
        <item m="1" x="84"/>
        <item x="5"/>
        <item x="6"/>
        <item x="8"/>
        <item m="1" x="64"/>
        <item m="1" x="72"/>
        <item m="1" x="81"/>
        <item x="16"/>
        <item x="24"/>
        <item x="2"/>
        <item x="4"/>
        <item m="1" x="91"/>
        <item x="40"/>
        <item x="51"/>
        <item x="15"/>
        <item m="1" x="63"/>
        <item x="25"/>
        <item m="1" x="78"/>
        <item x="11"/>
        <item m="1" x="79"/>
        <item m="1" x="77"/>
        <item x="17"/>
        <item m="1" x="74"/>
        <item x="22"/>
        <item x="23"/>
        <item m="1" x="87"/>
        <item x="27"/>
        <item x="30"/>
        <item m="1" x="86"/>
        <item m="1" x="62"/>
        <item x="47"/>
        <item m="1" x="70"/>
        <item x="12"/>
        <item x="13"/>
        <item x="19"/>
        <item x="32"/>
        <item x="45"/>
        <item m="1" x="92"/>
        <item m="1" x="66"/>
        <item m="1" x="60"/>
        <item x="26"/>
        <item x="3"/>
        <item m="1" x="61"/>
        <item m="1" x="85"/>
        <item x="9"/>
        <item x="50"/>
      </items>
    </pivotField>
    <pivotField compact="0" outline="0" showAll="0"/>
    <pivotField axis="axisPage" compact="0" outline="0" showAll="0">
      <items count="15">
        <item x="11"/>
        <item x="10"/>
        <item x="9"/>
        <item x="8"/>
        <item x="6"/>
        <item x="5"/>
        <item m="1" x="13"/>
        <item x="2"/>
        <item x="1"/>
        <item x="0"/>
        <item x="3"/>
        <item x="7"/>
        <item x="4"/>
        <item m="1" x="12"/>
        <item t="default"/>
      </items>
    </pivotField>
    <pivotField compact="0" outline="0" showAll="0"/>
    <pivotField axis="axisRow" compact="0" outline="0" showAll="0" defaultSubtotal="0">
      <items count="123">
        <item m="1" x="68"/>
        <item x="0"/>
        <item m="1" x="69"/>
        <item m="1" x="108"/>
        <item m="1" x="107"/>
        <item m="1" x="91"/>
        <item m="1" x="74"/>
        <item x="49"/>
        <item m="1" x="122"/>
        <item m="1" x="120"/>
        <item m="1" x="63"/>
        <item x="12"/>
        <item m="1" x="81"/>
        <item m="1" x="102"/>
        <item x="47"/>
        <item m="1" x="119"/>
        <item x="9"/>
        <item m="1" x="87"/>
        <item m="1" x="84"/>
        <item m="1" x="58"/>
        <item x="52"/>
        <item m="1" x="93"/>
        <item x="23"/>
        <item m="1" x="109"/>
        <item x="21"/>
        <item x="55"/>
        <item x="13"/>
        <item x="28"/>
        <item x="10"/>
        <item m="1" x="72"/>
        <item m="1" x="111"/>
        <item m="1" x="57"/>
        <item x="7"/>
        <item x="8"/>
        <item m="1" x="67"/>
        <item m="1" x="65"/>
        <item m="1" x="85"/>
        <item x="19"/>
        <item m="1" x="105"/>
        <item x="29"/>
        <item m="1" x="98"/>
        <item x="34"/>
        <item m="1" x="121"/>
        <item m="1" x="114"/>
        <item x="40"/>
        <item m="1" x="82"/>
        <item m="1" x="83"/>
        <item m="1" x="59"/>
        <item m="1" x="99"/>
        <item m="1" x="78"/>
        <item m="1" x="116"/>
        <item x="35"/>
        <item m="1" x="79"/>
        <item x="37"/>
        <item m="1" x="61"/>
        <item m="1" x="96"/>
        <item x="43"/>
        <item m="1" x="103"/>
        <item m="1" x="86"/>
        <item m="1" x="75"/>
        <item x="1"/>
        <item m="1" x="104"/>
        <item m="1" x="94"/>
        <item m="1" x="77"/>
        <item m="1" x="97"/>
        <item m="1" x="60"/>
        <item m="1" x="64"/>
        <item m="1" x="56"/>
        <item m="1" x="73"/>
        <item m="1" x="71"/>
        <item x="2"/>
        <item x="4"/>
        <item x="5"/>
        <item x="6"/>
        <item m="1" x="101"/>
        <item x="39"/>
        <item m="1" x="88"/>
        <item x="48"/>
        <item m="1" x="110"/>
        <item m="1" x="117"/>
        <item m="1" x="76"/>
        <item x="14"/>
        <item x="15"/>
        <item m="1" x="106"/>
        <item m="1" x="90"/>
        <item m="1" x="62"/>
        <item x="22"/>
        <item x="25"/>
        <item x="26"/>
        <item m="1" x="95"/>
        <item m="1" x="66"/>
        <item x="11"/>
        <item m="1" x="118"/>
        <item x="18"/>
        <item m="1" x="113"/>
        <item x="24"/>
        <item x="31"/>
        <item x="32"/>
        <item m="1" x="115"/>
        <item x="20"/>
        <item x="30"/>
        <item x="33"/>
        <item x="44"/>
        <item x="45"/>
        <item m="1" x="92"/>
        <item m="1" x="70"/>
        <item m="1" x="100"/>
        <item x="53"/>
        <item m="1" x="89"/>
        <item x="41"/>
        <item x="27"/>
        <item x="16"/>
        <item x="3"/>
        <item x="17"/>
        <item x="36"/>
        <item x="51"/>
        <item m="1" x="80"/>
        <item m="1" x="112"/>
        <item x="38"/>
        <item x="42"/>
        <item x="46"/>
        <item x="54"/>
        <item x="50"/>
      </items>
    </pivotField>
    <pivotField compact="0" outline="0" showAll="0"/>
    <pivotField dataField="1" compact="0" outline="0" showAll="0"/>
    <pivotField compact="0" outline="0" showAll="0"/>
    <pivotField dataField="1" compact="0" numFmtId="164" outline="0" showAll="0"/>
    <pivotField compact="0" outline="0" showAll="0"/>
    <pivotField compact="0" outline="0" showAll="0"/>
    <pivotField axis="axisRow" compact="0" outline="0" showAll="0" insertBlankRow="1" defaultSubtotal="0">
      <items count="5">
        <item m="1" x="4"/>
        <item x="2"/>
        <item x="0"/>
        <item x="1"/>
        <item m="1" x="3"/>
      </items>
    </pivotField>
    <pivotField axis="axisRow" compact="0" outline="0" showAll="0" defaultSubtotal="0">
      <items count="106">
        <item m="1" x="75"/>
        <item m="1" x="97"/>
        <item m="1" x="95"/>
        <item m="1" x="57"/>
        <item m="1" x="72"/>
        <item x="48"/>
        <item x="51"/>
        <item x="13"/>
        <item x="7"/>
        <item x="6"/>
        <item x="19"/>
        <item m="1" x="82"/>
        <item x="9"/>
        <item x="12"/>
        <item m="1" x="63"/>
        <item m="1" x="56"/>
        <item m="1" x="83"/>
        <item m="1" x="68"/>
        <item m="1" x="53"/>
        <item m="1" x="73"/>
        <item m="1" x="78"/>
        <item x="28"/>
        <item m="1" x="66"/>
        <item m="1" x="62"/>
        <item m="1" x="74"/>
        <item x="10"/>
        <item x="14"/>
        <item m="1" x="93"/>
        <item m="1" x="59"/>
        <item m="1" x="64"/>
        <item m="1" x="81"/>
        <item m="1" x="69"/>
        <item m="1" x="104"/>
        <item m="1" x="105"/>
        <item m="1" x="96"/>
        <item x="45"/>
        <item m="1" x="61"/>
        <item m="1" x="88"/>
        <item m="1" x="77"/>
        <item m="1" x="70"/>
        <item x="15"/>
        <item m="1" x="100"/>
        <item m="1" x="103"/>
        <item m="1" x="91"/>
        <item m="1" x="58"/>
        <item m="1" x="55"/>
        <item m="1" x="92"/>
        <item x="4"/>
        <item x="5"/>
        <item m="1" x="54"/>
        <item m="1" x="101"/>
        <item m="1" x="76"/>
        <item x="35"/>
        <item m="1" x="71"/>
        <item m="1" x="65"/>
        <item x="44"/>
        <item x="46"/>
        <item m="1" x="98"/>
        <item x="49"/>
        <item x="2"/>
        <item x="8"/>
        <item m="1" x="84"/>
        <item m="1" x="85"/>
        <item x="18"/>
        <item x="21"/>
        <item x="22"/>
        <item m="1" x="102"/>
        <item x="25"/>
        <item m="1" x="60"/>
        <item x="11"/>
        <item x="16"/>
        <item m="1" x="79"/>
        <item m="1" x="87"/>
        <item m="1" x="89"/>
        <item x="24"/>
        <item m="1" x="52"/>
        <item m="1" x="67"/>
        <item m="1" x="90"/>
        <item x="31"/>
        <item x="27"/>
        <item x="29"/>
        <item x="30"/>
        <item x="32"/>
        <item x="43"/>
        <item x="0"/>
        <item x="3"/>
        <item m="1" x="99"/>
        <item x="23"/>
        <item m="1" x="86"/>
        <item x="39"/>
        <item x="26"/>
        <item x="38"/>
        <item x="37"/>
        <item x="1"/>
        <item x="17"/>
        <item x="34"/>
        <item x="47"/>
        <item m="1" x="80"/>
        <item m="1" x="94"/>
        <item x="36"/>
        <item x="40"/>
        <item x="33"/>
        <item x="20"/>
        <item x="41"/>
        <item x="42"/>
        <item x="50"/>
      </items>
    </pivotField>
  </pivotFields>
  <rowFields count="4">
    <field x="12"/>
    <field x="1"/>
    <field x="5"/>
    <field x="13"/>
  </rowFields>
  <rowItems count="12">
    <i>
      <x v="1"/>
      <x v="85"/>
      <x v="11"/>
      <x v="13"/>
    </i>
    <i r="1">
      <x v="86"/>
      <x v="26"/>
      <x v="7"/>
    </i>
    <i r="1">
      <x v="97"/>
      <x v="16"/>
      <x v="12"/>
    </i>
    <i t="blank">
      <x v="1"/>
    </i>
    <i>
      <x v="2"/>
      <x v="15"/>
      <x v="28"/>
      <x v="25"/>
    </i>
    <i r="1">
      <x v="71"/>
      <x v="91"/>
      <x v="69"/>
    </i>
    <i t="blank">
      <x v="2"/>
    </i>
    <i>
      <x v="3"/>
      <x v="36"/>
      <x v="81"/>
      <x v="26"/>
    </i>
    <i r="2">
      <x v="82"/>
      <x v="40"/>
    </i>
    <i r="1">
      <x v="60"/>
      <x v="113"/>
      <x v="94"/>
    </i>
    <i t="blank">
      <x v="3"/>
    </i>
    <i t="grand">
      <x/>
    </i>
  </rowItems>
  <colFields count="1">
    <field x="-2"/>
  </colFields>
  <colItems count="2">
    <i>
      <x/>
    </i>
    <i i="1">
      <x v="1"/>
    </i>
  </colItems>
  <pageFields count="1">
    <pageField fld="3" item="7" hier="-1"/>
  </pageFields>
  <dataFields count="2">
    <dataField name="Součet z DG obrat/rok" fld="7" baseField="12" baseItem="9" numFmtId="44"/>
    <dataField name="Součet z předpokládaná hodnota" fld="9" baseField="12" baseItem="9" numFmtId="44"/>
  </dataFields>
  <formats count="23">
    <format dxfId="1251">
      <pivotArea dataOnly="0" labelOnly="1" outline="0" fieldPosition="0">
        <references count="3">
          <reference field="1" count="1" selected="0">
            <x v="3"/>
          </reference>
          <reference field="5" count="1">
            <x v="22"/>
          </reference>
          <reference field="12" count="1" selected="0">
            <x v="3"/>
          </reference>
        </references>
      </pivotArea>
    </format>
    <format dxfId="1250">
      <pivotArea type="all" dataOnly="0" outline="0" fieldPosition="0"/>
    </format>
    <format dxfId="1249">
      <pivotArea field="12" type="button" dataOnly="0" labelOnly="1" outline="0" axis="axisRow" fieldPosition="0"/>
    </format>
    <format dxfId="1248">
      <pivotArea field="1" type="button" dataOnly="0" labelOnly="1" outline="0" axis="axisRow" fieldPosition="1"/>
    </format>
    <format dxfId="1247">
      <pivotArea field="5" type="button" dataOnly="0" labelOnly="1" outline="0" axis="axisRow" fieldPosition="2"/>
    </format>
    <format dxfId="1246">
      <pivotArea field="13" type="button" dataOnly="0" labelOnly="1" outline="0" axis="axisRow" fieldPosition="3"/>
    </format>
    <format dxfId="1245">
      <pivotArea dataOnly="0" labelOnly="1" outline="0" fieldPosition="0">
        <references count="1">
          <reference field="12" count="1">
            <x v="3"/>
          </reference>
        </references>
      </pivotArea>
    </format>
    <format dxfId="1244">
      <pivotArea dataOnly="0" labelOnly="1" grandRow="1" outline="0" fieldPosition="0"/>
    </format>
    <format dxfId="1243">
      <pivotArea dataOnly="0" labelOnly="1" outline="0" fieldPosition="0">
        <references count="2">
          <reference field="1" count="4">
            <x v="3"/>
            <x v="4"/>
            <x v="5"/>
            <x v="16"/>
          </reference>
          <reference field="12" count="1" selected="0">
            <x v="3"/>
          </reference>
        </references>
      </pivotArea>
    </format>
    <format dxfId="1242">
      <pivotArea dataOnly="0" labelOnly="1" outline="0" fieldPosition="0">
        <references count="3">
          <reference field="1" count="1" selected="0">
            <x v="3"/>
          </reference>
          <reference field="5" count="1">
            <x v="22"/>
          </reference>
          <reference field="12" count="1" selected="0">
            <x v="3"/>
          </reference>
        </references>
      </pivotArea>
    </format>
    <format dxfId="1241">
      <pivotArea dataOnly="0" labelOnly="1" outline="0" fieldPosition="0">
        <references count="3">
          <reference field="1" count="1" selected="0">
            <x v="4"/>
          </reference>
          <reference field="5" count="1">
            <x v="23"/>
          </reference>
          <reference field="12" count="1" selected="0">
            <x v="3"/>
          </reference>
        </references>
      </pivotArea>
    </format>
    <format dxfId="1240">
      <pivotArea dataOnly="0" labelOnly="1" outline="0" fieldPosition="0">
        <references count="3">
          <reference field="1" count="1" selected="0">
            <x v="5"/>
          </reference>
          <reference field="5" count="1">
            <x v="24"/>
          </reference>
          <reference field="12" count="1" selected="0">
            <x v="3"/>
          </reference>
        </references>
      </pivotArea>
    </format>
    <format dxfId="1239">
      <pivotArea dataOnly="0" labelOnly="1" outline="0" fieldPosition="0">
        <references count="3">
          <reference field="1" count="1" selected="0">
            <x v="16"/>
          </reference>
          <reference field="5" count="1">
            <x v="19"/>
          </reference>
          <reference field="12" count="1" selected="0">
            <x v="3"/>
          </reference>
        </references>
      </pivotArea>
    </format>
    <format dxfId="1238">
      <pivotArea dataOnly="0" labelOnly="1" outline="0" fieldPosition="0">
        <references count="4">
          <reference field="1" count="1" selected="0">
            <x v="3"/>
          </reference>
          <reference field="5" count="1" selected="0">
            <x v="22"/>
          </reference>
          <reference field="12" count="1" selected="0">
            <x v="3"/>
          </reference>
          <reference field="13" count="1">
            <x v="9"/>
          </reference>
        </references>
      </pivotArea>
    </format>
    <format dxfId="1237">
      <pivotArea dataOnly="0" labelOnly="1" outline="0" fieldPosition="0">
        <references count="4">
          <reference field="1" count="1" selected="0">
            <x v="4"/>
          </reference>
          <reference field="5" count="1" selected="0">
            <x v="23"/>
          </reference>
          <reference field="12" count="1" selected="0">
            <x v="3"/>
          </reference>
          <reference field="13" count="1">
            <x v="9"/>
          </reference>
        </references>
      </pivotArea>
    </format>
    <format dxfId="1236">
      <pivotArea dataOnly="0" labelOnly="1" outline="0" fieldPosition="0">
        <references count="4">
          <reference field="1" count="1" selected="0">
            <x v="5"/>
          </reference>
          <reference field="5" count="1" selected="0">
            <x v="24"/>
          </reference>
          <reference field="12" count="1" selected="0">
            <x v="3"/>
          </reference>
          <reference field="13" count="1">
            <x v="9"/>
          </reference>
        </references>
      </pivotArea>
    </format>
    <format dxfId="1235">
      <pivotArea dataOnly="0" labelOnly="1" outline="0" fieldPosition="0">
        <references count="4">
          <reference field="1" count="1" selected="0">
            <x v="16"/>
          </reference>
          <reference field="5" count="1" selected="0">
            <x v="19"/>
          </reference>
          <reference field="12" count="1" selected="0">
            <x v="3"/>
          </reference>
          <reference field="13" count="1">
            <x v="1"/>
          </reference>
        </references>
      </pivotArea>
    </format>
    <format dxfId="1234">
      <pivotArea dataOnly="0" labelOnly="1" outline="0" fieldPosition="0">
        <references count="1">
          <reference field="3" count="1">
            <x v="6"/>
          </reference>
        </references>
      </pivotArea>
    </format>
    <format dxfId="1233">
      <pivotArea field="5" type="button" dataOnly="0" labelOnly="1" outline="0" axis="axisRow" fieldPosition="2"/>
    </format>
    <format dxfId="1232">
      <pivotArea outline="0" fieldPosition="0">
        <references count="1">
          <reference field="4294967294" count="1">
            <x v="1"/>
          </reference>
        </references>
      </pivotArea>
    </format>
    <format dxfId="1231">
      <pivotArea dataOnly="0" labelOnly="1" outline="0" fieldPosition="0">
        <references count="3">
          <reference field="1" count="1" selected="0">
            <x v="3"/>
          </reference>
          <reference field="5" count="1">
            <x v="22"/>
          </reference>
          <reference field="12" count="1" selected="0">
            <x v="3"/>
          </reference>
        </references>
      </pivotArea>
    </format>
    <format dxfId="1230">
      <pivotArea dataOnly="0" labelOnly="1" outline="0" fieldPosition="0">
        <references count="3">
          <reference field="1" count="1" selected="0">
            <x v="5"/>
          </reference>
          <reference field="5" count="1">
            <x v="24"/>
          </reference>
          <reference field="12" count="1" selected="0">
            <x v="3"/>
          </reference>
        </references>
      </pivotArea>
    </format>
    <format dxfId="1229">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A32BCAB-F52F-49FA-9CBB-6E4259CDB0BC}" name="Kontingenční tabulka3" cacheId="553" applyNumberFormats="0" applyBorderFormats="0" applyFontFormats="0" applyPatternFormats="0" applyAlignmentFormats="0" applyWidthHeightFormats="1" dataCaption="Hodnoty" updatedVersion="6" minRefreshableVersion="3" useAutoFormatting="1" itemPrintTitles="1" createdVersion="6" indent="0" compact="0" compactData="0" multipleFieldFilters="0">
  <location ref="A3:D10" firstHeaderRow="1" firstDataRow="1" firstDataCol="4" rowPageCount="1" colPageCount="1"/>
  <pivotFields count="14">
    <pivotField compact="0" outline="0" showAll="0"/>
    <pivotField axis="axisRow" compact="0" outline="0" showAll="0" defaultSubtotal="0">
      <items count="99">
        <item x="54"/>
        <item x="39"/>
        <item x="48"/>
        <item m="1" x="89"/>
        <item x="21"/>
        <item x="20"/>
        <item x="53"/>
        <item m="1" x="94"/>
        <item m="1" x="90"/>
        <item x="31"/>
        <item x="29"/>
        <item m="1" x="88"/>
        <item m="1" x="56"/>
        <item x="49"/>
        <item m="1" x="68"/>
        <item x="10"/>
        <item m="1" x="58"/>
        <item m="1" x="95"/>
        <item m="1" x="98"/>
        <item m="1" x="59"/>
        <item m="1" x="67"/>
        <item m="1" x="76"/>
        <item m="1" x="65"/>
        <item m="1" x="97"/>
        <item x="46"/>
        <item m="1" x="75"/>
        <item x="1"/>
        <item x="55"/>
        <item m="1" x="82"/>
        <item x="7"/>
        <item x="52"/>
        <item x="28"/>
        <item m="1" x="83"/>
        <item x="0"/>
        <item m="1" x="80"/>
        <item m="1" x="93"/>
        <item x="14"/>
        <item m="1" x="73"/>
        <item x="18"/>
        <item m="1" x="71"/>
        <item x="33"/>
        <item x="34"/>
        <item x="35"/>
        <item x="36"/>
        <item x="37"/>
        <item x="38"/>
        <item m="1" x="69"/>
        <item x="41"/>
        <item x="43"/>
        <item x="44"/>
        <item m="1" x="57"/>
        <item m="1" x="96"/>
        <item x="42"/>
        <item m="1" x="84"/>
        <item x="5"/>
        <item x="6"/>
        <item x="8"/>
        <item m="1" x="64"/>
        <item m="1" x="72"/>
        <item m="1" x="81"/>
        <item x="16"/>
        <item x="24"/>
        <item x="2"/>
        <item x="4"/>
        <item m="1" x="91"/>
        <item x="40"/>
        <item x="51"/>
        <item x="15"/>
        <item m="1" x="63"/>
        <item x="25"/>
        <item m="1" x="78"/>
        <item x="11"/>
        <item m="1" x="79"/>
        <item m="1" x="77"/>
        <item x="17"/>
        <item m="1" x="74"/>
        <item x="22"/>
        <item x="23"/>
        <item m="1" x="87"/>
        <item x="27"/>
        <item x="30"/>
        <item m="1" x="86"/>
        <item m="1" x="62"/>
        <item x="47"/>
        <item m="1" x="70"/>
        <item x="12"/>
        <item x="13"/>
        <item x="19"/>
        <item x="32"/>
        <item x="45"/>
        <item m="1" x="92"/>
        <item m="1" x="66"/>
        <item m="1" x="60"/>
        <item x="26"/>
        <item x="3"/>
        <item m="1" x="61"/>
        <item m="1" x="85"/>
        <item x="9"/>
        <item x="50"/>
      </items>
    </pivotField>
    <pivotField compact="0" outline="0" showAll="0"/>
    <pivotField axis="axisPage" compact="0" outline="0" showAll="0">
      <items count="15">
        <item x="11"/>
        <item x="10"/>
        <item x="9"/>
        <item x="8"/>
        <item x="6"/>
        <item x="5"/>
        <item m="1" x="13"/>
        <item x="2"/>
        <item x="1"/>
        <item x="0"/>
        <item x="3"/>
        <item x="7"/>
        <item x="4"/>
        <item m="1" x="12"/>
        <item t="default"/>
      </items>
    </pivotField>
    <pivotField compact="0" outline="0" showAll="0"/>
    <pivotField axis="axisRow" compact="0" outline="0" showAll="0" defaultSubtotal="0">
      <items count="123">
        <item m="1" x="68"/>
        <item x="0"/>
        <item m="1" x="69"/>
        <item m="1" x="108"/>
        <item m="1" x="107"/>
        <item m="1" x="91"/>
        <item m="1" x="74"/>
        <item x="49"/>
        <item m="1" x="122"/>
        <item m="1" x="120"/>
        <item m="1" x="63"/>
        <item x="12"/>
        <item m="1" x="81"/>
        <item m="1" x="102"/>
        <item x="47"/>
        <item m="1" x="119"/>
        <item x="9"/>
        <item m="1" x="87"/>
        <item m="1" x="84"/>
        <item m="1" x="58"/>
        <item x="52"/>
        <item m="1" x="93"/>
        <item x="23"/>
        <item m="1" x="109"/>
        <item x="21"/>
        <item x="55"/>
        <item x="13"/>
        <item x="28"/>
        <item x="10"/>
        <item m="1" x="72"/>
        <item m="1" x="111"/>
        <item m="1" x="57"/>
        <item x="7"/>
        <item x="8"/>
        <item m="1" x="67"/>
        <item m="1" x="65"/>
        <item m="1" x="85"/>
        <item x="19"/>
        <item m="1" x="105"/>
        <item x="29"/>
        <item m="1" x="98"/>
        <item x="34"/>
        <item m="1" x="121"/>
        <item m="1" x="114"/>
        <item x="40"/>
        <item m="1" x="82"/>
        <item m="1" x="83"/>
        <item m="1" x="59"/>
        <item m="1" x="99"/>
        <item m="1" x="78"/>
        <item m="1" x="116"/>
        <item x="35"/>
        <item m="1" x="79"/>
        <item x="37"/>
        <item m="1" x="61"/>
        <item m="1" x="96"/>
        <item x="43"/>
        <item m="1" x="103"/>
        <item m="1" x="86"/>
        <item m="1" x="75"/>
        <item x="1"/>
        <item m="1" x="104"/>
        <item m="1" x="94"/>
        <item m="1" x="77"/>
        <item m="1" x="97"/>
        <item m="1" x="60"/>
        <item m="1" x="64"/>
        <item m="1" x="56"/>
        <item m="1" x="73"/>
        <item m="1" x="71"/>
        <item x="2"/>
        <item x="4"/>
        <item x="5"/>
        <item x="6"/>
        <item m="1" x="101"/>
        <item x="39"/>
        <item m="1" x="88"/>
        <item x="48"/>
        <item m="1" x="110"/>
        <item m="1" x="117"/>
        <item m="1" x="76"/>
        <item x="14"/>
        <item x="15"/>
        <item m="1" x="106"/>
        <item m="1" x="90"/>
        <item m="1" x="62"/>
        <item x="22"/>
        <item x="25"/>
        <item x="26"/>
        <item m="1" x="95"/>
        <item m="1" x="66"/>
        <item x="11"/>
        <item m="1" x="118"/>
        <item x="18"/>
        <item m="1" x="113"/>
        <item x="24"/>
        <item x="31"/>
        <item x="32"/>
        <item m="1" x="115"/>
        <item x="20"/>
        <item x="30"/>
        <item x="33"/>
        <item x="44"/>
        <item x="45"/>
        <item m="1" x="92"/>
        <item m="1" x="70"/>
        <item m="1" x="100"/>
        <item x="53"/>
        <item m="1" x="89"/>
        <item x="41"/>
        <item x="27"/>
        <item x="16"/>
        <item x="3"/>
        <item x="17"/>
        <item x="36"/>
        <item x="51"/>
        <item m="1" x="80"/>
        <item m="1" x="112"/>
        <item x="38"/>
        <item x="42"/>
        <item x="46"/>
        <item x="54"/>
        <item x="50"/>
      </items>
    </pivotField>
    <pivotField compact="0" outline="0" showAll="0"/>
    <pivotField compact="0" outline="0" showAll="0"/>
    <pivotField compact="0" outline="0" showAll="0"/>
    <pivotField compact="0" numFmtId="164" outline="0" showAll="0"/>
    <pivotField compact="0" outline="0" showAll="0"/>
    <pivotField compact="0" outline="0" showAll="0"/>
    <pivotField axis="axisRow" compact="0" outline="0" showAll="0" insertBlankRow="1" defaultSubtotal="0">
      <items count="5">
        <item m="1" x="4"/>
        <item x="2"/>
        <item x="0"/>
        <item x="1"/>
        <item m="1" x="3"/>
      </items>
    </pivotField>
    <pivotField axis="axisRow" compact="0" outline="0" showAll="0" defaultSubtotal="0">
      <items count="106">
        <item m="1" x="75"/>
        <item m="1" x="97"/>
        <item m="1" x="95"/>
        <item m="1" x="57"/>
        <item m="1" x="72"/>
        <item x="48"/>
        <item x="51"/>
        <item x="13"/>
        <item x="7"/>
        <item x="6"/>
        <item x="19"/>
        <item m="1" x="82"/>
        <item x="9"/>
        <item x="12"/>
        <item m="1" x="63"/>
        <item m="1" x="56"/>
        <item m="1" x="83"/>
        <item m="1" x="68"/>
        <item m="1" x="53"/>
        <item m="1" x="73"/>
        <item m="1" x="78"/>
        <item x="28"/>
        <item m="1" x="66"/>
        <item m="1" x="62"/>
        <item m="1" x="74"/>
        <item x="10"/>
        <item x="14"/>
        <item m="1" x="93"/>
        <item m="1" x="59"/>
        <item m="1" x="64"/>
        <item m="1" x="81"/>
        <item m="1" x="69"/>
        <item m="1" x="104"/>
        <item m="1" x="105"/>
        <item m="1" x="96"/>
        <item x="45"/>
        <item m="1" x="61"/>
        <item m="1" x="88"/>
        <item m="1" x="77"/>
        <item m="1" x="70"/>
        <item x="15"/>
        <item m="1" x="100"/>
        <item m="1" x="103"/>
        <item m="1" x="91"/>
        <item m="1" x="58"/>
        <item m="1" x="55"/>
        <item m="1" x="92"/>
        <item x="4"/>
        <item x="5"/>
        <item m="1" x="54"/>
        <item m="1" x="101"/>
        <item m="1" x="76"/>
        <item x="35"/>
        <item m="1" x="71"/>
        <item m="1" x="65"/>
        <item x="44"/>
        <item x="46"/>
        <item m="1" x="98"/>
        <item x="49"/>
        <item x="2"/>
        <item x="8"/>
        <item m="1" x="84"/>
        <item m="1" x="85"/>
        <item x="18"/>
        <item x="21"/>
        <item x="22"/>
        <item m="1" x="102"/>
        <item x="25"/>
        <item m="1" x="60"/>
        <item x="11"/>
        <item x="16"/>
        <item m="1" x="79"/>
        <item m="1" x="87"/>
        <item m="1" x="89"/>
        <item x="24"/>
        <item m="1" x="52"/>
        <item m="1" x="67"/>
        <item m="1" x="90"/>
        <item x="31"/>
        <item x="27"/>
        <item x="29"/>
        <item x="30"/>
        <item x="32"/>
        <item x="43"/>
        <item x="0"/>
        <item x="3"/>
        <item m="1" x="99"/>
        <item x="23"/>
        <item m="1" x="86"/>
        <item x="39"/>
        <item x="26"/>
        <item x="38"/>
        <item x="37"/>
        <item x="1"/>
        <item x="17"/>
        <item x="34"/>
        <item x="47"/>
        <item m="1" x="80"/>
        <item m="1" x="94"/>
        <item x="36"/>
        <item x="40"/>
        <item x="33"/>
        <item x="20"/>
        <item x="41"/>
        <item x="42"/>
        <item x="50"/>
      </items>
    </pivotField>
  </pivotFields>
  <rowFields count="4">
    <field x="12"/>
    <field x="1"/>
    <field x="5"/>
    <field x="13"/>
  </rowFields>
  <rowItems count="7">
    <i>
      <x v="1"/>
      <x v="13"/>
      <x v="7"/>
      <x v="9"/>
    </i>
    <i r="1">
      <x v="98"/>
      <x v="122"/>
      <x v="9"/>
    </i>
    <i t="blank">
      <x v="1"/>
    </i>
    <i>
      <x v="3"/>
      <x v="30"/>
      <x v="20"/>
      <x v="5"/>
    </i>
    <i r="1">
      <x v="66"/>
      <x v="115"/>
      <x v="96"/>
    </i>
    <i t="blank">
      <x v="3"/>
    </i>
    <i t="grand">
      <x/>
    </i>
  </rowItems>
  <colItems count="1">
    <i/>
  </colItems>
  <pageFields count="1">
    <pageField fld="3" item="3" hier="-1"/>
  </pageFields>
  <formats count="1">
    <format dxfId="1228">
      <pivotArea dataOnly="0" labelOnly="1" outline="0" fieldPosition="0">
        <references count="1">
          <reference field="3" count="1">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C380C570-1572-4A53-843F-994BBEE64B60}" name="Kontingenční tabulka4" cacheId="553" applyNumberFormats="0" applyBorderFormats="0" applyFontFormats="0" applyPatternFormats="0" applyAlignmentFormats="0" applyWidthHeightFormats="1" dataCaption="Hodnoty" updatedVersion="6" minRefreshableVersion="3" useAutoFormatting="1" itemPrintTitles="1" createdVersion="6" indent="0" compact="0" compactData="0" multipleFieldFilters="0">
  <location ref="A3:E15" firstHeaderRow="1" firstDataRow="1" firstDataCol="4" rowPageCount="1" colPageCount="1"/>
  <pivotFields count="14">
    <pivotField compact="0" outline="0" showAll="0"/>
    <pivotField axis="axisRow" compact="0" outline="0" showAll="0" defaultSubtotal="0">
      <items count="99">
        <item x="54"/>
        <item x="39"/>
        <item x="48"/>
        <item m="1" x="89"/>
        <item x="21"/>
        <item x="20"/>
        <item x="53"/>
        <item m="1" x="94"/>
        <item m="1" x="90"/>
        <item x="31"/>
        <item x="29"/>
        <item m="1" x="88"/>
        <item m="1" x="56"/>
        <item x="49"/>
        <item m="1" x="68"/>
        <item x="10"/>
        <item m="1" x="58"/>
        <item m="1" x="95"/>
        <item m="1" x="98"/>
        <item m="1" x="59"/>
        <item m="1" x="67"/>
        <item m="1" x="76"/>
        <item m="1" x="65"/>
        <item m="1" x="97"/>
        <item x="46"/>
        <item m="1" x="75"/>
        <item x="1"/>
        <item x="55"/>
        <item m="1" x="82"/>
        <item x="7"/>
        <item x="52"/>
        <item x="28"/>
        <item m="1" x="83"/>
        <item x="0"/>
        <item m="1" x="80"/>
        <item m="1" x="93"/>
        <item x="14"/>
        <item m="1" x="73"/>
        <item x="18"/>
        <item m="1" x="71"/>
        <item x="33"/>
        <item x="34"/>
        <item x="35"/>
        <item x="36"/>
        <item x="37"/>
        <item x="38"/>
        <item m="1" x="69"/>
        <item x="41"/>
        <item x="43"/>
        <item x="44"/>
        <item m="1" x="57"/>
        <item m="1" x="96"/>
        <item x="42"/>
        <item m="1" x="84"/>
        <item x="5"/>
        <item x="6"/>
        <item x="8"/>
        <item m="1" x="64"/>
        <item m="1" x="72"/>
        <item m="1" x="81"/>
        <item x="16"/>
        <item x="24"/>
        <item x="2"/>
        <item x="4"/>
        <item m="1" x="91"/>
        <item x="40"/>
        <item x="51"/>
        <item x="15"/>
        <item m="1" x="63"/>
        <item x="25"/>
        <item m="1" x="78"/>
        <item x="11"/>
        <item m="1" x="79"/>
        <item m="1" x="77"/>
        <item x="17"/>
        <item m="1" x="74"/>
        <item x="22"/>
        <item x="23"/>
        <item m="1" x="87"/>
        <item x="27"/>
        <item x="30"/>
        <item m="1" x="86"/>
        <item m="1" x="62"/>
        <item x="47"/>
        <item m="1" x="70"/>
        <item x="12"/>
        <item x="13"/>
        <item x="19"/>
        <item x="32"/>
        <item x="45"/>
        <item m="1" x="92"/>
        <item m="1" x="66"/>
        <item m="1" x="60"/>
        <item x="26"/>
        <item x="3"/>
        <item m="1" x="61"/>
        <item m="1" x="85"/>
        <item x="9"/>
        <item x="50"/>
      </items>
    </pivotField>
    <pivotField compact="0" outline="0" showAll="0"/>
    <pivotField axis="axisPage" compact="0" outline="0" showAll="0">
      <items count="15">
        <item x="11"/>
        <item x="10"/>
        <item x="9"/>
        <item x="8"/>
        <item x="6"/>
        <item x="5"/>
        <item m="1" x="13"/>
        <item x="2"/>
        <item x="1"/>
        <item x="0"/>
        <item x="3"/>
        <item x="7"/>
        <item x="4"/>
        <item m="1" x="12"/>
        <item t="default"/>
      </items>
    </pivotField>
    <pivotField compact="0" outline="0" showAll="0"/>
    <pivotField axis="axisRow" compact="0" outline="0" showAll="0" defaultSubtotal="0">
      <items count="123">
        <item m="1" x="68"/>
        <item x="0"/>
        <item m="1" x="69"/>
        <item m="1" x="108"/>
        <item m="1" x="107"/>
        <item m="1" x="91"/>
        <item m="1" x="74"/>
        <item x="49"/>
        <item m="1" x="122"/>
        <item m="1" x="120"/>
        <item m="1" x="63"/>
        <item x="12"/>
        <item m="1" x="81"/>
        <item m="1" x="102"/>
        <item x="47"/>
        <item m="1" x="119"/>
        <item x="9"/>
        <item m="1" x="87"/>
        <item m="1" x="84"/>
        <item m="1" x="58"/>
        <item x="52"/>
        <item m="1" x="93"/>
        <item x="23"/>
        <item m="1" x="109"/>
        <item x="21"/>
        <item x="55"/>
        <item x="13"/>
        <item x="28"/>
        <item x="10"/>
        <item m="1" x="72"/>
        <item m="1" x="111"/>
        <item m="1" x="57"/>
        <item x="7"/>
        <item x="8"/>
        <item m="1" x="67"/>
        <item m="1" x="65"/>
        <item m="1" x="85"/>
        <item x="19"/>
        <item m="1" x="105"/>
        <item x="29"/>
        <item m="1" x="98"/>
        <item x="34"/>
        <item m="1" x="121"/>
        <item m="1" x="114"/>
        <item x="40"/>
        <item m="1" x="82"/>
        <item m="1" x="83"/>
        <item m="1" x="59"/>
        <item m="1" x="99"/>
        <item m="1" x="78"/>
        <item m="1" x="116"/>
        <item x="35"/>
        <item m="1" x="79"/>
        <item x="37"/>
        <item m="1" x="61"/>
        <item m="1" x="96"/>
        <item x="43"/>
        <item m="1" x="103"/>
        <item m="1" x="86"/>
        <item m="1" x="75"/>
        <item x="1"/>
        <item m="1" x="104"/>
        <item m="1" x="94"/>
        <item m="1" x="77"/>
        <item m="1" x="97"/>
        <item m="1" x="60"/>
        <item m="1" x="64"/>
        <item m="1" x="56"/>
        <item m="1" x="73"/>
        <item m="1" x="71"/>
        <item x="2"/>
        <item x="4"/>
        <item x="5"/>
        <item x="6"/>
        <item m="1" x="101"/>
        <item x="39"/>
        <item m="1" x="88"/>
        <item x="48"/>
        <item m="1" x="110"/>
        <item m="1" x="117"/>
        <item m="1" x="76"/>
        <item x="14"/>
        <item x="15"/>
        <item m="1" x="106"/>
        <item m="1" x="90"/>
        <item m="1" x="62"/>
        <item x="22"/>
        <item x="25"/>
        <item x="26"/>
        <item m="1" x="95"/>
        <item m="1" x="66"/>
        <item x="11"/>
        <item m="1" x="118"/>
        <item x="18"/>
        <item m="1" x="113"/>
        <item x="24"/>
        <item x="31"/>
        <item x="32"/>
        <item m="1" x="115"/>
        <item x="20"/>
        <item x="30"/>
        <item x="33"/>
        <item x="44"/>
        <item x="45"/>
        <item m="1" x="92"/>
        <item m="1" x="70"/>
        <item m="1" x="100"/>
        <item x="53"/>
        <item m="1" x="89"/>
        <item x="41"/>
        <item x="27"/>
        <item x="16"/>
        <item x="3"/>
        <item x="17"/>
        <item x="36"/>
        <item x="51"/>
        <item m="1" x="80"/>
        <item m="1" x="112"/>
        <item x="38"/>
        <item x="42"/>
        <item x="46"/>
        <item x="54"/>
        <item x="50"/>
      </items>
    </pivotField>
    <pivotField compact="0" outline="0" showAll="0"/>
    <pivotField compact="0" outline="0" showAll="0"/>
    <pivotField compact="0" outline="0" showAll="0"/>
    <pivotField dataField="1" compact="0" numFmtId="164" outline="0" showAll="0"/>
    <pivotField compact="0" outline="0" showAll="0"/>
    <pivotField compact="0" outline="0" showAll="0"/>
    <pivotField axis="axisRow" compact="0" outline="0" showAll="0" insertBlankRow="1" defaultSubtotal="0">
      <items count="5">
        <item m="1" x="4"/>
        <item x="2"/>
        <item x="0"/>
        <item x="1"/>
        <item m="1" x="3"/>
      </items>
    </pivotField>
    <pivotField axis="axisRow" compact="0" outline="0" showAll="0" defaultSubtotal="0">
      <items count="106">
        <item m="1" x="75"/>
        <item m="1" x="97"/>
        <item m="1" x="95"/>
        <item m="1" x="57"/>
        <item m="1" x="72"/>
        <item x="48"/>
        <item x="51"/>
        <item x="13"/>
        <item x="7"/>
        <item x="6"/>
        <item x="19"/>
        <item m="1" x="82"/>
        <item x="9"/>
        <item x="12"/>
        <item m="1" x="63"/>
        <item m="1" x="56"/>
        <item m="1" x="83"/>
        <item m="1" x="68"/>
        <item m="1" x="53"/>
        <item m="1" x="73"/>
        <item m="1" x="78"/>
        <item x="28"/>
        <item m="1" x="66"/>
        <item m="1" x="62"/>
        <item m="1" x="74"/>
        <item x="10"/>
        <item x="14"/>
        <item m="1" x="93"/>
        <item m="1" x="59"/>
        <item m="1" x="64"/>
        <item m="1" x="81"/>
        <item m="1" x="69"/>
        <item m="1" x="104"/>
        <item m="1" x="105"/>
        <item m="1" x="96"/>
        <item x="45"/>
        <item m="1" x="61"/>
        <item m="1" x="88"/>
        <item m="1" x="77"/>
        <item m="1" x="70"/>
        <item x="15"/>
        <item m="1" x="100"/>
        <item m="1" x="103"/>
        <item m="1" x="91"/>
        <item m="1" x="58"/>
        <item m="1" x="55"/>
        <item m="1" x="92"/>
        <item x="4"/>
        <item x="5"/>
        <item m="1" x="54"/>
        <item m="1" x="101"/>
        <item m="1" x="76"/>
        <item x="35"/>
        <item m="1" x="71"/>
        <item m="1" x="65"/>
        <item x="44"/>
        <item x="46"/>
        <item m="1" x="98"/>
        <item x="49"/>
        <item x="2"/>
        <item x="8"/>
        <item m="1" x="84"/>
        <item m="1" x="85"/>
        <item x="18"/>
        <item x="21"/>
        <item x="22"/>
        <item m="1" x="102"/>
        <item x="25"/>
        <item m="1" x="60"/>
        <item x="11"/>
        <item x="16"/>
        <item m="1" x="79"/>
        <item m="1" x="87"/>
        <item m="1" x="89"/>
        <item x="24"/>
        <item m="1" x="52"/>
        <item m="1" x="67"/>
        <item m="1" x="90"/>
        <item x="31"/>
        <item x="27"/>
        <item x="29"/>
        <item x="30"/>
        <item x="32"/>
        <item x="43"/>
        <item x="0"/>
        <item x="3"/>
        <item m="1" x="99"/>
        <item x="23"/>
        <item m="1" x="86"/>
        <item x="39"/>
        <item x="26"/>
        <item x="38"/>
        <item x="37"/>
        <item x="1"/>
        <item x="17"/>
        <item x="34"/>
        <item x="47"/>
        <item m="1" x="80"/>
        <item m="1" x="94"/>
        <item x="36"/>
        <item x="40"/>
        <item x="33"/>
        <item x="20"/>
        <item x="41"/>
        <item x="42"/>
        <item x="50"/>
      </items>
    </pivotField>
  </pivotFields>
  <rowFields count="4">
    <field x="12"/>
    <field x="1"/>
    <field x="5"/>
    <field x="13"/>
  </rowFields>
  <rowItems count="12">
    <i>
      <x v="1"/>
      <x v="85"/>
      <x v="11"/>
      <x v="13"/>
    </i>
    <i r="1">
      <x v="86"/>
      <x v="26"/>
      <x v="7"/>
    </i>
    <i r="1">
      <x v="97"/>
      <x v="16"/>
      <x v="12"/>
    </i>
    <i t="blank">
      <x v="1"/>
    </i>
    <i>
      <x v="2"/>
      <x v="15"/>
      <x v="28"/>
      <x v="25"/>
    </i>
    <i r="1">
      <x v="71"/>
      <x v="91"/>
      <x v="69"/>
    </i>
    <i t="blank">
      <x v="2"/>
    </i>
    <i>
      <x v="3"/>
      <x v="36"/>
      <x v="81"/>
      <x v="26"/>
    </i>
    <i r="2">
      <x v="82"/>
      <x v="40"/>
    </i>
    <i r="1">
      <x v="60"/>
      <x v="113"/>
      <x v="94"/>
    </i>
    <i t="blank">
      <x v="3"/>
    </i>
    <i t="grand">
      <x/>
    </i>
  </rowItems>
  <colItems count="1">
    <i/>
  </colItems>
  <pageFields count="1">
    <pageField fld="3" item="7" hier="-1"/>
  </pageFields>
  <dataFields count="1">
    <dataField name="Součet z předpokládaná hodnota" fld="9" baseField="12" baseItem="13" numFmtId="44"/>
  </dataFields>
  <formats count="26">
    <format dxfId="1227">
      <pivotArea type="all" dataOnly="0" outline="0" fieldPosition="0"/>
    </format>
    <format dxfId="1226">
      <pivotArea field="12" type="button" dataOnly="0" labelOnly="1" outline="0" axis="axisRow" fieldPosition="0"/>
    </format>
    <format dxfId="1225">
      <pivotArea field="1" type="button" dataOnly="0" labelOnly="1" outline="0" axis="axisRow" fieldPosition="1"/>
    </format>
    <format dxfId="1224">
      <pivotArea field="5" type="button" dataOnly="0" labelOnly="1" outline="0" axis="axisRow" fieldPosition="2"/>
    </format>
    <format dxfId="1223">
      <pivotArea field="13" type="button" dataOnly="0" labelOnly="1" outline="0" axis="axisRow" fieldPosition="3"/>
    </format>
    <format dxfId="1222">
      <pivotArea dataOnly="0" labelOnly="1" outline="0" fieldPosition="0">
        <references count="1">
          <reference field="12" count="2">
            <x v="1"/>
            <x v="2"/>
          </reference>
        </references>
      </pivotArea>
    </format>
    <format dxfId="1221">
      <pivotArea dataOnly="0" labelOnly="1" outline="0" fieldPosition="0">
        <references count="1">
          <reference field="12" count="2" defaultSubtotal="1">
            <x v="1"/>
            <x v="2"/>
          </reference>
        </references>
      </pivotArea>
    </format>
    <format dxfId="1220">
      <pivotArea dataOnly="0" labelOnly="1" grandRow="1" outline="0" fieldPosition="0"/>
    </format>
    <format dxfId="1219">
      <pivotArea dataOnly="0" labelOnly="1" outline="0" fieldPosition="0">
        <references count="2">
          <reference field="1" count="1">
            <x v="32"/>
          </reference>
          <reference field="12" count="1" selected="0">
            <x v="1"/>
          </reference>
        </references>
      </pivotArea>
    </format>
    <format dxfId="1218">
      <pivotArea dataOnly="0" labelOnly="1" outline="0" fieldPosition="0">
        <references count="2">
          <reference field="1" count="1" defaultSubtotal="1">
            <x v="32"/>
          </reference>
          <reference field="12" count="1" selected="0">
            <x v="1"/>
          </reference>
        </references>
      </pivotArea>
    </format>
    <format dxfId="1217">
      <pivotArea dataOnly="0" labelOnly="1" outline="0" fieldPosition="0">
        <references count="2">
          <reference field="1" count="3">
            <x v="12"/>
            <x v="14"/>
            <x v="15"/>
          </reference>
          <reference field="12" count="1" selected="0">
            <x v="2"/>
          </reference>
        </references>
      </pivotArea>
    </format>
    <format dxfId="1216">
      <pivotArea dataOnly="0" labelOnly="1" outline="0" fieldPosition="0">
        <references count="2">
          <reference field="1" count="3" defaultSubtotal="1">
            <x v="12"/>
            <x v="14"/>
            <x v="15"/>
          </reference>
          <reference field="12" count="1" selected="0">
            <x v="2"/>
          </reference>
        </references>
      </pivotArea>
    </format>
    <format dxfId="1215">
      <pivotArea dataOnly="0" labelOnly="1" outline="0" fieldPosition="0">
        <references count="3">
          <reference field="1" count="1" selected="0">
            <x v="32"/>
          </reference>
          <reference field="5" count="1">
            <x v="16"/>
          </reference>
          <reference field="12" count="1" selected="0">
            <x v="1"/>
          </reference>
        </references>
      </pivotArea>
    </format>
    <format dxfId="1214">
      <pivotArea dataOnly="0" labelOnly="1" outline="0" fieldPosition="0">
        <references count="3">
          <reference field="1" count="1" selected="0">
            <x v="32"/>
          </reference>
          <reference field="5" count="1" defaultSubtotal="1">
            <x v="16"/>
          </reference>
          <reference field="12" count="1" selected="0">
            <x v="1"/>
          </reference>
        </references>
      </pivotArea>
    </format>
    <format dxfId="1213">
      <pivotArea dataOnly="0" labelOnly="1" outline="0" fieldPosition="0">
        <references count="3">
          <reference field="1" count="1" selected="0">
            <x v="12"/>
          </reference>
          <reference field="5" count="1">
            <x v="26"/>
          </reference>
          <reference field="12" count="1" selected="0">
            <x v="2"/>
          </reference>
        </references>
      </pivotArea>
    </format>
    <format dxfId="1212">
      <pivotArea dataOnly="0" labelOnly="1" outline="0" fieldPosition="0">
        <references count="3">
          <reference field="1" count="1" selected="0">
            <x v="12"/>
          </reference>
          <reference field="5" count="1" defaultSubtotal="1">
            <x v="26"/>
          </reference>
          <reference field="12" count="1" selected="0">
            <x v="2"/>
          </reference>
        </references>
      </pivotArea>
    </format>
    <format dxfId="1211">
      <pivotArea dataOnly="0" labelOnly="1" outline="0" fieldPosition="0">
        <references count="3">
          <reference field="1" count="1" selected="0">
            <x v="14"/>
          </reference>
          <reference field="5" count="1">
            <x v="11"/>
          </reference>
          <reference field="12" count="1" selected="0">
            <x v="2"/>
          </reference>
        </references>
      </pivotArea>
    </format>
    <format dxfId="1210">
      <pivotArea dataOnly="0" labelOnly="1" outline="0" fieldPosition="0">
        <references count="3">
          <reference field="1" count="1" selected="0">
            <x v="14"/>
          </reference>
          <reference field="5" count="1" defaultSubtotal="1">
            <x v="11"/>
          </reference>
          <reference field="12" count="1" selected="0">
            <x v="2"/>
          </reference>
        </references>
      </pivotArea>
    </format>
    <format dxfId="1209">
      <pivotArea dataOnly="0" labelOnly="1" outline="0" fieldPosition="0">
        <references count="3">
          <reference field="1" count="1" selected="0">
            <x v="15"/>
          </reference>
          <reference field="5" count="1">
            <x v="28"/>
          </reference>
          <reference field="12" count="1" selected="0">
            <x v="2"/>
          </reference>
        </references>
      </pivotArea>
    </format>
    <format dxfId="1208">
      <pivotArea dataOnly="0" labelOnly="1" outline="0" fieldPosition="0">
        <references count="3">
          <reference field="1" count="1" selected="0">
            <x v="15"/>
          </reference>
          <reference field="5" count="1" defaultSubtotal="1">
            <x v="28"/>
          </reference>
          <reference field="12" count="1" selected="0">
            <x v="2"/>
          </reference>
        </references>
      </pivotArea>
    </format>
    <format dxfId="1207">
      <pivotArea dataOnly="0" labelOnly="1" outline="0" fieldPosition="0">
        <references count="4">
          <reference field="1" count="1" selected="0">
            <x v="32"/>
          </reference>
          <reference field="5" count="1" selected="0">
            <x v="16"/>
          </reference>
          <reference field="12" count="1" selected="0">
            <x v="1"/>
          </reference>
          <reference field="13" count="1">
            <x v="9"/>
          </reference>
        </references>
      </pivotArea>
    </format>
    <format dxfId="1206">
      <pivotArea dataOnly="0" labelOnly="1" outline="0" fieldPosition="0">
        <references count="4">
          <reference field="1" count="1" selected="0">
            <x v="12"/>
          </reference>
          <reference field="5" count="1" selected="0">
            <x v="26"/>
          </reference>
          <reference field="12" count="1" selected="0">
            <x v="2"/>
          </reference>
          <reference field="13" count="1">
            <x v="7"/>
          </reference>
        </references>
      </pivotArea>
    </format>
    <format dxfId="1205">
      <pivotArea dataOnly="0" labelOnly="1" outline="0" fieldPosition="0">
        <references count="4">
          <reference field="1" count="1" selected="0">
            <x v="14"/>
          </reference>
          <reference field="5" count="1" selected="0">
            <x v="11"/>
          </reference>
          <reference field="12" count="1" selected="0">
            <x v="2"/>
          </reference>
          <reference field="13" count="1">
            <x v="9"/>
          </reference>
        </references>
      </pivotArea>
    </format>
    <format dxfId="1204">
      <pivotArea dataOnly="0" labelOnly="1" outline="0" fieldPosition="0">
        <references count="4">
          <reference field="1" count="1" selected="0">
            <x v="15"/>
          </reference>
          <reference field="5" count="1" selected="0">
            <x v="28"/>
          </reference>
          <reference field="12" count="1" selected="0">
            <x v="2"/>
          </reference>
          <reference field="13" count="1">
            <x v="9"/>
          </reference>
        </references>
      </pivotArea>
    </format>
    <format dxfId="1203">
      <pivotArea dataOnly="0" labelOnly="1" outline="0" fieldPosition="0">
        <references count="1">
          <reference field="3" count="1">
            <x v="7"/>
          </reference>
        </references>
      </pivotArea>
    </format>
    <format dxfId="1202">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2C8011CE-6D3E-4E07-A705-1A4915D3CBDF}" name="Kontingenční tabulka5" cacheId="542" applyNumberFormats="0" applyBorderFormats="0" applyFontFormats="0" applyPatternFormats="0" applyAlignmentFormats="0" applyWidthHeightFormats="1" dataCaption="Hodnoty" updatedVersion="6" minRefreshableVersion="3" useAutoFormatting="1" itemPrintTitles="1" createdVersion="6" indent="0" compact="0" compactData="0" multipleFieldFilters="0">
  <location ref="A3:D17" firstHeaderRow="1" firstDataRow="1" firstDataCol="4" rowPageCount="1" colPageCount="1"/>
  <pivotFields count="14">
    <pivotField compact="0" outline="0" showAll="0"/>
    <pivotField axis="axisRow" compact="0" outline="0" showAll="0" defaultSubtotal="0">
      <items count="100">
        <item x="54"/>
        <item x="39"/>
        <item x="48"/>
        <item m="1" x="90"/>
        <item x="21"/>
        <item x="20"/>
        <item x="53"/>
        <item m="1" x="95"/>
        <item m="1" x="91"/>
        <item x="31"/>
        <item x="29"/>
        <item m="1" x="89"/>
        <item m="1" x="56"/>
        <item x="49"/>
        <item m="1" x="69"/>
        <item x="10"/>
        <item m="1" x="59"/>
        <item m="1" x="96"/>
        <item m="1" x="99"/>
        <item m="1" x="60"/>
        <item m="1" x="77"/>
        <item m="1" x="66"/>
        <item m="1" x="98"/>
        <item x="46"/>
        <item m="1" x="76"/>
        <item x="1"/>
        <item x="55"/>
        <item m="1" x="83"/>
        <item x="7"/>
        <item x="52"/>
        <item x="28"/>
        <item m="1" x="84"/>
        <item m="1" x="58"/>
        <item m="1" x="68"/>
        <item x="0"/>
        <item m="1" x="81"/>
        <item m="1" x="94"/>
        <item x="14"/>
        <item m="1" x="74"/>
        <item x="18"/>
        <item m="1" x="72"/>
        <item x="33"/>
        <item x="34"/>
        <item x="35"/>
        <item x="36"/>
        <item x="37"/>
        <item x="38"/>
        <item m="1" x="70"/>
        <item x="41"/>
        <item x="43"/>
        <item x="44"/>
        <item m="1" x="57"/>
        <item m="1" x="97"/>
        <item x="42"/>
        <item m="1" x="85"/>
        <item x="5"/>
        <item x="6"/>
        <item x="8"/>
        <item m="1" x="65"/>
        <item m="1" x="73"/>
        <item m="1" x="82"/>
        <item x="16"/>
        <item x="24"/>
        <item x="2"/>
        <item x="4"/>
        <item m="1" x="92"/>
        <item x="40"/>
        <item x="51"/>
        <item x="15"/>
        <item m="1" x="64"/>
        <item x="25"/>
        <item m="1" x="79"/>
        <item x="11"/>
        <item m="1" x="80"/>
        <item m="1" x="78"/>
        <item x="17"/>
        <item m="1" x="75"/>
        <item x="22"/>
        <item x="23"/>
        <item m="1" x="88"/>
        <item x="27"/>
        <item x="30"/>
        <item m="1" x="87"/>
        <item m="1" x="63"/>
        <item x="47"/>
        <item m="1" x="71"/>
        <item x="12"/>
        <item x="13"/>
        <item x="19"/>
        <item x="32"/>
        <item x="45"/>
        <item m="1" x="93"/>
        <item m="1" x="67"/>
        <item m="1" x="61"/>
        <item x="26"/>
        <item x="3"/>
        <item m="1" x="62"/>
        <item m="1" x="86"/>
        <item x="9"/>
        <item x="50"/>
      </items>
    </pivotField>
    <pivotField compact="0" outline="0" showAll="0"/>
    <pivotField axis="axisPage" compact="0" outline="0" multipleItemSelectionAllowed="1" showAll="0" defaultSubtotal="0">
      <items count="15">
        <item h="1" x="11"/>
        <item h="1" x="10"/>
        <item h="1" x="9"/>
        <item h="1" x="8"/>
        <item h="1" x="6"/>
        <item x="5"/>
        <item h="1" m="1" x="14"/>
        <item h="1" x="2"/>
        <item h="1" x="1"/>
        <item h="1" x="0"/>
        <item h="1" m="1" x="12"/>
        <item h="1" x="3"/>
        <item h="1" x="7"/>
        <item h="1" x="4"/>
        <item h="1" m="1" x="13"/>
      </items>
    </pivotField>
    <pivotField compact="0" outline="0" showAll="0"/>
    <pivotField axis="axisRow" compact="0" outline="0" showAll="0" defaultSubtotal="0">
      <items count="123">
        <item m="1" x="68"/>
        <item x="0"/>
        <item m="1" x="69"/>
        <item m="1" x="108"/>
        <item m="1" x="107"/>
        <item m="1" x="91"/>
        <item m="1" x="74"/>
        <item x="49"/>
        <item m="1" x="122"/>
        <item m="1" x="120"/>
        <item m="1" x="63"/>
        <item x="12"/>
        <item m="1" x="81"/>
        <item m="1" x="102"/>
        <item x="47"/>
        <item m="1" x="119"/>
        <item x="9"/>
        <item m="1" x="87"/>
        <item m="1" x="84"/>
        <item m="1" x="58"/>
        <item x="52"/>
        <item m="1" x="93"/>
        <item x="23"/>
        <item m="1" x="109"/>
        <item x="21"/>
        <item x="55"/>
        <item x="13"/>
        <item x="28"/>
        <item x="10"/>
        <item m="1" x="72"/>
        <item m="1" x="111"/>
        <item m="1" x="57"/>
        <item x="7"/>
        <item x="8"/>
        <item m="1" x="67"/>
        <item m="1" x="65"/>
        <item m="1" x="85"/>
        <item x="19"/>
        <item m="1" x="105"/>
        <item x="29"/>
        <item m="1" x="98"/>
        <item x="34"/>
        <item m="1" x="121"/>
        <item m="1" x="114"/>
        <item x="40"/>
        <item m="1" x="82"/>
        <item m="1" x="83"/>
        <item m="1" x="59"/>
        <item m="1" x="99"/>
        <item m="1" x="78"/>
        <item m="1" x="116"/>
        <item x="35"/>
        <item m="1" x="79"/>
        <item x="37"/>
        <item m="1" x="61"/>
        <item m="1" x="96"/>
        <item x="43"/>
        <item m="1" x="103"/>
        <item m="1" x="86"/>
        <item m="1" x="75"/>
        <item x="1"/>
        <item m="1" x="104"/>
        <item m="1" x="94"/>
        <item m="1" x="77"/>
        <item m="1" x="97"/>
        <item m="1" x="60"/>
        <item m="1" x="64"/>
        <item m="1" x="56"/>
        <item m="1" x="73"/>
        <item m="1" x="71"/>
        <item x="2"/>
        <item x="4"/>
        <item x="5"/>
        <item x="6"/>
        <item m="1" x="101"/>
        <item x="39"/>
        <item m="1" x="88"/>
        <item x="48"/>
        <item m="1" x="110"/>
        <item m="1" x="117"/>
        <item m="1" x="76"/>
        <item x="14"/>
        <item x="15"/>
        <item m="1" x="106"/>
        <item m="1" x="90"/>
        <item m="1" x="62"/>
        <item x="22"/>
        <item x="25"/>
        <item x="26"/>
        <item m="1" x="95"/>
        <item m="1" x="66"/>
        <item x="11"/>
        <item m="1" x="118"/>
        <item x="18"/>
        <item m="1" x="113"/>
        <item x="24"/>
        <item x="31"/>
        <item x="32"/>
        <item m="1" x="115"/>
        <item x="20"/>
        <item x="30"/>
        <item x="33"/>
        <item x="44"/>
        <item x="45"/>
        <item m="1" x="92"/>
        <item m="1" x="70"/>
        <item m="1" x="100"/>
        <item x="53"/>
        <item m="1" x="89"/>
        <item x="41"/>
        <item x="27"/>
        <item x="16"/>
        <item x="3"/>
        <item x="17"/>
        <item x="36"/>
        <item x="51"/>
        <item m="1" x="80"/>
        <item m="1" x="112"/>
        <item x="38"/>
        <item x="42"/>
        <item x="46"/>
        <item x="54"/>
        <item x="50"/>
      </items>
    </pivotField>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nsertBlankRow="1" defaultSubtotal="0">
      <items count="5">
        <item m="1" x="4"/>
        <item x="2"/>
        <item x="0"/>
        <item x="1"/>
        <item m="1" x="3"/>
      </items>
    </pivotField>
    <pivotField axis="axisRow" compact="0" outline="0" showAll="0" defaultSubtotal="0">
      <items count="105">
        <item m="1" x="75"/>
        <item m="1" x="95"/>
        <item m="1" x="57"/>
        <item m="1" x="72"/>
        <item x="48"/>
        <item x="51"/>
        <item x="13"/>
        <item x="7"/>
        <item x="6"/>
        <item x="19"/>
        <item m="1" x="82"/>
        <item x="9"/>
        <item x="12"/>
        <item m="1" x="63"/>
        <item m="1" x="56"/>
        <item m="1" x="83"/>
        <item m="1" x="68"/>
        <item m="1" x="53"/>
        <item m="1" x="73"/>
        <item m="1" x="78"/>
        <item x="28"/>
        <item m="1" x="66"/>
        <item m="1" x="62"/>
        <item m="1" x="74"/>
        <item x="10"/>
        <item x="14"/>
        <item m="1" x="93"/>
        <item m="1" x="59"/>
        <item m="1" x="64"/>
        <item m="1" x="81"/>
        <item m="1" x="69"/>
        <item m="1" x="103"/>
        <item m="1" x="104"/>
        <item m="1" x="96"/>
        <item x="45"/>
        <item m="1" x="61"/>
        <item m="1" x="88"/>
        <item m="1" x="77"/>
        <item m="1" x="70"/>
        <item x="15"/>
        <item m="1" x="99"/>
        <item m="1" x="102"/>
        <item m="1" x="91"/>
        <item m="1" x="58"/>
        <item m="1" x="55"/>
        <item m="1" x="92"/>
        <item x="4"/>
        <item x="5"/>
        <item m="1" x="54"/>
        <item m="1" x="100"/>
        <item m="1" x="76"/>
        <item x="35"/>
        <item m="1" x="71"/>
        <item m="1" x="65"/>
        <item x="44"/>
        <item x="46"/>
        <item m="1" x="97"/>
        <item x="49"/>
        <item x="2"/>
        <item x="8"/>
        <item m="1" x="84"/>
        <item m="1" x="85"/>
        <item x="18"/>
        <item x="21"/>
        <item x="22"/>
        <item m="1" x="101"/>
        <item x="25"/>
        <item m="1" x="60"/>
        <item x="11"/>
        <item x="16"/>
        <item m="1" x="79"/>
        <item m="1" x="87"/>
        <item m="1" x="89"/>
        <item x="24"/>
        <item m="1" x="52"/>
        <item m="1" x="67"/>
        <item m="1" x="90"/>
        <item x="31"/>
        <item x="27"/>
        <item x="29"/>
        <item x="30"/>
        <item x="32"/>
        <item x="43"/>
        <item x="0"/>
        <item x="3"/>
        <item m="1" x="98"/>
        <item x="23"/>
        <item m="1" x="86"/>
        <item x="39"/>
        <item x="26"/>
        <item x="38"/>
        <item x="37"/>
        <item x="1"/>
        <item x="17"/>
        <item x="34"/>
        <item x="47"/>
        <item m="1" x="80"/>
        <item m="1" x="94"/>
        <item x="36"/>
        <item x="40"/>
        <item x="33"/>
        <item x="20"/>
        <item x="41"/>
        <item x="42"/>
        <item x="50"/>
      </items>
    </pivotField>
  </pivotFields>
  <rowFields count="4">
    <field x="12"/>
    <field x="1"/>
    <field x="5"/>
    <field x="13"/>
  </rowFields>
  <rowItems count="14">
    <i>
      <x v="2"/>
      <x v="30"/>
      <x v="39"/>
      <x v="20"/>
    </i>
    <i t="blank">
      <x v="2"/>
    </i>
    <i>
      <x v="3"/>
      <x v="9"/>
      <x v="97"/>
      <x v="77"/>
    </i>
    <i r="1">
      <x v="10"/>
      <x v="100"/>
      <x v="79"/>
    </i>
    <i r="1">
      <x v="41"/>
      <x v="41"/>
      <x v="8"/>
    </i>
    <i r="1">
      <x v="42"/>
      <x v="41"/>
      <x v="8"/>
    </i>
    <i r="1">
      <x v="43"/>
      <x v="41"/>
      <x v="8"/>
    </i>
    <i r="1">
      <x v="44"/>
      <x v="41"/>
      <x v="8"/>
    </i>
    <i r="1">
      <x v="45"/>
      <x v="41"/>
      <x v="8"/>
    </i>
    <i r="1">
      <x v="80"/>
      <x v="27"/>
      <x v="78"/>
    </i>
    <i r="1">
      <x v="81"/>
      <x v="96"/>
      <x v="80"/>
    </i>
    <i r="1">
      <x v="89"/>
      <x v="101"/>
      <x v="81"/>
    </i>
    <i t="blank">
      <x v="3"/>
    </i>
    <i t="grand">
      <x/>
    </i>
  </rowItems>
  <colItems count="1">
    <i/>
  </colItems>
  <pageFields count="1">
    <pageField fld="3" hier="-1"/>
  </pageFields>
  <formats count="24">
    <format dxfId="1201">
      <pivotArea field="1" type="button" dataOnly="0" labelOnly="1" outline="0" axis="axisRow" fieldPosition="1"/>
    </format>
    <format dxfId="1200">
      <pivotArea dataOnly="0" labelOnly="1" outline="0" fieldPosition="0">
        <references count="2">
          <reference field="1" count="1">
            <x v="7"/>
          </reference>
          <reference field="3" count="1" selected="0">
            <x v="4"/>
          </reference>
        </references>
      </pivotArea>
    </format>
    <format dxfId="1199">
      <pivotArea dataOnly="0" labelOnly="1" outline="0" fieldPosition="0">
        <references count="1">
          <reference field="3" count="0"/>
        </references>
      </pivotArea>
    </format>
    <format dxfId="1198">
      <pivotArea dataOnly="0" labelOnly="1" outline="0" fieldPosition="0">
        <references count="3">
          <reference field="1" count="1" selected="0">
            <x v="7"/>
          </reference>
          <reference field="5" count="1">
            <x v="6"/>
          </reference>
          <reference field="12" count="1" selected="0">
            <x v="0"/>
          </reference>
        </references>
      </pivotArea>
    </format>
    <format dxfId="1197">
      <pivotArea type="all" dataOnly="0" outline="0" fieldPosition="0"/>
    </format>
    <format dxfId="1196">
      <pivotArea field="12" type="button" dataOnly="0" labelOnly="1" outline="0" axis="axisRow" fieldPosition="0"/>
    </format>
    <format dxfId="1195">
      <pivotArea field="1" type="button" dataOnly="0" labelOnly="1" outline="0" axis="axisRow" fieldPosition="1"/>
    </format>
    <format dxfId="1194">
      <pivotArea field="5" type="button" dataOnly="0" labelOnly="1" outline="0" axis="axisRow" fieldPosition="2"/>
    </format>
    <format dxfId="1193">
      <pivotArea field="13" type="button" dataOnly="0" labelOnly="1" outline="0" axis="axisRow" fieldPosition="3"/>
    </format>
    <format dxfId="1192">
      <pivotArea dataOnly="0" labelOnly="1" outline="0" fieldPosition="0">
        <references count="1">
          <reference field="12" count="2">
            <x v="0"/>
            <x v="3"/>
          </reference>
        </references>
      </pivotArea>
    </format>
    <format dxfId="1191">
      <pivotArea dataOnly="0" labelOnly="1" grandRow="1" outline="0" fieldPosition="0"/>
    </format>
    <format dxfId="1190">
      <pivotArea dataOnly="0" labelOnly="1" outline="0" fieldPosition="0">
        <references count="2">
          <reference field="1" count="1">
            <x v="7"/>
          </reference>
          <reference field="12" count="1" selected="0">
            <x v="0"/>
          </reference>
        </references>
      </pivotArea>
    </format>
    <format dxfId="1189">
      <pivotArea dataOnly="0" labelOnly="1" outline="0" fieldPosition="0">
        <references count="2">
          <reference field="1" count="7">
            <x v="1"/>
            <x v="2"/>
            <x v="19"/>
            <x v="22"/>
            <x v="23"/>
            <x v="27"/>
            <x v="33"/>
          </reference>
          <reference field="12" count="1" selected="0">
            <x v="3"/>
          </reference>
        </references>
      </pivotArea>
    </format>
    <format dxfId="1188">
      <pivotArea dataOnly="0" labelOnly="1" outline="0" fieldPosition="0">
        <references count="3">
          <reference field="1" count="1" selected="0">
            <x v="7"/>
          </reference>
          <reference field="5" count="1">
            <x v="6"/>
          </reference>
          <reference field="12" count="1" selected="0">
            <x v="0"/>
          </reference>
        </references>
      </pivotArea>
    </format>
    <format dxfId="1187">
      <pivotArea dataOnly="0" labelOnly="1" outline="0" fieldPosition="0">
        <references count="3">
          <reference field="1" count="1" selected="0">
            <x v="1"/>
          </reference>
          <reference field="5" count="1">
            <x v="29"/>
          </reference>
          <reference field="12" count="1" selected="0">
            <x v="3"/>
          </reference>
        </references>
      </pivotArea>
    </format>
    <format dxfId="1186">
      <pivotArea dataOnly="0" labelOnly="1" outline="0" fieldPosition="0">
        <references count="3">
          <reference field="1" count="1" selected="0">
            <x v="2"/>
          </reference>
          <reference field="5" count="1">
            <x v="12"/>
          </reference>
          <reference field="12" count="1" selected="0">
            <x v="3"/>
          </reference>
        </references>
      </pivotArea>
    </format>
    <format dxfId="1185">
      <pivotArea dataOnly="0" labelOnly="1" outline="0" fieldPosition="0">
        <references count="3">
          <reference field="1" count="1" selected="0">
            <x v="19"/>
          </reference>
          <reference field="5" count="1">
            <x v="9"/>
          </reference>
          <reference field="12" count="1" selected="0">
            <x v="3"/>
          </reference>
        </references>
      </pivotArea>
    </format>
    <format dxfId="1184">
      <pivotArea dataOnly="0" labelOnly="1" outline="0" fieldPosition="0">
        <references count="3">
          <reference field="1" count="1" selected="0">
            <x v="22"/>
          </reference>
          <reference field="5" count="1">
            <x v="10"/>
          </reference>
          <reference field="12" count="1" selected="0">
            <x v="3"/>
          </reference>
        </references>
      </pivotArea>
    </format>
    <format dxfId="1183">
      <pivotArea dataOnly="0" labelOnly="1" outline="0" fieldPosition="0">
        <references count="3">
          <reference field="1" count="1" selected="0">
            <x v="23"/>
          </reference>
          <reference field="5" count="1">
            <x v="21"/>
          </reference>
          <reference field="12" count="1" selected="0">
            <x v="3"/>
          </reference>
        </references>
      </pivotArea>
    </format>
    <format dxfId="1182">
      <pivotArea dataOnly="0" labelOnly="1" outline="0" fieldPosition="0">
        <references count="3">
          <reference field="1" count="1" selected="0">
            <x v="27"/>
          </reference>
          <reference field="5" count="1">
            <x v="14"/>
          </reference>
          <reference field="12" count="1" selected="0">
            <x v="3"/>
          </reference>
        </references>
      </pivotArea>
    </format>
    <format dxfId="1181">
      <pivotArea dataOnly="0" labelOnly="1" outline="0" fieldPosition="0">
        <references count="3">
          <reference field="1" count="1" selected="0">
            <x v="33"/>
          </reference>
          <reference field="5" count="1">
            <x v="21"/>
          </reference>
          <reference field="12" count="1" selected="0">
            <x v="3"/>
          </reference>
        </references>
      </pivotArea>
    </format>
    <format dxfId="1180">
      <pivotArea dataOnly="0" outline="0" fieldPosition="0">
        <references count="1">
          <reference field="3" count="0"/>
        </references>
      </pivotArea>
    </format>
    <format dxfId="1179">
      <pivotArea field="5" type="button" dataOnly="0" labelOnly="1" outline="0" axis="axisRow" fieldPosition="2"/>
    </format>
    <format dxfId="1178">
      <pivotArea dataOnly="0" labelOnly="1" outline="0" fieldPosition="0">
        <references count="4">
          <reference field="1" count="1" selected="0">
            <x v="9"/>
          </reference>
          <reference field="5" count="1" selected="0">
            <x v="40"/>
          </reference>
          <reference field="12" count="1" selected="0">
            <x v="3"/>
          </reference>
          <reference field="13" count="1">
            <x v="2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2E2AB74F-5BD7-45C0-A2DB-0DAE5AEC6A97}" name="Kontingenční tabulka4" cacheId="553" applyNumberFormats="0" applyBorderFormats="0" applyFontFormats="0" applyPatternFormats="0" applyAlignmentFormats="0" applyWidthHeightFormats="1" dataCaption="Hodnoty" updatedVersion="6" minRefreshableVersion="3" useAutoFormatting="1" itemPrintTitles="1" createdVersion="6" indent="0" compact="0" compactData="0" multipleFieldFilters="0">
  <location ref="A3:J150" firstHeaderRow="0" firstDataRow="1" firstDataCol="7" rowPageCount="1" colPageCount="1"/>
  <pivotFields count="14">
    <pivotField compact="0" outline="0" showAll="0"/>
    <pivotField axis="axisRow" dataField="1" compact="0" outline="0" showAll="0" defaultSubtotal="0">
      <items count="99">
        <item x="54"/>
        <item x="39"/>
        <item x="48"/>
        <item m="1" x="89"/>
        <item x="21"/>
        <item x="20"/>
        <item x="53"/>
        <item m="1" x="94"/>
        <item m="1" x="90"/>
        <item x="31"/>
        <item x="29"/>
        <item m="1" x="88"/>
        <item m="1" x="56"/>
        <item x="49"/>
        <item m="1" x="68"/>
        <item x="10"/>
        <item m="1" x="58"/>
        <item m="1" x="95"/>
        <item m="1" x="98"/>
        <item m="1" x="59"/>
        <item m="1" x="67"/>
        <item m="1" x="76"/>
        <item m="1" x="65"/>
        <item m="1" x="97"/>
        <item x="46"/>
        <item m="1" x="75"/>
        <item x="1"/>
        <item x="55"/>
        <item m="1" x="82"/>
        <item x="7"/>
        <item x="52"/>
        <item x="28"/>
        <item m="1" x="83"/>
        <item x="0"/>
        <item m="1" x="80"/>
        <item m="1" x="93"/>
        <item x="14"/>
        <item m="1" x="73"/>
        <item x="18"/>
        <item m="1" x="71"/>
        <item x="33"/>
        <item x="34"/>
        <item x="35"/>
        <item x="36"/>
        <item x="37"/>
        <item x="38"/>
        <item m="1" x="69"/>
        <item x="41"/>
        <item x="43"/>
        <item x="44"/>
        <item m="1" x="57"/>
        <item m="1" x="96"/>
        <item x="42"/>
        <item m="1" x="84"/>
        <item x="5"/>
        <item x="6"/>
        <item x="8"/>
        <item m="1" x="64"/>
        <item m="1" x="72"/>
        <item m="1" x="81"/>
        <item x="16"/>
        <item x="24"/>
        <item x="2"/>
        <item x="4"/>
        <item m="1" x="91"/>
        <item x="40"/>
        <item x="51"/>
        <item x="15"/>
        <item m="1" x="63"/>
        <item x="25"/>
        <item m="1" x="78"/>
        <item x="11"/>
        <item m="1" x="79"/>
        <item m="1" x="77"/>
        <item x="17"/>
        <item m="1" x="74"/>
        <item x="22"/>
        <item x="23"/>
        <item m="1" x="87"/>
        <item x="27"/>
        <item x="30"/>
        <item m="1" x="86"/>
        <item m="1" x="62"/>
        <item x="47"/>
        <item m="1" x="70"/>
        <item x="12"/>
        <item x="13"/>
        <item x="19"/>
        <item x="32"/>
        <item x="45"/>
        <item m="1" x="92"/>
        <item m="1" x="66"/>
        <item m="1" x="60"/>
        <item x="26"/>
        <item x="3"/>
        <item m="1" x="61"/>
        <item m="1" x="85"/>
        <item x="9"/>
        <item x="50"/>
      </items>
    </pivotField>
    <pivotField name="číslo VZ současné (nebo předchozí ; &quot;N&quot; neplatná)" axis="axisRow" compact="0" outline="0" showAll="0" defaultSubtotal="0">
      <items count="19">
        <item m="1" x="18"/>
        <item x="6"/>
        <item x="11"/>
        <item x="9"/>
        <item x="7"/>
        <item x="15"/>
        <item x="5"/>
        <item x="8"/>
        <item x="0"/>
        <item x="10"/>
        <item x="12"/>
        <item x="13"/>
        <item x="17"/>
        <item x="2"/>
        <item x="16"/>
        <item x="3"/>
        <item x="4"/>
        <item n="." x="1"/>
        <item x="14"/>
      </items>
    </pivotField>
    <pivotField axis="axisRow" compact="0" showAll="0" sortType="descending">
      <items count="15">
        <item sd="0" x="11"/>
        <item sd="0" x="10"/>
        <item sd="0" x="9"/>
        <item x="8"/>
        <item x="6"/>
        <item x="5"/>
        <item sd="0" m="1" x="13"/>
        <item x="2"/>
        <item x="1"/>
        <item x="0"/>
        <item sd="0" x="3"/>
        <item x="7"/>
        <item x="4"/>
        <item m="1" x="12"/>
        <item t="default" sd="0"/>
      </items>
      <autoSortScope>
        <pivotArea dataOnly="0" outline="0" fieldPosition="0">
          <references count="1">
            <reference field="4294967294" count="1" selected="0">
              <x v="1"/>
            </reference>
          </references>
        </pivotArea>
      </autoSortScope>
    </pivotField>
    <pivotField compact="0" outline="0" showAll="0"/>
    <pivotField axis="axisRow" compact="0" outline="0" showAll="0" defaultSubtotal="0">
      <items count="123">
        <item m="1" x="68"/>
        <item x="0"/>
        <item m="1" x="69"/>
        <item m="1" x="108"/>
        <item m="1" x="107"/>
        <item m="1" x="91"/>
        <item m="1" x="74"/>
        <item x="49"/>
        <item m="1" x="122"/>
        <item m="1" x="120"/>
        <item m="1" x="63"/>
        <item x="12"/>
        <item m="1" x="81"/>
        <item m="1" x="102"/>
        <item x="47"/>
        <item m="1" x="119"/>
        <item x="9"/>
        <item m="1" x="87"/>
        <item m="1" x="84"/>
        <item m="1" x="58"/>
        <item x="52"/>
        <item m="1" x="93"/>
        <item x="23"/>
        <item m="1" x="109"/>
        <item x="21"/>
        <item x="55"/>
        <item x="13"/>
        <item x="28"/>
        <item x="10"/>
        <item m="1" x="72"/>
        <item m="1" x="111"/>
        <item m="1" x="57"/>
        <item x="7"/>
        <item x="8"/>
        <item m="1" x="67"/>
        <item m="1" x="65"/>
        <item m="1" x="85"/>
        <item x="19"/>
        <item m="1" x="105"/>
        <item x="29"/>
        <item m="1" x="98"/>
        <item x="34"/>
        <item m="1" x="121"/>
        <item m="1" x="114"/>
        <item x="40"/>
        <item m="1" x="82"/>
        <item m="1" x="83"/>
        <item m="1" x="59"/>
        <item m="1" x="99"/>
        <item m="1" x="78"/>
        <item m="1" x="116"/>
        <item x="35"/>
        <item m="1" x="79"/>
        <item x="37"/>
        <item m="1" x="61"/>
        <item m="1" x="96"/>
        <item x="43"/>
        <item m="1" x="103"/>
        <item m="1" x="86"/>
        <item m="1" x="75"/>
        <item x="1"/>
        <item m="1" x="104"/>
        <item m="1" x="94"/>
        <item m="1" x="77"/>
        <item m="1" x="97"/>
        <item m="1" x="60"/>
        <item m="1" x="64"/>
        <item m="1" x="56"/>
        <item m="1" x="73"/>
        <item m="1" x="71"/>
        <item x="2"/>
        <item x="4"/>
        <item x="5"/>
        <item x="6"/>
        <item m="1" x="101"/>
        <item x="39"/>
        <item m="1" x="88"/>
        <item x="48"/>
        <item m="1" x="110"/>
        <item m="1" x="117"/>
        <item m="1" x="76"/>
        <item x="14"/>
        <item x="15"/>
        <item m="1" x="106"/>
        <item m="1" x="90"/>
        <item m="1" x="62"/>
        <item x="22"/>
        <item x="25"/>
        <item x="26"/>
        <item m="1" x="95"/>
        <item m="1" x="66"/>
        <item x="11"/>
        <item m="1" x="118"/>
        <item x="18"/>
        <item m="1" x="113"/>
        <item x="24"/>
        <item x="31"/>
        <item x="32"/>
        <item m="1" x="115"/>
        <item x="20"/>
        <item x="30"/>
        <item x="33"/>
        <item x="44"/>
        <item x="45"/>
        <item m="1" x="92"/>
        <item m="1" x="70"/>
        <item m="1" x="100"/>
        <item x="53"/>
        <item m="1" x="89"/>
        <item x="41"/>
        <item x="27"/>
        <item x="16"/>
        <item x="3"/>
        <item x="17"/>
        <item x="36"/>
        <item x="51"/>
        <item m="1" x="80"/>
        <item m="1" x="112"/>
        <item x="38"/>
        <item x="42"/>
        <item x="46"/>
        <item x="54"/>
        <item x="50"/>
      </items>
    </pivotField>
    <pivotField axis="axisRow" compact="0" showAll="0">
      <items count="22">
        <item x="1"/>
        <item m="1" x="20"/>
        <item m="1" x="19"/>
        <item x="15"/>
        <item x="0"/>
        <item x="2"/>
        <item x="6"/>
        <item m="1" x="18"/>
        <item x="10"/>
        <item x="3"/>
        <item x="4"/>
        <item x="5"/>
        <item x="7"/>
        <item x="8"/>
        <item x="9"/>
        <item x="12"/>
        <item x="11"/>
        <item x="14"/>
        <item x="13"/>
        <item x="16"/>
        <item x="17"/>
        <item t="default"/>
      </items>
    </pivotField>
    <pivotField dataField="1" compact="0" outline="0" showAll="0"/>
    <pivotField compact="0" outline="0" showAll="0"/>
    <pivotField dataField="1" compact="0" numFmtId="164" outline="0" showAll="0"/>
    <pivotField axis="axisPage" compact="0" outline="0" multipleItemSelectionAllowed="1" showAll="0">
      <items count="5">
        <item x="2"/>
        <item x="0"/>
        <item h="1" x="1"/>
        <item h="1" x="3"/>
        <item t="default"/>
      </items>
    </pivotField>
    <pivotField axis="axisRow" compact="0" showAll="0" sortType="ascending">
      <items count="29">
        <item m="1" x="24"/>
        <item x="2"/>
        <item m="1" x="19"/>
        <item x="0"/>
        <item m="1" x="25"/>
        <item x="4"/>
        <item sd="0" m="1" x="20"/>
        <item x="7"/>
        <item sd="0" m="1" x="26"/>
        <item x="6"/>
        <item x="8"/>
        <item sd="0" m="1" x="27"/>
        <item x="9"/>
        <item x="1"/>
        <item sd="0" m="1" x="21"/>
        <item x="11"/>
        <item sd="0" m="1" x="16"/>
        <item x="12"/>
        <item x="10"/>
        <item sd="0" m="1" x="22"/>
        <item x="5"/>
        <item sd="0" m="1" x="18"/>
        <item x="3"/>
        <item sd="0" m="1" x="23"/>
        <item x="13"/>
        <item x="14"/>
        <item sd="0" m="1" x="17"/>
        <item sd="0" m="1" x="15"/>
        <item t="default" sd="0"/>
      </items>
    </pivotField>
    <pivotField compact="0" outline="0" showAll="0" insertBlankRow="1" defaultSubtotal="0">
      <items count="5">
        <item m="1" x="4"/>
        <item x="2"/>
        <item x="0"/>
        <item x="1"/>
        <item m="1" x="3"/>
      </items>
    </pivotField>
    <pivotField axis="axisRow" compact="0" outline="0" showAll="0" defaultSubtotal="0">
      <items count="106">
        <item m="1" x="75"/>
        <item m="1" x="97"/>
        <item m="1" x="95"/>
        <item m="1" x="57"/>
        <item m="1" x="72"/>
        <item x="48"/>
        <item x="51"/>
        <item x="13"/>
        <item x="7"/>
        <item x="6"/>
        <item x="19"/>
        <item m="1" x="82"/>
        <item x="9"/>
        <item x="12"/>
        <item m="1" x="63"/>
        <item m="1" x="56"/>
        <item m="1" x="83"/>
        <item m="1" x="68"/>
        <item m="1" x="53"/>
        <item m="1" x="73"/>
        <item m="1" x="78"/>
        <item x="28"/>
        <item m="1" x="66"/>
        <item m="1" x="62"/>
        <item m="1" x="74"/>
        <item x="10"/>
        <item x="14"/>
        <item m="1" x="93"/>
        <item m="1" x="59"/>
        <item m="1" x="64"/>
        <item m="1" x="81"/>
        <item m="1" x="69"/>
        <item m="1" x="104"/>
        <item m="1" x="105"/>
        <item m="1" x="96"/>
        <item x="45"/>
        <item m="1" x="61"/>
        <item m="1" x="88"/>
        <item m="1" x="77"/>
        <item m="1" x="70"/>
        <item x="15"/>
        <item m="1" x="100"/>
        <item m="1" x="103"/>
        <item m="1" x="91"/>
        <item m="1" x="58"/>
        <item m="1" x="55"/>
        <item m="1" x="92"/>
        <item x="4"/>
        <item x="5"/>
        <item m="1" x="54"/>
        <item m="1" x="101"/>
        <item m="1" x="76"/>
        <item x="35"/>
        <item m="1" x="71"/>
        <item m="1" x="65"/>
        <item x="44"/>
        <item x="46"/>
        <item m="1" x="98"/>
        <item x="49"/>
        <item x="2"/>
        <item x="8"/>
        <item m="1" x="84"/>
        <item m="1" x="85"/>
        <item x="18"/>
        <item x="21"/>
        <item x="22"/>
        <item m="1" x="102"/>
        <item x="25"/>
        <item m="1" x="60"/>
        <item x="11"/>
        <item x="16"/>
        <item m="1" x="79"/>
        <item m="1" x="87"/>
        <item m="1" x="89"/>
        <item x="24"/>
        <item m="1" x="52"/>
        <item m="1" x="67"/>
        <item m="1" x="90"/>
        <item x="31"/>
        <item x="27"/>
        <item x="29"/>
        <item x="30"/>
        <item x="32"/>
        <item x="43"/>
        <item x="0"/>
        <item x="3"/>
        <item m="1" x="99"/>
        <item x="23"/>
        <item m="1" x="86"/>
        <item x="39"/>
        <item x="26"/>
        <item x="38"/>
        <item x="37"/>
        <item x="1"/>
        <item x="17"/>
        <item x="34"/>
        <item x="47"/>
        <item m="1" x="80"/>
        <item m="1" x="94"/>
        <item x="36"/>
        <item x="40"/>
        <item x="33"/>
        <item x="20"/>
        <item x="41"/>
        <item x="42"/>
        <item x="50"/>
      </items>
    </pivotField>
  </pivotFields>
  <rowFields count="7">
    <field x="11"/>
    <field x="6"/>
    <field x="2"/>
    <field x="3"/>
    <field x="1"/>
    <field x="5"/>
    <field x="13"/>
  </rowFields>
  <rowItems count="147">
    <i>
      <x v="1"/>
    </i>
    <i r="1">
      <x/>
    </i>
    <i r="2">
      <x v="17"/>
      <x v="9"/>
    </i>
    <i r="4">
      <x v="94"/>
      <x v="112"/>
      <x v="85"/>
    </i>
    <i r="1">
      <x v="4"/>
    </i>
    <i r="2">
      <x v="13"/>
      <x v="7"/>
    </i>
    <i r="4">
      <x v="97"/>
      <x v="16"/>
      <x v="12"/>
    </i>
    <i r="2">
      <x v="15"/>
      <x v="7"/>
    </i>
    <i r="4">
      <x v="85"/>
      <x v="11"/>
      <x v="13"/>
    </i>
    <i r="2">
      <x v="16"/>
      <x v="7"/>
    </i>
    <i r="4">
      <x v="86"/>
      <x v="26"/>
      <x v="7"/>
    </i>
    <i r="2">
      <x v="17"/>
      <x v="7"/>
    </i>
    <i r="4">
      <x v="15"/>
      <x v="28"/>
      <x v="25"/>
    </i>
    <i r="1">
      <x v="20"/>
    </i>
    <i r="2">
      <x v="14"/>
      <x v="3"/>
    </i>
    <i r="4">
      <x v="13"/>
      <x v="7"/>
      <x v="9"/>
    </i>
    <i r="2">
      <x v="17"/>
      <x v="3"/>
    </i>
    <i r="4">
      <x v="98"/>
      <x v="122"/>
      <x v="9"/>
    </i>
    <i>
      <x v="3"/>
    </i>
    <i r="1">
      <x/>
    </i>
    <i r="2">
      <x v="7"/>
      <x v="12"/>
    </i>
    <i r="4">
      <x v="93"/>
      <x v="110"/>
      <x v="90"/>
    </i>
    <i r="1">
      <x v="4"/>
    </i>
    <i r="2">
      <x v="8"/>
      <x v="9"/>
    </i>
    <i r="4">
      <x v="33"/>
      <x v="1"/>
      <x v="84"/>
    </i>
    <i r="2">
      <x v="17"/>
      <x v="9"/>
    </i>
    <i r="4">
      <x v="26"/>
      <x v="60"/>
      <x v="93"/>
    </i>
    <i>
      <x v="5"/>
    </i>
    <i r="1">
      <x/>
    </i>
    <i r="2">
      <x v="17"/>
      <x v="8"/>
    </i>
    <i r="4">
      <x v="56"/>
      <x v="33"/>
      <x v="60"/>
    </i>
    <i r="1">
      <x v="4"/>
    </i>
    <i r="2">
      <x v="2"/>
      <x v="11"/>
    </i>
    <i r="4">
      <x v="1"/>
      <x v="75"/>
      <x v="92"/>
    </i>
    <i r="2">
      <x v="11"/>
      <x v="4"/>
    </i>
    <i r="4">
      <x v="89"/>
      <x v="103"/>
      <x v="83"/>
    </i>
    <i r="2">
      <x v="17"/>
      <x v="4"/>
    </i>
    <i r="4">
      <x v="52"/>
      <x v="119"/>
      <x v="100"/>
    </i>
    <i r="3">
      <x v="12"/>
    </i>
    <i r="4">
      <x v="74"/>
      <x v="93"/>
      <x v="63"/>
    </i>
    <i r="1">
      <x v="5"/>
    </i>
    <i r="2">
      <x v="17"/>
      <x v="8"/>
    </i>
    <i r="4">
      <x v="29"/>
      <x v="32"/>
      <x v="8"/>
    </i>
    <i r="1">
      <x v="6"/>
    </i>
    <i r="2">
      <x v="17"/>
      <x v="12"/>
    </i>
    <i r="4">
      <x v="38"/>
      <x v="37"/>
      <x v="10"/>
    </i>
    <i r="1">
      <x v="17"/>
    </i>
    <i r="2">
      <x v="17"/>
      <x v="4"/>
    </i>
    <i r="4">
      <x v="47"/>
      <x v="109"/>
      <x v="89"/>
    </i>
    <i>
      <x v="7"/>
    </i>
    <i r="1">
      <x/>
    </i>
    <i r="2">
      <x v="17"/>
      <x v="5"/>
    </i>
    <i r="4">
      <x v="31"/>
      <x v="39"/>
      <x v="21"/>
    </i>
    <i r="1">
      <x v="8"/>
    </i>
    <i r="2">
      <x v="17"/>
      <x v="12"/>
    </i>
    <i r="4">
      <x v="69"/>
      <x v="88"/>
      <x v="67"/>
    </i>
    <i r="1">
      <x v="11"/>
    </i>
    <i r="2">
      <x v="6"/>
      <x v="7"/>
    </i>
    <i r="4">
      <x v="60"/>
      <x v="113"/>
      <x v="94"/>
    </i>
    <i r="1">
      <x v="12"/>
    </i>
    <i r="2">
      <x v="1"/>
      <x v="12"/>
    </i>
    <i r="4">
      <x v="4"/>
      <x v="86"/>
      <x v="65"/>
    </i>
    <i>
      <x v="9"/>
    </i>
    <i r="1">
      <x v="9"/>
    </i>
    <i r="2">
      <x v="17"/>
      <x v="10"/>
    </i>
    <i r="3">
      <x v="7"/>
    </i>
    <i r="4">
      <x v="36"/>
      <x v="81"/>
      <x v="26"/>
    </i>
    <i r="1">
      <x v="10"/>
    </i>
    <i r="2">
      <x v="17"/>
      <x v="7"/>
    </i>
    <i r="4">
      <x v="36"/>
      <x v="82"/>
      <x v="40"/>
    </i>
    <i>
      <x v="10"/>
    </i>
    <i r="1">
      <x/>
    </i>
    <i r="2">
      <x v="17"/>
      <x v="2"/>
    </i>
    <i r="3">
      <x v="12"/>
    </i>
    <i r="4">
      <x v="5"/>
      <x v="24"/>
      <x v="64"/>
    </i>
    <i r="1">
      <x v="4"/>
    </i>
    <i r="2">
      <x v="17"/>
      <x v="5"/>
    </i>
    <i r="4">
      <x v="40"/>
      <x v="41"/>
      <x v="9"/>
    </i>
    <i r="4">
      <x v="41"/>
      <x v="41"/>
      <x v="9"/>
    </i>
    <i r="4">
      <x v="42"/>
      <x v="41"/>
      <x v="9"/>
    </i>
    <i r="3">
      <x v="12"/>
    </i>
    <i r="4">
      <x v="87"/>
      <x v="99"/>
      <x v="102"/>
    </i>
    <i>
      <x v="12"/>
    </i>
    <i r="1">
      <x v="4"/>
    </i>
    <i r="2">
      <x v="17"/>
      <x/>
    </i>
    <i r="1">
      <x v="13"/>
    </i>
    <i r="2">
      <x v="17"/>
      <x v="12"/>
    </i>
    <i r="4">
      <x v="76"/>
      <x v="22"/>
      <x v="87"/>
    </i>
    <i r="1">
      <x v="14"/>
    </i>
    <i r="2">
      <x v="4"/>
      <x v="12"/>
    </i>
    <i r="4">
      <x v="77"/>
      <x v="95"/>
      <x v="74"/>
    </i>
    <i>
      <x v="15"/>
    </i>
    <i r="1">
      <x/>
    </i>
    <i r="2">
      <x v="3"/>
      <x v="4"/>
    </i>
    <i r="4">
      <x v="45"/>
      <x v="51"/>
      <x v="101"/>
    </i>
    <i r="2">
      <x v="17"/>
      <x v="5"/>
    </i>
    <i r="4">
      <x v="9"/>
      <x v="97"/>
      <x v="78"/>
    </i>
    <i r="4">
      <x v="79"/>
      <x v="27"/>
      <x v="79"/>
    </i>
    <i r="1">
      <x v="16"/>
    </i>
    <i r="2">
      <x v="17"/>
      <x v="5"/>
    </i>
    <i r="4">
      <x v="10"/>
      <x v="100"/>
      <x v="80"/>
    </i>
    <i>
      <x v="17"/>
    </i>
    <i r="1">
      <x/>
    </i>
    <i r="2">
      <x v="17"/>
      <x v="4"/>
    </i>
    <i r="4">
      <x v="45"/>
      <x v="118"/>
      <x v="99"/>
    </i>
    <i r="1">
      <x v="3"/>
    </i>
    <i r="2">
      <x v="11"/>
      <x v="4"/>
    </i>
    <i r="4">
      <x v="24"/>
      <x v="120"/>
      <x v="55"/>
    </i>
    <i r="1">
      <x v="4"/>
    </i>
    <i r="2">
      <x v="11"/>
      <x v="4"/>
    </i>
    <i r="4">
      <x v="49"/>
      <x v="102"/>
      <x v="104"/>
    </i>
    <i r="2">
      <x v="17"/>
      <x v="4"/>
    </i>
    <i r="4">
      <x v="48"/>
      <x v="56"/>
      <x v="103"/>
    </i>
    <i r="1">
      <x v="15"/>
    </i>
    <i r="2">
      <x v="17"/>
      <x v="5"/>
    </i>
    <i r="4">
      <x v="80"/>
      <x v="96"/>
      <x v="81"/>
    </i>
    <i>
      <x v="20"/>
    </i>
    <i r="1">
      <x/>
    </i>
    <i r="2">
      <x v="17"/>
      <x v="7"/>
    </i>
    <i r="4">
      <x v="71"/>
      <x v="91"/>
      <x v="69"/>
    </i>
    <i r="1">
      <x v="3"/>
    </i>
    <i r="2">
      <x v="5"/>
      <x v="4"/>
    </i>
    <i r="4">
      <x v="2"/>
      <x v="77"/>
      <x v="56"/>
    </i>
    <i>
      <x v="22"/>
    </i>
    <i r="1">
      <x/>
    </i>
    <i r="2">
      <x v="3"/>
      <x v="4"/>
    </i>
    <i r="4">
      <x v="45"/>
      <x v="53"/>
      <x v="52"/>
    </i>
    <i r="2">
      <x v="17"/>
      <x v="9"/>
    </i>
    <i r="4">
      <x v="54"/>
      <x v="72"/>
      <x v="48"/>
    </i>
    <i r="4">
      <x v="55"/>
      <x v="73"/>
      <x v="9"/>
    </i>
    <i r="4">
      <x v="63"/>
      <x v="71"/>
      <x v="47"/>
    </i>
    <i r="1">
      <x v="8"/>
    </i>
    <i r="2">
      <x v="17"/>
      <x v="1"/>
    </i>
    <i>
      <x v="24"/>
    </i>
    <i r="1">
      <x/>
    </i>
    <i r="2">
      <x v="12"/>
      <x v="3"/>
    </i>
    <i r="4">
      <x v="66"/>
      <x v="115"/>
      <x v="96"/>
    </i>
    <i r="1">
      <x v="4"/>
    </i>
    <i r="2">
      <x v="10"/>
      <x v="4"/>
    </i>
    <i r="4">
      <x v="65"/>
      <x v="44"/>
      <x v="91"/>
    </i>
    <i r="2">
      <x v="17"/>
      <x v="5"/>
    </i>
    <i r="4">
      <x v="43"/>
      <x v="41"/>
      <x v="9"/>
    </i>
    <i r="4">
      <x v="44"/>
      <x v="41"/>
      <x v="9"/>
    </i>
    <i r="1">
      <x v="19"/>
    </i>
    <i r="2">
      <x v="18"/>
      <x v="4"/>
    </i>
    <i r="4">
      <x v="83"/>
      <x v="14"/>
      <x v="35"/>
    </i>
    <i t="grand">
      <x/>
    </i>
  </rowItems>
  <colFields count="1">
    <field x="-2"/>
  </colFields>
  <colItems count="3">
    <i>
      <x/>
    </i>
    <i i="1">
      <x v="1"/>
    </i>
    <i i="2">
      <x v="2"/>
    </i>
  </colItems>
  <pageFields count="1">
    <pageField fld="10" hier="-1"/>
  </pageFields>
  <dataFields count="3">
    <dataField name="Počet z název VZ" fld="1" subtotal="count" baseField="0" baseItem="0"/>
    <dataField name="Součet z DG obrat/rok" fld="7" baseField="2" baseItem="3" numFmtId="44"/>
    <dataField name="Součet z předpokládaná hodnota" fld="9" baseField="12" baseItem="13" numFmtId="44"/>
  </dataFields>
  <formats count="889">
    <format dxfId="1177">
      <pivotArea type="all" dataOnly="0" outline="0" fieldPosition="0"/>
    </format>
    <format dxfId="1176">
      <pivotArea field="12" type="button" dataOnly="0" labelOnly="1" outline="0"/>
    </format>
    <format dxfId="1175">
      <pivotArea field="1" type="button" dataOnly="0" labelOnly="1" outline="0" axis="axisRow" fieldPosition="4"/>
    </format>
    <format dxfId="1174">
      <pivotArea field="5" type="button" dataOnly="0" labelOnly="1" outline="0" axis="axisRow" fieldPosition="5"/>
    </format>
    <format dxfId="1173">
      <pivotArea field="13" type="button" dataOnly="0" labelOnly="1" outline="0" axis="axisRow" fieldPosition="6"/>
    </format>
    <format dxfId="1172">
      <pivotArea dataOnly="0" labelOnly="1" grandRow="1" outline="0" fieldPosition="0"/>
    </format>
    <format dxfId="1171">
      <pivotArea dataOnly="0" labelOnly="1" outline="0" fieldPosition="0">
        <references count="1">
          <reference field="3" count="1">
            <x v="7"/>
          </reference>
        </references>
      </pivotArea>
    </format>
    <format dxfId="1170">
      <pivotArea outline="0" fieldPosition="0">
        <references count="1">
          <reference field="4294967294" count="1">
            <x v="2"/>
          </reference>
        </references>
      </pivotArea>
    </format>
    <format dxfId="1169">
      <pivotArea outline="0" fieldPosition="0">
        <references count="1">
          <reference field="4294967294" count="1">
            <x v="1"/>
          </reference>
        </references>
      </pivotArea>
    </format>
    <format dxfId="1168">
      <pivotArea dataOnly="0" labelOnly="1" outline="0" fieldPosition="0">
        <references count="4">
          <reference field="2" count="1" selected="0">
            <x v="13"/>
          </reference>
          <reference field="3" count="1">
            <x v="7"/>
          </reference>
          <reference field="6" count="1" selected="0">
            <x v="4"/>
          </reference>
          <reference field="11" count="1" selected="0">
            <x v="1"/>
          </reference>
        </references>
      </pivotArea>
    </format>
    <format dxfId="1167">
      <pivotArea dataOnly="0" labelOnly="1" outline="0" fieldPosition="0">
        <references count="4">
          <reference field="2" count="1" selected="0">
            <x v="15"/>
          </reference>
          <reference field="3" count="1">
            <x v="7"/>
          </reference>
          <reference field="6" count="1" selected="0">
            <x v="4"/>
          </reference>
          <reference field="11" count="1" selected="0">
            <x v="1"/>
          </reference>
        </references>
      </pivotArea>
    </format>
    <format dxfId="1166">
      <pivotArea dataOnly="0" labelOnly="1" outline="0" fieldPosition="0">
        <references count="4">
          <reference field="2" count="1" selected="0">
            <x v="16"/>
          </reference>
          <reference field="3" count="1">
            <x v="7"/>
          </reference>
          <reference field="6" count="1" selected="0">
            <x v="4"/>
          </reference>
          <reference field="11" count="1" selected="0">
            <x v="1"/>
          </reference>
        </references>
      </pivotArea>
    </format>
    <format dxfId="1165">
      <pivotArea fieldPosition="0">
        <references count="4">
          <reference field="2" count="1" selected="0">
            <x v="0"/>
          </reference>
          <reference field="3" count="1">
            <x v="9"/>
          </reference>
          <reference field="6" count="1" selected="0">
            <x v="4"/>
          </reference>
          <reference field="11" count="1" selected="0">
            <x v="1"/>
          </reference>
        </references>
      </pivotArea>
    </format>
    <format dxfId="1164">
      <pivotArea fieldPosition="0">
        <references count="7">
          <reference field="1" count="1" selected="0">
            <x v="26"/>
          </reference>
          <reference field="2" count="1" selected="0">
            <x v="0"/>
          </reference>
          <reference field="3" count="1" selected="0">
            <x v="9"/>
          </reference>
          <reference field="5" count="1" selected="0">
            <x v="60"/>
          </reference>
          <reference field="6" count="1" selected="0">
            <x v="4"/>
          </reference>
          <reference field="11" count="1" selected="0">
            <x v="1"/>
          </reference>
          <reference field="13" count="1">
            <x v="93"/>
          </reference>
        </references>
      </pivotArea>
    </format>
    <format dxfId="1163">
      <pivotArea fieldPosition="0">
        <references count="2">
          <reference field="6" count="1">
            <x v="7"/>
          </reference>
          <reference field="11" count="1" selected="0">
            <x v="1"/>
          </reference>
        </references>
      </pivotArea>
    </format>
    <format dxfId="1162">
      <pivotArea fieldPosition="0">
        <references count="4">
          <reference field="2" count="1" selected="0">
            <x v="14"/>
          </reference>
          <reference field="3" count="1">
            <x v="3"/>
          </reference>
          <reference field="6" count="1" selected="0">
            <x v="7"/>
          </reference>
          <reference field="11" count="1" selected="0">
            <x v="1"/>
          </reference>
        </references>
      </pivotArea>
    </format>
    <format dxfId="1161">
      <pivotArea fieldPosition="0">
        <references count="1">
          <reference field="11" count="1">
            <x v="2"/>
          </reference>
        </references>
      </pivotArea>
    </format>
    <format dxfId="1160">
      <pivotArea fieldPosition="0">
        <references count="2">
          <reference field="6" count="1">
            <x v="0"/>
          </reference>
          <reference field="11" count="1" selected="0">
            <x v="2"/>
          </reference>
        </references>
      </pivotArea>
    </format>
    <format dxfId="1159">
      <pivotArea fieldPosition="0">
        <references count="4">
          <reference field="2" count="1" selected="0">
            <x v="7"/>
          </reference>
          <reference field="3" count="1">
            <x v="12"/>
          </reference>
          <reference field="6" count="1" selected="0">
            <x v="0"/>
          </reference>
          <reference field="11" count="1" selected="0">
            <x v="2"/>
          </reference>
        </references>
      </pivotArea>
    </format>
    <format dxfId="1158">
      <pivotArea fieldPosition="0">
        <references count="7">
          <reference field="1" count="1" selected="0">
            <x v="93"/>
          </reference>
          <reference field="2" count="1" selected="0">
            <x v="7"/>
          </reference>
          <reference field="3" count="1" selected="0">
            <x v="12"/>
          </reference>
          <reference field="5" count="1" selected="0">
            <x v="110"/>
          </reference>
          <reference field="6" count="1" selected="0">
            <x v="0"/>
          </reference>
          <reference field="11" count="1" selected="0">
            <x v="2"/>
          </reference>
          <reference field="13" count="1">
            <x v="90"/>
          </reference>
        </references>
      </pivotArea>
    </format>
    <format dxfId="1157">
      <pivotArea fieldPosition="0">
        <references count="4">
          <reference field="2" count="1" selected="0">
            <x v="17"/>
          </reference>
          <reference field="3" count="1">
            <x v="12"/>
          </reference>
          <reference field="6" count="1" selected="0">
            <x v="0"/>
          </reference>
          <reference field="11" count="1" selected="0">
            <x v="2"/>
          </reference>
        </references>
      </pivotArea>
    </format>
    <format dxfId="1156">
      <pivotArea fieldPosition="0">
        <references count="7">
          <reference field="1" count="1" selected="0">
            <x v="5"/>
          </reference>
          <reference field="2" count="1" selected="0">
            <x v="17"/>
          </reference>
          <reference field="3" count="1" selected="0">
            <x v="12"/>
          </reference>
          <reference field="5" count="1" selected="0">
            <x v="24"/>
          </reference>
          <reference field="6" count="1" selected="0">
            <x v="0"/>
          </reference>
          <reference field="11" count="1" selected="0">
            <x v="2"/>
          </reference>
          <reference field="13" count="1">
            <x v="64"/>
          </reference>
        </references>
      </pivotArea>
    </format>
    <format dxfId="1155">
      <pivotArea fieldPosition="0">
        <references count="2">
          <reference field="6" count="1">
            <x v="4"/>
          </reference>
          <reference field="11" count="1" selected="0">
            <x v="2"/>
          </reference>
        </references>
      </pivotArea>
    </format>
    <format dxfId="1154">
      <pivotArea fieldPosition="0">
        <references count="4">
          <reference field="2" count="1" selected="0">
            <x v="0"/>
          </reference>
          <reference field="3" count="1">
            <x v="12"/>
          </reference>
          <reference field="6" count="1" selected="0">
            <x v="4"/>
          </reference>
          <reference field="11" count="1" selected="0">
            <x v="2"/>
          </reference>
        </references>
      </pivotArea>
    </format>
    <format dxfId="1153">
      <pivotArea fieldPosition="0">
        <references count="7">
          <reference field="1" count="1" selected="0">
            <x v="74"/>
          </reference>
          <reference field="2" count="1" selected="0">
            <x v="0"/>
          </reference>
          <reference field="3" count="1" selected="0">
            <x v="12"/>
          </reference>
          <reference field="5" count="1" selected="0">
            <x v="93"/>
          </reference>
          <reference field="6" count="1" selected="0">
            <x v="4"/>
          </reference>
          <reference field="11" count="1" selected="0">
            <x v="2"/>
          </reference>
          <reference field="13" count="1">
            <x v="63"/>
          </reference>
        </references>
      </pivotArea>
    </format>
    <format dxfId="1152">
      <pivotArea fieldPosition="0">
        <references count="4">
          <reference field="2" count="1" selected="0">
            <x v="17"/>
          </reference>
          <reference field="3" count="1">
            <x v="12"/>
          </reference>
          <reference field="6" count="1" selected="0">
            <x v="4"/>
          </reference>
          <reference field="11" count="1" selected="0">
            <x v="2"/>
          </reference>
        </references>
      </pivotArea>
    </format>
    <format dxfId="1151">
      <pivotArea fieldPosition="0">
        <references count="7">
          <reference field="1" count="1" selected="0">
            <x v="87"/>
          </reference>
          <reference field="2" count="1" selected="0">
            <x v="17"/>
          </reference>
          <reference field="3" count="1" selected="0">
            <x v="12"/>
          </reference>
          <reference field="5" count="1" selected="0">
            <x v="99"/>
          </reference>
          <reference field="6" count="1" selected="0">
            <x v="4"/>
          </reference>
          <reference field="11" count="1" selected="0">
            <x v="2"/>
          </reference>
          <reference field="13" count="1">
            <x v="102"/>
          </reference>
        </references>
      </pivotArea>
    </format>
    <format dxfId="1150">
      <pivotArea fieldPosition="0">
        <references count="2">
          <reference field="6" count="1">
            <x v="6"/>
          </reference>
          <reference field="11" count="1" selected="0">
            <x v="2"/>
          </reference>
        </references>
      </pivotArea>
    </format>
    <format dxfId="1149">
      <pivotArea fieldPosition="0">
        <references count="4">
          <reference field="2" count="1" selected="0">
            <x v="0"/>
          </reference>
          <reference field="3" count="1">
            <x v="12"/>
          </reference>
          <reference field="6" count="1" selected="0">
            <x v="6"/>
          </reference>
          <reference field="11" count="1" selected="0">
            <x v="2"/>
          </reference>
        </references>
      </pivotArea>
    </format>
    <format dxfId="1148">
      <pivotArea fieldPosition="0">
        <references count="7">
          <reference field="1" count="1" selected="0">
            <x v="38"/>
          </reference>
          <reference field="2" count="1" selected="0">
            <x v="0"/>
          </reference>
          <reference field="3" count="1" selected="0">
            <x v="12"/>
          </reference>
          <reference field="5" count="1" selected="0">
            <x v="37"/>
          </reference>
          <reference field="6" count="1" selected="0">
            <x v="6"/>
          </reference>
          <reference field="11" count="1" selected="0">
            <x v="2"/>
          </reference>
          <reference field="13" count="1">
            <x v="10"/>
          </reference>
        </references>
      </pivotArea>
    </format>
    <format dxfId="1147">
      <pivotArea fieldPosition="0">
        <references count="2">
          <reference field="6" count="1">
            <x v="9"/>
          </reference>
          <reference field="11" count="1" selected="0">
            <x v="7"/>
          </reference>
        </references>
      </pivotArea>
    </format>
    <format dxfId="1146">
      <pivotArea fieldPosition="0">
        <references count="4">
          <reference field="2" count="1" selected="0">
            <x v="17"/>
          </reference>
          <reference field="3" count="1">
            <x v="10"/>
          </reference>
          <reference field="6" count="1" selected="0">
            <x v="9"/>
          </reference>
          <reference field="11" count="1" selected="0">
            <x v="7"/>
          </reference>
        </references>
      </pivotArea>
    </format>
    <format dxfId="1145">
      <pivotArea fieldPosition="0">
        <references count="1">
          <reference field="11" count="1">
            <x v="8"/>
          </reference>
        </references>
      </pivotArea>
    </format>
    <format dxfId="1144">
      <pivotArea fieldPosition="0">
        <references count="1">
          <reference field="11" count="1">
            <x v="19"/>
          </reference>
        </references>
      </pivotArea>
    </format>
    <format dxfId="1143">
      <pivotArea fieldPosition="0">
        <references count="1">
          <reference field="11" count="1">
            <x v="21"/>
          </reference>
        </references>
      </pivotArea>
    </format>
    <format dxfId="1142">
      <pivotArea fieldPosition="0">
        <references count="1">
          <reference field="11" count="1">
            <x v="23"/>
          </reference>
        </references>
      </pivotArea>
    </format>
    <format dxfId="1141">
      <pivotArea fieldPosition="0">
        <references count="1">
          <reference field="11" count="1">
            <x v="27"/>
          </reference>
        </references>
      </pivotArea>
    </format>
    <format dxfId="1140">
      <pivotArea dataOnly="0" labelOnly="1" outline="0" fieldPosition="0">
        <references count="1">
          <reference field="11" count="18">
            <x v="1"/>
            <x v="2"/>
            <x v="3"/>
            <x v="4"/>
            <x v="5"/>
            <x v="6"/>
            <x v="7"/>
            <x v="8"/>
            <x v="9"/>
            <x v="11"/>
            <x v="14"/>
            <x v="16"/>
            <x v="19"/>
            <x v="20"/>
            <x v="21"/>
            <x v="22"/>
            <x v="23"/>
            <x v="27"/>
          </reference>
        </references>
      </pivotArea>
    </format>
    <format dxfId="1139">
      <pivotArea dataOnly="0" labelOnly="1" outline="0" fieldPosition="0">
        <references count="2">
          <reference field="6" count="3">
            <x v="0"/>
            <x v="4"/>
            <x v="7"/>
          </reference>
          <reference field="11" count="1" selected="0">
            <x v="1"/>
          </reference>
        </references>
      </pivotArea>
    </format>
    <format dxfId="1138">
      <pivotArea dataOnly="0" labelOnly="1" outline="0" fieldPosition="0">
        <references count="2">
          <reference field="6" count="3">
            <x v="0"/>
            <x v="4"/>
            <x v="6"/>
          </reference>
          <reference field="11" count="1" selected="0">
            <x v="2"/>
          </reference>
        </references>
      </pivotArea>
    </format>
    <format dxfId="1137">
      <pivotArea dataOnly="0" labelOnly="1" outline="0" fieldPosition="0">
        <references count="2">
          <reference field="6" count="1">
            <x v="4"/>
          </reference>
          <reference field="11" count="1" selected="0">
            <x v="3"/>
          </reference>
        </references>
      </pivotArea>
    </format>
    <format dxfId="1136">
      <pivotArea dataOnly="0" labelOnly="1" outline="0" fieldPosition="0">
        <references count="2">
          <reference field="6" count="4">
            <x v="0"/>
            <x v="4"/>
            <x v="5"/>
            <x v="17"/>
          </reference>
          <reference field="11" count="1" selected="0">
            <x v="5"/>
          </reference>
        </references>
      </pivotArea>
    </format>
    <format dxfId="1135">
      <pivotArea dataOnly="0" labelOnly="1" outline="0" fieldPosition="0">
        <references count="2">
          <reference field="6" count="2">
            <x v="9"/>
            <x v="11"/>
          </reference>
          <reference field="11" count="1" selected="0">
            <x v="7"/>
          </reference>
        </references>
      </pivotArea>
    </format>
    <format dxfId="1134">
      <pivotArea dataOnly="0" labelOnly="1" outline="0" fieldPosition="0">
        <references count="2">
          <reference field="6" count="2">
            <x v="9"/>
            <x v="10"/>
          </reference>
          <reference field="11" count="1" selected="0">
            <x v="9"/>
          </reference>
        </references>
      </pivotArea>
    </format>
    <format dxfId="1133">
      <pivotArea dataOnly="0" labelOnly="1" outline="0" fieldPosition="0">
        <references count="2">
          <reference field="6" count="1">
            <x v="0"/>
          </reference>
          <reference field="11" count="1" selected="0">
            <x v="20"/>
          </reference>
        </references>
      </pivotArea>
    </format>
    <format dxfId="1132">
      <pivotArea dataOnly="0" labelOnly="1" outline="0" fieldPosition="0">
        <references count="2">
          <reference field="6" count="1">
            <x v="0"/>
          </reference>
          <reference field="11" count="1" selected="0">
            <x v="22"/>
          </reference>
        </references>
      </pivotArea>
    </format>
    <format dxfId="1131">
      <pivotArea dataOnly="0" labelOnly="1" outline="0" fieldPosition="0">
        <references count="3">
          <reference field="2" count="5">
            <x v="0"/>
            <x v="13"/>
            <x v="15"/>
            <x v="16"/>
            <x v="17"/>
          </reference>
          <reference field="6" count="1" selected="0">
            <x v="4"/>
          </reference>
          <reference field="11" count="1" selected="0">
            <x v="1"/>
          </reference>
        </references>
      </pivotArea>
    </format>
    <format dxfId="1130">
      <pivotArea dataOnly="0" labelOnly="1" outline="0" fieldPosition="0">
        <references count="3">
          <reference field="2" count="1">
            <x v="14"/>
          </reference>
          <reference field="6" count="1" selected="0">
            <x v="7"/>
          </reference>
          <reference field="11" count="1" selected="0">
            <x v="1"/>
          </reference>
        </references>
      </pivotArea>
    </format>
    <format dxfId="1129">
      <pivotArea dataOnly="0" labelOnly="1" outline="0" fieldPosition="0">
        <references count="3">
          <reference field="2" count="2">
            <x v="7"/>
            <x v="17"/>
          </reference>
          <reference field="6" count="1" selected="0">
            <x v="0"/>
          </reference>
          <reference field="11" count="1" selected="0">
            <x v="2"/>
          </reference>
        </references>
      </pivotArea>
    </format>
    <format dxfId="1128">
      <pivotArea dataOnly="0" labelOnly="1" outline="0" fieldPosition="0">
        <references count="3">
          <reference field="2" count="2">
            <x v="0"/>
            <x v="17"/>
          </reference>
          <reference field="6" count="1" selected="0">
            <x v="4"/>
          </reference>
          <reference field="11" count="1" selected="0">
            <x v="2"/>
          </reference>
        </references>
      </pivotArea>
    </format>
    <format dxfId="1127">
      <pivotArea dataOnly="0" labelOnly="1" outline="0" fieldPosition="0">
        <references count="3">
          <reference field="2" count="1">
            <x v="0"/>
          </reference>
          <reference field="6" count="1" selected="0">
            <x v="6"/>
          </reference>
          <reference field="11" count="1" selected="0">
            <x v="2"/>
          </reference>
        </references>
      </pivotArea>
    </format>
    <format dxfId="1126">
      <pivotArea dataOnly="0" labelOnly="1" outline="0" fieldPosition="0">
        <references count="3">
          <reference field="2" count="1">
            <x v="17"/>
          </reference>
          <reference field="6" count="1" selected="0">
            <x v="9"/>
          </reference>
          <reference field="11" count="1" selected="0">
            <x v="7"/>
          </reference>
        </references>
      </pivotArea>
    </format>
    <format dxfId="1125">
      <pivotArea dataOnly="0" labelOnly="1" outline="0" fieldPosition="0">
        <references count="4">
          <reference field="2" count="1" selected="0">
            <x v="17"/>
          </reference>
          <reference field="3" count="1">
            <x v="9"/>
          </reference>
          <reference field="6" count="1" selected="0">
            <x v="0"/>
          </reference>
          <reference field="11" count="1" selected="0">
            <x v="1"/>
          </reference>
        </references>
      </pivotArea>
    </format>
    <format dxfId="1124">
      <pivotArea dataOnly="0" labelOnly="1" outline="0" fieldPosition="0">
        <references count="4">
          <reference field="2" count="1" selected="0">
            <x v="0"/>
          </reference>
          <reference field="3" count="1">
            <x v="9"/>
          </reference>
          <reference field="6" count="1" selected="0">
            <x v="4"/>
          </reference>
          <reference field="11" count="1" selected="0">
            <x v="1"/>
          </reference>
        </references>
      </pivotArea>
    </format>
    <format dxfId="1123">
      <pivotArea dataOnly="0" labelOnly="1" outline="0" fieldPosition="0">
        <references count="4">
          <reference field="2" count="1" selected="0">
            <x v="13"/>
          </reference>
          <reference field="3" count="1">
            <x v="7"/>
          </reference>
          <reference field="6" count="1" selected="0">
            <x v="4"/>
          </reference>
          <reference field="11" count="1" selected="0">
            <x v="1"/>
          </reference>
        </references>
      </pivotArea>
    </format>
    <format dxfId="1122">
      <pivotArea dataOnly="0" labelOnly="1" outline="0" fieldPosition="0">
        <references count="4">
          <reference field="2" count="1" selected="0">
            <x v="15"/>
          </reference>
          <reference field="3" count="1">
            <x v="7"/>
          </reference>
          <reference field="6" count="1" selected="0">
            <x v="4"/>
          </reference>
          <reference field="11" count="1" selected="0">
            <x v="1"/>
          </reference>
        </references>
      </pivotArea>
    </format>
    <format dxfId="1121">
      <pivotArea dataOnly="0" labelOnly="1" outline="0" fieldPosition="0">
        <references count="4">
          <reference field="2" count="1" selected="0">
            <x v="16"/>
          </reference>
          <reference field="3" count="1">
            <x v="7"/>
          </reference>
          <reference field="6" count="1" selected="0">
            <x v="4"/>
          </reference>
          <reference field="11" count="1" selected="0">
            <x v="1"/>
          </reference>
        </references>
      </pivotArea>
    </format>
    <format dxfId="1120">
      <pivotArea dataOnly="0" labelOnly="1" outline="0" fieldPosition="0">
        <references count="4">
          <reference field="2" count="1" selected="0">
            <x v="17"/>
          </reference>
          <reference field="3" count="1">
            <x v="7"/>
          </reference>
          <reference field="6" count="1" selected="0">
            <x v="4"/>
          </reference>
          <reference field="11" count="1" selected="0">
            <x v="1"/>
          </reference>
        </references>
      </pivotArea>
    </format>
    <format dxfId="1119">
      <pivotArea dataOnly="0" labelOnly="1" outline="0" fieldPosition="0">
        <references count="4">
          <reference field="2" count="1" selected="0">
            <x v="14"/>
          </reference>
          <reference field="3" count="1">
            <x v="3"/>
          </reference>
          <reference field="6" count="1" selected="0">
            <x v="7"/>
          </reference>
          <reference field="11" count="1" selected="0">
            <x v="1"/>
          </reference>
        </references>
      </pivotArea>
    </format>
    <format dxfId="1118">
      <pivotArea dataOnly="0" labelOnly="1" outline="0" fieldPosition="0">
        <references count="4">
          <reference field="2" count="1" selected="0">
            <x v="7"/>
          </reference>
          <reference field="3" count="1">
            <x v="12"/>
          </reference>
          <reference field="6" count="1" selected="0">
            <x v="0"/>
          </reference>
          <reference field="11" count="1" selected="0">
            <x v="2"/>
          </reference>
        </references>
      </pivotArea>
    </format>
    <format dxfId="1117">
      <pivotArea dataOnly="0" labelOnly="1" outline="0" fieldPosition="0">
        <references count="4">
          <reference field="2" count="1" selected="0">
            <x v="17"/>
          </reference>
          <reference field="3" count="1">
            <x v="12"/>
          </reference>
          <reference field="6" count="1" selected="0">
            <x v="0"/>
          </reference>
          <reference field="11" count="1" selected="0">
            <x v="2"/>
          </reference>
        </references>
      </pivotArea>
    </format>
    <format dxfId="1116">
      <pivotArea dataOnly="0" labelOnly="1" outline="0" fieldPosition="0">
        <references count="4">
          <reference field="2" count="1" selected="0">
            <x v="0"/>
          </reference>
          <reference field="3" count="1">
            <x v="12"/>
          </reference>
          <reference field="6" count="1" selected="0">
            <x v="4"/>
          </reference>
          <reference field="11" count="1" selected="0">
            <x v="2"/>
          </reference>
        </references>
      </pivotArea>
    </format>
    <format dxfId="1115">
      <pivotArea dataOnly="0" labelOnly="1" outline="0" fieldPosition="0">
        <references count="4">
          <reference field="2" count="1" selected="0">
            <x v="17"/>
          </reference>
          <reference field="3" count="1">
            <x v="12"/>
          </reference>
          <reference field="6" count="1" selected="0">
            <x v="4"/>
          </reference>
          <reference field="11" count="1" selected="0">
            <x v="2"/>
          </reference>
        </references>
      </pivotArea>
    </format>
    <format dxfId="1114">
      <pivotArea dataOnly="0" labelOnly="1" outline="0" fieldPosition="0">
        <references count="4">
          <reference field="2" count="1" selected="0">
            <x v="0"/>
          </reference>
          <reference field="3" count="1">
            <x v="12"/>
          </reference>
          <reference field="6" count="1" selected="0">
            <x v="6"/>
          </reference>
          <reference field="11" count="1" selected="0">
            <x v="2"/>
          </reference>
        </references>
      </pivotArea>
    </format>
    <format dxfId="1113">
      <pivotArea dataOnly="0" labelOnly="1" outline="0" fieldPosition="0">
        <references count="4">
          <reference field="2" count="1" selected="0">
            <x v="8"/>
          </reference>
          <reference field="3" count="1">
            <x v="9"/>
          </reference>
          <reference field="6" count="1" selected="0">
            <x v="4"/>
          </reference>
          <reference field="11" count="1" selected="0">
            <x v="3"/>
          </reference>
        </references>
      </pivotArea>
    </format>
    <format dxfId="1112">
      <pivotArea dataOnly="0" labelOnly="1" outline="0" fieldPosition="0">
        <references count="4">
          <reference field="2" count="1" selected="0">
            <x v="17"/>
          </reference>
          <reference field="3" count="1">
            <x v="8"/>
          </reference>
          <reference field="6" count="1" selected="0">
            <x v="0"/>
          </reference>
          <reference field="11" count="1" selected="0">
            <x v="5"/>
          </reference>
        </references>
      </pivotArea>
    </format>
    <format dxfId="1111">
      <pivotArea dataOnly="0" labelOnly="1" outline="0" fieldPosition="0">
        <references count="4">
          <reference field="2" count="1" selected="0">
            <x v="17"/>
          </reference>
          <reference field="3" count="1">
            <x v="4"/>
          </reference>
          <reference field="6" count="1" selected="0">
            <x v="4"/>
          </reference>
          <reference field="11" count="1" selected="0">
            <x v="5"/>
          </reference>
        </references>
      </pivotArea>
    </format>
    <format dxfId="1110">
      <pivotArea dataOnly="0" labelOnly="1" outline="0" fieldPosition="0">
        <references count="4">
          <reference field="2" count="1" selected="0">
            <x v="17"/>
          </reference>
          <reference field="3" count="1">
            <x v="8"/>
          </reference>
          <reference field="6" count="1" selected="0">
            <x v="5"/>
          </reference>
          <reference field="11" count="1" selected="0">
            <x v="5"/>
          </reference>
        </references>
      </pivotArea>
    </format>
    <format dxfId="1109">
      <pivotArea dataOnly="0" labelOnly="1" outline="0" fieldPosition="0">
        <references count="4">
          <reference field="2" count="1" selected="0">
            <x v="17"/>
          </reference>
          <reference field="3" count="1">
            <x v="4"/>
          </reference>
          <reference field="6" count="1" selected="0">
            <x v="17"/>
          </reference>
          <reference field="11" count="1" selected="0">
            <x v="5"/>
          </reference>
        </references>
      </pivotArea>
    </format>
    <format dxfId="1108">
      <pivotArea dataOnly="0" labelOnly="1" outline="0" fieldPosition="0">
        <references count="4">
          <reference field="2" count="1" selected="0">
            <x v="17"/>
          </reference>
          <reference field="3" count="1">
            <x v="10"/>
          </reference>
          <reference field="6" count="1" selected="0">
            <x v="9"/>
          </reference>
          <reference field="11" count="1" selected="0">
            <x v="7"/>
          </reference>
        </references>
      </pivotArea>
    </format>
    <format dxfId="1107">
      <pivotArea dataOnly="0" labelOnly="1" outline="0" fieldPosition="0">
        <references count="4">
          <reference field="2" count="1" selected="0">
            <x v="6"/>
          </reference>
          <reference field="3" count="1">
            <x v="7"/>
          </reference>
          <reference field="6" count="1" selected="0">
            <x v="11"/>
          </reference>
          <reference field="11" count="1" selected="0">
            <x v="7"/>
          </reference>
        </references>
      </pivotArea>
    </format>
    <format dxfId="1106">
      <pivotArea dataOnly="0" labelOnly="1" outline="0" fieldPosition="0">
        <references count="4">
          <reference field="2" count="1" selected="0">
            <x v="17"/>
          </reference>
          <reference field="3" count="1">
            <x v="7"/>
          </reference>
          <reference field="6" count="1" selected="0">
            <x v="9"/>
          </reference>
          <reference field="11" count="1" selected="0">
            <x v="9"/>
          </reference>
        </references>
      </pivotArea>
    </format>
    <format dxfId="1105">
      <pivotArea dataOnly="0" labelOnly="1" outline="0" fieldPosition="0">
        <references count="4">
          <reference field="2" count="1" selected="0">
            <x v="17"/>
          </reference>
          <reference field="3" count="1">
            <x v="7"/>
          </reference>
          <reference field="6" count="1" selected="0">
            <x v="10"/>
          </reference>
          <reference field="11" count="1" selected="0">
            <x v="9"/>
          </reference>
        </references>
      </pivotArea>
    </format>
    <format dxfId="1104">
      <pivotArea dataOnly="0" labelOnly="1" outline="0" fieldPosition="0">
        <references count="4">
          <reference field="2" count="1" selected="0">
            <x v="17"/>
          </reference>
          <reference field="3" count="1">
            <x v="7"/>
          </reference>
          <reference field="6" count="1" selected="0">
            <x v="0"/>
          </reference>
          <reference field="11" count="1" selected="0">
            <x v="20"/>
          </reference>
        </references>
      </pivotArea>
    </format>
    <format dxfId="1103">
      <pivotArea dataOnly="0" labelOnly="1" outline="0" fieldPosition="0">
        <references count="4">
          <reference field="2" count="1" selected="0">
            <x v="17"/>
          </reference>
          <reference field="3" count="1">
            <x v="9"/>
          </reference>
          <reference field="6" count="1" selected="0">
            <x v="0"/>
          </reference>
          <reference field="11" count="1" selected="0">
            <x v="22"/>
          </reference>
        </references>
      </pivotArea>
    </format>
    <format dxfId="1102">
      <pivotArea dataOnly="0" labelOnly="1" outline="0" fieldPosition="0">
        <references count="5">
          <reference field="1" count="1">
            <x v="26"/>
          </reference>
          <reference field="2" count="1" selected="0">
            <x v="0"/>
          </reference>
          <reference field="3" count="1" selected="0">
            <x v="9"/>
          </reference>
          <reference field="6" count="1" selected="0">
            <x v="4"/>
          </reference>
          <reference field="11" count="1" selected="0">
            <x v="1"/>
          </reference>
        </references>
      </pivotArea>
    </format>
    <format dxfId="1101">
      <pivotArea dataOnly="0" labelOnly="1" outline="0" fieldPosition="0">
        <references count="5">
          <reference field="1" count="1">
            <x v="93"/>
          </reference>
          <reference field="2" count="1" selected="0">
            <x v="7"/>
          </reference>
          <reference field="3" count="1" selected="0">
            <x v="12"/>
          </reference>
          <reference field="6" count="1" selected="0">
            <x v="0"/>
          </reference>
          <reference field="11" count="1" selected="0">
            <x v="2"/>
          </reference>
        </references>
      </pivotArea>
    </format>
    <format dxfId="1100">
      <pivotArea dataOnly="0" labelOnly="1" outline="0" fieldPosition="0">
        <references count="5">
          <reference field="1" count="1">
            <x v="5"/>
          </reference>
          <reference field="2" count="1" selected="0">
            <x v="17"/>
          </reference>
          <reference field="3" count="1" selected="0">
            <x v="12"/>
          </reference>
          <reference field="6" count="1" selected="0">
            <x v="0"/>
          </reference>
          <reference field="11" count="1" selected="0">
            <x v="2"/>
          </reference>
        </references>
      </pivotArea>
    </format>
    <format dxfId="1099">
      <pivotArea dataOnly="0" labelOnly="1" outline="0" fieldPosition="0">
        <references count="5">
          <reference field="1" count="1">
            <x v="74"/>
          </reference>
          <reference field="2" count="1" selected="0">
            <x v="0"/>
          </reference>
          <reference field="3" count="1" selected="0">
            <x v="12"/>
          </reference>
          <reference field="6" count="1" selected="0">
            <x v="4"/>
          </reference>
          <reference field="11" count="1" selected="0">
            <x v="2"/>
          </reference>
        </references>
      </pivotArea>
    </format>
    <format dxfId="1098">
      <pivotArea dataOnly="0" labelOnly="1" outline="0" fieldPosition="0">
        <references count="5">
          <reference field="1" count="1">
            <x v="87"/>
          </reference>
          <reference field="2" count="1" selected="0">
            <x v="17"/>
          </reference>
          <reference field="3" count="1" selected="0">
            <x v="12"/>
          </reference>
          <reference field="6" count="1" selected="0">
            <x v="4"/>
          </reference>
          <reference field="11" count="1" selected="0">
            <x v="2"/>
          </reference>
        </references>
      </pivotArea>
    </format>
    <format dxfId="1097">
      <pivotArea dataOnly="0" labelOnly="1" outline="0" fieldPosition="0">
        <references count="5">
          <reference field="1" count="1">
            <x v="38"/>
          </reference>
          <reference field="2" count="1" selected="0">
            <x v="0"/>
          </reference>
          <reference field="3" count="1" selected="0">
            <x v="12"/>
          </reference>
          <reference field="6" count="1" selected="0">
            <x v="6"/>
          </reference>
          <reference field="11" count="1" selected="0">
            <x v="2"/>
          </reference>
        </references>
      </pivotArea>
    </format>
    <format dxfId="1096">
      <pivotArea dataOnly="0" labelOnly="1" outline="0" fieldPosition="0">
        <references count="6">
          <reference field="1" count="1" selected="0">
            <x v="26"/>
          </reference>
          <reference field="2" count="1" selected="0">
            <x v="0"/>
          </reference>
          <reference field="3" count="1" selected="0">
            <x v="9"/>
          </reference>
          <reference field="5" count="1">
            <x v="60"/>
          </reference>
          <reference field="6" count="1" selected="0">
            <x v="4"/>
          </reference>
          <reference field="11" count="1" selected="0">
            <x v="1"/>
          </reference>
        </references>
      </pivotArea>
    </format>
    <format dxfId="1095">
      <pivotArea dataOnly="0" labelOnly="1" outline="0" fieldPosition="0">
        <references count="6">
          <reference field="1" count="1" selected="0">
            <x v="93"/>
          </reference>
          <reference field="2" count="1" selected="0">
            <x v="7"/>
          </reference>
          <reference field="3" count="1" selected="0">
            <x v="12"/>
          </reference>
          <reference field="5" count="1">
            <x v="110"/>
          </reference>
          <reference field="6" count="1" selected="0">
            <x v="0"/>
          </reference>
          <reference field="11" count="1" selected="0">
            <x v="2"/>
          </reference>
        </references>
      </pivotArea>
    </format>
    <format dxfId="1094">
      <pivotArea dataOnly="0" labelOnly="1" outline="0" fieldPosition="0">
        <references count="6">
          <reference field="1" count="1" selected="0">
            <x v="5"/>
          </reference>
          <reference field="2" count="1" selected="0">
            <x v="17"/>
          </reference>
          <reference field="3" count="1" selected="0">
            <x v="12"/>
          </reference>
          <reference field="5" count="1">
            <x v="24"/>
          </reference>
          <reference field="6" count="1" selected="0">
            <x v="0"/>
          </reference>
          <reference field="11" count="1" selected="0">
            <x v="2"/>
          </reference>
        </references>
      </pivotArea>
    </format>
    <format dxfId="1093">
      <pivotArea dataOnly="0" labelOnly="1" outline="0" fieldPosition="0">
        <references count="6">
          <reference field="1" count="1" selected="0">
            <x v="74"/>
          </reference>
          <reference field="2" count="1" selected="0">
            <x v="0"/>
          </reference>
          <reference field="3" count="1" selected="0">
            <x v="12"/>
          </reference>
          <reference field="5" count="1">
            <x v="93"/>
          </reference>
          <reference field="6" count="1" selected="0">
            <x v="4"/>
          </reference>
          <reference field="11" count="1" selected="0">
            <x v="2"/>
          </reference>
        </references>
      </pivotArea>
    </format>
    <format dxfId="1092">
      <pivotArea dataOnly="0" labelOnly="1" outline="0" fieldPosition="0">
        <references count="6">
          <reference field="1" count="1" selected="0">
            <x v="87"/>
          </reference>
          <reference field="2" count="1" selected="0">
            <x v="17"/>
          </reference>
          <reference field="3" count="1" selected="0">
            <x v="12"/>
          </reference>
          <reference field="5" count="1">
            <x v="99"/>
          </reference>
          <reference field="6" count="1" selected="0">
            <x v="4"/>
          </reference>
          <reference field="11" count="1" selected="0">
            <x v="2"/>
          </reference>
        </references>
      </pivotArea>
    </format>
    <format dxfId="1091">
      <pivotArea dataOnly="0" labelOnly="1" outline="0" fieldPosition="0">
        <references count="6">
          <reference field="1" count="1" selected="0">
            <x v="38"/>
          </reference>
          <reference field="2" count="1" selected="0">
            <x v="0"/>
          </reference>
          <reference field="3" count="1" selected="0">
            <x v="12"/>
          </reference>
          <reference field="5" count="1">
            <x v="37"/>
          </reference>
          <reference field="6" count="1" selected="0">
            <x v="6"/>
          </reference>
          <reference field="11" count="1" selected="0">
            <x v="2"/>
          </reference>
        </references>
      </pivotArea>
    </format>
    <format dxfId="1090">
      <pivotArea dataOnly="0" labelOnly="1" outline="0" fieldPosition="0">
        <references count="7">
          <reference field="1" count="1" selected="0">
            <x v="26"/>
          </reference>
          <reference field="2" count="1" selected="0">
            <x v="0"/>
          </reference>
          <reference field="3" count="1" selected="0">
            <x v="9"/>
          </reference>
          <reference field="5" count="1" selected="0">
            <x v="60"/>
          </reference>
          <reference field="6" count="1" selected="0">
            <x v="4"/>
          </reference>
          <reference field="11" count="1" selected="0">
            <x v="1"/>
          </reference>
          <reference field="13" count="1">
            <x v="93"/>
          </reference>
        </references>
      </pivotArea>
    </format>
    <format dxfId="1089">
      <pivotArea dataOnly="0" labelOnly="1" outline="0" fieldPosition="0">
        <references count="7">
          <reference field="1" count="1" selected="0">
            <x v="93"/>
          </reference>
          <reference field="2" count="1" selected="0">
            <x v="7"/>
          </reference>
          <reference field="3" count="1" selected="0">
            <x v="12"/>
          </reference>
          <reference field="5" count="1" selected="0">
            <x v="110"/>
          </reference>
          <reference field="6" count="1" selected="0">
            <x v="0"/>
          </reference>
          <reference field="11" count="1" selected="0">
            <x v="2"/>
          </reference>
          <reference field="13" count="1">
            <x v="90"/>
          </reference>
        </references>
      </pivotArea>
    </format>
    <format dxfId="1088">
      <pivotArea dataOnly="0" labelOnly="1" outline="0" fieldPosition="0">
        <references count="7">
          <reference field="1" count="1" selected="0">
            <x v="5"/>
          </reference>
          <reference field="2" count="1" selected="0">
            <x v="17"/>
          </reference>
          <reference field="3" count="1" selected="0">
            <x v="12"/>
          </reference>
          <reference field="5" count="1" selected="0">
            <x v="24"/>
          </reference>
          <reference field="6" count="1" selected="0">
            <x v="0"/>
          </reference>
          <reference field="11" count="1" selected="0">
            <x v="2"/>
          </reference>
          <reference field="13" count="1">
            <x v="64"/>
          </reference>
        </references>
      </pivotArea>
    </format>
    <format dxfId="1087">
      <pivotArea dataOnly="0" labelOnly="1" outline="0" fieldPosition="0">
        <references count="7">
          <reference field="1" count="1" selected="0">
            <x v="74"/>
          </reference>
          <reference field="2" count="1" selected="0">
            <x v="0"/>
          </reference>
          <reference field="3" count="1" selected="0">
            <x v="12"/>
          </reference>
          <reference field="5" count="1" selected="0">
            <x v="93"/>
          </reference>
          <reference field="6" count="1" selected="0">
            <x v="4"/>
          </reference>
          <reference field="11" count="1" selected="0">
            <x v="2"/>
          </reference>
          <reference field="13" count="1">
            <x v="63"/>
          </reference>
        </references>
      </pivotArea>
    </format>
    <format dxfId="1086">
      <pivotArea dataOnly="0" labelOnly="1" outline="0" fieldPosition="0">
        <references count="7">
          <reference field="1" count="1" selected="0">
            <x v="87"/>
          </reference>
          <reference field="2" count="1" selected="0">
            <x v="17"/>
          </reference>
          <reference field="3" count="1" selected="0">
            <x v="12"/>
          </reference>
          <reference field="5" count="1" selected="0">
            <x v="99"/>
          </reference>
          <reference field="6" count="1" selected="0">
            <x v="4"/>
          </reference>
          <reference field="11" count="1" selected="0">
            <x v="2"/>
          </reference>
          <reference field="13" count="1">
            <x v="102"/>
          </reference>
        </references>
      </pivotArea>
    </format>
    <format dxfId="1085">
      <pivotArea dataOnly="0" labelOnly="1" outline="0" fieldPosition="0">
        <references count="7">
          <reference field="1" count="1" selected="0">
            <x v="38"/>
          </reference>
          <reference field="2" count="1" selected="0">
            <x v="0"/>
          </reference>
          <reference field="3" count="1" selected="0">
            <x v="12"/>
          </reference>
          <reference field="5" count="1" selected="0">
            <x v="37"/>
          </reference>
          <reference field="6" count="1" selected="0">
            <x v="6"/>
          </reference>
          <reference field="11" count="1" selected="0">
            <x v="2"/>
          </reference>
          <reference field="13" count="1">
            <x v="10"/>
          </reference>
        </references>
      </pivotArea>
    </format>
    <format dxfId="1084">
      <pivotArea field="3" type="button" dataOnly="0" labelOnly="1" outline="0" axis="axisRow" fieldPosition="3"/>
    </format>
    <format dxfId="1083">
      <pivotArea dataOnly="0" labelOnly="1" outline="0" offset="D256" fieldPosition="0">
        <references count="1">
          <reference field="11" count="1">
            <x v="1"/>
          </reference>
        </references>
      </pivotArea>
    </format>
    <format dxfId="1082">
      <pivotArea dataOnly="0" labelOnly="1" outline="0" offset="D256" fieldPosition="0">
        <references count="1">
          <reference field="11" count="1">
            <x v="2"/>
          </reference>
        </references>
      </pivotArea>
    </format>
    <format dxfId="1081">
      <pivotArea dataOnly="0" labelOnly="1" outline="0" offset="D256" fieldPosition="0">
        <references count="1">
          <reference field="11" count="1">
            <x v="3"/>
          </reference>
        </references>
      </pivotArea>
    </format>
    <format dxfId="1080">
      <pivotArea dataOnly="0" labelOnly="1" outline="0" offset="D256" fieldPosition="0">
        <references count="1">
          <reference field="11" count="1">
            <x v="4"/>
          </reference>
        </references>
      </pivotArea>
    </format>
    <format dxfId="1079">
      <pivotArea dataOnly="0" labelOnly="1" outline="0" offset="D256" fieldPosition="0">
        <references count="1">
          <reference field="11" count="1">
            <x v="5"/>
          </reference>
        </references>
      </pivotArea>
    </format>
    <format dxfId="1078">
      <pivotArea dataOnly="0" labelOnly="1" outline="0" offset="D256" fieldPosition="0">
        <references count="1">
          <reference field="11" count="1">
            <x v="6"/>
          </reference>
        </references>
      </pivotArea>
    </format>
    <format dxfId="1077">
      <pivotArea dataOnly="0" labelOnly="1" outline="0" offset="D256" fieldPosition="0">
        <references count="1">
          <reference field="11" count="1">
            <x v="7"/>
          </reference>
        </references>
      </pivotArea>
    </format>
    <format dxfId="1076">
      <pivotArea dataOnly="0" labelOnly="1" outline="0" offset="D256" fieldPosition="0">
        <references count="1">
          <reference field="11" count="1">
            <x v="8"/>
          </reference>
        </references>
      </pivotArea>
    </format>
    <format dxfId="1075">
      <pivotArea dataOnly="0" labelOnly="1" outline="0" offset="D256" fieldPosition="0">
        <references count="1">
          <reference field="11" count="1">
            <x v="9"/>
          </reference>
        </references>
      </pivotArea>
    </format>
    <format dxfId="1074">
      <pivotArea dataOnly="0" labelOnly="1" outline="0" offset="D256" fieldPosition="0">
        <references count="1">
          <reference field="11" count="1">
            <x v="11"/>
          </reference>
        </references>
      </pivotArea>
    </format>
    <format dxfId="1073">
      <pivotArea dataOnly="0" labelOnly="1" outline="0" offset="D256" fieldPosition="0">
        <references count="1">
          <reference field="11" count="1">
            <x v="14"/>
          </reference>
        </references>
      </pivotArea>
    </format>
    <format dxfId="1072">
      <pivotArea dataOnly="0" labelOnly="1" outline="0" offset="D256" fieldPosition="0">
        <references count="1">
          <reference field="11" count="1">
            <x v="16"/>
          </reference>
        </references>
      </pivotArea>
    </format>
    <format dxfId="1071">
      <pivotArea dataOnly="0" labelOnly="1" outline="0" offset="D256" fieldPosition="0">
        <references count="1">
          <reference field="11" count="1">
            <x v="19"/>
          </reference>
        </references>
      </pivotArea>
    </format>
    <format dxfId="1070">
      <pivotArea dataOnly="0" labelOnly="1" outline="0" offset="D256" fieldPosition="0">
        <references count="1">
          <reference field="11" count="1">
            <x v="20"/>
          </reference>
        </references>
      </pivotArea>
    </format>
    <format dxfId="1069">
      <pivotArea dataOnly="0" labelOnly="1" outline="0" offset="D256" fieldPosition="0">
        <references count="1">
          <reference field="11" count="1">
            <x v="21"/>
          </reference>
        </references>
      </pivotArea>
    </format>
    <format dxfId="1068">
      <pivotArea dataOnly="0" labelOnly="1" outline="0" offset="D256" fieldPosition="0">
        <references count="1">
          <reference field="11" count="1">
            <x v="22"/>
          </reference>
        </references>
      </pivotArea>
    </format>
    <format dxfId="1067">
      <pivotArea dataOnly="0" labelOnly="1" outline="0" offset="D256" fieldPosition="0">
        <references count="1">
          <reference field="11" count="1">
            <x v="23"/>
          </reference>
        </references>
      </pivotArea>
    </format>
    <format dxfId="1066">
      <pivotArea dataOnly="0" labelOnly="1" outline="0" offset="D256" fieldPosition="0">
        <references count="1">
          <reference field="11" count="1">
            <x v="27"/>
          </reference>
        </references>
      </pivotArea>
    </format>
    <format dxfId="1065">
      <pivotArea dataOnly="0" labelOnly="1" grandRow="1" outline="0" offset="D256" fieldPosition="0"/>
    </format>
    <format dxfId="1064">
      <pivotArea dataOnly="0" labelOnly="1" outline="0" offset="C256" fieldPosition="0">
        <references count="2">
          <reference field="6" count="1">
            <x v="0"/>
          </reference>
          <reference field="11" count="1" selected="0">
            <x v="1"/>
          </reference>
        </references>
      </pivotArea>
    </format>
    <format dxfId="1063">
      <pivotArea dataOnly="0" labelOnly="1" outline="0" offset="C256" fieldPosition="0">
        <references count="2">
          <reference field="6" count="1">
            <x v="4"/>
          </reference>
          <reference field="11" count="1" selected="0">
            <x v="1"/>
          </reference>
        </references>
      </pivotArea>
    </format>
    <format dxfId="1062">
      <pivotArea dataOnly="0" labelOnly="1" outline="0" offset="C256" fieldPosition="0">
        <references count="2">
          <reference field="6" count="1">
            <x v="7"/>
          </reference>
          <reference field="11" count="1" selected="0">
            <x v="1"/>
          </reference>
        </references>
      </pivotArea>
    </format>
    <format dxfId="1061">
      <pivotArea dataOnly="0" labelOnly="1" outline="0" offset="C256" fieldPosition="0">
        <references count="2">
          <reference field="6" count="1">
            <x v="0"/>
          </reference>
          <reference field="11" count="1" selected="0">
            <x v="2"/>
          </reference>
        </references>
      </pivotArea>
    </format>
    <format dxfId="1060">
      <pivotArea dataOnly="0" labelOnly="1" outline="0" offset="C256" fieldPosition="0">
        <references count="2">
          <reference field="6" count="1">
            <x v="4"/>
          </reference>
          <reference field="11" count="1" selected="0">
            <x v="2"/>
          </reference>
        </references>
      </pivotArea>
    </format>
    <format dxfId="1059">
      <pivotArea dataOnly="0" labelOnly="1" outline="0" offset="C256" fieldPosition="0">
        <references count="2">
          <reference field="6" count="1">
            <x v="6"/>
          </reference>
          <reference field="11" count="1" selected="0">
            <x v="2"/>
          </reference>
        </references>
      </pivotArea>
    </format>
    <format dxfId="1058">
      <pivotArea dataOnly="0" labelOnly="1" outline="0" offset="C256" fieldPosition="0">
        <references count="2">
          <reference field="6" count="1">
            <x v="4"/>
          </reference>
          <reference field="11" count="1" selected="0">
            <x v="3"/>
          </reference>
        </references>
      </pivotArea>
    </format>
    <format dxfId="1057">
      <pivotArea dataOnly="0" labelOnly="1" outline="0" offset="C256" fieldPosition="0">
        <references count="2">
          <reference field="6" count="1">
            <x v="0"/>
          </reference>
          <reference field="11" count="1" selected="0">
            <x v="5"/>
          </reference>
        </references>
      </pivotArea>
    </format>
    <format dxfId="1056">
      <pivotArea dataOnly="0" labelOnly="1" outline="0" offset="C256" fieldPosition="0">
        <references count="2">
          <reference field="6" count="1">
            <x v="4"/>
          </reference>
          <reference field="11" count="1" selected="0">
            <x v="5"/>
          </reference>
        </references>
      </pivotArea>
    </format>
    <format dxfId="1055">
      <pivotArea dataOnly="0" labelOnly="1" outline="0" offset="C256" fieldPosition="0">
        <references count="2">
          <reference field="6" count="1">
            <x v="5"/>
          </reference>
          <reference field="11" count="1" selected="0">
            <x v="5"/>
          </reference>
        </references>
      </pivotArea>
    </format>
    <format dxfId="1054">
      <pivotArea dataOnly="0" labelOnly="1" outline="0" offset="C256" fieldPosition="0">
        <references count="2">
          <reference field="6" count="1">
            <x v="17"/>
          </reference>
          <reference field="11" count="1" selected="0">
            <x v="5"/>
          </reference>
        </references>
      </pivotArea>
    </format>
    <format dxfId="1053">
      <pivotArea dataOnly="0" labelOnly="1" outline="0" offset="C256" fieldPosition="0">
        <references count="2">
          <reference field="6" count="1">
            <x v="9"/>
          </reference>
          <reference field="11" count="1" selected="0">
            <x v="7"/>
          </reference>
        </references>
      </pivotArea>
    </format>
    <format dxfId="1052">
      <pivotArea dataOnly="0" labelOnly="1" outline="0" offset="C256" fieldPosition="0">
        <references count="2">
          <reference field="6" count="1">
            <x v="11"/>
          </reference>
          <reference field="11" count="1" selected="0">
            <x v="7"/>
          </reference>
        </references>
      </pivotArea>
    </format>
    <format dxfId="1051">
      <pivotArea dataOnly="0" labelOnly="1" outline="0" offset="C256" fieldPosition="0">
        <references count="2">
          <reference field="6" count="1">
            <x v="9"/>
          </reference>
          <reference field="11" count="1" selected="0">
            <x v="9"/>
          </reference>
        </references>
      </pivotArea>
    </format>
    <format dxfId="1050">
      <pivotArea dataOnly="0" labelOnly="1" outline="0" offset="C256" fieldPosition="0">
        <references count="2">
          <reference field="6" count="1">
            <x v="10"/>
          </reference>
          <reference field="11" count="1" selected="0">
            <x v="9"/>
          </reference>
        </references>
      </pivotArea>
    </format>
    <format dxfId="1049">
      <pivotArea dataOnly="0" labelOnly="1" outline="0" offset="C256" fieldPosition="0">
        <references count="2">
          <reference field="6" count="1">
            <x v="0"/>
          </reference>
          <reference field="11" count="1" selected="0">
            <x v="20"/>
          </reference>
        </references>
      </pivotArea>
    </format>
    <format dxfId="1048">
      <pivotArea dataOnly="0" labelOnly="1" outline="0" offset="C256" fieldPosition="0">
        <references count="2">
          <reference field="6" count="1">
            <x v="0"/>
          </reference>
          <reference field="11" count="1" selected="0">
            <x v="22"/>
          </reference>
        </references>
      </pivotArea>
    </format>
    <format dxfId="1047">
      <pivotArea dataOnly="0" labelOnly="1" outline="0" fieldPosition="0">
        <references count="4">
          <reference field="2" count="1" selected="0">
            <x v="17"/>
          </reference>
          <reference field="3" count="1">
            <x v="9"/>
          </reference>
          <reference field="6" count="1" selected="0">
            <x v="0"/>
          </reference>
          <reference field="11" count="1" selected="0">
            <x v="1"/>
          </reference>
        </references>
      </pivotArea>
    </format>
    <format dxfId="1046">
      <pivotArea dataOnly="0" labelOnly="1" outline="0" fieldPosition="0">
        <references count="4">
          <reference field="2" count="1" selected="0">
            <x v="13"/>
          </reference>
          <reference field="3" count="1">
            <x v="7"/>
          </reference>
          <reference field="6" count="1" selected="0">
            <x v="4"/>
          </reference>
          <reference field="11" count="1" selected="0">
            <x v="1"/>
          </reference>
        </references>
      </pivotArea>
    </format>
    <format dxfId="1045">
      <pivotArea dataOnly="0" labelOnly="1" outline="0" fieldPosition="0">
        <references count="4">
          <reference field="2" count="1" selected="0">
            <x v="15"/>
          </reference>
          <reference field="3" count="1">
            <x v="7"/>
          </reference>
          <reference field="6" count="1" selected="0">
            <x v="4"/>
          </reference>
          <reference field="11" count="1" selected="0">
            <x v="1"/>
          </reference>
        </references>
      </pivotArea>
    </format>
    <format dxfId="1044">
      <pivotArea dataOnly="0" labelOnly="1" outline="0" fieldPosition="0">
        <references count="4">
          <reference field="2" count="1" selected="0">
            <x v="16"/>
          </reference>
          <reference field="3" count="1">
            <x v="7"/>
          </reference>
          <reference field="6" count="1" selected="0">
            <x v="4"/>
          </reference>
          <reference field="11" count="1" selected="0">
            <x v="1"/>
          </reference>
        </references>
      </pivotArea>
    </format>
    <format dxfId="1043">
      <pivotArea dataOnly="0" labelOnly="1" outline="0" fieldPosition="0">
        <references count="4">
          <reference field="2" count="1" selected="0">
            <x v="17"/>
          </reference>
          <reference field="3" count="1">
            <x v="9"/>
          </reference>
          <reference field="6" count="1" selected="0">
            <x v="4"/>
          </reference>
          <reference field="11" count="1" selected="0">
            <x v="1"/>
          </reference>
        </references>
      </pivotArea>
    </format>
    <format dxfId="1042">
      <pivotArea dataOnly="0" labelOnly="1" outline="0" fieldPosition="0">
        <references count="4">
          <reference field="2" count="1" selected="0">
            <x v="17"/>
          </reference>
          <reference field="3" count="1">
            <x v="7"/>
          </reference>
          <reference field="6" count="1" selected="0">
            <x v="4"/>
          </reference>
          <reference field="11" count="1" selected="0">
            <x v="1"/>
          </reference>
        </references>
      </pivotArea>
    </format>
    <format dxfId="1041">
      <pivotArea dataOnly="0" labelOnly="1" outline="0" offset="A256" fieldPosition="0">
        <references count="4">
          <reference field="2" count="1" selected="0">
            <x v="14"/>
          </reference>
          <reference field="3" count="1">
            <x v="3"/>
          </reference>
          <reference field="6" count="1" selected="0">
            <x v="7"/>
          </reference>
          <reference field="11" count="1" selected="0">
            <x v="1"/>
          </reference>
        </references>
      </pivotArea>
    </format>
    <format dxfId="1040">
      <pivotArea dataOnly="0" labelOnly="1" outline="0" fieldPosition="0">
        <references count="4">
          <reference field="2" count="1" selected="0">
            <x v="7"/>
          </reference>
          <reference field="3" count="1">
            <x v="12"/>
          </reference>
          <reference field="6" count="1" selected="0">
            <x v="0"/>
          </reference>
          <reference field="11" count="1" selected="0">
            <x v="2"/>
          </reference>
        </references>
      </pivotArea>
    </format>
    <format dxfId="1039">
      <pivotArea dataOnly="0" labelOnly="1" outline="0" fieldPosition="0">
        <references count="4">
          <reference field="2" count="1" selected="0">
            <x v="17"/>
          </reference>
          <reference field="3" count="1">
            <x v="12"/>
          </reference>
          <reference field="6" count="1" selected="0">
            <x v="0"/>
          </reference>
          <reference field="11" count="1" selected="0">
            <x v="2"/>
          </reference>
        </references>
      </pivotArea>
    </format>
    <format dxfId="1038">
      <pivotArea dataOnly="0" labelOnly="1" outline="0" fieldPosition="0">
        <references count="4">
          <reference field="2" count="1" selected="0">
            <x v="17"/>
          </reference>
          <reference field="3" count="1">
            <x v="12"/>
          </reference>
          <reference field="6" count="1" selected="0">
            <x v="4"/>
          </reference>
          <reference field="11" count="1" selected="0">
            <x v="2"/>
          </reference>
        </references>
      </pivotArea>
    </format>
    <format dxfId="1037">
      <pivotArea dataOnly="0" labelOnly="1" outline="0" fieldPosition="0">
        <references count="4">
          <reference field="2" count="1" selected="0">
            <x v="17"/>
          </reference>
          <reference field="3" count="1">
            <x v="12"/>
          </reference>
          <reference field="6" count="1" selected="0">
            <x v="6"/>
          </reference>
          <reference field="11" count="1" selected="0">
            <x v="2"/>
          </reference>
        </references>
      </pivotArea>
    </format>
    <format dxfId="1036">
      <pivotArea dataOnly="0" labelOnly="1" outline="0" fieldPosition="0">
        <references count="4">
          <reference field="2" count="1" selected="0">
            <x v="8"/>
          </reference>
          <reference field="3" count="1">
            <x v="9"/>
          </reference>
          <reference field="6" count="1" selected="0">
            <x v="4"/>
          </reference>
          <reference field="11" count="1" selected="0">
            <x v="3"/>
          </reference>
        </references>
      </pivotArea>
    </format>
    <format dxfId="1035">
      <pivotArea dataOnly="0" labelOnly="1" outline="0" offset="A256" fieldPosition="0">
        <references count="4">
          <reference field="2" count="1" selected="0">
            <x v="17"/>
          </reference>
          <reference field="3" count="1">
            <x v="8"/>
          </reference>
          <reference field="6" count="1" selected="0">
            <x v="0"/>
          </reference>
          <reference field="11" count="1" selected="0">
            <x v="5"/>
          </reference>
        </references>
      </pivotArea>
    </format>
    <format dxfId="1034">
      <pivotArea dataOnly="0" labelOnly="1" outline="0" fieldPosition="0">
        <references count="4">
          <reference field="2" count="1" selected="0">
            <x v="17"/>
          </reference>
          <reference field="3" count="1">
            <x v="4"/>
          </reference>
          <reference field="6" count="1" selected="0">
            <x v="4"/>
          </reference>
          <reference field="11" count="1" selected="0">
            <x v="5"/>
          </reference>
        </references>
      </pivotArea>
    </format>
    <format dxfId="1033">
      <pivotArea dataOnly="0" labelOnly="1" outline="0" offset="A256" fieldPosition="0">
        <references count="4">
          <reference field="2" count="1" selected="0">
            <x v="17"/>
          </reference>
          <reference field="3" count="1">
            <x v="8"/>
          </reference>
          <reference field="6" count="1" selected="0">
            <x v="5"/>
          </reference>
          <reference field="11" count="1" selected="0">
            <x v="5"/>
          </reference>
        </references>
      </pivotArea>
    </format>
    <format dxfId="1032">
      <pivotArea dataOnly="0" labelOnly="1" outline="0" fieldPosition="0">
        <references count="4">
          <reference field="2" count="1" selected="0">
            <x v="17"/>
          </reference>
          <reference field="3" count="1">
            <x v="4"/>
          </reference>
          <reference field="6" count="1" selected="0">
            <x v="17"/>
          </reference>
          <reference field="11" count="1" selected="0">
            <x v="5"/>
          </reference>
        </references>
      </pivotArea>
    </format>
    <format dxfId="1031">
      <pivotArea dataOnly="0" labelOnly="1" outline="0" offset="A256" fieldPosition="0">
        <references count="4">
          <reference field="2" count="1" selected="0">
            <x v="17"/>
          </reference>
          <reference field="3" count="1">
            <x v="10"/>
          </reference>
          <reference field="6" count="1" selected="0">
            <x v="9"/>
          </reference>
          <reference field="11" count="1" selected="0">
            <x v="7"/>
          </reference>
        </references>
      </pivotArea>
    </format>
    <format dxfId="1030">
      <pivotArea dataOnly="0" labelOnly="1" outline="0" fieldPosition="0">
        <references count="4">
          <reference field="2" count="1" selected="0">
            <x v="6"/>
          </reference>
          <reference field="3" count="1">
            <x v="7"/>
          </reference>
          <reference field="6" count="1" selected="0">
            <x v="11"/>
          </reference>
          <reference field="11" count="1" selected="0">
            <x v="7"/>
          </reference>
        </references>
      </pivotArea>
    </format>
    <format dxfId="1029">
      <pivotArea dataOnly="0" labelOnly="1" outline="0" fieldPosition="0">
        <references count="4">
          <reference field="2" count="1" selected="0">
            <x v="17"/>
          </reference>
          <reference field="3" count="1">
            <x v="7"/>
          </reference>
          <reference field="6" count="1" selected="0">
            <x v="9"/>
          </reference>
          <reference field="11" count="1" selected="0">
            <x v="9"/>
          </reference>
        </references>
      </pivotArea>
    </format>
    <format dxfId="1028">
      <pivotArea dataOnly="0" labelOnly="1" outline="0" fieldPosition="0">
        <references count="4">
          <reference field="2" count="1" selected="0">
            <x v="17"/>
          </reference>
          <reference field="3" count="1">
            <x v="7"/>
          </reference>
          <reference field="6" count="1" selected="0">
            <x v="10"/>
          </reference>
          <reference field="11" count="1" selected="0">
            <x v="9"/>
          </reference>
        </references>
      </pivotArea>
    </format>
    <format dxfId="1027">
      <pivotArea dataOnly="0" labelOnly="1" outline="0" fieldPosition="0">
        <references count="4">
          <reference field="2" count="1" selected="0">
            <x v="17"/>
          </reference>
          <reference field="3" count="1">
            <x v="7"/>
          </reference>
          <reference field="6" count="1" selected="0">
            <x v="0"/>
          </reference>
          <reference field="11" count="1" selected="0">
            <x v="20"/>
          </reference>
        </references>
      </pivotArea>
    </format>
    <format dxfId="1026">
      <pivotArea dataOnly="0" labelOnly="1" outline="0" fieldPosition="0">
        <references count="4">
          <reference field="2" count="1" selected="0">
            <x v="17"/>
          </reference>
          <reference field="3" count="1">
            <x v="9"/>
          </reference>
          <reference field="6" count="1" selected="0">
            <x v="0"/>
          </reference>
          <reference field="11" count="1" selected="0">
            <x v="22"/>
          </reference>
        </references>
      </pivotArea>
    </format>
    <format dxfId="1025">
      <pivotArea fieldPosition="0">
        <references count="1">
          <reference field="11" count="1">
            <x v="1"/>
          </reference>
        </references>
      </pivotArea>
    </format>
    <format dxfId="1024">
      <pivotArea fieldPosition="0">
        <references count="2">
          <reference field="6" count="1">
            <x v="0"/>
          </reference>
          <reference field="11" count="1" selected="0">
            <x v="1"/>
          </reference>
        </references>
      </pivotArea>
    </format>
    <format dxfId="1023">
      <pivotArea fieldPosition="0">
        <references count="4">
          <reference field="2" count="1" selected="0">
            <x v="17"/>
          </reference>
          <reference field="3" count="1">
            <x v="9"/>
          </reference>
          <reference field="6" count="1" selected="0">
            <x v="0"/>
          </reference>
          <reference field="11" count="1" selected="0">
            <x v="1"/>
          </reference>
        </references>
      </pivotArea>
    </format>
    <format dxfId="1022">
      <pivotArea fieldPosition="0">
        <references count="7">
          <reference field="1" count="1" selected="0">
            <x v="94"/>
          </reference>
          <reference field="2" count="1" selected="0">
            <x v="17"/>
          </reference>
          <reference field="3" count="1" selected="0">
            <x v="9"/>
          </reference>
          <reference field="5" count="1" selected="0">
            <x v="112"/>
          </reference>
          <reference field="6" count="1" selected="0">
            <x v="0"/>
          </reference>
          <reference field="11" count="1" selected="0">
            <x v="1"/>
          </reference>
          <reference field="13" count="1">
            <x v="85"/>
          </reference>
        </references>
      </pivotArea>
    </format>
    <format dxfId="1021">
      <pivotArea fieldPosition="0">
        <references count="2">
          <reference field="6" count="1">
            <x v="4"/>
          </reference>
          <reference field="11" count="1" selected="0">
            <x v="1"/>
          </reference>
        </references>
      </pivotArea>
    </format>
    <format dxfId="1020">
      <pivotArea fieldPosition="0">
        <references count="4">
          <reference field="2" count="1" selected="0">
            <x v="13"/>
          </reference>
          <reference field="3" count="1">
            <x v="7"/>
          </reference>
          <reference field="6" count="1" selected="0">
            <x v="4"/>
          </reference>
          <reference field="11" count="1" selected="0">
            <x v="1"/>
          </reference>
        </references>
      </pivotArea>
    </format>
    <format dxfId="1019">
      <pivotArea fieldPosition="0">
        <references count="7">
          <reference field="1" count="1" selected="0">
            <x v="97"/>
          </reference>
          <reference field="2" count="1" selected="0">
            <x v="13"/>
          </reference>
          <reference field="3" count="1" selected="0">
            <x v="7"/>
          </reference>
          <reference field="5" count="1" selected="0">
            <x v="16"/>
          </reference>
          <reference field="6" count="1" selected="0">
            <x v="4"/>
          </reference>
          <reference field="11" count="1" selected="0">
            <x v="1"/>
          </reference>
          <reference field="13" count="1">
            <x v="12"/>
          </reference>
        </references>
      </pivotArea>
    </format>
    <format dxfId="1018">
      <pivotArea fieldPosition="0">
        <references count="4">
          <reference field="2" count="1" selected="0">
            <x v="15"/>
          </reference>
          <reference field="3" count="1">
            <x v="7"/>
          </reference>
          <reference field="6" count="1" selected="0">
            <x v="4"/>
          </reference>
          <reference field="11" count="1" selected="0">
            <x v="1"/>
          </reference>
        </references>
      </pivotArea>
    </format>
    <format dxfId="1017">
      <pivotArea fieldPosition="0">
        <references count="7">
          <reference field="1" count="1" selected="0">
            <x v="85"/>
          </reference>
          <reference field="2" count="1" selected="0">
            <x v="15"/>
          </reference>
          <reference field="3" count="1" selected="0">
            <x v="7"/>
          </reference>
          <reference field="5" count="1" selected="0">
            <x v="11"/>
          </reference>
          <reference field="6" count="1" selected="0">
            <x v="4"/>
          </reference>
          <reference field="11" count="1" selected="0">
            <x v="1"/>
          </reference>
          <reference field="13" count="1">
            <x v="13"/>
          </reference>
        </references>
      </pivotArea>
    </format>
    <format dxfId="1016">
      <pivotArea fieldPosition="0">
        <references count="4">
          <reference field="2" count="1" selected="0">
            <x v="16"/>
          </reference>
          <reference field="3" count="1">
            <x v="7"/>
          </reference>
          <reference field="6" count="1" selected="0">
            <x v="4"/>
          </reference>
          <reference field="11" count="1" selected="0">
            <x v="1"/>
          </reference>
        </references>
      </pivotArea>
    </format>
    <format dxfId="1015">
      <pivotArea fieldPosition="0">
        <references count="7">
          <reference field="1" count="1" selected="0">
            <x v="86"/>
          </reference>
          <reference field="2" count="1" selected="0">
            <x v="16"/>
          </reference>
          <reference field="3" count="1" selected="0">
            <x v="7"/>
          </reference>
          <reference field="5" count="1" selected="0">
            <x v="26"/>
          </reference>
          <reference field="6" count="1" selected="0">
            <x v="4"/>
          </reference>
          <reference field="11" count="1" selected="0">
            <x v="1"/>
          </reference>
          <reference field="13" count="1">
            <x v="7"/>
          </reference>
        </references>
      </pivotArea>
    </format>
    <format dxfId="1014">
      <pivotArea fieldPosition="0">
        <references count="4">
          <reference field="2" count="1" selected="0">
            <x v="17"/>
          </reference>
          <reference field="3" count="1">
            <x v="7"/>
          </reference>
          <reference field="6" count="1" selected="0">
            <x v="4"/>
          </reference>
          <reference field="11" count="1" selected="0">
            <x v="1"/>
          </reference>
        </references>
      </pivotArea>
    </format>
    <format dxfId="1013">
      <pivotArea fieldPosition="0">
        <references count="7">
          <reference field="1" count="1" selected="0">
            <x v="15"/>
          </reference>
          <reference field="2" count="1" selected="0">
            <x v="17"/>
          </reference>
          <reference field="3" count="1" selected="0">
            <x v="7"/>
          </reference>
          <reference field="5" count="1" selected="0">
            <x v="28"/>
          </reference>
          <reference field="6" count="1" selected="0">
            <x v="4"/>
          </reference>
          <reference field="11" count="1" selected="0">
            <x v="1"/>
          </reference>
          <reference field="13" count="1">
            <x v="25"/>
          </reference>
        </references>
      </pivotArea>
    </format>
    <format dxfId="1012">
      <pivotArea fieldPosition="0">
        <references count="2">
          <reference field="6" count="1">
            <x v="20"/>
          </reference>
          <reference field="11" count="1" selected="0">
            <x v="1"/>
          </reference>
        </references>
      </pivotArea>
    </format>
    <format dxfId="1011">
      <pivotArea fieldPosition="0">
        <references count="4">
          <reference field="2" count="1" selected="0">
            <x v="14"/>
          </reference>
          <reference field="3" count="1">
            <x v="3"/>
          </reference>
          <reference field="6" count="1" selected="0">
            <x v="20"/>
          </reference>
          <reference field="11" count="1" selected="0">
            <x v="1"/>
          </reference>
        </references>
      </pivotArea>
    </format>
    <format dxfId="1010">
      <pivotArea fieldPosition="0">
        <references count="7">
          <reference field="1" count="1" selected="0">
            <x v="13"/>
          </reference>
          <reference field="2" count="1" selected="0">
            <x v="14"/>
          </reference>
          <reference field="3" count="1" selected="0">
            <x v="3"/>
          </reference>
          <reference field="5" count="1" selected="0">
            <x v="7"/>
          </reference>
          <reference field="6" count="1" selected="0">
            <x v="20"/>
          </reference>
          <reference field="11" count="1" selected="0">
            <x v="1"/>
          </reference>
          <reference field="13" count="1">
            <x v="9"/>
          </reference>
        </references>
      </pivotArea>
    </format>
    <format dxfId="1009">
      <pivotArea fieldPosition="0">
        <references count="1">
          <reference field="11" count="1">
            <x v="3"/>
          </reference>
        </references>
      </pivotArea>
    </format>
    <format dxfId="1008">
      <pivotArea fieldPosition="0">
        <references count="2">
          <reference field="6" count="1">
            <x v="0"/>
          </reference>
          <reference field="11" count="1" selected="0">
            <x v="3"/>
          </reference>
        </references>
      </pivotArea>
    </format>
    <format dxfId="1007">
      <pivotArea fieldPosition="0">
        <references count="4">
          <reference field="2" count="1" selected="0">
            <x v="7"/>
          </reference>
          <reference field="3" count="1">
            <x v="12"/>
          </reference>
          <reference field="6" count="1" selected="0">
            <x v="0"/>
          </reference>
          <reference field="11" count="1" selected="0">
            <x v="3"/>
          </reference>
        </references>
      </pivotArea>
    </format>
    <format dxfId="1006">
      <pivotArea fieldPosition="0">
        <references count="7">
          <reference field="1" count="1" selected="0">
            <x v="93"/>
          </reference>
          <reference field="2" count="1" selected="0">
            <x v="7"/>
          </reference>
          <reference field="3" count="1" selected="0">
            <x v="12"/>
          </reference>
          <reference field="5" count="1" selected="0">
            <x v="110"/>
          </reference>
          <reference field="6" count="1" selected="0">
            <x v="0"/>
          </reference>
          <reference field="11" count="1" selected="0">
            <x v="3"/>
          </reference>
          <reference field="13" count="1">
            <x v="90"/>
          </reference>
        </references>
      </pivotArea>
    </format>
    <format dxfId="1005">
      <pivotArea fieldPosition="0">
        <references count="4">
          <reference field="2" count="1" selected="0">
            <x v="17"/>
          </reference>
          <reference field="3" count="1">
            <x v="1"/>
          </reference>
          <reference field="6" count="1" selected="0">
            <x v="0"/>
          </reference>
          <reference field="11" count="1" selected="0">
            <x v="3"/>
          </reference>
        </references>
      </pivotArea>
    </format>
    <format dxfId="1004">
      <pivotArea fieldPosition="0">
        <references count="2">
          <reference field="6" count="1">
            <x v="4"/>
          </reference>
          <reference field="11" count="1" selected="0">
            <x v="3"/>
          </reference>
        </references>
      </pivotArea>
    </format>
    <format dxfId="1003">
      <pivotArea fieldPosition="0">
        <references count="4">
          <reference field="2" count="1" selected="0">
            <x v="8"/>
          </reference>
          <reference field="3" count="1">
            <x v="9"/>
          </reference>
          <reference field="6" count="1" selected="0">
            <x v="4"/>
          </reference>
          <reference field="11" count="1" selected="0">
            <x v="3"/>
          </reference>
        </references>
      </pivotArea>
    </format>
    <format dxfId="1002">
      <pivotArea fieldPosition="0">
        <references count="7">
          <reference field="1" count="1" selected="0">
            <x v="33"/>
          </reference>
          <reference field="2" count="1" selected="0">
            <x v="8"/>
          </reference>
          <reference field="3" count="1" selected="0">
            <x v="9"/>
          </reference>
          <reference field="5" count="1" selected="0">
            <x v="1"/>
          </reference>
          <reference field="6" count="1" selected="0">
            <x v="4"/>
          </reference>
          <reference field="11" count="1" selected="0">
            <x v="3"/>
          </reference>
          <reference field="13" count="1">
            <x v="84"/>
          </reference>
        </references>
      </pivotArea>
    </format>
    <format dxfId="1001">
      <pivotArea fieldPosition="0">
        <references count="4">
          <reference field="2" count="1" selected="0">
            <x v="17"/>
          </reference>
          <reference field="3" count="1">
            <x v="9"/>
          </reference>
          <reference field="6" count="1" selected="0">
            <x v="4"/>
          </reference>
          <reference field="11" count="1" selected="0">
            <x v="3"/>
          </reference>
        </references>
      </pivotArea>
    </format>
    <format dxfId="1000">
      <pivotArea fieldPosition="0">
        <references count="7">
          <reference field="1" count="1" selected="0">
            <x v="26"/>
          </reference>
          <reference field="2" count="1" selected="0">
            <x v="17"/>
          </reference>
          <reference field="3" count="1" selected="0">
            <x v="9"/>
          </reference>
          <reference field="5" count="1" selected="0">
            <x v="60"/>
          </reference>
          <reference field="6" count="1" selected="0">
            <x v="4"/>
          </reference>
          <reference field="11" count="1" selected="0">
            <x v="3"/>
          </reference>
          <reference field="13" count="1">
            <x v="93"/>
          </reference>
        </references>
      </pivotArea>
    </format>
    <format dxfId="999">
      <pivotArea fieldPosition="0">
        <references count="1">
          <reference field="11" count="1">
            <x v="4"/>
          </reference>
        </references>
      </pivotArea>
    </format>
    <format dxfId="998">
      <pivotArea fieldPosition="0">
        <references count="2">
          <reference field="6" count="1">
            <x v="0"/>
          </reference>
          <reference field="11" count="1" selected="0">
            <x v="4"/>
          </reference>
        </references>
      </pivotArea>
    </format>
    <format dxfId="997">
      <pivotArea fieldPosition="0">
        <references count="4">
          <reference field="2" count="1" selected="0">
            <x v="17"/>
          </reference>
          <reference field="3" count="1">
            <x v="5"/>
          </reference>
          <reference field="6" count="1" selected="0">
            <x v="0"/>
          </reference>
          <reference field="11" count="1" selected="0">
            <x v="4"/>
          </reference>
        </references>
      </pivotArea>
    </format>
    <format dxfId="996">
      <pivotArea fieldPosition="0">
        <references count="7">
          <reference field="1" count="1" selected="0">
            <x v="31"/>
          </reference>
          <reference field="2" count="1" selected="0">
            <x v="17"/>
          </reference>
          <reference field="3" count="1" selected="0">
            <x v="5"/>
          </reference>
          <reference field="5" count="1" selected="0">
            <x v="39"/>
          </reference>
          <reference field="6" count="1" selected="0">
            <x v="0"/>
          </reference>
          <reference field="11" count="1" selected="0">
            <x v="4"/>
          </reference>
          <reference field="13" count="1">
            <x v="21"/>
          </reference>
        </references>
      </pivotArea>
    </format>
    <format dxfId="995">
      <pivotArea fieldPosition="0">
        <references count="2">
          <reference field="6" count="1">
            <x v="4"/>
          </reference>
          <reference field="11" count="1" selected="0">
            <x v="4"/>
          </reference>
        </references>
      </pivotArea>
    </format>
    <format dxfId="994">
      <pivotArea fieldPosition="0">
        <references count="4">
          <reference field="2" count="1" selected="0">
            <x v="2"/>
          </reference>
          <reference field="3" count="1">
            <x v="11"/>
          </reference>
          <reference field="6" count="1" selected="0">
            <x v="4"/>
          </reference>
          <reference field="11" count="1" selected="0">
            <x v="4"/>
          </reference>
        </references>
      </pivotArea>
    </format>
    <format dxfId="993">
      <pivotArea fieldPosition="0">
        <references count="1">
          <reference field="11" count="1">
            <x v="5"/>
          </reference>
        </references>
      </pivotArea>
    </format>
    <format dxfId="992">
      <pivotArea fieldPosition="0">
        <references count="2">
          <reference field="6" count="1">
            <x v="0"/>
          </reference>
          <reference field="11" count="1" selected="0">
            <x v="5"/>
          </reference>
        </references>
      </pivotArea>
    </format>
    <format dxfId="991">
      <pivotArea fieldPosition="0">
        <references count="4">
          <reference field="2" count="1" selected="0">
            <x v="17"/>
          </reference>
          <reference field="3" count="1">
            <x v="8"/>
          </reference>
          <reference field="6" count="1" selected="0">
            <x v="0"/>
          </reference>
          <reference field="11" count="1" selected="0">
            <x v="5"/>
          </reference>
        </references>
      </pivotArea>
    </format>
    <format dxfId="990">
      <pivotArea fieldPosition="0">
        <references count="7">
          <reference field="1" count="1" selected="0">
            <x v="56"/>
          </reference>
          <reference field="2" count="1" selected="0">
            <x v="17"/>
          </reference>
          <reference field="3" count="1" selected="0">
            <x v="8"/>
          </reference>
          <reference field="5" count="1" selected="0">
            <x v="33"/>
          </reference>
          <reference field="6" count="1" selected="0">
            <x v="0"/>
          </reference>
          <reference field="11" count="1" selected="0">
            <x v="5"/>
          </reference>
          <reference field="13" count="1">
            <x v="60"/>
          </reference>
        </references>
      </pivotArea>
    </format>
    <format dxfId="989">
      <pivotArea fieldPosition="0">
        <references count="2">
          <reference field="6" count="1">
            <x v="4"/>
          </reference>
          <reference field="11" count="1" selected="0">
            <x v="5"/>
          </reference>
        </references>
      </pivotArea>
    </format>
    <format dxfId="988">
      <pivotArea fieldPosition="0">
        <references count="4">
          <reference field="2" count="1" selected="0">
            <x v="11"/>
          </reference>
          <reference field="3" count="1">
            <x v="4"/>
          </reference>
          <reference field="6" count="1" selected="0">
            <x v="4"/>
          </reference>
          <reference field="11" count="1" selected="0">
            <x v="5"/>
          </reference>
        </references>
      </pivotArea>
    </format>
    <format dxfId="987">
      <pivotArea fieldPosition="0">
        <references count="7">
          <reference field="1" count="1" selected="0">
            <x v="89"/>
          </reference>
          <reference field="2" count="1" selected="0">
            <x v="11"/>
          </reference>
          <reference field="3" count="1" selected="0">
            <x v="4"/>
          </reference>
          <reference field="5" count="1" selected="0">
            <x v="103"/>
          </reference>
          <reference field="6" count="1" selected="0">
            <x v="4"/>
          </reference>
          <reference field="11" count="1" selected="0">
            <x v="5"/>
          </reference>
          <reference field="13" count="1">
            <x v="83"/>
          </reference>
        </references>
      </pivotArea>
    </format>
    <format dxfId="986">
      <pivotArea fieldPosition="0">
        <references count="4">
          <reference field="2" count="1" selected="0">
            <x v="17"/>
          </reference>
          <reference field="3" count="1">
            <x v="4"/>
          </reference>
          <reference field="6" count="1" selected="0">
            <x v="4"/>
          </reference>
          <reference field="11" count="1" selected="0">
            <x v="5"/>
          </reference>
        </references>
      </pivotArea>
    </format>
    <format dxfId="985">
      <pivotArea fieldPosition="0">
        <references count="7">
          <reference field="1" count="1" selected="0">
            <x v="52"/>
          </reference>
          <reference field="2" count="1" selected="0">
            <x v="17"/>
          </reference>
          <reference field="3" count="1" selected="0">
            <x v="4"/>
          </reference>
          <reference field="5" count="1" selected="0">
            <x v="119"/>
          </reference>
          <reference field="6" count="1" selected="0">
            <x v="4"/>
          </reference>
          <reference field="11" count="1" selected="0">
            <x v="5"/>
          </reference>
          <reference field="13" count="1">
            <x v="100"/>
          </reference>
        </references>
      </pivotArea>
    </format>
    <format dxfId="984">
      <pivotArea fieldPosition="0">
        <references count="4">
          <reference field="2" count="1" selected="0">
            <x v="17"/>
          </reference>
          <reference field="3" count="1">
            <x v="12"/>
          </reference>
          <reference field="6" count="1" selected="0">
            <x v="4"/>
          </reference>
          <reference field="11" count="1" selected="0">
            <x v="5"/>
          </reference>
        </references>
      </pivotArea>
    </format>
    <format dxfId="983">
      <pivotArea fieldPosition="0">
        <references count="7">
          <reference field="1" count="1" selected="0">
            <x v="74"/>
          </reference>
          <reference field="2" count="1" selected="0">
            <x v="17"/>
          </reference>
          <reference field="3" count="1" selected="0">
            <x v="12"/>
          </reference>
          <reference field="5" count="1" selected="0">
            <x v="93"/>
          </reference>
          <reference field="6" count="1" selected="0">
            <x v="4"/>
          </reference>
          <reference field="11" count="1" selected="0">
            <x v="5"/>
          </reference>
          <reference field="13" count="1">
            <x v="63"/>
          </reference>
        </references>
      </pivotArea>
    </format>
    <format dxfId="982">
      <pivotArea fieldPosition="0">
        <references count="2">
          <reference field="6" count="1">
            <x v="5"/>
          </reference>
          <reference field="11" count="1" selected="0">
            <x v="5"/>
          </reference>
        </references>
      </pivotArea>
    </format>
    <format dxfId="981">
      <pivotArea fieldPosition="0">
        <references count="4">
          <reference field="2" count="1" selected="0">
            <x v="17"/>
          </reference>
          <reference field="3" count="1">
            <x v="8"/>
          </reference>
          <reference field="6" count="1" selected="0">
            <x v="5"/>
          </reference>
          <reference field="11" count="1" selected="0">
            <x v="5"/>
          </reference>
        </references>
      </pivotArea>
    </format>
    <format dxfId="980">
      <pivotArea fieldPosition="0">
        <references count="7">
          <reference field="1" count="1" selected="0">
            <x v="29"/>
          </reference>
          <reference field="2" count="1" selected="0">
            <x v="17"/>
          </reference>
          <reference field="3" count="1" selected="0">
            <x v="8"/>
          </reference>
          <reference field="5" count="1" selected="0">
            <x v="32"/>
          </reference>
          <reference field="6" count="1" selected="0">
            <x v="5"/>
          </reference>
          <reference field="11" count="1" selected="0">
            <x v="5"/>
          </reference>
          <reference field="13" count="1">
            <x v="8"/>
          </reference>
        </references>
      </pivotArea>
    </format>
    <format dxfId="979">
      <pivotArea fieldPosition="0">
        <references count="2">
          <reference field="6" count="1">
            <x v="6"/>
          </reference>
          <reference field="11" count="1" selected="0">
            <x v="5"/>
          </reference>
        </references>
      </pivotArea>
    </format>
    <format dxfId="978">
      <pivotArea fieldPosition="0">
        <references count="4">
          <reference field="2" count="1" selected="0">
            <x v="17"/>
          </reference>
          <reference field="3" count="1">
            <x v="12"/>
          </reference>
          <reference field="6" count="1" selected="0">
            <x v="6"/>
          </reference>
          <reference field="11" count="1" selected="0">
            <x v="5"/>
          </reference>
        </references>
      </pivotArea>
    </format>
    <format dxfId="977">
      <pivotArea fieldPosition="0">
        <references count="7">
          <reference field="1" count="1" selected="0">
            <x v="38"/>
          </reference>
          <reference field="2" count="1" selected="0">
            <x v="17"/>
          </reference>
          <reference field="3" count="1" selected="0">
            <x v="12"/>
          </reference>
          <reference field="5" count="1" selected="0">
            <x v="37"/>
          </reference>
          <reference field="6" count="1" selected="0">
            <x v="6"/>
          </reference>
          <reference field="11" count="1" selected="0">
            <x v="5"/>
          </reference>
          <reference field="13" count="1">
            <x v="10"/>
          </reference>
        </references>
      </pivotArea>
    </format>
    <format dxfId="976">
      <pivotArea fieldPosition="0">
        <references count="2">
          <reference field="6" count="1">
            <x v="17"/>
          </reference>
          <reference field="11" count="1" selected="0">
            <x v="5"/>
          </reference>
        </references>
      </pivotArea>
    </format>
    <format dxfId="975">
      <pivotArea fieldPosition="0">
        <references count="4">
          <reference field="2" count="1" selected="0">
            <x v="17"/>
          </reference>
          <reference field="3" count="1">
            <x v="4"/>
          </reference>
          <reference field="6" count="1" selected="0">
            <x v="17"/>
          </reference>
          <reference field="11" count="1" selected="0">
            <x v="5"/>
          </reference>
        </references>
      </pivotArea>
    </format>
    <format dxfId="974">
      <pivotArea fieldPosition="0">
        <references count="7">
          <reference field="1" count="1" selected="0">
            <x v="47"/>
          </reference>
          <reference field="2" count="1" selected="0">
            <x v="17"/>
          </reference>
          <reference field="3" count="1" selected="0">
            <x v="4"/>
          </reference>
          <reference field="5" count="1" selected="0">
            <x v="109"/>
          </reference>
          <reference field="6" count="1" selected="0">
            <x v="17"/>
          </reference>
          <reference field="11" count="1" selected="0">
            <x v="5"/>
          </reference>
          <reference field="13" count="1">
            <x v="89"/>
          </reference>
        </references>
      </pivotArea>
    </format>
    <format dxfId="973">
      <pivotArea fieldPosition="0">
        <references count="1">
          <reference field="11" count="1">
            <x v="6"/>
          </reference>
        </references>
      </pivotArea>
    </format>
    <format dxfId="972">
      <pivotArea fieldPosition="0">
        <references count="1">
          <reference field="11" count="1">
            <x v="7"/>
          </reference>
        </references>
      </pivotArea>
    </format>
    <format dxfId="971">
      <pivotArea fieldPosition="0">
        <references count="2">
          <reference field="6" count="1">
            <x v="11"/>
          </reference>
          <reference field="11" count="1" selected="0">
            <x v="7"/>
          </reference>
        </references>
      </pivotArea>
    </format>
    <format dxfId="970">
      <pivotArea fieldPosition="0">
        <references count="4">
          <reference field="2" count="1" selected="0">
            <x v="6"/>
          </reference>
          <reference field="3" count="1">
            <x v="7"/>
          </reference>
          <reference field="6" count="1" selected="0">
            <x v="11"/>
          </reference>
          <reference field="11" count="1" selected="0">
            <x v="7"/>
          </reference>
        </references>
      </pivotArea>
    </format>
    <format dxfId="969">
      <pivotArea fieldPosition="0">
        <references count="7">
          <reference field="1" count="1" selected="0">
            <x v="60"/>
          </reference>
          <reference field="2" count="1" selected="0">
            <x v="6"/>
          </reference>
          <reference field="3" count="1" selected="0">
            <x v="7"/>
          </reference>
          <reference field="5" count="1" selected="0">
            <x v="113"/>
          </reference>
          <reference field="6" count="1" selected="0">
            <x v="11"/>
          </reference>
          <reference field="11" count="1" selected="0">
            <x v="7"/>
          </reference>
          <reference field="13" count="1">
            <x v="94"/>
          </reference>
        </references>
      </pivotArea>
    </format>
    <format dxfId="968">
      <pivotArea fieldPosition="0">
        <references count="2">
          <reference field="6" count="1">
            <x v="12"/>
          </reference>
          <reference field="11" count="1" selected="0">
            <x v="7"/>
          </reference>
        </references>
      </pivotArea>
    </format>
    <format dxfId="967">
      <pivotArea fieldPosition="0">
        <references count="4">
          <reference field="2" count="1" selected="0">
            <x v="1"/>
          </reference>
          <reference field="3" count="1">
            <x v="12"/>
          </reference>
          <reference field="6" count="1" selected="0">
            <x v="12"/>
          </reference>
          <reference field="11" count="1" selected="0">
            <x v="7"/>
          </reference>
        </references>
      </pivotArea>
    </format>
    <format dxfId="966">
      <pivotArea fieldPosition="0">
        <references count="7">
          <reference field="1" count="1" selected="0">
            <x v="4"/>
          </reference>
          <reference field="2" count="1" selected="0">
            <x v="1"/>
          </reference>
          <reference field="3" count="1" selected="0">
            <x v="12"/>
          </reference>
          <reference field="5" count="1" selected="0">
            <x v="86"/>
          </reference>
          <reference field="6" count="1" selected="0">
            <x v="12"/>
          </reference>
          <reference field="11" count="1" selected="0">
            <x v="7"/>
          </reference>
          <reference field="13" count="1">
            <x v="65"/>
          </reference>
        </references>
      </pivotArea>
    </format>
    <format dxfId="965">
      <pivotArea fieldPosition="0">
        <references count="1">
          <reference field="11" count="1">
            <x v="9"/>
          </reference>
        </references>
      </pivotArea>
    </format>
    <format dxfId="964">
      <pivotArea fieldPosition="0">
        <references count="2">
          <reference field="6" count="1">
            <x v="9"/>
          </reference>
          <reference field="11" count="1" selected="0">
            <x v="9"/>
          </reference>
        </references>
      </pivotArea>
    </format>
    <format dxfId="963">
      <pivotArea fieldPosition="0">
        <references count="4">
          <reference field="2" count="1" selected="0">
            <x v="17"/>
          </reference>
          <reference field="3" count="1">
            <x v="10"/>
          </reference>
          <reference field="6" count="1" selected="0">
            <x v="9"/>
          </reference>
          <reference field="11" count="1" selected="0">
            <x v="9"/>
          </reference>
        </references>
      </pivotArea>
    </format>
    <format dxfId="962">
      <pivotArea fieldPosition="0">
        <references count="4">
          <reference field="2" count="1" selected="0">
            <x v="17"/>
          </reference>
          <reference field="3" count="1">
            <x v="7"/>
          </reference>
          <reference field="6" count="1" selected="0">
            <x v="9"/>
          </reference>
          <reference field="11" count="1" selected="0">
            <x v="9"/>
          </reference>
        </references>
      </pivotArea>
    </format>
    <format dxfId="961">
      <pivotArea fieldPosition="0">
        <references count="7">
          <reference field="1" count="1" selected="0">
            <x v="36"/>
          </reference>
          <reference field="2" count="1" selected="0">
            <x v="17"/>
          </reference>
          <reference field="3" count="1" selected="0">
            <x v="7"/>
          </reference>
          <reference field="5" count="1" selected="0">
            <x v="81"/>
          </reference>
          <reference field="6" count="1" selected="0">
            <x v="9"/>
          </reference>
          <reference field="11" count="1" selected="0">
            <x v="9"/>
          </reference>
          <reference field="13" count="1">
            <x v="26"/>
          </reference>
        </references>
      </pivotArea>
    </format>
    <format dxfId="960">
      <pivotArea fieldPosition="0">
        <references count="2">
          <reference field="6" count="1">
            <x v="10"/>
          </reference>
          <reference field="11" count="1" selected="0">
            <x v="9"/>
          </reference>
        </references>
      </pivotArea>
    </format>
    <format dxfId="959">
      <pivotArea fieldPosition="0">
        <references count="4">
          <reference field="2" count="1" selected="0">
            <x v="17"/>
          </reference>
          <reference field="3" count="1">
            <x v="7"/>
          </reference>
          <reference field="6" count="1" selected="0">
            <x v="10"/>
          </reference>
          <reference field="11" count="1" selected="0">
            <x v="9"/>
          </reference>
        </references>
      </pivotArea>
    </format>
    <format dxfId="958">
      <pivotArea fieldPosition="0">
        <references count="7">
          <reference field="1" count="1" selected="0">
            <x v="36"/>
          </reference>
          <reference field="2" count="1" selected="0">
            <x v="17"/>
          </reference>
          <reference field="3" count="1" selected="0">
            <x v="7"/>
          </reference>
          <reference field="5" count="1" selected="0">
            <x v="82"/>
          </reference>
          <reference field="6" count="1" selected="0">
            <x v="10"/>
          </reference>
          <reference field="11" count="1" selected="0">
            <x v="9"/>
          </reference>
          <reference field="13" count="1">
            <x v="40"/>
          </reference>
        </references>
      </pivotArea>
    </format>
    <format dxfId="957">
      <pivotArea fieldPosition="0">
        <references count="1">
          <reference field="11" count="1">
            <x v="10"/>
          </reference>
        </references>
      </pivotArea>
    </format>
    <format dxfId="956">
      <pivotArea fieldPosition="0">
        <references count="2">
          <reference field="6" count="1">
            <x v="0"/>
          </reference>
          <reference field="11" count="1" selected="0">
            <x v="10"/>
          </reference>
        </references>
      </pivotArea>
    </format>
    <format dxfId="955">
      <pivotArea fieldPosition="0">
        <references count="4">
          <reference field="2" count="1" selected="0">
            <x v="17"/>
          </reference>
          <reference field="3" count="1">
            <x v="2"/>
          </reference>
          <reference field="6" count="1" selected="0">
            <x v="0"/>
          </reference>
          <reference field="11" count="1" selected="0">
            <x v="10"/>
          </reference>
        </references>
      </pivotArea>
    </format>
    <format dxfId="954">
      <pivotArea fieldPosition="0">
        <references count="4">
          <reference field="2" count="1" selected="0">
            <x v="17"/>
          </reference>
          <reference field="3" count="1">
            <x v="12"/>
          </reference>
          <reference field="6" count="1" selected="0">
            <x v="0"/>
          </reference>
          <reference field="11" count="1" selected="0">
            <x v="10"/>
          </reference>
        </references>
      </pivotArea>
    </format>
    <format dxfId="953">
      <pivotArea fieldPosition="0">
        <references count="7">
          <reference field="1" count="1" selected="0">
            <x v="5"/>
          </reference>
          <reference field="2" count="1" selected="0">
            <x v="17"/>
          </reference>
          <reference field="3" count="1" selected="0">
            <x v="12"/>
          </reference>
          <reference field="5" count="1" selected="0">
            <x v="24"/>
          </reference>
          <reference field="6" count="1" selected="0">
            <x v="0"/>
          </reference>
          <reference field="11" count="1" selected="0">
            <x v="10"/>
          </reference>
          <reference field="13" count="1">
            <x v="64"/>
          </reference>
        </references>
      </pivotArea>
    </format>
    <format dxfId="952">
      <pivotArea fieldPosition="0">
        <references count="2">
          <reference field="6" count="1">
            <x v="4"/>
          </reference>
          <reference field="11" count="1" selected="0">
            <x v="10"/>
          </reference>
        </references>
      </pivotArea>
    </format>
    <format dxfId="951">
      <pivotArea fieldPosition="0">
        <references count="4">
          <reference field="2" count="1" selected="0">
            <x v="17"/>
          </reference>
          <reference field="3" count="1">
            <x v="5"/>
          </reference>
          <reference field="6" count="1" selected="0">
            <x v="4"/>
          </reference>
          <reference field="11" count="1" selected="0">
            <x v="10"/>
          </reference>
        </references>
      </pivotArea>
    </format>
    <format dxfId="950">
      <pivotArea fieldPosition="0">
        <references count="7">
          <reference field="1" count="1" selected="0">
            <x v="40"/>
          </reference>
          <reference field="2" count="1" selected="0">
            <x v="17"/>
          </reference>
          <reference field="3" count="1" selected="0">
            <x v="5"/>
          </reference>
          <reference field="5" count="1" selected="0">
            <x v="41"/>
          </reference>
          <reference field="6" count="1" selected="0">
            <x v="4"/>
          </reference>
          <reference field="11" count="1" selected="0">
            <x v="10"/>
          </reference>
          <reference field="13" count="1">
            <x v="9"/>
          </reference>
        </references>
      </pivotArea>
    </format>
    <format dxfId="949">
      <pivotArea fieldPosition="0">
        <references count="7">
          <reference field="1" count="1" selected="0">
            <x v="41"/>
          </reference>
          <reference field="2" count="1" selected="0">
            <x v="17"/>
          </reference>
          <reference field="3" count="1" selected="0">
            <x v="5"/>
          </reference>
          <reference field="5" count="1" selected="0">
            <x v="41"/>
          </reference>
          <reference field="6" count="1" selected="0">
            <x v="4"/>
          </reference>
          <reference field="11" count="1" selected="0">
            <x v="10"/>
          </reference>
          <reference field="13" count="1">
            <x v="9"/>
          </reference>
        </references>
      </pivotArea>
    </format>
    <format dxfId="948">
      <pivotArea fieldPosition="0">
        <references count="7">
          <reference field="1" count="1" selected="0">
            <x v="42"/>
          </reference>
          <reference field="2" count="1" selected="0">
            <x v="17"/>
          </reference>
          <reference field="3" count="1" selected="0">
            <x v="5"/>
          </reference>
          <reference field="5" count="1" selected="0">
            <x v="41"/>
          </reference>
          <reference field="6" count="1" selected="0">
            <x v="4"/>
          </reference>
          <reference field="11" count="1" selected="0">
            <x v="10"/>
          </reference>
          <reference field="13" count="1">
            <x v="9"/>
          </reference>
        </references>
      </pivotArea>
    </format>
    <format dxfId="947">
      <pivotArea fieldPosition="0">
        <references count="4">
          <reference field="2" count="1" selected="0">
            <x v="17"/>
          </reference>
          <reference field="3" count="1">
            <x v="12"/>
          </reference>
          <reference field="6" count="1" selected="0">
            <x v="4"/>
          </reference>
          <reference field="11" count="1" selected="0">
            <x v="10"/>
          </reference>
        </references>
      </pivotArea>
    </format>
    <format dxfId="946">
      <pivotArea fieldPosition="0">
        <references count="7">
          <reference field="1" count="1" selected="0">
            <x v="87"/>
          </reference>
          <reference field="2" count="1" selected="0">
            <x v="17"/>
          </reference>
          <reference field="3" count="1" selected="0">
            <x v="12"/>
          </reference>
          <reference field="5" count="1" selected="0">
            <x v="99"/>
          </reference>
          <reference field="6" count="1" selected="0">
            <x v="4"/>
          </reference>
          <reference field="11" count="1" selected="0">
            <x v="10"/>
          </reference>
          <reference field="13" count="1">
            <x v="102"/>
          </reference>
        </references>
      </pivotArea>
    </format>
    <format dxfId="945">
      <pivotArea fieldPosition="0">
        <references count="1">
          <reference field="11" count="1">
            <x v="11"/>
          </reference>
        </references>
      </pivotArea>
    </format>
    <format dxfId="944">
      <pivotArea fieldPosition="0">
        <references count="1">
          <reference field="11" count="1">
            <x v="14"/>
          </reference>
        </references>
      </pivotArea>
    </format>
    <format dxfId="943">
      <pivotArea fieldPosition="0">
        <references count="1">
          <reference field="11" count="1">
            <x v="15"/>
          </reference>
        </references>
      </pivotArea>
    </format>
    <format dxfId="942">
      <pivotArea fieldPosition="0">
        <references count="2">
          <reference field="6" count="1">
            <x v="0"/>
          </reference>
          <reference field="11" count="1" selected="0">
            <x v="15"/>
          </reference>
        </references>
      </pivotArea>
    </format>
    <format dxfId="941">
      <pivotArea fieldPosition="0">
        <references count="4">
          <reference field="2" count="1" selected="0">
            <x v="17"/>
          </reference>
          <reference field="3" count="1">
            <x v="5"/>
          </reference>
          <reference field="6" count="1" selected="0">
            <x v="0"/>
          </reference>
          <reference field="11" count="1" selected="0">
            <x v="15"/>
          </reference>
        </references>
      </pivotArea>
    </format>
    <format dxfId="940">
      <pivotArea fieldPosition="0">
        <references count="7">
          <reference field="1" count="1" selected="0">
            <x v="9"/>
          </reference>
          <reference field="2" count="1" selected="0">
            <x v="17"/>
          </reference>
          <reference field="3" count="1" selected="0">
            <x v="5"/>
          </reference>
          <reference field="5" count="1" selected="0">
            <x v="97"/>
          </reference>
          <reference field="6" count="1" selected="0">
            <x v="0"/>
          </reference>
          <reference field="11" count="1" selected="0">
            <x v="15"/>
          </reference>
          <reference field="13" count="1">
            <x v="78"/>
          </reference>
        </references>
      </pivotArea>
    </format>
    <format dxfId="939">
      <pivotArea fieldPosition="0">
        <references count="7">
          <reference field="1" count="1" selected="0">
            <x v="79"/>
          </reference>
          <reference field="2" count="1" selected="0">
            <x v="17"/>
          </reference>
          <reference field="3" count="1" selected="0">
            <x v="5"/>
          </reference>
          <reference field="5" count="1" selected="0">
            <x v="27"/>
          </reference>
          <reference field="6" count="1" selected="0">
            <x v="0"/>
          </reference>
          <reference field="11" count="1" selected="0">
            <x v="15"/>
          </reference>
          <reference field="13" count="1">
            <x v="79"/>
          </reference>
        </references>
      </pivotArea>
    </format>
    <format dxfId="938">
      <pivotArea fieldPosition="0">
        <references count="2">
          <reference field="6" count="1">
            <x v="16"/>
          </reference>
          <reference field="11" count="1" selected="0">
            <x v="15"/>
          </reference>
        </references>
      </pivotArea>
    </format>
    <format dxfId="937">
      <pivotArea fieldPosition="0">
        <references count="4">
          <reference field="2" count="1" selected="0">
            <x v="17"/>
          </reference>
          <reference field="3" count="1">
            <x v="5"/>
          </reference>
          <reference field="6" count="1" selected="0">
            <x v="16"/>
          </reference>
          <reference field="11" count="1" selected="0">
            <x v="15"/>
          </reference>
        </references>
      </pivotArea>
    </format>
    <format dxfId="936">
      <pivotArea fieldPosition="0">
        <references count="7">
          <reference field="1" count="1" selected="0">
            <x v="10"/>
          </reference>
          <reference field="2" count="1" selected="0">
            <x v="17"/>
          </reference>
          <reference field="3" count="1" selected="0">
            <x v="5"/>
          </reference>
          <reference field="5" count="1" selected="0">
            <x v="100"/>
          </reference>
          <reference field="6" count="1" selected="0">
            <x v="16"/>
          </reference>
          <reference field="11" count="1" selected="0">
            <x v="15"/>
          </reference>
          <reference field="13" count="1">
            <x v="80"/>
          </reference>
        </references>
      </pivotArea>
    </format>
    <format dxfId="935">
      <pivotArea fieldPosition="0">
        <references count="1">
          <reference field="11" count="1">
            <x v="16"/>
          </reference>
        </references>
      </pivotArea>
    </format>
    <format dxfId="934">
      <pivotArea fieldPosition="0">
        <references count="1">
          <reference field="11" count="1">
            <x v="17"/>
          </reference>
        </references>
      </pivotArea>
    </format>
    <format dxfId="933">
      <pivotArea fieldPosition="0">
        <references count="2">
          <reference field="6" count="1">
            <x v="15"/>
          </reference>
          <reference field="11" count="1" selected="0">
            <x v="17"/>
          </reference>
        </references>
      </pivotArea>
    </format>
    <format dxfId="932">
      <pivotArea fieldPosition="0">
        <references count="4">
          <reference field="2" count="1" selected="0">
            <x v="17"/>
          </reference>
          <reference field="3" count="1">
            <x v="5"/>
          </reference>
          <reference field="6" count="1" selected="0">
            <x v="15"/>
          </reference>
          <reference field="11" count="1" selected="0">
            <x v="17"/>
          </reference>
        </references>
      </pivotArea>
    </format>
    <format dxfId="931">
      <pivotArea fieldPosition="0">
        <references count="7">
          <reference field="1" count="1" selected="0">
            <x v="80"/>
          </reference>
          <reference field="2" count="1" selected="0">
            <x v="17"/>
          </reference>
          <reference field="3" count="1" selected="0">
            <x v="5"/>
          </reference>
          <reference field="5" count="1" selected="0">
            <x v="96"/>
          </reference>
          <reference field="6" count="1" selected="0">
            <x v="15"/>
          </reference>
          <reference field="11" count="1" selected="0">
            <x v="17"/>
          </reference>
          <reference field="13" count="1">
            <x v="81"/>
          </reference>
        </references>
      </pivotArea>
    </format>
    <format dxfId="930">
      <pivotArea fieldPosition="0">
        <references count="1">
          <reference field="11" count="1">
            <x v="20"/>
          </reference>
        </references>
      </pivotArea>
    </format>
    <format dxfId="929">
      <pivotArea fieldPosition="0">
        <references count="2">
          <reference field="6" count="1">
            <x v="0"/>
          </reference>
          <reference field="11" count="1" selected="0">
            <x v="20"/>
          </reference>
        </references>
      </pivotArea>
    </format>
    <format dxfId="928">
      <pivotArea fieldPosition="0">
        <references count="4">
          <reference field="2" count="1" selected="0">
            <x v="17"/>
          </reference>
          <reference field="3" count="1">
            <x v="13"/>
          </reference>
          <reference field="6" count="1" selected="0">
            <x v="0"/>
          </reference>
          <reference field="11" count="1" selected="0">
            <x v="20"/>
          </reference>
        </references>
      </pivotArea>
    </format>
    <format dxfId="927">
      <pivotArea fieldPosition="0">
        <references count="7">
          <reference field="1" count="1" selected="0">
            <x v="96"/>
          </reference>
          <reference field="2" count="1" selected="0">
            <x v="17"/>
          </reference>
          <reference field="3" count="1" selected="0">
            <x v="13"/>
          </reference>
          <reference field="5" count="1" selected="0">
            <x v="117"/>
          </reference>
          <reference field="6" count="1" selected="0">
            <x v="0"/>
          </reference>
          <reference field="11" count="1" selected="0">
            <x v="20"/>
          </reference>
          <reference field="13" count="1">
            <x v="98"/>
          </reference>
        </references>
      </pivotArea>
    </format>
    <format dxfId="926">
      <pivotArea fieldPosition="0">
        <references count="4">
          <reference field="2" count="1" selected="0">
            <x v="17"/>
          </reference>
          <reference field="3" count="1">
            <x v="7"/>
          </reference>
          <reference field="6" count="1" selected="0">
            <x v="0"/>
          </reference>
          <reference field="11" count="1" selected="0">
            <x v="20"/>
          </reference>
        </references>
      </pivotArea>
    </format>
    <format dxfId="925">
      <pivotArea fieldPosition="0">
        <references count="7">
          <reference field="1" count="1" selected="0">
            <x v="71"/>
          </reference>
          <reference field="2" count="1" selected="0">
            <x v="17"/>
          </reference>
          <reference field="3" count="1" selected="0">
            <x v="7"/>
          </reference>
          <reference field="5" count="1" selected="0">
            <x v="91"/>
          </reference>
          <reference field="6" count="1" selected="0">
            <x v="0"/>
          </reference>
          <reference field="11" count="1" selected="0">
            <x v="20"/>
          </reference>
          <reference field="13" count="1">
            <x v="69"/>
          </reference>
        </references>
      </pivotArea>
    </format>
    <format dxfId="924">
      <pivotArea fieldPosition="0">
        <references count="2">
          <reference field="6" count="1">
            <x v="3"/>
          </reference>
          <reference field="11" count="1" selected="0">
            <x v="20"/>
          </reference>
        </references>
      </pivotArea>
    </format>
    <format dxfId="923">
      <pivotArea fieldPosition="0">
        <references count="4">
          <reference field="2" count="1" selected="0">
            <x v="5"/>
          </reference>
          <reference field="3" count="1">
            <x v="4"/>
          </reference>
          <reference field="6" count="1" selected="0">
            <x v="3"/>
          </reference>
          <reference field="11" count="1" selected="0">
            <x v="20"/>
          </reference>
        </references>
      </pivotArea>
    </format>
    <format dxfId="922">
      <pivotArea fieldPosition="0">
        <references count="7">
          <reference field="1" count="1" selected="0">
            <x v="2"/>
          </reference>
          <reference field="2" count="1" selected="0">
            <x v="5"/>
          </reference>
          <reference field="3" count="1" selected="0">
            <x v="4"/>
          </reference>
          <reference field="5" count="1" selected="0">
            <x v="77"/>
          </reference>
          <reference field="6" count="1" selected="0">
            <x v="3"/>
          </reference>
          <reference field="11" count="1" selected="0">
            <x v="20"/>
          </reference>
          <reference field="13" count="1">
            <x v="56"/>
          </reference>
        </references>
      </pivotArea>
    </format>
    <format dxfId="921">
      <pivotArea fieldPosition="0">
        <references count="1">
          <reference field="11" count="1">
            <x v="22"/>
          </reference>
        </references>
      </pivotArea>
    </format>
    <format dxfId="920">
      <pivotArea fieldPosition="0">
        <references count="2">
          <reference field="6" count="1">
            <x v="0"/>
          </reference>
          <reference field="11" count="1" selected="0">
            <x v="22"/>
          </reference>
        </references>
      </pivotArea>
    </format>
    <format dxfId="919">
      <pivotArea fieldPosition="0">
        <references count="4">
          <reference field="2" count="1" selected="0">
            <x v="3"/>
          </reference>
          <reference field="3" count="1">
            <x v="4"/>
          </reference>
          <reference field="6" count="1" selected="0">
            <x v="0"/>
          </reference>
          <reference field="11" count="1" selected="0">
            <x v="22"/>
          </reference>
        </references>
      </pivotArea>
    </format>
    <format dxfId="918">
      <pivotArea fieldPosition="0">
        <references count="7">
          <reference field="1" count="1" selected="0">
            <x v="45"/>
          </reference>
          <reference field="2" count="1" selected="0">
            <x v="3"/>
          </reference>
          <reference field="3" count="1" selected="0">
            <x v="4"/>
          </reference>
          <reference field="5" count="1" selected="0">
            <x v="53"/>
          </reference>
          <reference field="6" count="1" selected="0">
            <x v="0"/>
          </reference>
          <reference field="11" count="1" selected="0">
            <x v="22"/>
          </reference>
          <reference field="13" count="1">
            <x v="52"/>
          </reference>
        </references>
      </pivotArea>
    </format>
    <format dxfId="917">
      <pivotArea fieldPosition="0">
        <references count="4">
          <reference field="2" count="1" selected="0">
            <x v="17"/>
          </reference>
          <reference field="3" count="1">
            <x v="9"/>
          </reference>
          <reference field="6" count="1" selected="0">
            <x v="0"/>
          </reference>
          <reference field="11" count="1" selected="0">
            <x v="22"/>
          </reference>
        </references>
      </pivotArea>
    </format>
    <format dxfId="916">
      <pivotArea fieldPosition="0">
        <references count="7">
          <reference field="1" count="1" selected="0">
            <x v="54"/>
          </reference>
          <reference field="2" count="1" selected="0">
            <x v="17"/>
          </reference>
          <reference field="3" count="1" selected="0">
            <x v="9"/>
          </reference>
          <reference field="5" count="1" selected="0">
            <x v="72"/>
          </reference>
          <reference field="6" count="1" selected="0">
            <x v="0"/>
          </reference>
          <reference field="11" count="1" selected="0">
            <x v="22"/>
          </reference>
          <reference field="13" count="1">
            <x v="48"/>
          </reference>
        </references>
      </pivotArea>
    </format>
    <format dxfId="915">
      <pivotArea fieldPosition="0">
        <references count="7">
          <reference field="1" count="1" selected="0">
            <x v="55"/>
          </reference>
          <reference field="2" count="1" selected="0">
            <x v="17"/>
          </reference>
          <reference field="3" count="1" selected="0">
            <x v="9"/>
          </reference>
          <reference field="5" count="1" selected="0">
            <x v="73"/>
          </reference>
          <reference field="6" count="1" selected="0">
            <x v="0"/>
          </reference>
          <reference field="11" count="1" selected="0">
            <x v="22"/>
          </reference>
          <reference field="13" count="1">
            <x v="9"/>
          </reference>
        </references>
      </pivotArea>
    </format>
    <format dxfId="914">
      <pivotArea fieldPosition="0">
        <references count="7">
          <reference field="1" count="1" selected="0">
            <x v="63"/>
          </reference>
          <reference field="2" count="1" selected="0">
            <x v="17"/>
          </reference>
          <reference field="3" count="1" selected="0">
            <x v="9"/>
          </reference>
          <reference field="5" count="1" selected="0">
            <x v="71"/>
          </reference>
          <reference field="6" count="1" selected="0">
            <x v="0"/>
          </reference>
          <reference field="11" count="1" selected="0">
            <x v="22"/>
          </reference>
          <reference field="13" count="1">
            <x v="47"/>
          </reference>
        </references>
      </pivotArea>
    </format>
    <format dxfId="913">
      <pivotArea fieldPosition="0">
        <references count="4">
          <reference field="2" count="1" selected="0">
            <x v="17"/>
          </reference>
          <reference field="3" count="1">
            <x v="13"/>
          </reference>
          <reference field="6" count="1" selected="0">
            <x v="0"/>
          </reference>
          <reference field="11" count="1" selected="0">
            <x v="22"/>
          </reference>
        </references>
      </pivotArea>
    </format>
    <format dxfId="912">
      <pivotArea fieldPosition="0">
        <references count="7">
          <reference field="1" count="1" selected="0">
            <x v="95"/>
          </reference>
          <reference field="2" count="1" selected="0">
            <x v="17"/>
          </reference>
          <reference field="3" count="1" selected="0">
            <x v="13"/>
          </reference>
          <reference field="5" count="1" selected="0">
            <x v="116"/>
          </reference>
          <reference field="6" count="1" selected="0">
            <x v="0"/>
          </reference>
          <reference field="11" count="1" selected="0">
            <x v="22"/>
          </reference>
          <reference field="13" count="1">
            <x v="97"/>
          </reference>
        </references>
      </pivotArea>
    </format>
    <format dxfId="911">
      <pivotArea fieldPosition="0">
        <references count="1">
          <reference field="11" count="1">
            <x v="24"/>
          </reference>
        </references>
      </pivotArea>
    </format>
    <format dxfId="910">
      <pivotArea fieldPosition="0">
        <references count="2">
          <reference field="6" count="1">
            <x v="0"/>
          </reference>
          <reference field="11" count="1" selected="0">
            <x v="24"/>
          </reference>
        </references>
      </pivotArea>
    </format>
    <format dxfId="909">
      <pivotArea fieldPosition="0">
        <references count="4">
          <reference field="2" count="1" selected="0">
            <x v="12"/>
          </reference>
          <reference field="3" count="1">
            <x v="3"/>
          </reference>
          <reference field="6" count="1" selected="0">
            <x v="0"/>
          </reference>
          <reference field="11" count="1" selected="0">
            <x v="24"/>
          </reference>
        </references>
      </pivotArea>
    </format>
    <format dxfId="908">
      <pivotArea fieldPosition="0">
        <references count="7">
          <reference field="1" count="1" selected="0">
            <x v="66"/>
          </reference>
          <reference field="2" count="1" selected="0">
            <x v="12"/>
          </reference>
          <reference field="3" count="1" selected="0">
            <x v="3"/>
          </reference>
          <reference field="5" count="1" selected="0">
            <x v="115"/>
          </reference>
          <reference field="6" count="1" selected="0">
            <x v="0"/>
          </reference>
          <reference field="11" count="1" selected="0">
            <x v="24"/>
          </reference>
          <reference field="13" count="1">
            <x v="96"/>
          </reference>
        </references>
      </pivotArea>
    </format>
    <format dxfId="907">
      <pivotArea fieldPosition="0">
        <references count="2">
          <reference field="6" count="1">
            <x v="4"/>
          </reference>
          <reference field="11" count="1" selected="0">
            <x v="24"/>
          </reference>
        </references>
      </pivotArea>
    </format>
    <format dxfId="906">
      <pivotArea fieldPosition="0">
        <references count="4">
          <reference field="2" count="1" selected="0">
            <x v="10"/>
          </reference>
          <reference field="3" count="1">
            <x v="4"/>
          </reference>
          <reference field="6" count="1" selected="0">
            <x v="4"/>
          </reference>
          <reference field="11" count="1" selected="0">
            <x v="24"/>
          </reference>
        </references>
      </pivotArea>
    </format>
    <format dxfId="905">
      <pivotArea fieldPosition="0">
        <references count="7">
          <reference field="1" count="1" selected="0">
            <x v="65"/>
          </reference>
          <reference field="2" count="1" selected="0">
            <x v="10"/>
          </reference>
          <reference field="3" count="1" selected="0">
            <x v="4"/>
          </reference>
          <reference field="5" count="1" selected="0">
            <x v="44"/>
          </reference>
          <reference field="6" count="1" selected="0">
            <x v="4"/>
          </reference>
          <reference field="11" count="1" selected="0">
            <x v="24"/>
          </reference>
          <reference field="13" count="1">
            <x v="91"/>
          </reference>
        </references>
      </pivotArea>
    </format>
    <format dxfId="904">
      <pivotArea field="11" type="button" dataOnly="0" labelOnly="1" outline="0" axis="axisRow" fieldPosition="0"/>
    </format>
    <format dxfId="903">
      <pivotArea field="6" type="button" dataOnly="0" labelOnly="1" outline="0" axis="axisRow" fieldPosition="1"/>
    </format>
    <format dxfId="902">
      <pivotArea field="2" type="button" dataOnly="0" labelOnly="1" outline="0" axis="axisRow" fieldPosition="2"/>
    </format>
    <format dxfId="901">
      <pivotArea field="3" type="button" dataOnly="0" labelOnly="1" outline="0" axis="axisRow" fieldPosition="3"/>
    </format>
    <format dxfId="900">
      <pivotArea field="1" type="button" dataOnly="0" labelOnly="1" outline="0" axis="axisRow" fieldPosition="4"/>
    </format>
    <format dxfId="899">
      <pivotArea field="5" type="button" dataOnly="0" labelOnly="1" outline="0" axis="axisRow" fieldPosition="5"/>
    </format>
    <format dxfId="898">
      <pivotArea field="13" type="button" dataOnly="0" labelOnly="1" outline="0" axis="axisRow" fieldPosition="6"/>
    </format>
    <format dxfId="897">
      <pivotArea dataOnly="0" labelOnly="1" outline="0" fieldPosition="0">
        <references count="1">
          <reference field="11" count="16">
            <x v="1"/>
            <x v="3"/>
            <x v="4"/>
            <x v="5"/>
            <x v="6"/>
            <x v="7"/>
            <x v="9"/>
            <x v="10"/>
            <x v="11"/>
            <x v="14"/>
            <x v="15"/>
            <x v="16"/>
            <x v="17"/>
            <x v="20"/>
            <x v="22"/>
            <x v="24"/>
          </reference>
        </references>
      </pivotArea>
    </format>
    <format dxfId="896">
      <pivotArea dataOnly="0" labelOnly="1" outline="0" fieldPosition="0">
        <references count="2">
          <reference field="6" count="3">
            <x v="0"/>
            <x v="4"/>
            <x v="20"/>
          </reference>
          <reference field="11" count="1" selected="0">
            <x v="1"/>
          </reference>
        </references>
      </pivotArea>
    </format>
    <format dxfId="895">
      <pivotArea dataOnly="0" labelOnly="1" outline="0" fieldPosition="0">
        <references count="2">
          <reference field="6" count="2">
            <x v="0"/>
            <x v="4"/>
          </reference>
          <reference field="11" count="1" selected="0">
            <x v="3"/>
          </reference>
        </references>
      </pivotArea>
    </format>
    <format dxfId="894">
      <pivotArea dataOnly="0" labelOnly="1" outline="0" fieldPosition="0">
        <references count="2">
          <reference field="6" count="2">
            <x v="0"/>
            <x v="4"/>
          </reference>
          <reference field="11" count="1" selected="0">
            <x v="4"/>
          </reference>
        </references>
      </pivotArea>
    </format>
    <format dxfId="893">
      <pivotArea dataOnly="0" labelOnly="1" outline="0" fieldPosition="0">
        <references count="2">
          <reference field="6" count="5">
            <x v="0"/>
            <x v="4"/>
            <x v="5"/>
            <x v="6"/>
            <x v="17"/>
          </reference>
          <reference field="11" count="1" selected="0">
            <x v="5"/>
          </reference>
        </references>
      </pivotArea>
    </format>
    <format dxfId="892">
      <pivotArea dataOnly="0" labelOnly="1" outline="0" fieldPosition="0">
        <references count="2">
          <reference field="6" count="2">
            <x v="11"/>
            <x v="12"/>
          </reference>
          <reference field="11" count="1" selected="0">
            <x v="7"/>
          </reference>
        </references>
      </pivotArea>
    </format>
    <format dxfId="891">
      <pivotArea dataOnly="0" labelOnly="1" outline="0" fieldPosition="0">
        <references count="2">
          <reference field="6" count="2">
            <x v="9"/>
            <x v="10"/>
          </reference>
          <reference field="11" count="1" selected="0">
            <x v="9"/>
          </reference>
        </references>
      </pivotArea>
    </format>
    <format dxfId="890">
      <pivotArea dataOnly="0" labelOnly="1" outline="0" fieldPosition="0">
        <references count="2">
          <reference field="6" count="2">
            <x v="0"/>
            <x v="4"/>
          </reference>
          <reference field="11" count="1" selected="0">
            <x v="10"/>
          </reference>
        </references>
      </pivotArea>
    </format>
    <format dxfId="889">
      <pivotArea dataOnly="0" labelOnly="1" outline="0" fieldPosition="0">
        <references count="2">
          <reference field="6" count="2">
            <x v="0"/>
            <x v="16"/>
          </reference>
          <reference field="11" count="1" selected="0">
            <x v="15"/>
          </reference>
        </references>
      </pivotArea>
    </format>
    <format dxfId="888">
      <pivotArea dataOnly="0" labelOnly="1" outline="0" fieldPosition="0">
        <references count="2">
          <reference field="6" count="1">
            <x v="15"/>
          </reference>
          <reference field="11" count="1" selected="0">
            <x v="17"/>
          </reference>
        </references>
      </pivotArea>
    </format>
    <format dxfId="887">
      <pivotArea dataOnly="0" labelOnly="1" outline="0" fieldPosition="0">
        <references count="2">
          <reference field="6" count="2">
            <x v="0"/>
            <x v="3"/>
          </reference>
          <reference field="11" count="1" selected="0">
            <x v="20"/>
          </reference>
        </references>
      </pivotArea>
    </format>
    <format dxfId="886">
      <pivotArea dataOnly="0" labelOnly="1" outline="0" fieldPosition="0">
        <references count="2">
          <reference field="6" count="1">
            <x v="0"/>
          </reference>
          <reference field="11" count="1" selected="0">
            <x v="22"/>
          </reference>
        </references>
      </pivotArea>
    </format>
    <format dxfId="885">
      <pivotArea dataOnly="0" labelOnly="1" outline="0" fieldPosition="0">
        <references count="2">
          <reference field="6" count="2">
            <x v="0"/>
            <x v="4"/>
          </reference>
          <reference field="11" count="1" selected="0">
            <x v="24"/>
          </reference>
        </references>
      </pivotArea>
    </format>
    <format dxfId="884">
      <pivotArea dataOnly="0" labelOnly="1" outline="0" fieldPosition="0">
        <references count="3">
          <reference field="2" count="1">
            <x v="17"/>
          </reference>
          <reference field="6" count="1" selected="0">
            <x v="0"/>
          </reference>
          <reference field="11" count="1" selected="0">
            <x v="1"/>
          </reference>
        </references>
      </pivotArea>
    </format>
    <format dxfId="883">
      <pivotArea dataOnly="0" labelOnly="1" outline="0" fieldPosition="0">
        <references count="3">
          <reference field="2" count="4">
            <x v="13"/>
            <x v="15"/>
            <x v="16"/>
            <x v="17"/>
          </reference>
          <reference field="6" count="1" selected="0">
            <x v="4"/>
          </reference>
          <reference field="11" count="1" selected="0">
            <x v="1"/>
          </reference>
        </references>
      </pivotArea>
    </format>
    <format dxfId="882">
      <pivotArea dataOnly="0" labelOnly="1" outline="0" fieldPosition="0">
        <references count="3">
          <reference field="2" count="1">
            <x v="14"/>
          </reference>
          <reference field="6" count="1" selected="0">
            <x v="20"/>
          </reference>
          <reference field="11" count="1" selected="0">
            <x v="1"/>
          </reference>
        </references>
      </pivotArea>
    </format>
    <format dxfId="881">
      <pivotArea dataOnly="0" labelOnly="1" outline="0" fieldPosition="0">
        <references count="3">
          <reference field="2" count="2">
            <x v="7"/>
            <x v="17"/>
          </reference>
          <reference field="6" count="1" selected="0">
            <x v="0"/>
          </reference>
          <reference field="11" count="1" selected="0">
            <x v="3"/>
          </reference>
        </references>
      </pivotArea>
    </format>
    <format dxfId="880">
      <pivotArea dataOnly="0" labelOnly="1" outline="0" fieldPosition="0">
        <references count="3">
          <reference field="2" count="2">
            <x v="8"/>
            <x v="17"/>
          </reference>
          <reference field="6" count="1" selected="0">
            <x v="4"/>
          </reference>
          <reference field="11" count="1" selected="0">
            <x v="3"/>
          </reference>
        </references>
      </pivotArea>
    </format>
    <format dxfId="879">
      <pivotArea dataOnly="0" labelOnly="1" outline="0" fieldPosition="0">
        <references count="3">
          <reference field="2" count="1">
            <x v="17"/>
          </reference>
          <reference field="6" count="1" selected="0">
            <x v="0"/>
          </reference>
          <reference field="11" count="1" selected="0">
            <x v="4"/>
          </reference>
        </references>
      </pivotArea>
    </format>
    <format dxfId="878">
      <pivotArea dataOnly="0" labelOnly="1" outline="0" fieldPosition="0">
        <references count="3">
          <reference field="2" count="1">
            <x v="2"/>
          </reference>
          <reference field="6" count="1" selected="0">
            <x v="4"/>
          </reference>
          <reference field="11" count="1" selected="0">
            <x v="4"/>
          </reference>
        </references>
      </pivotArea>
    </format>
    <format dxfId="877">
      <pivotArea dataOnly="0" labelOnly="1" outline="0" fieldPosition="0">
        <references count="3">
          <reference field="2" count="1">
            <x v="17"/>
          </reference>
          <reference field="6" count="1" selected="0">
            <x v="0"/>
          </reference>
          <reference field="11" count="1" selected="0">
            <x v="5"/>
          </reference>
        </references>
      </pivotArea>
    </format>
    <format dxfId="876">
      <pivotArea dataOnly="0" labelOnly="1" outline="0" fieldPosition="0">
        <references count="3">
          <reference field="2" count="2">
            <x v="11"/>
            <x v="17"/>
          </reference>
          <reference field="6" count="1" selected="0">
            <x v="4"/>
          </reference>
          <reference field="11" count="1" selected="0">
            <x v="5"/>
          </reference>
        </references>
      </pivotArea>
    </format>
    <format dxfId="875">
      <pivotArea dataOnly="0" labelOnly="1" outline="0" fieldPosition="0">
        <references count="3">
          <reference field="2" count="1">
            <x v="17"/>
          </reference>
          <reference field="6" count="1" selected="0">
            <x v="5"/>
          </reference>
          <reference field="11" count="1" selected="0">
            <x v="5"/>
          </reference>
        </references>
      </pivotArea>
    </format>
    <format dxfId="874">
      <pivotArea dataOnly="0" labelOnly="1" outline="0" fieldPosition="0">
        <references count="3">
          <reference field="2" count="1">
            <x v="17"/>
          </reference>
          <reference field="6" count="1" selected="0">
            <x v="6"/>
          </reference>
          <reference field="11" count="1" selected="0">
            <x v="5"/>
          </reference>
        </references>
      </pivotArea>
    </format>
    <format dxfId="873">
      <pivotArea dataOnly="0" labelOnly="1" outline="0" fieldPosition="0">
        <references count="3">
          <reference field="2" count="1">
            <x v="17"/>
          </reference>
          <reference field="6" count="1" selected="0">
            <x v="17"/>
          </reference>
          <reference field="11" count="1" selected="0">
            <x v="5"/>
          </reference>
        </references>
      </pivotArea>
    </format>
    <format dxfId="872">
      <pivotArea dataOnly="0" labelOnly="1" outline="0" fieldPosition="0">
        <references count="3">
          <reference field="2" count="1">
            <x v="6"/>
          </reference>
          <reference field="6" count="1" selected="0">
            <x v="11"/>
          </reference>
          <reference field="11" count="1" selected="0">
            <x v="7"/>
          </reference>
        </references>
      </pivotArea>
    </format>
    <format dxfId="871">
      <pivotArea dataOnly="0" labelOnly="1" outline="0" fieldPosition="0">
        <references count="3">
          <reference field="2" count="1">
            <x v="1"/>
          </reference>
          <reference field="6" count="1" selected="0">
            <x v="12"/>
          </reference>
          <reference field="11" count="1" selected="0">
            <x v="7"/>
          </reference>
        </references>
      </pivotArea>
    </format>
    <format dxfId="870">
      <pivotArea dataOnly="0" labelOnly="1" outline="0" fieldPosition="0">
        <references count="3">
          <reference field="2" count="1">
            <x v="17"/>
          </reference>
          <reference field="6" count="1" selected="0">
            <x v="9"/>
          </reference>
          <reference field="11" count="1" selected="0">
            <x v="9"/>
          </reference>
        </references>
      </pivotArea>
    </format>
    <format dxfId="869">
      <pivotArea dataOnly="0" labelOnly="1" outline="0" fieldPosition="0">
        <references count="3">
          <reference field="2" count="1">
            <x v="17"/>
          </reference>
          <reference field="6" count="1" selected="0">
            <x v="10"/>
          </reference>
          <reference field="11" count="1" selected="0">
            <x v="9"/>
          </reference>
        </references>
      </pivotArea>
    </format>
    <format dxfId="868">
      <pivotArea dataOnly="0" labelOnly="1" outline="0" fieldPosition="0">
        <references count="3">
          <reference field="2" count="1">
            <x v="17"/>
          </reference>
          <reference field="6" count="1" selected="0">
            <x v="0"/>
          </reference>
          <reference field="11" count="1" selected="0">
            <x v="10"/>
          </reference>
        </references>
      </pivotArea>
    </format>
    <format dxfId="867">
      <pivotArea dataOnly="0" labelOnly="1" outline="0" fieldPosition="0">
        <references count="3">
          <reference field="2" count="1">
            <x v="17"/>
          </reference>
          <reference field="6" count="1" selected="0">
            <x v="4"/>
          </reference>
          <reference field="11" count="1" selected="0">
            <x v="10"/>
          </reference>
        </references>
      </pivotArea>
    </format>
    <format dxfId="866">
      <pivotArea dataOnly="0" labelOnly="1" outline="0" fieldPosition="0">
        <references count="3">
          <reference field="2" count="1">
            <x v="17"/>
          </reference>
          <reference field="6" count="1" selected="0">
            <x v="0"/>
          </reference>
          <reference field="11" count="1" selected="0">
            <x v="15"/>
          </reference>
        </references>
      </pivotArea>
    </format>
    <format dxfId="865">
      <pivotArea dataOnly="0" labelOnly="1" outline="0" fieldPosition="0">
        <references count="3">
          <reference field="2" count="1">
            <x v="17"/>
          </reference>
          <reference field="6" count="1" selected="0">
            <x v="16"/>
          </reference>
          <reference field="11" count="1" selected="0">
            <x v="15"/>
          </reference>
        </references>
      </pivotArea>
    </format>
    <format dxfId="864">
      <pivotArea dataOnly="0" labelOnly="1" outline="0" fieldPosition="0">
        <references count="3">
          <reference field="2" count="1">
            <x v="17"/>
          </reference>
          <reference field="6" count="1" selected="0">
            <x v="15"/>
          </reference>
          <reference field="11" count="1" selected="0">
            <x v="17"/>
          </reference>
        </references>
      </pivotArea>
    </format>
    <format dxfId="863">
      <pivotArea dataOnly="0" labelOnly="1" outline="0" fieldPosition="0">
        <references count="3">
          <reference field="2" count="1">
            <x v="17"/>
          </reference>
          <reference field="6" count="1" selected="0">
            <x v="0"/>
          </reference>
          <reference field="11" count="1" selected="0">
            <x v="20"/>
          </reference>
        </references>
      </pivotArea>
    </format>
    <format dxfId="862">
      <pivotArea dataOnly="0" labelOnly="1" outline="0" fieldPosition="0">
        <references count="3">
          <reference field="2" count="1">
            <x v="5"/>
          </reference>
          <reference field="6" count="1" selected="0">
            <x v="3"/>
          </reference>
          <reference field="11" count="1" selected="0">
            <x v="20"/>
          </reference>
        </references>
      </pivotArea>
    </format>
    <format dxfId="861">
      <pivotArea dataOnly="0" labelOnly="1" outline="0" fieldPosition="0">
        <references count="3">
          <reference field="2" count="2">
            <x v="3"/>
            <x v="17"/>
          </reference>
          <reference field="6" count="1" selected="0">
            <x v="0"/>
          </reference>
          <reference field="11" count="1" selected="0">
            <x v="22"/>
          </reference>
        </references>
      </pivotArea>
    </format>
    <format dxfId="860">
      <pivotArea dataOnly="0" labelOnly="1" outline="0" fieldPosition="0">
        <references count="3">
          <reference field="2" count="1">
            <x v="12"/>
          </reference>
          <reference field="6" count="1" selected="0">
            <x v="0"/>
          </reference>
          <reference field="11" count="1" selected="0">
            <x v="24"/>
          </reference>
        </references>
      </pivotArea>
    </format>
    <format dxfId="859">
      <pivotArea dataOnly="0" labelOnly="1" outline="0" fieldPosition="0">
        <references count="3">
          <reference field="2" count="1">
            <x v="10"/>
          </reference>
          <reference field="6" count="1" selected="0">
            <x v="4"/>
          </reference>
          <reference field="11" count="1" selected="0">
            <x v="24"/>
          </reference>
        </references>
      </pivotArea>
    </format>
    <format dxfId="858">
      <pivotArea dataOnly="0" labelOnly="1" outline="0" fieldPosition="0">
        <references count="4">
          <reference field="2" count="1" selected="0">
            <x v="17"/>
          </reference>
          <reference field="3" count="1">
            <x v="9"/>
          </reference>
          <reference field="6" count="1" selected="0">
            <x v="0"/>
          </reference>
          <reference field="11" count="1" selected="0">
            <x v="1"/>
          </reference>
        </references>
      </pivotArea>
    </format>
    <format dxfId="857">
      <pivotArea dataOnly="0" labelOnly="1" outline="0" fieldPosition="0">
        <references count="4">
          <reference field="2" count="1" selected="0">
            <x v="13"/>
          </reference>
          <reference field="3" count="1">
            <x v="7"/>
          </reference>
          <reference field="6" count="1" selected="0">
            <x v="4"/>
          </reference>
          <reference field="11" count="1" selected="0">
            <x v="1"/>
          </reference>
        </references>
      </pivotArea>
    </format>
    <format dxfId="856">
      <pivotArea dataOnly="0" labelOnly="1" outline="0" fieldPosition="0">
        <references count="4">
          <reference field="2" count="1" selected="0">
            <x v="15"/>
          </reference>
          <reference field="3" count="1">
            <x v="7"/>
          </reference>
          <reference field="6" count="1" selected="0">
            <x v="4"/>
          </reference>
          <reference field="11" count="1" selected="0">
            <x v="1"/>
          </reference>
        </references>
      </pivotArea>
    </format>
    <format dxfId="855">
      <pivotArea dataOnly="0" labelOnly="1" outline="0" fieldPosition="0">
        <references count="4">
          <reference field="2" count="1" selected="0">
            <x v="16"/>
          </reference>
          <reference field="3" count="1">
            <x v="7"/>
          </reference>
          <reference field="6" count="1" selected="0">
            <x v="4"/>
          </reference>
          <reference field="11" count="1" selected="0">
            <x v="1"/>
          </reference>
        </references>
      </pivotArea>
    </format>
    <format dxfId="854">
      <pivotArea dataOnly="0" labelOnly="1" outline="0" fieldPosition="0">
        <references count="4">
          <reference field="2" count="1" selected="0">
            <x v="17"/>
          </reference>
          <reference field="3" count="1">
            <x v="7"/>
          </reference>
          <reference field="6" count="1" selected="0">
            <x v="4"/>
          </reference>
          <reference field="11" count="1" selected="0">
            <x v="1"/>
          </reference>
        </references>
      </pivotArea>
    </format>
    <format dxfId="853">
      <pivotArea dataOnly="0" labelOnly="1" outline="0" fieldPosition="0">
        <references count="4">
          <reference field="2" count="1" selected="0">
            <x v="14"/>
          </reference>
          <reference field="3" count="1">
            <x v="3"/>
          </reference>
          <reference field="6" count="1" selected="0">
            <x v="20"/>
          </reference>
          <reference field="11" count="1" selected="0">
            <x v="1"/>
          </reference>
        </references>
      </pivotArea>
    </format>
    <format dxfId="852">
      <pivotArea dataOnly="0" labelOnly="1" outline="0" fieldPosition="0">
        <references count="4">
          <reference field="2" count="1" selected="0">
            <x v="7"/>
          </reference>
          <reference field="3" count="1">
            <x v="12"/>
          </reference>
          <reference field="6" count="1" selected="0">
            <x v="0"/>
          </reference>
          <reference field="11" count="1" selected="0">
            <x v="3"/>
          </reference>
        </references>
      </pivotArea>
    </format>
    <format dxfId="851">
      <pivotArea dataOnly="0" labelOnly="1" outline="0" fieldPosition="0">
        <references count="4">
          <reference field="2" count="1" selected="0">
            <x v="17"/>
          </reference>
          <reference field="3" count="1">
            <x v="1"/>
          </reference>
          <reference field="6" count="1" selected="0">
            <x v="0"/>
          </reference>
          <reference field="11" count="1" selected="0">
            <x v="3"/>
          </reference>
        </references>
      </pivotArea>
    </format>
    <format dxfId="850">
      <pivotArea dataOnly="0" labelOnly="1" outline="0" fieldPosition="0">
        <references count="4">
          <reference field="2" count="1" selected="0">
            <x v="8"/>
          </reference>
          <reference field="3" count="1">
            <x v="9"/>
          </reference>
          <reference field="6" count="1" selected="0">
            <x v="4"/>
          </reference>
          <reference field="11" count="1" selected="0">
            <x v="3"/>
          </reference>
        </references>
      </pivotArea>
    </format>
    <format dxfId="849">
      <pivotArea dataOnly="0" labelOnly="1" outline="0" fieldPosition="0">
        <references count="4">
          <reference field="2" count="1" selected="0">
            <x v="17"/>
          </reference>
          <reference field="3" count="1">
            <x v="9"/>
          </reference>
          <reference field="6" count="1" selected="0">
            <x v="4"/>
          </reference>
          <reference field="11" count="1" selected="0">
            <x v="3"/>
          </reference>
        </references>
      </pivotArea>
    </format>
    <format dxfId="848">
      <pivotArea dataOnly="0" labelOnly="1" outline="0" fieldPosition="0">
        <references count="4">
          <reference field="2" count="1" selected="0">
            <x v="17"/>
          </reference>
          <reference field="3" count="1">
            <x v="5"/>
          </reference>
          <reference field="6" count="1" selected="0">
            <x v="0"/>
          </reference>
          <reference field="11" count="1" selected="0">
            <x v="4"/>
          </reference>
        </references>
      </pivotArea>
    </format>
    <format dxfId="847">
      <pivotArea dataOnly="0" labelOnly="1" outline="0" fieldPosition="0">
        <references count="4">
          <reference field="2" count="1" selected="0">
            <x v="2"/>
          </reference>
          <reference field="3" count="1">
            <x v="11"/>
          </reference>
          <reference field="6" count="1" selected="0">
            <x v="4"/>
          </reference>
          <reference field="11" count="1" selected="0">
            <x v="4"/>
          </reference>
        </references>
      </pivotArea>
    </format>
    <format dxfId="846">
      <pivotArea dataOnly="0" labelOnly="1" outline="0" fieldPosition="0">
        <references count="4">
          <reference field="2" count="1" selected="0">
            <x v="17"/>
          </reference>
          <reference field="3" count="1">
            <x v="8"/>
          </reference>
          <reference field="6" count="1" selected="0">
            <x v="0"/>
          </reference>
          <reference field="11" count="1" selected="0">
            <x v="5"/>
          </reference>
        </references>
      </pivotArea>
    </format>
    <format dxfId="845">
      <pivotArea dataOnly="0" labelOnly="1" outline="0" fieldPosition="0">
        <references count="4">
          <reference field="2" count="1" selected="0">
            <x v="11"/>
          </reference>
          <reference field="3" count="1">
            <x v="4"/>
          </reference>
          <reference field="6" count="1" selected="0">
            <x v="4"/>
          </reference>
          <reference field="11" count="1" selected="0">
            <x v="5"/>
          </reference>
        </references>
      </pivotArea>
    </format>
    <format dxfId="844">
      <pivotArea dataOnly="0" labelOnly="1" outline="0" fieldPosition="0">
        <references count="4">
          <reference field="2" count="1" selected="0">
            <x v="17"/>
          </reference>
          <reference field="3" count="2">
            <x v="4"/>
            <x v="12"/>
          </reference>
          <reference field="6" count="1" selected="0">
            <x v="4"/>
          </reference>
          <reference field="11" count="1" selected="0">
            <x v="5"/>
          </reference>
        </references>
      </pivotArea>
    </format>
    <format dxfId="843">
      <pivotArea dataOnly="0" labelOnly="1" outline="0" fieldPosition="0">
        <references count="4">
          <reference field="2" count="1" selected="0">
            <x v="17"/>
          </reference>
          <reference field="3" count="1">
            <x v="8"/>
          </reference>
          <reference field="6" count="1" selected="0">
            <x v="5"/>
          </reference>
          <reference field="11" count="1" selected="0">
            <x v="5"/>
          </reference>
        </references>
      </pivotArea>
    </format>
    <format dxfId="842">
      <pivotArea dataOnly="0" labelOnly="1" outline="0" fieldPosition="0">
        <references count="4">
          <reference field="2" count="1" selected="0">
            <x v="17"/>
          </reference>
          <reference field="3" count="1">
            <x v="12"/>
          </reference>
          <reference field="6" count="1" selected="0">
            <x v="6"/>
          </reference>
          <reference field="11" count="1" selected="0">
            <x v="5"/>
          </reference>
        </references>
      </pivotArea>
    </format>
    <format dxfId="841">
      <pivotArea dataOnly="0" labelOnly="1" outline="0" fieldPosition="0">
        <references count="4">
          <reference field="2" count="1" selected="0">
            <x v="17"/>
          </reference>
          <reference field="3" count="1">
            <x v="4"/>
          </reference>
          <reference field="6" count="1" selected="0">
            <x v="17"/>
          </reference>
          <reference field="11" count="1" selected="0">
            <x v="5"/>
          </reference>
        </references>
      </pivotArea>
    </format>
    <format dxfId="840">
      <pivotArea dataOnly="0" labelOnly="1" outline="0" fieldPosition="0">
        <references count="4">
          <reference field="2" count="1" selected="0">
            <x v="6"/>
          </reference>
          <reference field="3" count="1">
            <x v="7"/>
          </reference>
          <reference field="6" count="1" selected="0">
            <x v="11"/>
          </reference>
          <reference field="11" count="1" selected="0">
            <x v="7"/>
          </reference>
        </references>
      </pivotArea>
    </format>
    <format dxfId="839">
      <pivotArea dataOnly="0" labelOnly="1" outline="0" fieldPosition="0">
        <references count="4">
          <reference field="2" count="1" selected="0">
            <x v="1"/>
          </reference>
          <reference field="3" count="1">
            <x v="12"/>
          </reference>
          <reference field="6" count="1" selected="0">
            <x v="12"/>
          </reference>
          <reference field="11" count="1" selected="0">
            <x v="7"/>
          </reference>
        </references>
      </pivotArea>
    </format>
    <format dxfId="838">
      <pivotArea dataOnly="0" labelOnly="1" outline="0" fieldPosition="0">
        <references count="4">
          <reference field="2" count="1" selected="0">
            <x v="17"/>
          </reference>
          <reference field="3" count="2">
            <x v="7"/>
            <x v="10"/>
          </reference>
          <reference field="6" count="1" selected="0">
            <x v="9"/>
          </reference>
          <reference field="11" count="1" selected="0">
            <x v="9"/>
          </reference>
        </references>
      </pivotArea>
    </format>
    <format dxfId="837">
      <pivotArea dataOnly="0" labelOnly="1" outline="0" fieldPosition="0">
        <references count="4">
          <reference field="2" count="1" selected="0">
            <x v="17"/>
          </reference>
          <reference field="3" count="1">
            <x v="7"/>
          </reference>
          <reference field="6" count="1" selected="0">
            <x v="10"/>
          </reference>
          <reference field="11" count="1" selected="0">
            <x v="9"/>
          </reference>
        </references>
      </pivotArea>
    </format>
    <format dxfId="836">
      <pivotArea dataOnly="0" labelOnly="1" outline="0" fieldPosition="0">
        <references count="4">
          <reference field="2" count="1" selected="0">
            <x v="17"/>
          </reference>
          <reference field="3" count="2">
            <x v="2"/>
            <x v="12"/>
          </reference>
          <reference field="6" count="1" selected="0">
            <x v="0"/>
          </reference>
          <reference field="11" count="1" selected="0">
            <x v="10"/>
          </reference>
        </references>
      </pivotArea>
    </format>
    <format dxfId="835">
      <pivotArea dataOnly="0" labelOnly="1" outline="0" fieldPosition="0">
        <references count="4">
          <reference field="2" count="1" selected="0">
            <x v="17"/>
          </reference>
          <reference field="3" count="2">
            <x v="5"/>
            <x v="12"/>
          </reference>
          <reference field="6" count="1" selected="0">
            <x v="4"/>
          </reference>
          <reference field="11" count="1" selected="0">
            <x v="10"/>
          </reference>
        </references>
      </pivotArea>
    </format>
    <format dxfId="834">
      <pivotArea dataOnly="0" labelOnly="1" outline="0" fieldPosition="0">
        <references count="4">
          <reference field="2" count="1" selected="0">
            <x v="17"/>
          </reference>
          <reference field="3" count="1">
            <x v="5"/>
          </reference>
          <reference field="6" count="1" selected="0">
            <x v="0"/>
          </reference>
          <reference field="11" count="1" selected="0">
            <x v="15"/>
          </reference>
        </references>
      </pivotArea>
    </format>
    <format dxfId="833">
      <pivotArea dataOnly="0" labelOnly="1" outline="0" fieldPosition="0">
        <references count="4">
          <reference field="2" count="1" selected="0">
            <x v="17"/>
          </reference>
          <reference field="3" count="1">
            <x v="5"/>
          </reference>
          <reference field="6" count="1" selected="0">
            <x v="16"/>
          </reference>
          <reference field="11" count="1" selected="0">
            <x v="15"/>
          </reference>
        </references>
      </pivotArea>
    </format>
    <format dxfId="832">
      <pivotArea dataOnly="0" labelOnly="1" outline="0" fieldPosition="0">
        <references count="4">
          <reference field="2" count="1" selected="0">
            <x v="17"/>
          </reference>
          <reference field="3" count="1">
            <x v="5"/>
          </reference>
          <reference field="6" count="1" selected="0">
            <x v="15"/>
          </reference>
          <reference field="11" count="1" selected="0">
            <x v="17"/>
          </reference>
        </references>
      </pivotArea>
    </format>
    <format dxfId="831">
      <pivotArea dataOnly="0" labelOnly="1" outline="0" fieldPosition="0">
        <references count="4">
          <reference field="2" count="1" selected="0">
            <x v="17"/>
          </reference>
          <reference field="3" count="2">
            <x v="7"/>
            <x v="13"/>
          </reference>
          <reference field="6" count="1" selected="0">
            <x v="0"/>
          </reference>
          <reference field="11" count="1" selected="0">
            <x v="20"/>
          </reference>
        </references>
      </pivotArea>
    </format>
    <format dxfId="830">
      <pivotArea dataOnly="0" labelOnly="1" outline="0" fieldPosition="0">
        <references count="4">
          <reference field="2" count="1" selected="0">
            <x v="5"/>
          </reference>
          <reference field="3" count="1">
            <x v="4"/>
          </reference>
          <reference field="6" count="1" selected="0">
            <x v="3"/>
          </reference>
          <reference field="11" count="1" selected="0">
            <x v="20"/>
          </reference>
        </references>
      </pivotArea>
    </format>
    <format dxfId="829">
      <pivotArea dataOnly="0" labelOnly="1" outline="0" fieldPosition="0">
        <references count="4">
          <reference field="2" count="1" selected="0">
            <x v="3"/>
          </reference>
          <reference field="3" count="1">
            <x v="4"/>
          </reference>
          <reference field="6" count="1" selected="0">
            <x v="0"/>
          </reference>
          <reference field="11" count="1" selected="0">
            <x v="22"/>
          </reference>
        </references>
      </pivotArea>
    </format>
    <format dxfId="828">
      <pivotArea dataOnly="0" labelOnly="1" outline="0" fieldPosition="0">
        <references count="4">
          <reference field="2" count="1" selected="0">
            <x v="17"/>
          </reference>
          <reference field="3" count="2">
            <x v="9"/>
            <x v="13"/>
          </reference>
          <reference field="6" count="1" selected="0">
            <x v="0"/>
          </reference>
          <reference field="11" count="1" selected="0">
            <x v="22"/>
          </reference>
        </references>
      </pivotArea>
    </format>
    <format dxfId="827">
      <pivotArea dataOnly="0" labelOnly="1" outline="0" fieldPosition="0">
        <references count="4">
          <reference field="2" count="1" selected="0">
            <x v="12"/>
          </reference>
          <reference field="3" count="1">
            <x v="3"/>
          </reference>
          <reference field="6" count="1" selected="0">
            <x v="0"/>
          </reference>
          <reference field="11" count="1" selected="0">
            <x v="24"/>
          </reference>
        </references>
      </pivotArea>
    </format>
    <format dxfId="826">
      <pivotArea dataOnly="0" labelOnly="1" outline="0" fieldPosition="0">
        <references count="4">
          <reference field="2" count="1" selected="0">
            <x v="10"/>
          </reference>
          <reference field="3" count="1">
            <x v="4"/>
          </reference>
          <reference field="6" count="1" selected="0">
            <x v="4"/>
          </reference>
          <reference field="11" count="1" selected="0">
            <x v="24"/>
          </reference>
        </references>
      </pivotArea>
    </format>
    <format dxfId="825">
      <pivotArea dataOnly="0" labelOnly="1" outline="0" fieldPosition="0">
        <references count="5">
          <reference field="1" count="1">
            <x v="94"/>
          </reference>
          <reference field="2" count="1" selected="0">
            <x v="17"/>
          </reference>
          <reference field="3" count="1" selected="0">
            <x v="9"/>
          </reference>
          <reference field="6" count="1" selected="0">
            <x v="0"/>
          </reference>
          <reference field="11" count="1" selected="0">
            <x v="1"/>
          </reference>
        </references>
      </pivotArea>
    </format>
    <format dxfId="824">
      <pivotArea dataOnly="0" labelOnly="1" outline="0" fieldPosition="0">
        <references count="5">
          <reference field="1" count="1">
            <x v="97"/>
          </reference>
          <reference field="2" count="1" selected="0">
            <x v="13"/>
          </reference>
          <reference field="3" count="1" selected="0">
            <x v="7"/>
          </reference>
          <reference field="6" count="1" selected="0">
            <x v="4"/>
          </reference>
          <reference field="11" count="1" selected="0">
            <x v="1"/>
          </reference>
        </references>
      </pivotArea>
    </format>
    <format dxfId="823">
      <pivotArea dataOnly="0" labelOnly="1" outline="0" fieldPosition="0">
        <references count="5">
          <reference field="1" count="1">
            <x v="85"/>
          </reference>
          <reference field="2" count="1" selected="0">
            <x v="15"/>
          </reference>
          <reference field="3" count="1" selected="0">
            <x v="7"/>
          </reference>
          <reference field="6" count="1" selected="0">
            <x v="4"/>
          </reference>
          <reference field="11" count="1" selected="0">
            <x v="1"/>
          </reference>
        </references>
      </pivotArea>
    </format>
    <format dxfId="822">
      <pivotArea dataOnly="0" labelOnly="1" outline="0" fieldPosition="0">
        <references count="5">
          <reference field="1" count="1">
            <x v="86"/>
          </reference>
          <reference field="2" count="1" selected="0">
            <x v="16"/>
          </reference>
          <reference field="3" count="1" selected="0">
            <x v="7"/>
          </reference>
          <reference field="6" count="1" selected="0">
            <x v="4"/>
          </reference>
          <reference field="11" count="1" selected="0">
            <x v="1"/>
          </reference>
        </references>
      </pivotArea>
    </format>
    <format dxfId="821">
      <pivotArea dataOnly="0" labelOnly="1" outline="0" fieldPosition="0">
        <references count="5">
          <reference field="1" count="1">
            <x v="15"/>
          </reference>
          <reference field="2" count="1" selected="0">
            <x v="17"/>
          </reference>
          <reference field="3" count="1" selected="0">
            <x v="7"/>
          </reference>
          <reference field="6" count="1" selected="0">
            <x v="4"/>
          </reference>
          <reference field="11" count="1" selected="0">
            <x v="1"/>
          </reference>
        </references>
      </pivotArea>
    </format>
    <format dxfId="820">
      <pivotArea dataOnly="0" labelOnly="1" outline="0" fieldPosition="0">
        <references count="5">
          <reference field="1" count="1">
            <x v="13"/>
          </reference>
          <reference field="2" count="1" selected="0">
            <x v="14"/>
          </reference>
          <reference field="3" count="1" selected="0">
            <x v="3"/>
          </reference>
          <reference field="6" count="1" selected="0">
            <x v="20"/>
          </reference>
          <reference field="11" count="1" selected="0">
            <x v="1"/>
          </reference>
        </references>
      </pivotArea>
    </format>
    <format dxfId="819">
      <pivotArea dataOnly="0" labelOnly="1" outline="0" fieldPosition="0">
        <references count="5">
          <reference field="1" count="1">
            <x v="93"/>
          </reference>
          <reference field="2" count="1" selected="0">
            <x v="7"/>
          </reference>
          <reference field="3" count="1" selected="0">
            <x v="12"/>
          </reference>
          <reference field="6" count="1" selected="0">
            <x v="0"/>
          </reference>
          <reference field="11" count="1" selected="0">
            <x v="3"/>
          </reference>
        </references>
      </pivotArea>
    </format>
    <format dxfId="818">
      <pivotArea dataOnly="0" labelOnly="1" outline="0" fieldPosition="0">
        <references count="5">
          <reference field="1" count="1">
            <x v="33"/>
          </reference>
          <reference field="2" count="1" selected="0">
            <x v="8"/>
          </reference>
          <reference field="3" count="1" selected="0">
            <x v="9"/>
          </reference>
          <reference field="6" count="1" selected="0">
            <x v="4"/>
          </reference>
          <reference field="11" count="1" selected="0">
            <x v="3"/>
          </reference>
        </references>
      </pivotArea>
    </format>
    <format dxfId="817">
      <pivotArea dataOnly="0" labelOnly="1" outline="0" fieldPosition="0">
        <references count="5">
          <reference field="1" count="1">
            <x v="26"/>
          </reference>
          <reference field="2" count="1" selected="0">
            <x v="17"/>
          </reference>
          <reference field="3" count="1" selected="0">
            <x v="9"/>
          </reference>
          <reference field="6" count="1" selected="0">
            <x v="4"/>
          </reference>
          <reference field="11" count="1" selected="0">
            <x v="3"/>
          </reference>
        </references>
      </pivotArea>
    </format>
    <format dxfId="816">
      <pivotArea dataOnly="0" labelOnly="1" outline="0" fieldPosition="0">
        <references count="5">
          <reference field="1" count="1">
            <x v="31"/>
          </reference>
          <reference field="2" count="1" selected="0">
            <x v="17"/>
          </reference>
          <reference field="3" count="1" selected="0">
            <x v="5"/>
          </reference>
          <reference field="6" count="1" selected="0">
            <x v="0"/>
          </reference>
          <reference field="11" count="1" selected="0">
            <x v="4"/>
          </reference>
        </references>
      </pivotArea>
    </format>
    <format dxfId="815">
      <pivotArea dataOnly="0" labelOnly="1" outline="0" fieldPosition="0">
        <references count="5">
          <reference field="1" count="1">
            <x v="56"/>
          </reference>
          <reference field="2" count="1" selected="0">
            <x v="17"/>
          </reference>
          <reference field="3" count="1" selected="0">
            <x v="8"/>
          </reference>
          <reference field="6" count="1" selected="0">
            <x v="0"/>
          </reference>
          <reference field="11" count="1" selected="0">
            <x v="5"/>
          </reference>
        </references>
      </pivotArea>
    </format>
    <format dxfId="814">
      <pivotArea dataOnly="0" labelOnly="1" outline="0" fieldPosition="0">
        <references count="5">
          <reference field="1" count="1">
            <x v="89"/>
          </reference>
          <reference field="2" count="1" selected="0">
            <x v="11"/>
          </reference>
          <reference field="3" count="1" selected="0">
            <x v="4"/>
          </reference>
          <reference field="6" count="1" selected="0">
            <x v="4"/>
          </reference>
          <reference field="11" count="1" selected="0">
            <x v="5"/>
          </reference>
        </references>
      </pivotArea>
    </format>
    <format dxfId="813">
      <pivotArea dataOnly="0" labelOnly="1" outline="0" fieldPosition="0">
        <references count="5">
          <reference field="1" count="1">
            <x v="52"/>
          </reference>
          <reference field="2" count="1" selected="0">
            <x v="17"/>
          </reference>
          <reference field="3" count="1" selected="0">
            <x v="4"/>
          </reference>
          <reference field="6" count="1" selected="0">
            <x v="4"/>
          </reference>
          <reference field="11" count="1" selected="0">
            <x v="5"/>
          </reference>
        </references>
      </pivotArea>
    </format>
    <format dxfId="812">
      <pivotArea dataOnly="0" labelOnly="1" outline="0" fieldPosition="0">
        <references count="5">
          <reference field="1" count="1">
            <x v="74"/>
          </reference>
          <reference field="2" count="1" selected="0">
            <x v="17"/>
          </reference>
          <reference field="3" count="1" selected="0">
            <x v="12"/>
          </reference>
          <reference field="6" count="1" selected="0">
            <x v="4"/>
          </reference>
          <reference field="11" count="1" selected="0">
            <x v="5"/>
          </reference>
        </references>
      </pivotArea>
    </format>
    <format dxfId="811">
      <pivotArea dataOnly="0" labelOnly="1" outline="0" fieldPosition="0">
        <references count="5">
          <reference field="1" count="1">
            <x v="29"/>
          </reference>
          <reference field="2" count="1" selected="0">
            <x v="17"/>
          </reference>
          <reference field="3" count="1" selected="0">
            <x v="8"/>
          </reference>
          <reference field="6" count="1" selected="0">
            <x v="5"/>
          </reference>
          <reference field="11" count="1" selected="0">
            <x v="5"/>
          </reference>
        </references>
      </pivotArea>
    </format>
    <format dxfId="810">
      <pivotArea dataOnly="0" labelOnly="1" outline="0" fieldPosition="0">
        <references count="5">
          <reference field="1" count="1">
            <x v="38"/>
          </reference>
          <reference field="2" count="1" selected="0">
            <x v="17"/>
          </reference>
          <reference field="3" count="1" selected="0">
            <x v="12"/>
          </reference>
          <reference field="6" count="1" selected="0">
            <x v="6"/>
          </reference>
          <reference field="11" count="1" selected="0">
            <x v="5"/>
          </reference>
        </references>
      </pivotArea>
    </format>
    <format dxfId="809">
      <pivotArea dataOnly="0" labelOnly="1" outline="0" fieldPosition="0">
        <references count="5">
          <reference field="1" count="1">
            <x v="47"/>
          </reference>
          <reference field="2" count="1" selected="0">
            <x v="17"/>
          </reference>
          <reference field="3" count="1" selected="0">
            <x v="4"/>
          </reference>
          <reference field="6" count="1" selected="0">
            <x v="17"/>
          </reference>
          <reference field="11" count="1" selected="0">
            <x v="5"/>
          </reference>
        </references>
      </pivotArea>
    </format>
    <format dxfId="808">
      <pivotArea dataOnly="0" labelOnly="1" outline="0" fieldPosition="0">
        <references count="5">
          <reference field="1" count="1">
            <x v="60"/>
          </reference>
          <reference field="2" count="1" selected="0">
            <x v="6"/>
          </reference>
          <reference field="3" count="1" selected="0">
            <x v="7"/>
          </reference>
          <reference field="6" count="1" selected="0">
            <x v="11"/>
          </reference>
          <reference field="11" count="1" selected="0">
            <x v="7"/>
          </reference>
        </references>
      </pivotArea>
    </format>
    <format dxfId="807">
      <pivotArea dataOnly="0" labelOnly="1" outline="0" fieldPosition="0">
        <references count="5">
          <reference field="1" count="1">
            <x v="4"/>
          </reference>
          <reference field="2" count="1" selected="0">
            <x v="1"/>
          </reference>
          <reference field="3" count="1" selected="0">
            <x v="12"/>
          </reference>
          <reference field="6" count="1" selected="0">
            <x v="12"/>
          </reference>
          <reference field="11" count="1" selected="0">
            <x v="7"/>
          </reference>
        </references>
      </pivotArea>
    </format>
    <format dxfId="806">
      <pivotArea dataOnly="0" labelOnly="1" outline="0" fieldPosition="0">
        <references count="5">
          <reference field="1" count="1">
            <x v="36"/>
          </reference>
          <reference field="2" count="1" selected="0">
            <x v="17"/>
          </reference>
          <reference field="3" count="1" selected="0">
            <x v="7"/>
          </reference>
          <reference field="6" count="1" selected="0">
            <x v="9"/>
          </reference>
          <reference field="11" count="1" selected="0">
            <x v="9"/>
          </reference>
        </references>
      </pivotArea>
    </format>
    <format dxfId="805">
      <pivotArea dataOnly="0" labelOnly="1" outline="0" fieldPosition="0">
        <references count="5">
          <reference field="1" count="1">
            <x v="36"/>
          </reference>
          <reference field="2" count="1" selected="0">
            <x v="17"/>
          </reference>
          <reference field="3" count="1" selected="0">
            <x v="7"/>
          </reference>
          <reference field="6" count="1" selected="0">
            <x v="10"/>
          </reference>
          <reference field="11" count="1" selected="0">
            <x v="9"/>
          </reference>
        </references>
      </pivotArea>
    </format>
    <format dxfId="804">
      <pivotArea dataOnly="0" labelOnly="1" outline="0" fieldPosition="0">
        <references count="5">
          <reference field="1" count="1">
            <x v="5"/>
          </reference>
          <reference field="2" count="1" selected="0">
            <x v="17"/>
          </reference>
          <reference field="3" count="1" selected="0">
            <x v="12"/>
          </reference>
          <reference field="6" count="1" selected="0">
            <x v="0"/>
          </reference>
          <reference field="11" count="1" selected="0">
            <x v="10"/>
          </reference>
        </references>
      </pivotArea>
    </format>
    <format dxfId="803">
      <pivotArea dataOnly="0" labelOnly="1" outline="0" fieldPosition="0">
        <references count="5">
          <reference field="1" count="3">
            <x v="40"/>
            <x v="41"/>
            <x v="42"/>
          </reference>
          <reference field="2" count="1" selected="0">
            <x v="17"/>
          </reference>
          <reference field="3" count="1" selected="0">
            <x v="5"/>
          </reference>
          <reference field="6" count="1" selected="0">
            <x v="4"/>
          </reference>
          <reference field="11" count="1" selected="0">
            <x v="10"/>
          </reference>
        </references>
      </pivotArea>
    </format>
    <format dxfId="802">
      <pivotArea dataOnly="0" labelOnly="1" outline="0" fieldPosition="0">
        <references count="5">
          <reference field="1" count="1">
            <x v="87"/>
          </reference>
          <reference field="2" count="1" selected="0">
            <x v="17"/>
          </reference>
          <reference field="3" count="1" selected="0">
            <x v="12"/>
          </reference>
          <reference field="6" count="1" selected="0">
            <x v="4"/>
          </reference>
          <reference field="11" count="1" selected="0">
            <x v="10"/>
          </reference>
        </references>
      </pivotArea>
    </format>
    <format dxfId="801">
      <pivotArea dataOnly="0" labelOnly="1" outline="0" fieldPosition="0">
        <references count="5">
          <reference field="1" count="2">
            <x v="9"/>
            <x v="79"/>
          </reference>
          <reference field="2" count="1" selected="0">
            <x v="17"/>
          </reference>
          <reference field="3" count="1" selected="0">
            <x v="5"/>
          </reference>
          <reference field="6" count="1" selected="0">
            <x v="0"/>
          </reference>
          <reference field="11" count="1" selected="0">
            <x v="15"/>
          </reference>
        </references>
      </pivotArea>
    </format>
    <format dxfId="800">
      <pivotArea dataOnly="0" labelOnly="1" outline="0" fieldPosition="0">
        <references count="5">
          <reference field="1" count="1">
            <x v="10"/>
          </reference>
          <reference field="2" count="1" selected="0">
            <x v="17"/>
          </reference>
          <reference field="3" count="1" selected="0">
            <x v="5"/>
          </reference>
          <reference field="6" count="1" selected="0">
            <x v="16"/>
          </reference>
          <reference field="11" count="1" selected="0">
            <x v="15"/>
          </reference>
        </references>
      </pivotArea>
    </format>
    <format dxfId="799">
      <pivotArea dataOnly="0" labelOnly="1" outline="0" fieldPosition="0">
        <references count="5">
          <reference field="1" count="1">
            <x v="80"/>
          </reference>
          <reference field="2" count="1" selected="0">
            <x v="17"/>
          </reference>
          <reference field="3" count="1" selected="0">
            <x v="5"/>
          </reference>
          <reference field="6" count="1" selected="0">
            <x v="15"/>
          </reference>
          <reference field="11" count="1" selected="0">
            <x v="17"/>
          </reference>
        </references>
      </pivotArea>
    </format>
    <format dxfId="798">
      <pivotArea dataOnly="0" labelOnly="1" outline="0" fieldPosition="0">
        <references count="5">
          <reference field="1" count="1">
            <x v="96"/>
          </reference>
          <reference field="2" count="1" selected="0">
            <x v="17"/>
          </reference>
          <reference field="3" count="1" selected="0">
            <x v="13"/>
          </reference>
          <reference field="6" count="1" selected="0">
            <x v="0"/>
          </reference>
          <reference field="11" count="1" selected="0">
            <x v="20"/>
          </reference>
        </references>
      </pivotArea>
    </format>
    <format dxfId="797">
      <pivotArea dataOnly="0" labelOnly="1" outline="0" fieldPosition="0">
        <references count="5">
          <reference field="1" count="1">
            <x v="71"/>
          </reference>
          <reference field="2" count="1" selected="0">
            <x v="17"/>
          </reference>
          <reference field="3" count="1" selected="0">
            <x v="7"/>
          </reference>
          <reference field="6" count="1" selected="0">
            <x v="0"/>
          </reference>
          <reference field="11" count="1" selected="0">
            <x v="20"/>
          </reference>
        </references>
      </pivotArea>
    </format>
    <format dxfId="796">
      <pivotArea dataOnly="0" labelOnly="1" outline="0" fieldPosition="0">
        <references count="5">
          <reference field="1" count="1">
            <x v="2"/>
          </reference>
          <reference field="2" count="1" selected="0">
            <x v="5"/>
          </reference>
          <reference field="3" count="1" selected="0">
            <x v="4"/>
          </reference>
          <reference field="6" count="1" selected="0">
            <x v="3"/>
          </reference>
          <reference field="11" count="1" selected="0">
            <x v="20"/>
          </reference>
        </references>
      </pivotArea>
    </format>
    <format dxfId="795">
      <pivotArea dataOnly="0" labelOnly="1" outline="0" fieldPosition="0">
        <references count="5">
          <reference field="1" count="1">
            <x v="45"/>
          </reference>
          <reference field="2" count="1" selected="0">
            <x v="3"/>
          </reference>
          <reference field="3" count="1" selected="0">
            <x v="4"/>
          </reference>
          <reference field="6" count="1" selected="0">
            <x v="0"/>
          </reference>
          <reference field="11" count="1" selected="0">
            <x v="22"/>
          </reference>
        </references>
      </pivotArea>
    </format>
    <format dxfId="794">
      <pivotArea dataOnly="0" labelOnly="1" outline="0" fieldPosition="0">
        <references count="5">
          <reference field="1" count="3">
            <x v="54"/>
            <x v="55"/>
            <x v="63"/>
          </reference>
          <reference field="2" count="1" selected="0">
            <x v="17"/>
          </reference>
          <reference field="3" count="1" selected="0">
            <x v="9"/>
          </reference>
          <reference field="6" count="1" selected="0">
            <x v="0"/>
          </reference>
          <reference field="11" count="1" selected="0">
            <x v="22"/>
          </reference>
        </references>
      </pivotArea>
    </format>
    <format dxfId="793">
      <pivotArea dataOnly="0" labelOnly="1" outline="0" fieldPosition="0">
        <references count="5">
          <reference field="1" count="1">
            <x v="95"/>
          </reference>
          <reference field="2" count="1" selected="0">
            <x v="17"/>
          </reference>
          <reference field="3" count="1" selected="0">
            <x v="13"/>
          </reference>
          <reference field="6" count="1" selected="0">
            <x v="0"/>
          </reference>
          <reference field="11" count="1" selected="0">
            <x v="22"/>
          </reference>
        </references>
      </pivotArea>
    </format>
    <format dxfId="792">
      <pivotArea dataOnly="0" labelOnly="1" outline="0" fieldPosition="0">
        <references count="5">
          <reference field="1" count="1">
            <x v="66"/>
          </reference>
          <reference field="2" count="1" selected="0">
            <x v="12"/>
          </reference>
          <reference field="3" count="1" selected="0">
            <x v="3"/>
          </reference>
          <reference field="6" count="1" selected="0">
            <x v="0"/>
          </reference>
          <reference field="11" count="1" selected="0">
            <x v="24"/>
          </reference>
        </references>
      </pivotArea>
    </format>
    <format dxfId="791">
      <pivotArea dataOnly="0" labelOnly="1" outline="0" fieldPosition="0">
        <references count="5">
          <reference field="1" count="1">
            <x v="65"/>
          </reference>
          <reference field="2" count="1" selected="0">
            <x v="10"/>
          </reference>
          <reference field="3" count="1" selected="0">
            <x v="4"/>
          </reference>
          <reference field="6" count="1" selected="0">
            <x v="4"/>
          </reference>
          <reference field="11" count="1" selected="0">
            <x v="24"/>
          </reference>
        </references>
      </pivotArea>
    </format>
    <format dxfId="790">
      <pivotArea dataOnly="0" labelOnly="1" outline="0" fieldPosition="0">
        <references count="6">
          <reference field="1" count="1" selected="0">
            <x v="94"/>
          </reference>
          <reference field="2" count="1" selected="0">
            <x v="17"/>
          </reference>
          <reference field="3" count="1" selected="0">
            <x v="9"/>
          </reference>
          <reference field="5" count="1">
            <x v="112"/>
          </reference>
          <reference field="6" count="1" selected="0">
            <x v="0"/>
          </reference>
          <reference field="11" count="1" selected="0">
            <x v="1"/>
          </reference>
        </references>
      </pivotArea>
    </format>
    <format dxfId="789">
      <pivotArea dataOnly="0" labelOnly="1" outline="0" fieldPosition="0">
        <references count="6">
          <reference field="1" count="1" selected="0">
            <x v="97"/>
          </reference>
          <reference field="2" count="1" selected="0">
            <x v="13"/>
          </reference>
          <reference field="3" count="1" selected="0">
            <x v="7"/>
          </reference>
          <reference field="5" count="1">
            <x v="16"/>
          </reference>
          <reference field="6" count="1" selected="0">
            <x v="4"/>
          </reference>
          <reference field="11" count="1" selected="0">
            <x v="1"/>
          </reference>
        </references>
      </pivotArea>
    </format>
    <format dxfId="788">
      <pivotArea dataOnly="0" labelOnly="1" outline="0" fieldPosition="0">
        <references count="6">
          <reference field="1" count="1" selected="0">
            <x v="85"/>
          </reference>
          <reference field="2" count="1" selected="0">
            <x v="15"/>
          </reference>
          <reference field="3" count="1" selected="0">
            <x v="7"/>
          </reference>
          <reference field="5" count="1">
            <x v="11"/>
          </reference>
          <reference field="6" count="1" selected="0">
            <x v="4"/>
          </reference>
          <reference field="11" count="1" selected="0">
            <x v="1"/>
          </reference>
        </references>
      </pivotArea>
    </format>
    <format dxfId="787">
      <pivotArea dataOnly="0" labelOnly="1" outline="0" fieldPosition="0">
        <references count="6">
          <reference field="1" count="1" selected="0">
            <x v="86"/>
          </reference>
          <reference field="2" count="1" selected="0">
            <x v="16"/>
          </reference>
          <reference field="3" count="1" selected="0">
            <x v="7"/>
          </reference>
          <reference field="5" count="1">
            <x v="26"/>
          </reference>
          <reference field="6" count="1" selected="0">
            <x v="4"/>
          </reference>
          <reference field="11" count="1" selected="0">
            <x v="1"/>
          </reference>
        </references>
      </pivotArea>
    </format>
    <format dxfId="786">
      <pivotArea dataOnly="0" labelOnly="1" outline="0" fieldPosition="0">
        <references count="6">
          <reference field="1" count="1" selected="0">
            <x v="15"/>
          </reference>
          <reference field="2" count="1" selected="0">
            <x v="17"/>
          </reference>
          <reference field="3" count="1" selected="0">
            <x v="7"/>
          </reference>
          <reference field="5" count="1">
            <x v="28"/>
          </reference>
          <reference field="6" count="1" selected="0">
            <x v="4"/>
          </reference>
          <reference field="11" count="1" selected="0">
            <x v="1"/>
          </reference>
        </references>
      </pivotArea>
    </format>
    <format dxfId="785">
      <pivotArea dataOnly="0" labelOnly="1" outline="0" fieldPosition="0">
        <references count="6">
          <reference field="1" count="1" selected="0">
            <x v="13"/>
          </reference>
          <reference field="2" count="1" selected="0">
            <x v="14"/>
          </reference>
          <reference field="3" count="1" selected="0">
            <x v="3"/>
          </reference>
          <reference field="5" count="1">
            <x v="7"/>
          </reference>
          <reference field="6" count="1" selected="0">
            <x v="20"/>
          </reference>
          <reference field="11" count="1" selected="0">
            <x v="1"/>
          </reference>
        </references>
      </pivotArea>
    </format>
    <format dxfId="784">
      <pivotArea dataOnly="0" labelOnly="1" outline="0" fieldPosition="0">
        <references count="6">
          <reference field="1" count="1" selected="0">
            <x v="93"/>
          </reference>
          <reference field="2" count="1" selected="0">
            <x v="7"/>
          </reference>
          <reference field="3" count="1" selected="0">
            <x v="12"/>
          </reference>
          <reference field="5" count="1">
            <x v="110"/>
          </reference>
          <reference field="6" count="1" selected="0">
            <x v="0"/>
          </reference>
          <reference field="11" count="1" selected="0">
            <x v="3"/>
          </reference>
        </references>
      </pivotArea>
    </format>
    <format dxfId="783">
      <pivotArea dataOnly="0" labelOnly="1" outline="0" fieldPosition="0">
        <references count="6">
          <reference field="1" count="1" selected="0">
            <x v="33"/>
          </reference>
          <reference field="2" count="1" selected="0">
            <x v="8"/>
          </reference>
          <reference field="3" count="1" selected="0">
            <x v="9"/>
          </reference>
          <reference field="5" count="1">
            <x v="1"/>
          </reference>
          <reference field="6" count="1" selected="0">
            <x v="4"/>
          </reference>
          <reference field="11" count="1" selected="0">
            <x v="3"/>
          </reference>
        </references>
      </pivotArea>
    </format>
    <format dxfId="782">
      <pivotArea dataOnly="0" labelOnly="1" outline="0" fieldPosition="0">
        <references count="6">
          <reference field="1" count="1" selected="0">
            <x v="26"/>
          </reference>
          <reference field="2" count="1" selected="0">
            <x v="17"/>
          </reference>
          <reference field="3" count="1" selected="0">
            <x v="9"/>
          </reference>
          <reference field="5" count="1">
            <x v="60"/>
          </reference>
          <reference field="6" count="1" selected="0">
            <x v="4"/>
          </reference>
          <reference field="11" count="1" selected="0">
            <x v="3"/>
          </reference>
        </references>
      </pivotArea>
    </format>
    <format dxfId="781">
      <pivotArea dataOnly="0" labelOnly="1" outline="0" fieldPosition="0">
        <references count="6">
          <reference field="1" count="1" selected="0">
            <x v="31"/>
          </reference>
          <reference field="2" count="1" selected="0">
            <x v="17"/>
          </reference>
          <reference field="3" count="1" selected="0">
            <x v="5"/>
          </reference>
          <reference field="5" count="1">
            <x v="39"/>
          </reference>
          <reference field="6" count="1" selected="0">
            <x v="0"/>
          </reference>
          <reference field="11" count="1" selected="0">
            <x v="4"/>
          </reference>
        </references>
      </pivotArea>
    </format>
    <format dxfId="780">
      <pivotArea dataOnly="0" labelOnly="1" outline="0" fieldPosition="0">
        <references count="6">
          <reference field="1" count="1" selected="0">
            <x v="56"/>
          </reference>
          <reference field="2" count="1" selected="0">
            <x v="17"/>
          </reference>
          <reference field="3" count="1" selected="0">
            <x v="8"/>
          </reference>
          <reference field="5" count="1">
            <x v="33"/>
          </reference>
          <reference field="6" count="1" selected="0">
            <x v="0"/>
          </reference>
          <reference field="11" count="1" selected="0">
            <x v="5"/>
          </reference>
        </references>
      </pivotArea>
    </format>
    <format dxfId="779">
      <pivotArea dataOnly="0" labelOnly="1" outline="0" fieldPosition="0">
        <references count="6">
          <reference field="1" count="1" selected="0">
            <x v="89"/>
          </reference>
          <reference field="2" count="1" selected="0">
            <x v="11"/>
          </reference>
          <reference field="3" count="1" selected="0">
            <x v="4"/>
          </reference>
          <reference field="5" count="1">
            <x v="103"/>
          </reference>
          <reference field="6" count="1" selected="0">
            <x v="4"/>
          </reference>
          <reference field="11" count="1" selected="0">
            <x v="5"/>
          </reference>
        </references>
      </pivotArea>
    </format>
    <format dxfId="778">
      <pivotArea dataOnly="0" labelOnly="1" outline="0" fieldPosition="0">
        <references count="6">
          <reference field="1" count="1" selected="0">
            <x v="52"/>
          </reference>
          <reference field="2" count="1" selected="0">
            <x v="17"/>
          </reference>
          <reference field="3" count="1" selected="0">
            <x v="4"/>
          </reference>
          <reference field="5" count="1">
            <x v="119"/>
          </reference>
          <reference field="6" count="1" selected="0">
            <x v="4"/>
          </reference>
          <reference field="11" count="1" selected="0">
            <x v="5"/>
          </reference>
        </references>
      </pivotArea>
    </format>
    <format dxfId="777">
      <pivotArea dataOnly="0" labelOnly="1" outline="0" fieldPosition="0">
        <references count="6">
          <reference field="1" count="1" selected="0">
            <x v="74"/>
          </reference>
          <reference field="2" count="1" selected="0">
            <x v="17"/>
          </reference>
          <reference field="3" count="1" selected="0">
            <x v="12"/>
          </reference>
          <reference field="5" count="1">
            <x v="93"/>
          </reference>
          <reference field="6" count="1" selected="0">
            <x v="4"/>
          </reference>
          <reference field="11" count="1" selected="0">
            <x v="5"/>
          </reference>
        </references>
      </pivotArea>
    </format>
    <format dxfId="776">
      <pivotArea dataOnly="0" labelOnly="1" outline="0" fieldPosition="0">
        <references count="6">
          <reference field="1" count="1" selected="0">
            <x v="29"/>
          </reference>
          <reference field="2" count="1" selected="0">
            <x v="17"/>
          </reference>
          <reference field="3" count="1" selected="0">
            <x v="8"/>
          </reference>
          <reference field="5" count="1">
            <x v="32"/>
          </reference>
          <reference field="6" count="1" selected="0">
            <x v="5"/>
          </reference>
          <reference field="11" count="1" selected="0">
            <x v="5"/>
          </reference>
        </references>
      </pivotArea>
    </format>
    <format dxfId="775">
      <pivotArea dataOnly="0" labelOnly="1" outline="0" fieldPosition="0">
        <references count="6">
          <reference field="1" count="1" selected="0">
            <x v="38"/>
          </reference>
          <reference field="2" count="1" selected="0">
            <x v="17"/>
          </reference>
          <reference field="3" count="1" selected="0">
            <x v="12"/>
          </reference>
          <reference field="5" count="1">
            <x v="37"/>
          </reference>
          <reference field="6" count="1" selected="0">
            <x v="6"/>
          </reference>
          <reference field="11" count="1" selected="0">
            <x v="5"/>
          </reference>
        </references>
      </pivotArea>
    </format>
    <format dxfId="774">
      <pivotArea dataOnly="0" labelOnly="1" outline="0" fieldPosition="0">
        <references count="6">
          <reference field="1" count="1" selected="0">
            <x v="47"/>
          </reference>
          <reference field="2" count="1" selected="0">
            <x v="17"/>
          </reference>
          <reference field="3" count="1" selected="0">
            <x v="4"/>
          </reference>
          <reference field="5" count="1">
            <x v="109"/>
          </reference>
          <reference field="6" count="1" selected="0">
            <x v="17"/>
          </reference>
          <reference field="11" count="1" selected="0">
            <x v="5"/>
          </reference>
        </references>
      </pivotArea>
    </format>
    <format dxfId="773">
      <pivotArea dataOnly="0" labelOnly="1" outline="0" fieldPosition="0">
        <references count="6">
          <reference field="1" count="1" selected="0">
            <x v="60"/>
          </reference>
          <reference field="2" count="1" selected="0">
            <x v="6"/>
          </reference>
          <reference field="3" count="1" selected="0">
            <x v="7"/>
          </reference>
          <reference field="5" count="1">
            <x v="113"/>
          </reference>
          <reference field="6" count="1" selected="0">
            <x v="11"/>
          </reference>
          <reference field="11" count="1" selected="0">
            <x v="7"/>
          </reference>
        </references>
      </pivotArea>
    </format>
    <format dxfId="772">
      <pivotArea dataOnly="0" labelOnly="1" outline="0" fieldPosition="0">
        <references count="6">
          <reference field="1" count="1" selected="0">
            <x v="4"/>
          </reference>
          <reference field="2" count="1" selected="0">
            <x v="1"/>
          </reference>
          <reference field="3" count="1" selected="0">
            <x v="12"/>
          </reference>
          <reference field="5" count="1">
            <x v="86"/>
          </reference>
          <reference field="6" count="1" selected="0">
            <x v="12"/>
          </reference>
          <reference field="11" count="1" selected="0">
            <x v="7"/>
          </reference>
        </references>
      </pivotArea>
    </format>
    <format dxfId="771">
      <pivotArea dataOnly="0" labelOnly="1" outline="0" fieldPosition="0">
        <references count="6">
          <reference field="1" count="1" selected="0">
            <x v="36"/>
          </reference>
          <reference field="2" count="1" selected="0">
            <x v="17"/>
          </reference>
          <reference field="3" count="1" selected="0">
            <x v="7"/>
          </reference>
          <reference field="5" count="1">
            <x v="81"/>
          </reference>
          <reference field="6" count="1" selected="0">
            <x v="9"/>
          </reference>
          <reference field="11" count="1" selected="0">
            <x v="9"/>
          </reference>
        </references>
      </pivotArea>
    </format>
    <format dxfId="770">
      <pivotArea dataOnly="0" labelOnly="1" outline="0" fieldPosition="0">
        <references count="6">
          <reference field="1" count="1" selected="0">
            <x v="36"/>
          </reference>
          <reference field="2" count="1" selected="0">
            <x v="17"/>
          </reference>
          <reference field="3" count="1" selected="0">
            <x v="7"/>
          </reference>
          <reference field="5" count="1">
            <x v="82"/>
          </reference>
          <reference field="6" count="1" selected="0">
            <x v="10"/>
          </reference>
          <reference field="11" count="1" selected="0">
            <x v="9"/>
          </reference>
        </references>
      </pivotArea>
    </format>
    <format dxfId="769">
      <pivotArea dataOnly="0" labelOnly="1" outline="0" fieldPosition="0">
        <references count="6">
          <reference field="1" count="1" selected="0">
            <x v="5"/>
          </reference>
          <reference field="2" count="1" selected="0">
            <x v="17"/>
          </reference>
          <reference field="3" count="1" selected="0">
            <x v="12"/>
          </reference>
          <reference field="5" count="1">
            <x v="24"/>
          </reference>
          <reference field="6" count="1" selected="0">
            <x v="0"/>
          </reference>
          <reference field="11" count="1" selected="0">
            <x v="10"/>
          </reference>
        </references>
      </pivotArea>
    </format>
    <format dxfId="768">
      <pivotArea dataOnly="0" labelOnly="1" outline="0" fieldPosition="0">
        <references count="6">
          <reference field="1" count="1" selected="0">
            <x v="40"/>
          </reference>
          <reference field="2" count="1" selected="0">
            <x v="17"/>
          </reference>
          <reference field="3" count="1" selected="0">
            <x v="5"/>
          </reference>
          <reference field="5" count="1">
            <x v="41"/>
          </reference>
          <reference field="6" count="1" selected="0">
            <x v="4"/>
          </reference>
          <reference field="11" count="1" selected="0">
            <x v="10"/>
          </reference>
        </references>
      </pivotArea>
    </format>
    <format dxfId="767">
      <pivotArea dataOnly="0" labelOnly="1" outline="0" fieldPosition="0">
        <references count="6">
          <reference field="1" count="1" selected="0">
            <x v="87"/>
          </reference>
          <reference field="2" count="1" selected="0">
            <x v="17"/>
          </reference>
          <reference field="3" count="1" selected="0">
            <x v="12"/>
          </reference>
          <reference field="5" count="1">
            <x v="99"/>
          </reference>
          <reference field="6" count="1" selected="0">
            <x v="4"/>
          </reference>
          <reference field="11" count="1" selected="0">
            <x v="10"/>
          </reference>
        </references>
      </pivotArea>
    </format>
    <format dxfId="766">
      <pivotArea dataOnly="0" labelOnly="1" outline="0" fieldPosition="0">
        <references count="6">
          <reference field="1" count="1" selected="0">
            <x v="9"/>
          </reference>
          <reference field="2" count="1" selected="0">
            <x v="17"/>
          </reference>
          <reference field="3" count="1" selected="0">
            <x v="5"/>
          </reference>
          <reference field="5" count="1">
            <x v="97"/>
          </reference>
          <reference field="6" count="1" selected="0">
            <x v="0"/>
          </reference>
          <reference field="11" count="1" selected="0">
            <x v="15"/>
          </reference>
        </references>
      </pivotArea>
    </format>
    <format dxfId="765">
      <pivotArea dataOnly="0" labelOnly="1" outline="0" fieldPosition="0">
        <references count="6">
          <reference field="1" count="1" selected="0">
            <x v="79"/>
          </reference>
          <reference field="2" count="1" selected="0">
            <x v="17"/>
          </reference>
          <reference field="3" count="1" selected="0">
            <x v="5"/>
          </reference>
          <reference field="5" count="1">
            <x v="27"/>
          </reference>
          <reference field="6" count="1" selected="0">
            <x v="0"/>
          </reference>
          <reference field="11" count="1" selected="0">
            <x v="15"/>
          </reference>
        </references>
      </pivotArea>
    </format>
    <format dxfId="764">
      <pivotArea dataOnly="0" labelOnly="1" outline="0" fieldPosition="0">
        <references count="6">
          <reference field="1" count="1" selected="0">
            <x v="10"/>
          </reference>
          <reference field="2" count="1" selected="0">
            <x v="17"/>
          </reference>
          <reference field="3" count="1" selected="0">
            <x v="5"/>
          </reference>
          <reference field="5" count="1">
            <x v="100"/>
          </reference>
          <reference field="6" count="1" selected="0">
            <x v="16"/>
          </reference>
          <reference field="11" count="1" selected="0">
            <x v="15"/>
          </reference>
        </references>
      </pivotArea>
    </format>
    <format dxfId="763">
      <pivotArea dataOnly="0" labelOnly="1" outline="0" fieldPosition="0">
        <references count="6">
          <reference field="1" count="1" selected="0">
            <x v="80"/>
          </reference>
          <reference field="2" count="1" selected="0">
            <x v="17"/>
          </reference>
          <reference field="3" count="1" selected="0">
            <x v="5"/>
          </reference>
          <reference field="5" count="1">
            <x v="96"/>
          </reference>
          <reference field="6" count="1" selected="0">
            <x v="15"/>
          </reference>
          <reference field="11" count="1" selected="0">
            <x v="17"/>
          </reference>
        </references>
      </pivotArea>
    </format>
    <format dxfId="762">
      <pivotArea dataOnly="0" labelOnly="1" outline="0" fieldPosition="0">
        <references count="6">
          <reference field="1" count="1" selected="0">
            <x v="96"/>
          </reference>
          <reference field="2" count="1" selected="0">
            <x v="17"/>
          </reference>
          <reference field="3" count="1" selected="0">
            <x v="13"/>
          </reference>
          <reference field="5" count="1">
            <x v="117"/>
          </reference>
          <reference field="6" count="1" selected="0">
            <x v="0"/>
          </reference>
          <reference field="11" count="1" selected="0">
            <x v="20"/>
          </reference>
        </references>
      </pivotArea>
    </format>
    <format dxfId="761">
      <pivotArea dataOnly="0" labelOnly="1" outline="0" fieldPosition="0">
        <references count="6">
          <reference field="1" count="1" selected="0">
            <x v="71"/>
          </reference>
          <reference field="2" count="1" selected="0">
            <x v="17"/>
          </reference>
          <reference field="3" count="1" selected="0">
            <x v="7"/>
          </reference>
          <reference field="5" count="1">
            <x v="91"/>
          </reference>
          <reference field="6" count="1" selected="0">
            <x v="0"/>
          </reference>
          <reference field="11" count="1" selected="0">
            <x v="20"/>
          </reference>
        </references>
      </pivotArea>
    </format>
    <format dxfId="760">
      <pivotArea dataOnly="0" labelOnly="1" outline="0" fieldPosition="0">
        <references count="6">
          <reference field="1" count="1" selected="0">
            <x v="2"/>
          </reference>
          <reference field="2" count="1" selected="0">
            <x v="5"/>
          </reference>
          <reference field="3" count="1" selected="0">
            <x v="4"/>
          </reference>
          <reference field="5" count="1">
            <x v="77"/>
          </reference>
          <reference field="6" count="1" selected="0">
            <x v="3"/>
          </reference>
          <reference field="11" count="1" selected="0">
            <x v="20"/>
          </reference>
        </references>
      </pivotArea>
    </format>
    <format dxfId="759">
      <pivotArea dataOnly="0" labelOnly="1" outline="0" fieldPosition="0">
        <references count="6">
          <reference field="1" count="1" selected="0">
            <x v="45"/>
          </reference>
          <reference field="2" count="1" selected="0">
            <x v="3"/>
          </reference>
          <reference field="3" count="1" selected="0">
            <x v="4"/>
          </reference>
          <reference field="5" count="1">
            <x v="53"/>
          </reference>
          <reference field="6" count="1" selected="0">
            <x v="0"/>
          </reference>
          <reference field="11" count="1" selected="0">
            <x v="22"/>
          </reference>
        </references>
      </pivotArea>
    </format>
    <format dxfId="758">
      <pivotArea dataOnly="0" labelOnly="1" outline="0" fieldPosition="0">
        <references count="6">
          <reference field="1" count="1" selected="0">
            <x v="54"/>
          </reference>
          <reference field="2" count="1" selected="0">
            <x v="17"/>
          </reference>
          <reference field="3" count="1" selected="0">
            <x v="9"/>
          </reference>
          <reference field="5" count="1">
            <x v="72"/>
          </reference>
          <reference field="6" count="1" selected="0">
            <x v="0"/>
          </reference>
          <reference field="11" count="1" selected="0">
            <x v="22"/>
          </reference>
        </references>
      </pivotArea>
    </format>
    <format dxfId="757">
      <pivotArea dataOnly="0" labelOnly="1" outline="0" fieldPosition="0">
        <references count="6">
          <reference field="1" count="1" selected="0">
            <x v="55"/>
          </reference>
          <reference field="2" count="1" selected="0">
            <x v="17"/>
          </reference>
          <reference field="3" count="1" selected="0">
            <x v="9"/>
          </reference>
          <reference field="5" count="1">
            <x v="73"/>
          </reference>
          <reference field="6" count="1" selected="0">
            <x v="0"/>
          </reference>
          <reference field="11" count="1" selected="0">
            <x v="22"/>
          </reference>
        </references>
      </pivotArea>
    </format>
    <format dxfId="756">
      <pivotArea dataOnly="0" labelOnly="1" outline="0" fieldPosition="0">
        <references count="6">
          <reference field="1" count="1" selected="0">
            <x v="63"/>
          </reference>
          <reference field="2" count="1" selected="0">
            <x v="17"/>
          </reference>
          <reference field="3" count="1" selected="0">
            <x v="9"/>
          </reference>
          <reference field="5" count="1">
            <x v="71"/>
          </reference>
          <reference field="6" count="1" selected="0">
            <x v="0"/>
          </reference>
          <reference field="11" count="1" selected="0">
            <x v="22"/>
          </reference>
        </references>
      </pivotArea>
    </format>
    <format dxfId="755">
      <pivotArea dataOnly="0" labelOnly="1" outline="0" fieldPosition="0">
        <references count="6">
          <reference field="1" count="1" selected="0">
            <x v="95"/>
          </reference>
          <reference field="2" count="1" selected="0">
            <x v="17"/>
          </reference>
          <reference field="3" count="1" selected="0">
            <x v="13"/>
          </reference>
          <reference field="5" count="1">
            <x v="116"/>
          </reference>
          <reference field="6" count="1" selected="0">
            <x v="0"/>
          </reference>
          <reference field="11" count="1" selected="0">
            <x v="22"/>
          </reference>
        </references>
      </pivotArea>
    </format>
    <format dxfId="754">
      <pivotArea dataOnly="0" labelOnly="1" outline="0" fieldPosition="0">
        <references count="6">
          <reference field="1" count="1" selected="0">
            <x v="66"/>
          </reference>
          <reference field="2" count="1" selected="0">
            <x v="12"/>
          </reference>
          <reference field="3" count="1" selected="0">
            <x v="3"/>
          </reference>
          <reference field="5" count="1">
            <x v="115"/>
          </reference>
          <reference field="6" count="1" selected="0">
            <x v="0"/>
          </reference>
          <reference field="11" count="1" selected="0">
            <x v="24"/>
          </reference>
        </references>
      </pivotArea>
    </format>
    <format dxfId="753">
      <pivotArea dataOnly="0" labelOnly="1" outline="0" fieldPosition="0">
        <references count="6">
          <reference field="1" count="1" selected="0">
            <x v="65"/>
          </reference>
          <reference field="2" count="1" selected="0">
            <x v="10"/>
          </reference>
          <reference field="3" count="1" selected="0">
            <x v="4"/>
          </reference>
          <reference field="5" count="1">
            <x v="44"/>
          </reference>
          <reference field="6" count="1" selected="0">
            <x v="4"/>
          </reference>
          <reference field="11" count="1" selected="0">
            <x v="24"/>
          </reference>
        </references>
      </pivotArea>
    </format>
    <format dxfId="752">
      <pivotArea dataOnly="0" labelOnly="1" outline="0" fieldPosition="0">
        <references count="7">
          <reference field="1" count="1" selected="0">
            <x v="94"/>
          </reference>
          <reference field="2" count="1" selected="0">
            <x v="17"/>
          </reference>
          <reference field="3" count="1" selected="0">
            <x v="9"/>
          </reference>
          <reference field="5" count="1" selected="0">
            <x v="112"/>
          </reference>
          <reference field="6" count="1" selected="0">
            <x v="0"/>
          </reference>
          <reference field="11" count="1" selected="0">
            <x v="1"/>
          </reference>
          <reference field="13" count="1">
            <x v="85"/>
          </reference>
        </references>
      </pivotArea>
    </format>
    <format dxfId="751">
      <pivotArea dataOnly="0" labelOnly="1" outline="0" fieldPosition="0">
        <references count="7">
          <reference field="1" count="1" selected="0">
            <x v="97"/>
          </reference>
          <reference field="2" count="1" selected="0">
            <x v="13"/>
          </reference>
          <reference field="3" count="1" selected="0">
            <x v="7"/>
          </reference>
          <reference field="5" count="1" selected="0">
            <x v="16"/>
          </reference>
          <reference field="6" count="1" selected="0">
            <x v="4"/>
          </reference>
          <reference field="11" count="1" selected="0">
            <x v="1"/>
          </reference>
          <reference field="13" count="1">
            <x v="12"/>
          </reference>
        </references>
      </pivotArea>
    </format>
    <format dxfId="750">
      <pivotArea dataOnly="0" labelOnly="1" outline="0" fieldPosition="0">
        <references count="7">
          <reference field="1" count="1" selected="0">
            <x v="85"/>
          </reference>
          <reference field="2" count="1" selected="0">
            <x v="15"/>
          </reference>
          <reference field="3" count="1" selected="0">
            <x v="7"/>
          </reference>
          <reference field="5" count="1" selected="0">
            <x v="11"/>
          </reference>
          <reference field="6" count="1" selected="0">
            <x v="4"/>
          </reference>
          <reference field="11" count="1" selected="0">
            <x v="1"/>
          </reference>
          <reference field="13" count="1">
            <x v="13"/>
          </reference>
        </references>
      </pivotArea>
    </format>
    <format dxfId="749">
      <pivotArea dataOnly="0" labelOnly="1" outline="0" fieldPosition="0">
        <references count="7">
          <reference field="1" count="1" selected="0">
            <x v="86"/>
          </reference>
          <reference field="2" count="1" selected="0">
            <x v="16"/>
          </reference>
          <reference field="3" count="1" selected="0">
            <x v="7"/>
          </reference>
          <reference field="5" count="1" selected="0">
            <x v="26"/>
          </reference>
          <reference field="6" count="1" selected="0">
            <x v="4"/>
          </reference>
          <reference field="11" count="1" selected="0">
            <x v="1"/>
          </reference>
          <reference field="13" count="1">
            <x v="7"/>
          </reference>
        </references>
      </pivotArea>
    </format>
    <format dxfId="748">
      <pivotArea dataOnly="0" labelOnly="1" outline="0" fieldPosition="0">
        <references count="7">
          <reference field="1" count="1" selected="0">
            <x v="15"/>
          </reference>
          <reference field="2" count="1" selected="0">
            <x v="17"/>
          </reference>
          <reference field="3" count="1" selected="0">
            <x v="7"/>
          </reference>
          <reference field="5" count="1" selected="0">
            <x v="28"/>
          </reference>
          <reference field="6" count="1" selected="0">
            <x v="4"/>
          </reference>
          <reference field="11" count="1" selected="0">
            <x v="1"/>
          </reference>
          <reference field="13" count="1">
            <x v="25"/>
          </reference>
        </references>
      </pivotArea>
    </format>
    <format dxfId="747">
      <pivotArea dataOnly="0" labelOnly="1" outline="0" fieldPosition="0">
        <references count="7">
          <reference field="1" count="1" selected="0">
            <x v="13"/>
          </reference>
          <reference field="2" count="1" selected="0">
            <x v="14"/>
          </reference>
          <reference field="3" count="1" selected="0">
            <x v="3"/>
          </reference>
          <reference field="5" count="1" selected="0">
            <x v="7"/>
          </reference>
          <reference field="6" count="1" selected="0">
            <x v="20"/>
          </reference>
          <reference field="11" count="1" selected="0">
            <x v="1"/>
          </reference>
          <reference field="13" count="1">
            <x v="9"/>
          </reference>
        </references>
      </pivotArea>
    </format>
    <format dxfId="746">
      <pivotArea dataOnly="0" labelOnly="1" outline="0" fieldPosition="0">
        <references count="7">
          <reference field="1" count="1" selected="0">
            <x v="93"/>
          </reference>
          <reference field="2" count="1" selected="0">
            <x v="7"/>
          </reference>
          <reference field="3" count="1" selected="0">
            <x v="12"/>
          </reference>
          <reference field="5" count="1" selected="0">
            <x v="110"/>
          </reference>
          <reference field="6" count="1" selected="0">
            <x v="0"/>
          </reference>
          <reference field="11" count="1" selected="0">
            <x v="3"/>
          </reference>
          <reference field="13" count="1">
            <x v="90"/>
          </reference>
        </references>
      </pivotArea>
    </format>
    <format dxfId="745">
      <pivotArea dataOnly="0" labelOnly="1" outline="0" fieldPosition="0">
        <references count="7">
          <reference field="1" count="1" selected="0">
            <x v="33"/>
          </reference>
          <reference field="2" count="1" selected="0">
            <x v="8"/>
          </reference>
          <reference field="3" count="1" selected="0">
            <x v="9"/>
          </reference>
          <reference field="5" count="1" selected="0">
            <x v="1"/>
          </reference>
          <reference field="6" count="1" selected="0">
            <x v="4"/>
          </reference>
          <reference field="11" count="1" selected="0">
            <x v="3"/>
          </reference>
          <reference field="13" count="1">
            <x v="84"/>
          </reference>
        </references>
      </pivotArea>
    </format>
    <format dxfId="744">
      <pivotArea dataOnly="0" labelOnly="1" outline="0" fieldPosition="0">
        <references count="7">
          <reference field="1" count="1" selected="0">
            <x v="26"/>
          </reference>
          <reference field="2" count="1" selected="0">
            <x v="17"/>
          </reference>
          <reference field="3" count="1" selected="0">
            <x v="9"/>
          </reference>
          <reference field="5" count="1" selected="0">
            <x v="60"/>
          </reference>
          <reference field="6" count="1" selected="0">
            <x v="4"/>
          </reference>
          <reference field="11" count="1" selected="0">
            <x v="3"/>
          </reference>
          <reference field="13" count="1">
            <x v="93"/>
          </reference>
        </references>
      </pivotArea>
    </format>
    <format dxfId="743">
      <pivotArea dataOnly="0" labelOnly="1" outline="0" fieldPosition="0">
        <references count="7">
          <reference field="1" count="1" selected="0">
            <x v="31"/>
          </reference>
          <reference field="2" count="1" selected="0">
            <x v="17"/>
          </reference>
          <reference field="3" count="1" selected="0">
            <x v="5"/>
          </reference>
          <reference field="5" count="1" selected="0">
            <x v="39"/>
          </reference>
          <reference field="6" count="1" selected="0">
            <x v="0"/>
          </reference>
          <reference field="11" count="1" selected="0">
            <x v="4"/>
          </reference>
          <reference field="13" count="1">
            <x v="21"/>
          </reference>
        </references>
      </pivotArea>
    </format>
    <format dxfId="742">
      <pivotArea dataOnly="0" labelOnly="1" outline="0" fieldPosition="0">
        <references count="7">
          <reference field="1" count="1" selected="0">
            <x v="56"/>
          </reference>
          <reference field="2" count="1" selected="0">
            <x v="17"/>
          </reference>
          <reference field="3" count="1" selected="0">
            <x v="8"/>
          </reference>
          <reference field="5" count="1" selected="0">
            <x v="33"/>
          </reference>
          <reference field="6" count="1" selected="0">
            <x v="0"/>
          </reference>
          <reference field="11" count="1" selected="0">
            <x v="5"/>
          </reference>
          <reference field="13" count="1">
            <x v="60"/>
          </reference>
        </references>
      </pivotArea>
    </format>
    <format dxfId="741">
      <pivotArea dataOnly="0" labelOnly="1" outline="0" fieldPosition="0">
        <references count="7">
          <reference field="1" count="1" selected="0">
            <x v="89"/>
          </reference>
          <reference field="2" count="1" selected="0">
            <x v="11"/>
          </reference>
          <reference field="3" count="1" selected="0">
            <x v="4"/>
          </reference>
          <reference field="5" count="1" selected="0">
            <x v="103"/>
          </reference>
          <reference field="6" count="1" selected="0">
            <x v="4"/>
          </reference>
          <reference field="11" count="1" selected="0">
            <x v="5"/>
          </reference>
          <reference field="13" count="1">
            <x v="83"/>
          </reference>
        </references>
      </pivotArea>
    </format>
    <format dxfId="740">
      <pivotArea dataOnly="0" labelOnly="1" outline="0" fieldPosition="0">
        <references count="7">
          <reference field="1" count="1" selected="0">
            <x v="52"/>
          </reference>
          <reference field="2" count="1" selected="0">
            <x v="17"/>
          </reference>
          <reference field="3" count="1" selected="0">
            <x v="4"/>
          </reference>
          <reference field="5" count="1" selected="0">
            <x v="119"/>
          </reference>
          <reference field="6" count="1" selected="0">
            <x v="4"/>
          </reference>
          <reference field="11" count="1" selected="0">
            <x v="5"/>
          </reference>
          <reference field="13" count="1">
            <x v="100"/>
          </reference>
        </references>
      </pivotArea>
    </format>
    <format dxfId="739">
      <pivotArea dataOnly="0" labelOnly="1" outline="0" fieldPosition="0">
        <references count="7">
          <reference field="1" count="1" selected="0">
            <x v="74"/>
          </reference>
          <reference field="2" count="1" selected="0">
            <x v="17"/>
          </reference>
          <reference field="3" count="1" selected="0">
            <x v="12"/>
          </reference>
          <reference field="5" count="1" selected="0">
            <x v="93"/>
          </reference>
          <reference field="6" count="1" selected="0">
            <x v="4"/>
          </reference>
          <reference field="11" count="1" selected="0">
            <x v="5"/>
          </reference>
          <reference field="13" count="1">
            <x v="63"/>
          </reference>
        </references>
      </pivotArea>
    </format>
    <format dxfId="738">
      <pivotArea dataOnly="0" labelOnly="1" outline="0" fieldPosition="0">
        <references count="7">
          <reference field="1" count="1" selected="0">
            <x v="29"/>
          </reference>
          <reference field="2" count="1" selected="0">
            <x v="17"/>
          </reference>
          <reference field="3" count="1" selected="0">
            <x v="8"/>
          </reference>
          <reference field="5" count="1" selected="0">
            <x v="32"/>
          </reference>
          <reference field="6" count="1" selected="0">
            <x v="5"/>
          </reference>
          <reference field="11" count="1" selected="0">
            <x v="5"/>
          </reference>
          <reference field="13" count="1">
            <x v="8"/>
          </reference>
        </references>
      </pivotArea>
    </format>
    <format dxfId="737">
      <pivotArea dataOnly="0" labelOnly="1" outline="0" fieldPosition="0">
        <references count="7">
          <reference field="1" count="1" selected="0">
            <x v="38"/>
          </reference>
          <reference field="2" count="1" selected="0">
            <x v="17"/>
          </reference>
          <reference field="3" count="1" selected="0">
            <x v="12"/>
          </reference>
          <reference field="5" count="1" selected="0">
            <x v="37"/>
          </reference>
          <reference field="6" count="1" selected="0">
            <x v="6"/>
          </reference>
          <reference field="11" count="1" selected="0">
            <x v="5"/>
          </reference>
          <reference field="13" count="1">
            <x v="10"/>
          </reference>
        </references>
      </pivotArea>
    </format>
    <format dxfId="736">
      <pivotArea dataOnly="0" labelOnly="1" outline="0" fieldPosition="0">
        <references count="7">
          <reference field="1" count="1" selected="0">
            <x v="47"/>
          </reference>
          <reference field="2" count="1" selected="0">
            <x v="17"/>
          </reference>
          <reference field="3" count="1" selected="0">
            <x v="4"/>
          </reference>
          <reference field="5" count="1" selected="0">
            <x v="109"/>
          </reference>
          <reference field="6" count="1" selected="0">
            <x v="17"/>
          </reference>
          <reference field="11" count="1" selected="0">
            <x v="5"/>
          </reference>
          <reference field="13" count="1">
            <x v="89"/>
          </reference>
        </references>
      </pivotArea>
    </format>
    <format dxfId="735">
      <pivotArea dataOnly="0" labelOnly="1" outline="0" fieldPosition="0">
        <references count="7">
          <reference field="1" count="1" selected="0">
            <x v="60"/>
          </reference>
          <reference field="2" count="1" selected="0">
            <x v="6"/>
          </reference>
          <reference field="3" count="1" selected="0">
            <x v="7"/>
          </reference>
          <reference field="5" count="1" selected="0">
            <x v="113"/>
          </reference>
          <reference field="6" count="1" selected="0">
            <x v="11"/>
          </reference>
          <reference field="11" count="1" selected="0">
            <x v="7"/>
          </reference>
          <reference field="13" count="1">
            <x v="94"/>
          </reference>
        </references>
      </pivotArea>
    </format>
    <format dxfId="734">
      <pivotArea dataOnly="0" labelOnly="1" outline="0" fieldPosition="0">
        <references count="7">
          <reference field="1" count="1" selected="0">
            <x v="4"/>
          </reference>
          <reference field="2" count="1" selected="0">
            <x v="1"/>
          </reference>
          <reference field="3" count="1" selected="0">
            <x v="12"/>
          </reference>
          <reference field="5" count="1" selected="0">
            <x v="86"/>
          </reference>
          <reference field="6" count="1" selected="0">
            <x v="12"/>
          </reference>
          <reference field="11" count="1" selected="0">
            <x v="7"/>
          </reference>
          <reference field="13" count="1">
            <x v="65"/>
          </reference>
        </references>
      </pivotArea>
    </format>
    <format dxfId="733">
      <pivotArea dataOnly="0" labelOnly="1" outline="0" fieldPosition="0">
        <references count="7">
          <reference field="1" count="1" selected="0">
            <x v="36"/>
          </reference>
          <reference field="2" count="1" selected="0">
            <x v="17"/>
          </reference>
          <reference field="3" count="1" selected="0">
            <x v="7"/>
          </reference>
          <reference field="5" count="1" selected="0">
            <x v="81"/>
          </reference>
          <reference field="6" count="1" selected="0">
            <x v="9"/>
          </reference>
          <reference field="11" count="1" selected="0">
            <x v="9"/>
          </reference>
          <reference field="13" count="1">
            <x v="26"/>
          </reference>
        </references>
      </pivotArea>
    </format>
    <format dxfId="732">
      <pivotArea dataOnly="0" labelOnly="1" outline="0" fieldPosition="0">
        <references count="7">
          <reference field="1" count="1" selected="0">
            <x v="36"/>
          </reference>
          <reference field="2" count="1" selected="0">
            <x v="17"/>
          </reference>
          <reference field="3" count="1" selected="0">
            <x v="7"/>
          </reference>
          <reference field="5" count="1" selected="0">
            <x v="82"/>
          </reference>
          <reference field="6" count="1" selected="0">
            <x v="10"/>
          </reference>
          <reference field="11" count="1" selected="0">
            <x v="9"/>
          </reference>
          <reference field="13" count="1">
            <x v="40"/>
          </reference>
        </references>
      </pivotArea>
    </format>
    <format dxfId="731">
      <pivotArea dataOnly="0" labelOnly="1" outline="0" fieldPosition="0">
        <references count="7">
          <reference field="1" count="1" selected="0">
            <x v="5"/>
          </reference>
          <reference field="2" count="1" selected="0">
            <x v="17"/>
          </reference>
          <reference field="3" count="1" selected="0">
            <x v="12"/>
          </reference>
          <reference field="5" count="1" selected="0">
            <x v="24"/>
          </reference>
          <reference field="6" count="1" selected="0">
            <x v="0"/>
          </reference>
          <reference field="11" count="1" selected="0">
            <x v="10"/>
          </reference>
          <reference field="13" count="1">
            <x v="64"/>
          </reference>
        </references>
      </pivotArea>
    </format>
    <format dxfId="730">
      <pivotArea dataOnly="0" labelOnly="1" outline="0" fieldPosition="0">
        <references count="7">
          <reference field="1" count="1" selected="0">
            <x v="40"/>
          </reference>
          <reference field="2" count="1" selected="0">
            <x v="17"/>
          </reference>
          <reference field="3" count="1" selected="0">
            <x v="5"/>
          </reference>
          <reference field="5" count="1" selected="0">
            <x v="41"/>
          </reference>
          <reference field="6" count="1" selected="0">
            <x v="4"/>
          </reference>
          <reference field="11" count="1" selected="0">
            <x v="10"/>
          </reference>
          <reference field="13" count="1">
            <x v="9"/>
          </reference>
        </references>
      </pivotArea>
    </format>
    <format dxfId="729">
      <pivotArea dataOnly="0" labelOnly="1" outline="0" fieldPosition="0">
        <references count="7">
          <reference field="1" count="1" selected="0">
            <x v="41"/>
          </reference>
          <reference field="2" count="1" selected="0">
            <x v="17"/>
          </reference>
          <reference field="3" count="1" selected="0">
            <x v="5"/>
          </reference>
          <reference field="5" count="1" selected="0">
            <x v="41"/>
          </reference>
          <reference field="6" count="1" selected="0">
            <x v="4"/>
          </reference>
          <reference field="11" count="1" selected="0">
            <x v="10"/>
          </reference>
          <reference field="13" count="1">
            <x v="9"/>
          </reference>
        </references>
      </pivotArea>
    </format>
    <format dxfId="728">
      <pivotArea dataOnly="0" labelOnly="1" outline="0" fieldPosition="0">
        <references count="7">
          <reference field="1" count="1" selected="0">
            <x v="42"/>
          </reference>
          <reference field="2" count="1" selected="0">
            <x v="17"/>
          </reference>
          <reference field="3" count="1" selected="0">
            <x v="5"/>
          </reference>
          <reference field="5" count="1" selected="0">
            <x v="41"/>
          </reference>
          <reference field="6" count="1" selected="0">
            <x v="4"/>
          </reference>
          <reference field="11" count="1" selected="0">
            <x v="10"/>
          </reference>
          <reference field="13" count="1">
            <x v="9"/>
          </reference>
        </references>
      </pivotArea>
    </format>
    <format dxfId="727">
      <pivotArea dataOnly="0" labelOnly="1" outline="0" fieldPosition="0">
        <references count="7">
          <reference field="1" count="1" selected="0">
            <x v="87"/>
          </reference>
          <reference field="2" count="1" selected="0">
            <x v="17"/>
          </reference>
          <reference field="3" count="1" selected="0">
            <x v="12"/>
          </reference>
          <reference field="5" count="1" selected="0">
            <x v="99"/>
          </reference>
          <reference field="6" count="1" selected="0">
            <x v="4"/>
          </reference>
          <reference field="11" count="1" selected="0">
            <x v="10"/>
          </reference>
          <reference field="13" count="1">
            <x v="102"/>
          </reference>
        </references>
      </pivotArea>
    </format>
    <format dxfId="726">
      <pivotArea dataOnly="0" labelOnly="1" outline="0" fieldPosition="0">
        <references count="7">
          <reference field="1" count="1" selected="0">
            <x v="9"/>
          </reference>
          <reference field="2" count="1" selected="0">
            <x v="17"/>
          </reference>
          <reference field="3" count="1" selected="0">
            <x v="5"/>
          </reference>
          <reference field="5" count="1" selected="0">
            <x v="97"/>
          </reference>
          <reference field="6" count="1" selected="0">
            <x v="0"/>
          </reference>
          <reference field="11" count="1" selected="0">
            <x v="15"/>
          </reference>
          <reference field="13" count="1">
            <x v="78"/>
          </reference>
        </references>
      </pivotArea>
    </format>
    <format dxfId="725">
      <pivotArea dataOnly="0" labelOnly="1" outline="0" fieldPosition="0">
        <references count="7">
          <reference field="1" count="1" selected="0">
            <x v="79"/>
          </reference>
          <reference field="2" count="1" selected="0">
            <x v="17"/>
          </reference>
          <reference field="3" count="1" selected="0">
            <x v="5"/>
          </reference>
          <reference field="5" count="1" selected="0">
            <x v="27"/>
          </reference>
          <reference field="6" count="1" selected="0">
            <x v="0"/>
          </reference>
          <reference field="11" count="1" selected="0">
            <x v="15"/>
          </reference>
          <reference field="13" count="1">
            <x v="79"/>
          </reference>
        </references>
      </pivotArea>
    </format>
    <format dxfId="724">
      <pivotArea dataOnly="0" labelOnly="1" outline="0" fieldPosition="0">
        <references count="7">
          <reference field="1" count="1" selected="0">
            <x v="10"/>
          </reference>
          <reference field="2" count="1" selected="0">
            <x v="17"/>
          </reference>
          <reference field="3" count="1" selected="0">
            <x v="5"/>
          </reference>
          <reference field="5" count="1" selected="0">
            <x v="100"/>
          </reference>
          <reference field="6" count="1" selected="0">
            <x v="16"/>
          </reference>
          <reference field="11" count="1" selected="0">
            <x v="15"/>
          </reference>
          <reference field="13" count="1">
            <x v="80"/>
          </reference>
        </references>
      </pivotArea>
    </format>
    <format dxfId="723">
      <pivotArea dataOnly="0" labelOnly="1" outline="0" fieldPosition="0">
        <references count="7">
          <reference field="1" count="1" selected="0">
            <x v="80"/>
          </reference>
          <reference field="2" count="1" selected="0">
            <x v="17"/>
          </reference>
          <reference field="3" count="1" selected="0">
            <x v="5"/>
          </reference>
          <reference field="5" count="1" selected="0">
            <x v="96"/>
          </reference>
          <reference field="6" count="1" selected="0">
            <x v="15"/>
          </reference>
          <reference field="11" count="1" selected="0">
            <x v="17"/>
          </reference>
          <reference field="13" count="1">
            <x v="81"/>
          </reference>
        </references>
      </pivotArea>
    </format>
    <format dxfId="722">
      <pivotArea dataOnly="0" labelOnly="1" outline="0" fieldPosition="0">
        <references count="7">
          <reference field="1" count="1" selected="0">
            <x v="96"/>
          </reference>
          <reference field="2" count="1" selected="0">
            <x v="17"/>
          </reference>
          <reference field="3" count="1" selected="0">
            <x v="13"/>
          </reference>
          <reference field="5" count="1" selected="0">
            <x v="117"/>
          </reference>
          <reference field="6" count="1" selected="0">
            <x v="0"/>
          </reference>
          <reference field="11" count="1" selected="0">
            <x v="20"/>
          </reference>
          <reference field="13" count="1">
            <x v="98"/>
          </reference>
        </references>
      </pivotArea>
    </format>
    <format dxfId="721">
      <pivotArea dataOnly="0" labelOnly="1" outline="0" fieldPosition="0">
        <references count="7">
          <reference field="1" count="1" selected="0">
            <x v="71"/>
          </reference>
          <reference field="2" count="1" selected="0">
            <x v="17"/>
          </reference>
          <reference field="3" count="1" selected="0">
            <x v="7"/>
          </reference>
          <reference field="5" count="1" selected="0">
            <x v="91"/>
          </reference>
          <reference field="6" count="1" selected="0">
            <x v="0"/>
          </reference>
          <reference field="11" count="1" selected="0">
            <x v="20"/>
          </reference>
          <reference field="13" count="1">
            <x v="69"/>
          </reference>
        </references>
      </pivotArea>
    </format>
    <format dxfId="720">
      <pivotArea dataOnly="0" labelOnly="1" outline="0" fieldPosition="0">
        <references count="7">
          <reference field="1" count="1" selected="0">
            <x v="2"/>
          </reference>
          <reference field="2" count="1" selected="0">
            <x v="5"/>
          </reference>
          <reference field="3" count="1" selected="0">
            <x v="4"/>
          </reference>
          <reference field="5" count="1" selected="0">
            <x v="77"/>
          </reference>
          <reference field="6" count="1" selected="0">
            <x v="3"/>
          </reference>
          <reference field="11" count="1" selected="0">
            <x v="20"/>
          </reference>
          <reference field="13" count="1">
            <x v="56"/>
          </reference>
        </references>
      </pivotArea>
    </format>
    <format dxfId="719">
      <pivotArea dataOnly="0" labelOnly="1" outline="0" fieldPosition="0">
        <references count="7">
          <reference field="1" count="1" selected="0">
            <x v="45"/>
          </reference>
          <reference field="2" count="1" selected="0">
            <x v="3"/>
          </reference>
          <reference field="3" count="1" selected="0">
            <x v="4"/>
          </reference>
          <reference field="5" count="1" selected="0">
            <x v="53"/>
          </reference>
          <reference field="6" count="1" selected="0">
            <x v="0"/>
          </reference>
          <reference field="11" count="1" selected="0">
            <x v="22"/>
          </reference>
          <reference field="13" count="1">
            <x v="52"/>
          </reference>
        </references>
      </pivotArea>
    </format>
    <format dxfId="718">
      <pivotArea dataOnly="0" labelOnly="1" outline="0" fieldPosition="0">
        <references count="7">
          <reference field="1" count="1" selected="0">
            <x v="54"/>
          </reference>
          <reference field="2" count="1" selected="0">
            <x v="17"/>
          </reference>
          <reference field="3" count="1" selected="0">
            <x v="9"/>
          </reference>
          <reference field="5" count="1" selected="0">
            <x v="72"/>
          </reference>
          <reference field="6" count="1" selected="0">
            <x v="0"/>
          </reference>
          <reference field="11" count="1" selected="0">
            <x v="22"/>
          </reference>
          <reference field="13" count="1">
            <x v="48"/>
          </reference>
        </references>
      </pivotArea>
    </format>
    <format dxfId="717">
      <pivotArea dataOnly="0" labelOnly="1" outline="0" fieldPosition="0">
        <references count="7">
          <reference field="1" count="1" selected="0">
            <x v="55"/>
          </reference>
          <reference field="2" count="1" selected="0">
            <x v="17"/>
          </reference>
          <reference field="3" count="1" selected="0">
            <x v="9"/>
          </reference>
          <reference field="5" count="1" selected="0">
            <x v="73"/>
          </reference>
          <reference field="6" count="1" selected="0">
            <x v="0"/>
          </reference>
          <reference field="11" count="1" selected="0">
            <x v="22"/>
          </reference>
          <reference field="13" count="1">
            <x v="9"/>
          </reference>
        </references>
      </pivotArea>
    </format>
    <format dxfId="716">
      <pivotArea dataOnly="0" labelOnly="1" outline="0" fieldPosition="0">
        <references count="7">
          <reference field="1" count="1" selected="0">
            <x v="63"/>
          </reference>
          <reference field="2" count="1" selected="0">
            <x v="17"/>
          </reference>
          <reference field="3" count="1" selected="0">
            <x v="9"/>
          </reference>
          <reference field="5" count="1" selected="0">
            <x v="71"/>
          </reference>
          <reference field="6" count="1" selected="0">
            <x v="0"/>
          </reference>
          <reference field="11" count="1" selected="0">
            <x v="22"/>
          </reference>
          <reference field="13" count="1">
            <x v="47"/>
          </reference>
        </references>
      </pivotArea>
    </format>
    <format dxfId="715">
      <pivotArea dataOnly="0" labelOnly="1" outline="0" fieldPosition="0">
        <references count="7">
          <reference field="1" count="1" selected="0">
            <x v="95"/>
          </reference>
          <reference field="2" count="1" selected="0">
            <x v="17"/>
          </reference>
          <reference field="3" count="1" selected="0">
            <x v="13"/>
          </reference>
          <reference field="5" count="1" selected="0">
            <x v="116"/>
          </reference>
          <reference field="6" count="1" selected="0">
            <x v="0"/>
          </reference>
          <reference field="11" count="1" selected="0">
            <x v="22"/>
          </reference>
          <reference field="13" count="1">
            <x v="97"/>
          </reference>
        </references>
      </pivotArea>
    </format>
    <format dxfId="714">
      <pivotArea dataOnly="0" labelOnly="1" outline="0" fieldPosition="0">
        <references count="7">
          <reference field="1" count="1" selected="0">
            <x v="66"/>
          </reference>
          <reference field="2" count="1" selected="0">
            <x v="12"/>
          </reference>
          <reference field="3" count="1" selected="0">
            <x v="3"/>
          </reference>
          <reference field="5" count="1" selected="0">
            <x v="115"/>
          </reference>
          <reference field="6" count="1" selected="0">
            <x v="0"/>
          </reference>
          <reference field="11" count="1" selected="0">
            <x v="24"/>
          </reference>
          <reference field="13" count="1">
            <x v="96"/>
          </reference>
        </references>
      </pivotArea>
    </format>
    <format dxfId="713">
      <pivotArea dataOnly="0" labelOnly="1" outline="0" fieldPosition="0">
        <references count="7">
          <reference field="1" count="1" selected="0">
            <x v="65"/>
          </reference>
          <reference field="2" count="1" selected="0">
            <x v="10"/>
          </reference>
          <reference field="3" count="1" selected="0">
            <x v="4"/>
          </reference>
          <reference field="5" count="1" selected="0">
            <x v="44"/>
          </reference>
          <reference field="6" count="1" selected="0">
            <x v="4"/>
          </reference>
          <reference field="11" count="1" selected="0">
            <x v="24"/>
          </reference>
          <reference field="13" count="1">
            <x v="91"/>
          </reference>
        </references>
      </pivotArea>
    </format>
    <format dxfId="712">
      <pivotArea dataOnly="0" labelOnly="1" outline="0" fieldPosition="0">
        <references count="1">
          <reference field="4294967294" count="3">
            <x v="0"/>
            <x v="1"/>
            <x v="2"/>
          </reference>
        </references>
      </pivotArea>
    </format>
    <format dxfId="711">
      <pivotArea field="11" type="button" dataOnly="0" labelOnly="1" outline="0" axis="axisRow" fieldPosition="0"/>
    </format>
    <format dxfId="710">
      <pivotArea field="6" type="button" dataOnly="0" labelOnly="1" outline="0" axis="axisRow" fieldPosition="1"/>
    </format>
    <format dxfId="709">
      <pivotArea field="2" type="button" dataOnly="0" labelOnly="1" outline="0" axis="axisRow" fieldPosition="2"/>
    </format>
    <format dxfId="708">
      <pivotArea field="3" type="button" dataOnly="0" labelOnly="1" outline="0" axis="axisRow" fieldPosition="3"/>
    </format>
    <format dxfId="707">
      <pivotArea field="1" type="button" dataOnly="0" labelOnly="1" outline="0" axis="axisRow" fieldPosition="4"/>
    </format>
    <format dxfId="706">
      <pivotArea field="5" type="button" dataOnly="0" labelOnly="1" outline="0" axis="axisRow" fieldPosition="5"/>
    </format>
    <format dxfId="705">
      <pivotArea field="13" type="button" dataOnly="0" labelOnly="1" outline="0" axis="axisRow" fieldPosition="6"/>
    </format>
    <format dxfId="704">
      <pivotArea dataOnly="0" labelOnly="1" outline="0" fieldPosition="0">
        <references count="1">
          <reference field="4294967294" count="3">
            <x v="0"/>
            <x v="1"/>
            <x v="2"/>
          </reference>
        </references>
      </pivotArea>
    </format>
    <format dxfId="703">
      <pivotArea fieldPosition="0">
        <references count="1">
          <reference field="11" count="1">
            <x v="4"/>
          </reference>
        </references>
      </pivotArea>
    </format>
    <format dxfId="702">
      <pivotArea fieldPosition="0">
        <references count="2">
          <reference field="6" count="1">
            <x v="4"/>
          </reference>
          <reference field="11" count="1" selected="0">
            <x v="4"/>
          </reference>
        </references>
      </pivotArea>
    </format>
    <format dxfId="701">
      <pivotArea fieldPosition="0">
        <references count="4">
          <reference field="2" count="1" selected="0">
            <x v="2"/>
          </reference>
          <reference field="3" count="1">
            <x v="11"/>
          </reference>
          <reference field="6" count="1" selected="0">
            <x v="4"/>
          </reference>
          <reference field="11" count="1" selected="0">
            <x v="4"/>
          </reference>
        </references>
      </pivotArea>
    </format>
    <format dxfId="700">
      <pivotArea fieldPosition="0">
        <references count="7">
          <reference field="1" count="1" selected="0">
            <x v="1"/>
          </reference>
          <reference field="2" count="1" selected="0">
            <x v="2"/>
          </reference>
          <reference field="3" count="1" selected="0">
            <x v="11"/>
          </reference>
          <reference field="5" count="1" selected="0">
            <x v="75"/>
          </reference>
          <reference field="6" count="1" selected="0">
            <x v="4"/>
          </reference>
          <reference field="11" count="1" selected="0">
            <x v="4"/>
          </reference>
          <reference field="13" count="1">
            <x v="92"/>
          </reference>
        </references>
      </pivotArea>
    </format>
    <format dxfId="699">
      <pivotArea fieldPosition="0">
        <references count="4">
          <reference field="2" count="1" selected="0">
            <x v="11"/>
          </reference>
          <reference field="3" count="1">
            <x v="4"/>
          </reference>
          <reference field="6" count="1" selected="0">
            <x v="4"/>
          </reference>
          <reference field="11" count="1" selected="0">
            <x v="4"/>
          </reference>
        </references>
      </pivotArea>
    </format>
    <format dxfId="698">
      <pivotArea fieldPosition="0">
        <references count="7">
          <reference field="1" count="1" selected="0">
            <x v="49"/>
          </reference>
          <reference field="2" count="1" selected="0">
            <x v="11"/>
          </reference>
          <reference field="3" count="1" selected="0">
            <x v="4"/>
          </reference>
          <reference field="5" count="1" selected="0">
            <x v="102"/>
          </reference>
          <reference field="6" count="1" selected="0">
            <x v="4"/>
          </reference>
          <reference field="11" count="1" selected="0">
            <x v="4"/>
          </reference>
          <reference field="13" count="1">
            <x v="104"/>
          </reference>
        </references>
      </pivotArea>
    </format>
    <format dxfId="697">
      <pivotArea fieldPosition="0">
        <references count="4">
          <reference field="2" count="1" selected="0">
            <x v="17"/>
          </reference>
          <reference field="3" count="1">
            <x v="0"/>
          </reference>
          <reference field="6" count="1" selected="0">
            <x v="4"/>
          </reference>
          <reference field="11" count="1" selected="0">
            <x v="4"/>
          </reference>
        </references>
      </pivotArea>
    </format>
    <format dxfId="696">
      <pivotArea fieldPosition="0">
        <references count="1">
          <reference field="11" count="1">
            <x v="6"/>
          </reference>
        </references>
      </pivotArea>
    </format>
    <format dxfId="695">
      <pivotArea fieldPosition="0">
        <references count="1">
          <reference field="11" count="1">
            <x v="11"/>
          </reference>
        </references>
      </pivotArea>
    </format>
    <format dxfId="694">
      <pivotArea fieldPosition="0">
        <references count="1">
          <reference field="11" count="1">
            <x v="14"/>
          </reference>
        </references>
      </pivotArea>
    </format>
    <format dxfId="693">
      <pivotArea fieldPosition="0">
        <references count="1">
          <reference field="11" count="1">
            <x v="16"/>
          </reference>
        </references>
      </pivotArea>
    </format>
    <format dxfId="692">
      <pivotArea fieldPosition="0">
        <references count="1">
          <reference field="11" count="1">
            <x v="21"/>
          </reference>
        </references>
      </pivotArea>
    </format>
    <format dxfId="691">
      <pivotArea fieldPosition="0">
        <references count="1">
          <reference field="11" count="1">
            <x v="23"/>
          </reference>
        </references>
      </pivotArea>
    </format>
    <format dxfId="690">
      <pivotArea field="11" type="button" dataOnly="0" labelOnly="1" outline="0" axis="axisRow" fieldPosition="0"/>
    </format>
    <format dxfId="689">
      <pivotArea field="6" type="button" dataOnly="0" labelOnly="1" outline="0" axis="axisRow" fieldPosition="1"/>
    </format>
    <format dxfId="688">
      <pivotArea field="2" type="button" dataOnly="0" labelOnly="1" outline="0" axis="axisRow" fieldPosition="2"/>
    </format>
    <format dxfId="687">
      <pivotArea field="3" type="button" dataOnly="0" labelOnly="1" outline="0" axis="axisRow" fieldPosition="3"/>
    </format>
    <format dxfId="686">
      <pivotArea field="1" type="button" dataOnly="0" labelOnly="1" outline="0" axis="axisRow" fieldPosition="4"/>
    </format>
    <format dxfId="685">
      <pivotArea field="5" type="button" dataOnly="0" labelOnly="1" outline="0" axis="axisRow" fieldPosition="5"/>
    </format>
    <format dxfId="684">
      <pivotArea field="13" type="button" dataOnly="0" labelOnly="1" outline="0" axis="axisRow" fieldPosition="6"/>
    </format>
    <format dxfId="683">
      <pivotArea dataOnly="0" labelOnly="1" outline="0" fieldPosition="0">
        <references count="1">
          <reference field="11" count="18">
            <x v="1"/>
            <x v="3"/>
            <x v="4"/>
            <x v="5"/>
            <x v="6"/>
            <x v="7"/>
            <x v="9"/>
            <x v="10"/>
            <x v="11"/>
            <x v="14"/>
            <x v="15"/>
            <x v="16"/>
            <x v="17"/>
            <x v="20"/>
            <x v="21"/>
            <x v="22"/>
            <x v="23"/>
            <x v="24"/>
          </reference>
        </references>
      </pivotArea>
    </format>
    <format dxfId="682">
      <pivotArea dataOnly="0" labelOnly="1" outline="0" fieldPosition="0">
        <references count="2">
          <reference field="6" count="1">
            <x v="4"/>
          </reference>
          <reference field="11" count="1" selected="0">
            <x v="4"/>
          </reference>
        </references>
      </pivotArea>
    </format>
    <format dxfId="681">
      <pivotArea dataOnly="0" labelOnly="1" outline="0" fieldPosition="0">
        <references count="3">
          <reference field="2" count="3">
            <x v="2"/>
            <x v="11"/>
            <x v="17"/>
          </reference>
          <reference field="6" count="1" selected="0">
            <x v="4"/>
          </reference>
          <reference field="11" count="1" selected="0">
            <x v="4"/>
          </reference>
        </references>
      </pivotArea>
    </format>
    <format dxfId="680">
      <pivotArea dataOnly="0" labelOnly="1" outline="0" fieldPosition="0">
        <references count="4">
          <reference field="2" count="1" selected="0">
            <x v="2"/>
          </reference>
          <reference field="3" count="1">
            <x v="11"/>
          </reference>
          <reference field="6" count="1" selected="0">
            <x v="4"/>
          </reference>
          <reference field="11" count="1" selected="0">
            <x v="4"/>
          </reference>
        </references>
      </pivotArea>
    </format>
    <format dxfId="679">
      <pivotArea dataOnly="0" labelOnly="1" outline="0" fieldPosition="0">
        <references count="4">
          <reference field="2" count="1" selected="0">
            <x v="11"/>
          </reference>
          <reference field="3" count="1">
            <x v="4"/>
          </reference>
          <reference field="6" count="1" selected="0">
            <x v="4"/>
          </reference>
          <reference field="11" count="1" selected="0">
            <x v="4"/>
          </reference>
        </references>
      </pivotArea>
    </format>
    <format dxfId="678">
      <pivotArea dataOnly="0" labelOnly="1" outline="0" fieldPosition="0">
        <references count="4">
          <reference field="2" count="1" selected="0">
            <x v="17"/>
          </reference>
          <reference field="3" count="1">
            <x v="0"/>
          </reference>
          <reference field="6" count="1" selected="0">
            <x v="4"/>
          </reference>
          <reference field="11" count="1" selected="0">
            <x v="4"/>
          </reference>
        </references>
      </pivotArea>
    </format>
    <format dxfId="677">
      <pivotArea dataOnly="0" labelOnly="1" outline="0" fieldPosition="0">
        <references count="5">
          <reference field="1" count="1">
            <x v="1"/>
          </reference>
          <reference field="2" count="1" selected="0">
            <x v="2"/>
          </reference>
          <reference field="3" count="1" selected="0">
            <x v="11"/>
          </reference>
          <reference field="6" count="1" selected="0">
            <x v="4"/>
          </reference>
          <reference field="11" count="1" selected="0">
            <x v="4"/>
          </reference>
        </references>
      </pivotArea>
    </format>
    <format dxfId="676">
      <pivotArea dataOnly="0" labelOnly="1" outline="0" fieldPosition="0">
        <references count="5">
          <reference field="1" count="1">
            <x v="49"/>
          </reference>
          <reference field="2" count="1" selected="0">
            <x v="11"/>
          </reference>
          <reference field="3" count="1" selected="0">
            <x v="4"/>
          </reference>
          <reference field="6" count="1" selected="0">
            <x v="4"/>
          </reference>
          <reference field="11" count="1" selected="0">
            <x v="4"/>
          </reference>
        </references>
      </pivotArea>
    </format>
    <format dxfId="675">
      <pivotArea dataOnly="0" labelOnly="1" outline="0" fieldPosition="0">
        <references count="6">
          <reference field="1" count="1" selected="0">
            <x v="1"/>
          </reference>
          <reference field="2" count="1" selected="0">
            <x v="2"/>
          </reference>
          <reference field="3" count="1" selected="0">
            <x v="11"/>
          </reference>
          <reference field="5" count="1">
            <x v="75"/>
          </reference>
          <reference field="6" count="1" selected="0">
            <x v="4"/>
          </reference>
          <reference field="11" count="1" selected="0">
            <x v="4"/>
          </reference>
        </references>
      </pivotArea>
    </format>
    <format dxfId="674">
      <pivotArea dataOnly="0" labelOnly="1" outline="0" fieldPosition="0">
        <references count="6">
          <reference field="1" count="1" selected="0">
            <x v="49"/>
          </reference>
          <reference field="2" count="1" selected="0">
            <x v="11"/>
          </reference>
          <reference field="3" count="1" selected="0">
            <x v="4"/>
          </reference>
          <reference field="5" count="1">
            <x v="102"/>
          </reference>
          <reference field="6" count="1" selected="0">
            <x v="4"/>
          </reference>
          <reference field="11" count="1" selected="0">
            <x v="4"/>
          </reference>
        </references>
      </pivotArea>
    </format>
    <format dxfId="673">
      <pivotArea dataOnly="0" labelOnly="1" outline="0" fieldPosition="0">
        <references count="7">
          <reference field="1" count="1" selected="0">
            <x v="1"/>
          </reference>
          <reference field="2" count="1" selected="0">
            <x v="2"/>
          </reference>
          <reference field="3" count="1" selected="0">
            <x v="11"/>
          </reference>
          <reference field="5" count="1" selected="0">
            <x v="75"/>
          </reference>
          <reference field="6" count="1" selected="0">
            <x v="4"/>
          </reference>
          <reference field="11" count="1" selected="0">
            <x v="4"/>
          </reference>
          <reference field="13" count="1">
            <x v="92"/>
          </reference>
        </references>
      </pivotArea>
    </format>
    <format dxfId="672">
      <pivotArea dataOnly="0" labelOnly="1" outline="0" fieldPosition="0">
        <references count="7">
          <reference field="1" count="1" selected="0">
            <x v="49"/>
          </reference>
          <reference field="2" count="1" selected="0">
            <x v="11"/>
          </reference>
          <reference field="3" count="1" selected="0">
            <x v="4"/>
          </reference>
          <reference field="5" count="1" selected="0">
            <x v="102"/>
          </reference>
          <reference field="6" count="1" selected="0">
            <x v="4"/>
          </reference>
          <reference field="11" count="1" selected="0">
            <x v="4"/>
          </reference>
          <reference field="13" count="1">
            <x v="104"/>
          </reference>
        </references>
      </pivotArea>
    </format>
    <format dxfId="671">
      <pivotArea dataOnly="0" labelOnly="1" outline="0" fieldPosition="0">
        <references count="1">
          <reference field="4294967294" count="3">
            <x v="0"/>
            <x v="1"/>
            <x v="2"/>
          </reference>
        </references>
      </pivotArea>
    </format>
    <format dxfId="670">
      <pivotArea fieldPosition="0">
        <references count="1">
          <reference field="11" count="1">
            <x v="1"/>
          </reference>
        </references>
      </pivotArea>
    </format>
    <format dxfId="668">
      <pivotArea fieldPosition="0">
        <references count="2">
          <reference field="6" count="1">
            <x v="0"/>
          </reference>
          <reference field="11" count="1" selected="0">
            <x v="1"/>
          </reference>
        </references>
      </pivotArea>
    </format>
    <format dxfId="666">
      <pivotArea fieldPosition="0">
        <references count="4">
          <reference field="2" count="1" selected="0">
            <x v="17"/>
          </reference>
          <reference field="3" count="1">
            <x v="9"/>
          </reference>
          <reference field="6" count="1" selected="0">
            <x v="0"/>
          </reference>
          <reference field="11" count="1" selected="0">
            <x v="1"/>
          </reference>
        </references>
      </pivotArea>
    </format>
    <format dxfId="664">
      <pivotArea fieldPosition="0">
        <references count="7">
          <reference field="1" count="1" selected="0">
            <x v="94"/>
          </reference>
          <reference field="2" count="1" selected="0">
            <x v="17"/>
          </reference>
          <reference field="3" count="1" selected="0">
            <x v="9"/>
          </reference>
          <reference field="5" count="1" selected="0">
            <x v="112"/>
          </reference>
          <reference field="6" count="1" selected="0">
            <x v="0"/>
          </reference>
          <reference field="11" count="1" selected="0">
            <x v="1"/>
          </reference>
          <reference field="13" count="1">
            <x v="85"/>
          </reference>
        </references>
      </pivotArea>
    </format>
    <format dxfId="662">
      <pivotArea fieldPosition="0">
        <references count="2">
          <reference field="6" count="1">
            <x v="4"/>
          </reference>
          <reference field="11" count="1" selected="0">
            <x v="1"/>
          </reference>
        </references>
      </pivotArea>
    </format>
    <format dxfId="660">
      <pivotArea fieldPosition="0">
        <references count="4">
          <reference field="2" count="1" selected="0">
            <x v="13"/>
          </reference>
          <reference field="3" count="1">
            <x v="7"/>
          </reference>
          <reference field="6" count="1" selected="0">
            <x v="4"/>
          </reference>
          <reference field="11" count="1" selected="0">
            <x v="1"/>
          </reference>
        </references>
      </pivotArea>
    </format>
    <format dxfId="658">
      <pivotArea fieldPosition="0">
        <references count="7">
          <reference field="1" count="1" selected="0">
            <x v="97"/>
          </reference>
          <reference field="2" count="1" selected="0">
            <x v="13"/>
          </reference>
          <reference field="3" count="1" selected="0">
            <x v="7"/>
          </reference>
          <reference field="5" count="1" selected="0">
            <x v="16"/>
          </reference>
          <reference field="6" count="1" selected="0">
            <x v="4"/>
          </reference>
          <reference field="11" count="1" selected="0">
            <x v="1"/>
          </reference>
          <reference field="13" count="1">
            <x v="12"/>
          </reference>
        </references>
      </pivotArea>
    </format>
    <format dxfId="656">
      <pivotArea fieldPosition="0">
        <references count="4">
          <reference field="2" count="1" selected="0">
            <x v="15"/>
          </reference>
          <reference field="3" count="1">
            <x v="7"/>
          </reference>
          <reference field="6" count="1" selected="0">
            <x v="4"/>
          </reference>
          <reference field="11" count="1" selected="0">
            <x v="1"/>
          </reference>
        </references>
      </pivotArea>
    </format>
    <format dxfId="654">
      <pivotArea fieldPosition="0">
        <references count="7">
          <reference field="1" count="1" selected="0">
            <x v="85"/>
          </reference>
          <reference field="2" count="1" selected="0">
            <x v="15"/>
          </reference>
          <reference field="3" count="1" selected="0">
            <x v="7"/>
          </reference>
          <reference field="5" count="1" selected="0">
            <x v="11"/>
          </reference>
          <reference field="6" count="1" selected="0">
            <x v="4"/>
          </reference>
          <reference field="11" count="1" selected="0">
            <x v="1"/>
          </reference>
          <reference field="13" count="1">
            <x v="13"/>
          </reference>
        </references>
      </pivotArea>
    </format>
    <format dxfId="652">
      <pivotArea fieldPosition="0">
        <references count="4">
          <reference field="2" count="1" selected="0">
            <x v="16"/>
          </reference>
          <reference field="3" count="1">
            <x v="7"/>
          </reference>
          <reference field="6" count="1" selected="0">
            <x v="4"/>
          </reference>
          <reference field="11" count="1" selected="0">
            <x v="1"/>
          </reference>
        </references>
      </pivotArea>
    </format>
    <format dxfId="650">
      <pivotArea fieldPosition="0">
        <references count="7">
          <reference field="1" count="1" selected="0">
            <x v="86"/>
          </reference>
          <reference field="2" count="1" selected="0">
            <x v="16"/>
          </reference>
          <reference field="3" count="1" selected="0">
            <x v="7"/>
          </reference>
          <reference field="5" count="1" selected="0">
            <x v="26"/>
          </reference>
          <reference field="6" count="1" selected="0">
            <x v="4"/>
          </reference>
          <reference field="11" count="1" selected="0">
            <x v="1"/>
          </reference>
          <reference field="13" count="1">
            <x v="7"/>
          </reference>
        </references>
      </pivotArea>
    </format>
    <format dxfId="648">
      <pivotArea fieldPosition="0">
        <references count="4">
          <reference field="2" count="1" selected="0">
            <x v="17"/>
          </reference>
          <reference field="3" count="1">
            <x v="7"/>
          </reference>
          <reference field="6" count="1" selected="0">
            <x v="4"/>
          </reference>
          <reference field="11" count="1" selected="0">
            <x v="1"/>
          </reference>
        </references>
      </pivotArea>
    </format>
    <format dxfId="646">
      <pivotArea fieldPosition="0">
        <references count="7">
          <reference field="1" count="1" selected="0">
            <x v="15"/>
          </reference>
          <reference field="2" count="1" selected="0">
            <x v="17"/>
          </reference>
          <reference field="3" count="1" selected="0">
            <x v="7"/>
          </reference>
          <reference field="5" count="1" selected="0">
            <x v="28"/>
          </reference>
          <reference field="6" count="1" selected="0">
            <x v="4"/>
          </reference>
          <reference field="11" count="1" selected="0">
            <x v="1"/>
          </reference>
          <reference field="13" count="1">
            <x v="25"/>
          </reference>
        </references>
      </pivotArea>
    </format>
    <format dxfId="644">
      <pivotArea fieldPosition="0">
        <references count="2">
          <reference field="6" count="1">
            <x v="20"/>
          </reference>
          <reference field="11" count="1" selected="0">
            <x v="1"/>
          </reference>
        </references>
      </pivotArea>
    </format>
    <format dxfId="642">
      <pivotArea fieldPosition="0">
        <references count="4">
          <reference field="2" count="1" selected="0">
            <x v="14"/>
          </reference>
          <reference field="3" count="1">
            <x v="3"/>
          </reference>
          <reference field="6" count="1" selected="0">
            <x v="20"/>
          </reference>
          <reference field="11" count="1" selected="0">
            <x v="1"/>
          </reference>
        </references>
      </pivotArea>
    </format>
    <format dxfId="640">
      <pivotArea fieldPosition="0">
        <references count="7">
          <reference field="1" count="1" selected="0">
            <x v="13"/>
          </reference>
          <reference field="2" count="1" selected="0">
            <x v="14"/>
          </reference>
          <reference field="3" count="1" selected="0">
            <x v="3"/>
          </reference>
          <reference field="5" count="1" selected="0">
            <x v="7"/>
          </reference>
          <reference field="6" count="1" selected="0">
            <x v="20"/>
          </reference>
          <reference field="11" count="1" selected="0">
            <x v="1"/>
          </reference>
          <reference field="13" count="1">
            <x v="9"/>
          </reference>
        </references>
      </pivotArea>
    </format>
    <format dxfId="638">
      <pivotArea fieldPosition="0">
        <references count="4">
          <reference field="2" count="1" selected="0">
            <x v="17"/>
          </reference>
          <reference field="3" count="1">
            <x v="3"/>
          </reference>
          <reference field="6" count="1" selected="0">
            <x v="20"/>
          </reference>
          <reference field="11" count="1" selected="0">
            <x v="1"/>
          </reference>
        </references>
      </pivotArea>
    </format>
    <format dxfId="636">
      <pivotArea fieldPosition="0">
        <references count="7">
          <reference field="1" count="1" selected="0">
            <x v="98"/>
          </reference>
          <reference field="2" count="1" selected="0">
            <x v="17"/>
          </reference>
          <reference field="3" count="1" selected="0">
            <x v="3"/>
          </reference>
          <reference field="5" count="1" selected="0">
            <x v="122"/>
          </reference>
          <reference field="6" count="1" selected="0">
            <x v="20"/>
          </reference>
          <reference field="11" count="1" selected="0">
            <x v="1"/>
          </reference>
          <reference field="13" count="1">
            <x v="9"/>
          </reference>
        </references>
      </pivotArea>
    </format>
    <format dxfId="634">
      <pivotArea fieldPosition="0">
        <references count="1">
          <reference field="11" count="1">
            <x v="3"/>
          </reference>
        </references>
      </pivotArea>
    </format>
    <format dxfId="632">
      <pivotArea fieldPosition="0">
        <references count="2">
          <reference field="6" count="1">
            <x v="0"/>
          </reference>
          <reference field="11" count="1" selected="0">
            <x v="3"/>
          </reference>
        </references>
      </pivotArea>
    </format>
    <format dxfId="630">
      <pivotArea fieldPosition="0">
        <references count="4">
          <reference field="2" count="1" selected="0">
            <x v="7"/>
          </reference>
          <reference field="3" count="1">
            <x v="12"/>
          </reference>
          <reference field="6" count="1" selected="0">
            <x v="0"/>
          </reference>
          <reference field="11" count="1" selected="0">
            <x v="3"/>
          </reference>
        </references>
      </pivotArea>
    </format>
    <format dxfId="628">
      <pivotArea fieldPosition="0">
        <references count="7">
          <reference field="1" count="1" selected="0">
            <x v="93"/>
          </reference>
          <reference field="2" count="1" selected="0">
            <x v="7"/>
          </reference>
          <reference field="3" count="1" selected="0">
            <x v="12"/>
          </reference>
          <reference field="5" count="1" selected="0">
            <x v="110"/>
          </reference>
          <reference field="6" count="1" selected="0">
            <x v="0"/>
          </reference>
          <reference field="11" count="1" selected="0">
            <x v="3"/>
          </reference>
          <reference field="13" count="1">
            <x v="90"/>
          </reference>
        </references>
      </pivotArea>
    </format>
    <format dxfId="626">
      <pivotArea fieldPosition="0">
        <references count="2">
          <reference field="6" count="1">
            <x v="4"/>
          </reference>
          <reference field="11" count="1" selected="0">
            <x v="3"/>
          </reference>
        </references>
      </pivotArea>
    </format>
    <format dxfId="624">
      <pivotArea fieldPosition="0">
        <references count="4">
          <reference field="2" count="1" selected="0">
            <x v="8"/>
          </reference>
          <reference field="3" count="1">
            <x v="9"/>
          </reference>
          <reference field="6" count="1" selected="0">
            <x v="4"/>
          </reference>
          <reference field="11" count="1" selected="0">
            <x v="3"/>
          </reference>
        </references>
      </pivotArea>
    </format>
    <format dxfId="622">
      <pivotArea fieldPosition="0">
        <references count="7">
          <reference field="1" count="1" selected="0">
            <x v="33"/>
          </reference>
          <reference field="2" count="1" selected="0">
            <x v="8"/>
          </reference>
          <reference field="3" count="1" selected="0">
            <x v="9"/>
          </reference>
          <reference field="5" count="1" selected="0">
            <x v="1"/>
          </reference>
          <reference field="6" count="1" selected="0">
            <x v="4"/>
          </reference>
          <reference field="11" count="1" selected="0">
            <x v="3"/>
          </reference>
          <reference field="13" count="1">
            <x v="84"/>
          </reference>
        </references>
      </pivotArea>
    </format>
    <format dxfId="620">
      <pivotArea fieldPosition="0">
        <references count="4">
          <reference field="2" count="1" selected="0">
            <x v="17"/>
          </reference>
          <reference field="3" count="1">
            <x v="9"/>
          </reference>
          <reference field="6" count="1" selected="0">
            <x v="4"/>
          </reference>
          <reference field="11" count="1" selected="0">
            <x v="3"/>
          </reference>
        </references>
      </pivotArea>
    </format>
    <format dxfId="618">
      <pivotArea fieldPosition="0">
        <references count="7">
          <reference field="1" count="1" selected="0">
            <x v="26"/>
          </reference>
          <reference field="2" count="1" selected="0">
            <x v="17"/>
          </reference>
          <reference field="3" count="1" selected="0">
            <x v="9"/>
          </reference>
          <reference field="5" count="1" selected="0">
            <x v="60"/>
          </reference>
          <reference field="6" count="1" selected="0">
            <x v="4"/>
          </reference>
          <reference field="11" count="1" selected="0">
            <x v="3"/>
          </reference>
          <reference field="13" count="1">
            <x v="93"/>
          </reference>
        </references>
      </pivotArea>
    </format>
    <format dxfId="616">
      <pivotArea fieldPosition="0">
        <references count="1">
          <reference field="11" count="1">
            <x v="5"/>
          </reference>
        </references>
      </pivotArea>
    </format>
    <format dxfId="614">
      <pivotArea fieldPosition="0">
        <references count="2">
          <reference field="6" count="1">
            <x v="0"/>
          </reference>
          <reference field="11" count="1" selected="0">
            <x v="5"/>
          </reference>
        </references>
      </pivotArea>
    </format>
    <format dxfId="612">
      <pivotArea fieldPosition="0">
        <references count="4">
          <reference field="2" count="1" selected="0">
            <x v="17"/>
          </reference>
          <reference field="3" count="1">
            <x v="8"/>
          </reference>
          <reference field="6" count="1" selected="0">
            <x v="0"/>
          </reference>
          <reference field="11" count="1" selected="0">
            <x v="5"/>
          </reference>
        </references>
      </pivotArea>
    </format>
    <format dxfId="610">
      <pivotArea fieldPosition="0">
        <references count="7">
          <reference field="1" count="1" selected="0">
            <x v="56"/>
          </reference>
          <reference field="2" count="1" selected="0">
            <x v="17"/>
          </reference>
          <reference field="3" count="1" selected="0">
            <x v="8"/>
          </reference>
          <reference field="5" count="1" selected="0">
            <x v="33"/>
          </reference>
          <reference field="6" count="1" selected="0">
            <x v="0"/>
          </reference>
          <reference field="11" count="1" selected="0">
            <x v="5"/>
          </reference>
          <reference field="13" count="1">
            <x v="60"/>
          </reference>
        </references>
      </pivotArea>
    </format>
    <format dxfId="608">
      <pivotArea fieldPosition="0">
        <references count="2">
          <reference field="6" count="1">
            <x v="4"/>
          </reference>
          <reference field="11" count="1" selected="0">
            <x v="5"/>
          </reference>
        </references>
      </pivotArea>
    </format>
    <format dxfId="606">
      <pivotArea fieldPosition="0">
        <references count="4">
          <reference field="2" count="1" selected="0">
            <x v="2"/>
          </reference>
          <reference field="3" count="1">
            <x v="11"/>
          </reference>
          <reference field="6" count="1" selected="0">
            <x v="4"/>
          </reference>
          <reference field="11" count="1" selected="0">
            <x v="5"/>
          </reference>
        </references>
      </pivotArea>
    </format>
    <format dxfId="605">
      <pivotArea fieldPosition="0">
        <references count="7">
          <reference field="1" count="1" selected="0">
            <x v="1"/>
          </reference>
          <reference field="2" count="1" selected="0">
            <x v="2"/>
          </reference>
          <reference field="3" count="1" selected="0">
            <x v="11"/>
          </reference>
          <reference field="5" count="1" selected="0">
            <x v="75"/>
          </reference>
          <reference field="6" count="1" selected="0">
            <x v="4"/>
          </reference>
          <reference field="11" count="1" selected="0">
            <x v="5"/>
          </reference>
          <reference field="13" count="1">
            <x v="92"/>
          </reference>
        </references>
      </pivotArea>
    </format>
    <format dxfId="604">
      <pivotArea fieldPosition="0">
        <references count="4">
          <reference field="2" count="1" selected="0">
            <x v="11"/>
          </reference>
          <reference field="3" count="1">
            <x v="4"/>
          </reference>
          <reference field="6" count="1" selected="0">
            <x v="4"/>
          </reference>
          <reference field="11" count="1" selected="0">
            <x v="5"/>
          </reference>
        </references>
      </pivotArea>
    </format>
    <format dxfId="602">
      <pivotArea fieldPosition="0">
        <references count="7">
          <reference field="1" count="1" selected="0">
            <x v="89"/>
          </reference>
          <reference field="2" count="1" selected="0">
            <x v="11"/>
          </reference>
          <reference field="3" count="1" selected="0">
            <x v="4"/>
          </reference>
          <reference field="5" count="1" selected="0">
            <x v="103"/>
          </reference>
          <reference field="6" count="1" selected="0">
            <x v="4"/>
          </reference>
          <reference field="11" count="1" selected="0">
            <x v="5"/>
          </reference>
          <reference field="13" count="1">
            <x v="83"/>
          </reference>
        </references>
      </pivotArea>
    </format>
    <format dxfId="600">
      <pivotArea fieldPosition="0">
        <references count="4">
          <reference field="2" count="1" selected="0">
            <x v="17"/>
          </reference>
          <reference field="3" count="1">
            <x v="4"/>
          </reference>
          <reference field="6" count="1" selected="0">
            <x v="4"/>
          </reference>
          <reference field="11" count="1" selected="0">
            <x v="5"/>
          </reference>
        </references>
      </pivotArea>
    </format>
    <format dxfId="598">
      <pivotArea fieldPosition="0">
        <references count="7">
          <reference field="1" count="1" selected="0">
            <x v="52"/>
          </reference>
          <reference field="2" count="1" selected="0">
            <x v="17"/>
          </reference>
          <reference field="3" count="1" selected="0">
            <x v="4"/>
          </reference>
          <reference field="5" count="1" selected="0">
            <x v="119"/>
          </reference>
          <reference field="6" count="1" selected="0">
            <x v="4"/>
          </reference>
          <reference field="11" count="1" selected="0">
            <x v="5"/>
          </reference>
          <reference field="13" count="1">
            <x v="100"/>
          </reference>
        </references>
      </pivotArea>
    </format>
    <format dxfId="596">
      <pivotArea fieldPosition="0">
        <references count="4">
          <reference field="2" count="1" selected="0">
            <x v="17"/>
          </reference>
          <reference field="3" count="1">
            <x v="12"/>
          </reference>
          <reference field="6" count="1" selected="0">
            <x v="4"/>
          </reference>
          <reference field="11" count="1" selected="0">
            <x v="5"/>
          </reference>
        </references>
      </pivotArea>
    </format>
    <format dxfId="594">
      <pivotArea fieldPosition="0">
        <references count="7">
          <reference field="1" count="1" selected="0">
            <x v="74"/>
          </reference>
          <reference field="2" count="1" selected="0">
            <x v="17"/>
          </reference>
          <reference field="3" count="1" selected="0">
            <x v="12"/>
          </reference>
          <reference field="5" count="1" selected="0">
            <x v="93"/>
          </reference>
          <reference field="6" count="1" selected="0">
            <x v="4"/>
          </reference>
          <reference field="11" count="1" selected="0">
            <x v="5"/>
          </reference>
          <reference field="13" count="1">
            <x v="63"/>
          </reference>
        </references>
      </pivotArea>
    </format>
    <format dxfId="592">
      <pivotArea fieldPosition="0">
        <references count="2">
          <reference field="6" count="1">
            <x v="5"/>
          </reference>
          <reference field="11" count="1" selected="0">
            <x v="5"/>
          </reference>
        </references>
      </pivotArea>
    </format>
    <format dxfId="590">
      <pivotArea fieldPosition="0">
        <references count="4">
          <reference field="2" count="1" selected="0">
            <x v="17"/>
          </reference>
          <reference field="3" count="1">
            <x v="8"/>
          </reference>
          <reference field="6" count="1" selected="0">
            <x v="5"/>
          </reference>
          <reference field="11" count="1" selected="0">
            <x v="5"/>
          </reference>
        </references>
      </pivotArea>
    </format>
    <format dxfId="588">
      <pivotArea fieldPosition="0">
        <references count="7">
          <reference field="1" count="1" selected="0">
            <x v="29"/>
          </reference>
          <reference field="2" count="1" selected="0">
            <x v="17"/>
          </reference>
          <reference field="3" count="1" selected="0">
            <x v="8"/>
          </reference>
          <reference field="5" count="1" selected="0">
            <x v="32"/>
          </reference>
          <reference field="6" count="1" selected="0">
            <x v="5"/>
          </reference>
          <reference field="11" count="1" selected="0">
            <x v="5"/>
          </reference>
          <reference field="13" count="1">
            <x v="8"/>
          </reference>
        </references>
      </pivotArea>
    </format>
    <format dxfId="586">
      <pivotArea fieldPosition="0">
        <references count="2">
          <reference field="6" count="1">
            <x v="6"/>
          </reference>
          <reference field="11" count="1" selected="0">
            <x v="5"/>
          </reference>
        </references>
      </pivotArea>
    </format>
    <format dxfId="584">
      <pivotArea fieldPosition="0">
        <references count="4">
          <reference field="2" count="1" selected="0">
            <x v="17"/>
          </reference>
          <reference field="3" count="1">
            <x v="12"/>
          </reference>
          <reference field="6" count="1" selected="0">
            <x v="6"/>
          </reference>
          <reference field="11" count="1" selected="0">
            <x v="5"/>
          </reference>
        </references>
      </pivotArea>
    </format>
    <format dxfId="582">
      <pivotArea fieldPosition="0">
        <references count="7">
          <reference field="1" count="1" selected="0">
            <x v="38"/>
          </reference>
          <reference field="2" count="1" selected="0">
            <x v="17"/>
          </reference>
          <reference field="3" count="1" selected="0">
            <x v="12"/>
          </reference>
          <reference field="5" count="1" selected="0">
            <x v="37"/>
          </reference>
          <reference field="6" count="1" selected="0">
            <x v="6"/>
          </reference>
          <reference field="11" count="1" selected="0">
            <x v="5"/>
          </reference>
          <reference field="13" count="1">
            <x v="10"/>
          </reference>
        </references>
      </pivotArea>
    </format>
    <format dxfId="580">
      <pivotArea fieldPosition="0">
        <references count="2">
          <reference field="6" count="1">
            <x v="17"/>
          </reference>
          <reference field="11" count="1" selected="0">
            <x v="5"/>
          </reference>
        </references>
      </pivotArea>
    </format>
    <format dxfId="578">
      <pivotArea fieldPosition="0">
        <references count="4">
          <reference field="2" count="1" selected="0">
            <x v="17"/>
          </reference>
          <reference field="3" count="1">
            <x v="4"/>
          </reference>
          <reference field="6" count="1" selected="0">
            <x v="17"/>
          </reference>
          <reference field="11" count="1" selected="0">
            <x v="5"/>
          </reference>
        </references>
      </pivotArea>
    </format>
    <format dxfId="576">
      <pivotArea fieldPosition="0">
        <references count="7">
          <reference field="1" count="1" selected="0">
            <x v="47"/>
          </reference>
          <reference field="2" count="1" selected="0">
            <x v="17"/>
          </reference>
          <reference field="3" count="1" selected="0">
            <x v="4"/>
          </reference>
          <reference field="5" count="1" selected="0">
            <x v="109"/>
          </reference>
          <reference field="6" count="1" selected="0">
            <x v="17"/>
          </reference>
          <reference field="11" count="1" selected="0">
            <x v="5"/>
          </reference>
          <reference field="13" count="1">
            <x v="89"/>
          </reference>
        </references>
      </pivotArea>
    </format>
    <format dxfId="574">
      <pivotArea fieldPosition="0">
        <references count="1">
          <reference field="11" count="1">
            <x v="7"/>
          </reference>
        </references>
      </pivotArea>
    </format>
    <format dxfId="572">
      <pivotArea fieldPosition="0">
        <references count="2">
          <reference field="6" count="1">
            <x v="0"/>
          </reference>
          <reference field="11" count="1" selected="0">
            <x v="7"/>
          </reference>
        </references>
      </pivotArea>
    </format>
    <format dxfId="570">
      <pivotArea fieldPosition="0">
        <references count="4">
          <reference field="2" count="1" selected="0">
            <x v="17"/>
          </reference>
          <reference field="3" count="1">
            <x v="5"/>
          </reference>
          <reference field="6" count="1" selected="0">
            <x v="0"/>
          </reference>
          <reference field="11" count="1" selected="0">
            <x v="7"/>
          </reference>
        </references>
      </pivotArea>
    </format>
    <format dxfId="568">
      <pivotArea fieldPosition="0">
        <references count="7">
          <reference field="1" count="1" selected="0">
            <x v="31"/>
          </reference>
          <reference field="2" count="1" selected="0">
            <x v="17"/>
          </reference>
          <reference field="3" count="1" selected="0">
            <x v="5"/>
          </reference>
          <reference field="5" count="1" selected="0">
            <x v="39"/>
          </reference>
          <reference field="6" count="1" selected="0">
            <x v="0"/>
          </reference>
          <reference field="11" count="1" selected="0">
            <x v="7"/>
          </reference>
          <reference field="13" count="1">
            <x v="21"/>
          </reference>
        </references>
      </pivotArea>
    </format>
    <format dxfId="566">
      <pivotArea fieldPosition="0">
        <references count="2">
          <reference field="6" count="1">
            <x v="8"/>
          </reference>
          <reference field="11" count="1" selected="0">
            <x v="7"/>
          </reference>
        </references>
      </pivotArea>
    </format>
    <format dxfId="565">
      <pivotArea fieldPosition="0">
        <references count="4">
          <reference field="2" count="1" selected="0">
            <x v="17"/>
          </reference>
          <reference field="3" count="1">
            <x v="12"/>
          </reference>
          <reference field="6" count="1" selected="0">
            <x v="8"/>
          </reference>
          <reference field="11" count="1" selected="0">
            <x v="7"/>
          </reference>
        </references>
      </pivotArea>
    </format>
    <format dxfId="564">
      <pivotArea fieldPosition="0">
        <references count="7">
          <reference field="1" count="1" selected="0">
            <x v="69"/>
          </reference>
          <reference field="2" count="1" selected="0">
            <x v="17"/>
          </reference>
          <reference field="3" count="1" selected="0">
            <x v="12"/>
          </reference>
          <reference field="5" count="1" selected="0">
            <x v="88"/>
          </reference>
          <reference field="6" count="1" selected="0">
            <x v="8"/>
          </reference>
          <reference field="11" count="1" selected="0">
            <x v="7"/>
          </reference>
          <reference field="13" count="1">
            <x v="67"/>
          </reference>
        </references>
      </pivotArea>
    </format>
    <format dxfId="563">
      <pivotArea fieldPosition="0">
        <references count="2">
          <reference field="6" count="1">
            <x v="11"/>
          </reference>
          <reference field="11" count="1" selected="0">
            <x v="7"/>
          </reference>
        </references>
      </pivotArea>
    </format>
    <format dxfId="561">
      <pivotArea fieldPosition="0">
        <references count="4">
          <reference field="2" count="1" selected="0">
            <x v="6"/>
          </reference>
          <reference field="3" count="1">
            <x v="7"/>
          </reference>
          <reference field="6" count="1" selected="0">
            <x v="11"/>
          </reference>
          <reference field="11" count="1" selected="0">
            <x v="7"/>
          </reference>
        </references>
      </pivotArea>
    </format>
    <format dxfId="559">
      <pivotArea fieldPosition="0">
        <references count="7">
          <reference field="1" count="1" selected="0">
            <x v="60"/>
          </reference>
          <reference field="2" count="1" selected="0">
            <x v="6"/>
          </reference>
          <reference field="3" count="1" selected="0">
            <x v="7"/>
          </reference>
          <reference field="5" count="1" selected="0">
            <x v="113"/>
          </reference>
          <reference field="6" count="1" selected="0">
            <x v="11"/>
          </reference>
          <reference field="11" count="1" selected="0">
            <x v="7"/>
          </reference>
          <reference field="13" count="1">
            <x v="94"/>
          </reference>
        </references>
      </pivotArea>
    </format>
    <format dxfId="557">
      <pivotArea fieldPosition="0">
        <references count="2">
          <reference field="6" count="1">
            <x v="12"/>
          </reference>
          <reference field="11" count="1" selected="0">
            <x v="7"/>
          </reference>
        </references>
      </pivotArea>
    </format>
    <format dxfId="555">
      <pivotArea fieldPosition="0">
        <references count="4">
          <reference field="2" count="1" selected="0">
            <x v="1"/>
          </reference>
          <reference field="3" count="1">
            <x v="12"/>
          </reference>
          <reference field="6" count="1" selected="0">
            <x v="12"/>
          </reference>
          <reference field="11" count="1" selected="0">
            <x v="7"/>
          </reference>
        </references>
      </pivotArea>
    </format>
    <format dxfId="553">
      <pivotArea fieldPosition="0">
        <references count="7">
          <reference field="1" count="1" selected="0">
            <x v="4"/>
          </reference>
          <reference field="2" count="1" selected="0">
            <x v="1"/>
          </reference>
          <reference field="3" count="1" selected="0">
            <x v="12"/>
          </reference>
          <reference field="5" count="1" selected="0">
            <x v="86"/>
          </reference>
          <reference field="6" count="1" selected="0">
            <x v="12"/>
          </reference>
          <reference field="11" count="1" selected="0">
            <x v="7"/>
          </reference>
          <reference field="13" count="1">
            <x v="65"/>
          </reference>
        </references>
      </pivotArea>
    </format>
    <format dxfId="551">
      <pivotArea fieldPosition="0">
        <references count="1">
          <reference field="11" count="1">
            <x v="9"/>
          </reference>
        </references>
      </pivotArea>
    </format>
    <format dxfId="549">
      <pivotArea fieldPosition="0">
        <references count="2">
          <reference field="6" count="1">
            <x v="9"/>
          </reference>
          <reference field="11" count="1" selected="0">
            <x v="9"/>
          </reference>
        </references>
      </pivotArea>
    </format>
    <format dxfId="547">
      <pivotArea fieldPosition="0">
        <references count="4">
          <reference field="2" count="1" selected="0">
            <x v="17"/>
          </reference>
          <reference field="3" count="1">
            <x v="10"/>
          </reference>
          <reference field="6" count="1" selected="0">
            <x v="9"/>
          </reference>
          <reference field="11" count="1" selected="0">
            <x v="9"/>
          </reference>
        </references>
      </pivotArea>
    </format>
    <format dxfId="545">
      <pivotArea fieldPosition="0">
        <references count="4">
          <reference field="2" count="1" selected="0">
            <x v="17"/>
          </reference>
          <reference field="3" count="1">
            <x v="7"/>
          </reference>
          <reference field="6" count="1" selected="0">
            <x v="9"/>
          </reference>
          <reference field="11" count="1" selected="0">
            <x v="9"/>
          </reference>
        </references>
      </pivotArea>
    </format>
    <format dxfId="543">
      <pivotArea fieldPosition="0">
        <references count="7">
          <reference field="1" count="1" selected="0">
            <x v="36"/>
          </reference>
          <reference field="2" count="1" selected="0">
            <x v="17"/>
          </reference>
          <reference field="3" count="1" selected="0">
            <x v="7"/>
          </reference>
          <reference field="5" count="1" selected="0">
            <x v="81"/>
          </reference>
          <reference field="6" count="1" selected="0">
            <x v="9"/>
          </reference>
          <reference field="11" count="1" selected="0">
            <x v="9"/>
          </reference>
          <reference field="13" count="1">
            <x v="26"/>
          </reference>
        </references>
      </pivotArea>
    </format>
    <format dxfId="541">
      <pivotArea fieldPosition="0">
        <references count="2">
          <reference field="6" count="1">
            <x v="10"/>
          </reference>
          <reference field="11" count="1" selected="0">
            <x v="9"/>
          </reference>
        </references>
      </pivotArea>
    </format>
    <format dxfId="539">
      <pivotArea fieldPosition="0">
        <references count="4">
          <reference field="2" count="1" selected="0">
            <x v="17"/>
          </reference>
          <reference field="3" count="1">
            <x v="7"/>
          </reference>
          <reference field="6" count="1" selected="0">
            <x v="10"/>
          </reference>
          <reference field="11" count="1" selected="0">
            <x v="9"/>
          </reference>
        </references>
      </pivotArea>
    </format>
    <format dxfId="537">
      <pivotArea fieldPosition="0">
        <references count="7">
          <reference field="1" count="1" selected="0">
            <x v="36"/>
          </reference>
          <reference field="2" count="1" selected="0">
            <x v="17"/>
          </reference>
          <reference field="3" count="1" selected="0">
            <x v="7"/>
          </reference>
          <reference field="5" count="1" selected="0">
            <x v="82"/>
          </reference>
          <reference field="6" count="1" selected="0">
            <x v="10"/>
          </reference>
          <reference field="11" count="1" selected="0">
            <x v="9"/>
          </reference>
          <reference field="13" count="1">
            <x v="40"/>
          </reference>
        </references>
      </pivotArea>
    </format>
    <format dxfId="535">
      <pivotArea fieldPosition="0">
        <references count="1">
          <reference field="11" count="1">
            <x v="10"/>
          </reference>
        </references>
      </pivotArea>
    </format>
    <format dxfId="533">
      <pivotArea fieldPosition="0">
        <references count="2">
          <reference field="6" count="1">
            <x v="0"/>
          </reference>
          <reference field="11" count="1" selected="0">
            <x v="10"/>
          </reference>
        </references>
      </pivotArea>
    </format>
    <format dxfId="531">
      <pivotArea fieldPosition="0">
        <references count="4">
          <reference field="2" count="1" selected="0">
            <x v="17"/>
          </reference>
          <reference field="3" count="1">
            <x v="2"/>
          </reference>
          <reference field="6" count="1" selected="0">
            <x v="0"/>
          </reference>
          <reference field="11" count="1" selected="0">
            <x v="10"/>
          </reference>
        </references>
      </pivotArea>
    </format>
    <format dxfId="529">
      <pivotArea fieldPosition="0">
        <references count="4">
          <reference field="2" count="1" selected="0">
            <x v="17"/>
          </reference>
          <reference field="3" count="1">
            <x v="12"/>
          </reference>
          <reference field="6" count="1" selected="0">
            <x v="0"/>
          </reference>
          <reference field="11" count="1" selected="0">
            <x v="10"/>
          </reference>
        </references>
      </pivotArea>
    </format>
    <format dxfId="527">
      <pivotArea fieldPosition="0">
        <references count="7">
          <reference field="1" count="1" selected="0">
            <x v="5"/>
          </reference>
          <reference field="2" count="1" selected="0">
            <x v="17"/>
          </reference>
          <reference field="3" count="1" selected="0">
            <x v="12"/>
          </reference>
          <reference field="5" count="1" selected="0">
            <x v="24"/>
          </reference>
          <reference field="6" count="1" selected="0">
            <x v="0"/>
          </reference>
          <reference field="11" count="1" selected="0">
            <x v="10"/>
          </reference>
          <reference field="13" count="1">
            <x v="64"/>
          </reference>
        </references>
      </pivotArea>
    </format>
    <format dxfId="525">
      <pivotArea fieldPosition="0">
        <references count="2">
          <reference field="6" count="1">
            <x v="4"/>
          </reference>
          <reference field="11" count="1" selected="0">
            <x v="10"/>
          </reference>
        </references>
      </pivotArea>
    </format>
    <format dxfId="523">
      <pivotArea fieldPosition="0">
        <references count="4">
          <reference field="2" count="1" selected="0">
            <x v="17"/>
          </reference>
          <reference field="3" count="1">
            <x v="5"/>
          </reference>
          <reference field="6" count="1" selected="0">
            <x v="4"/>
          </reference>
          <reference field="11" count="1" selected="0">
            <x v="10"/>
          </reference>
        </references>
      </pivotArea>
    </format>
    <format dxfId="521">
      <pivotArea fieldPosition="0">
        <references count="7">
          <reference field="1" count="1" selected="0">
            <x v="40"/>
          </reference>
          <reference field="2" count="1" selected="0">
            <x v="17"/>
          </reference>
          <reference field="3" count="1" selected="0">
            <x v="5"/>
          </reference>
          <reference field="5" count="1" selected="0">
            <x v="41"/>
          </reference>
          <reference field="6" count="1" selected="0">
            <x v="4"/>
          </reference>
          <reference field="11" count="1" selected="0">
            <x v="10"/>
          </reference>
          <reference field="13" count="1">
            <x v="9"/>
          </reference>
        </references>
      </pivotArea>
    </format>
    <format dxfId="519">
      <pivotArea fieldPosition="0">
        <references count="7">
          <reference field="1" count="1" selected="0">
            <x v="41"/>
          </reference>
          <reference field="2" count="1" selected="0">
            <x v="17"/>
          </reference>
          <reference field="3" count="1" selected="0">
            <x v="5"/>
          </reference>
          <reference field="5" count="1" selected="0">
            <x v="41"/>
          </reference>
          <reference field="6" count="1" selected="0">
            <x v="4"/>
          </reference>
          <reference field="11" count="1" selected="0">
            <x v="10"/>
          </reference>
          <reference field="13" count="1">
            <x v="9"/>
          </reference>
        </references>
      </pivotArea>
    </format>
    <format dxfId="517">
      <pivotArea fieldPosition="0">
        <references count="7">
          <reference field="1" count="1" selected="0">
            <x v="42"/>
          </reference>
          <reference field="2" count="1" selected="0">
            <x v="17"/>
          </reference>
          <reference field="3" count="1" selected="0">
            <x v="5"/>
          </reference>
          <reference field="5" count="1" selected="0">
            <x v="41"/>
          </reference>
          <reference field="6" count="1" selected="0">
            <x v="4"/>
          </reference>
          <reference field="11" count="1" selected="0">
            <x v="10"/>
          </reference>
          <reference field="13" count="1">
            <x v="9"/>
          </reference>
        </references>
      </pivotArea>
    </format>
    <format dxfId="515">
      <pivotArea fieldPosition="0">
        <references count="4">
          <reference field="2" count="1" selected="0">
            <x v="17"/>
          </reference>
          <reference field="3" count="1">
            <x v="12"/>
          </reference>
          <reference field="6" count="1" selected="0">
            <x v="4"/>
          </reference>
          <reference field="11" count="1" selected="0">
            <x v="10"/>
          </reference>
        </references>
      </pivotArea>
    </format>
    <format dxfId="513">
      <pivotArea fieldPosition="0">
        <references count="7">
          <reference field="1" count="1" selected="0">
            <x v="87"/>
          </reference>
          <reference field="2" count="1" selected="0">
            <x v="17"/>
          </reference>
          <reference field="3" count="1" selected="0">
            <x v="12"/>
          </reference>
          <reference field="5" count="1" selected="0">
            <x v="99"/>
          </reference>
          <reference field="6" count="1" selected="0">
            <x v="4"/>
          </reference>
          <reference field="11" count="1" selected="0">
            <x v="10"/>
          </reference>
          <reference field="13" count="1">
            <x v="102"/>
          </reference>
        </references>
      </pivotArea>
    </format>
    <format dxfId="511">
      <pivotArea fieldPosition="0">
        <references count="1">
          <reference field="11" count="1">
            <x v="12"/>
          </reference>
        </references>
      </pivotArea>
    </format>
    <format dxfId="510">
      <pivotArea fieldPosition="0">
        <references count="2">
          <reference field="6" count="1">
            <x v="4"/>
          </reference>
          <reference field="11" count="1" selected="0">
            <x v="12"/>
          </reference>
        </references>
      </pivotArea>
    </format>
    <format dxfId="509">
      <pivotArea fieldPosition="0">
        <references count="4">
          <reference field="2" count="1" selected="0">
            <x v="17"/>
          </reference>
          <reference field="3" count="1">
            <x v="0"/>
          </reference>
          <reference field="6" count="1" selected="0">
            <x v="4"/>
          </reference>
          <reference field="11" count="1" selected="0">
            <x v="12"/>
          </reference>
        </references>
      </pivotArea>
    </format>
    <format dxfId="508">
      <pivotArea fieldPosition="0">
        <references count="2">
          <reference field="6" count="1">
            <x v="13"/>
          </reference>
          <reference field="11" count="1" selected="0">
            <x v="12"/>
          </reference>
        </references>
      </pivotArea>
    </format>
    <format dxfId="507">
      <pivotArea fieldPosition="0">
        <references count="4">
          <reference field="2" count="1" selected="0">
            <x v="17"/>
          </reference>
          <reference field="3" count="1">
            <x v="12"/>
          </reference>
          <reference field="6" count="1" selected="0">
            <x v="13"/>
          </reference>
          <reference field="11" count="1" selected="0">
            <x v="12"/>
          </reference>
        </references>
      </pivotArea>
    </format>
    <format dxfId="506">
      <pivotArea fieldPosition="0">
        <references count="7">
          <reference field="1" count="1" selected="0">
            <x v="76"/>
          </reference>
          <reference field="2" count="1" selected="0">
            <x v="17"/>
          </reference>
          <reference field="3" count="1" selected="0">
            <x v="12"/>
          </reference>
          <reference field="5" count="1" selected="0">
            <x v="22"/>
          </reference>
          <reference field="6" count="1" selected="0">
            <x v="13"/>
          </reference>
          <reference field="11" count="1" selected="0">
            <x v="12"/>
          </reference>
          <reference field="13" count="1">
            <x v="87"/>
          </reference>
        </references>
      </pivotArea>
    </format>
    <format dxfId="505">
      <pivotArea fieldPosition="0">
        <references count="2">
          <reference field="6" count="1">
            <x v="14"/>
          </reference>
          <reference field="11" count="1" selected="0">
            <x v="12"/>
          </reference>
        </references>
      </pivotArea>
    </format>
    <format dxfId="504">
      <pivotArea fieldPosition="0">
        <references count="4">
          <reference field="2" count="1" selected="0">
            <x v="4"/>
          </reference>
          <reference field="3" count="1">
            <x v="12"/>
          </reference>
          <reference field="6" count="1" selected="0">
            <x v="14"/>
          </reference>
          <reference field="11" count="1" selected="0">
            <x v="12"/>
          </reference>
        </references>
      </pivotArea>
    </format>
    <format dxfId="503">
      <pivotArea fieldPosition="0">
        <references count="7">
          <reference field="1" count="1" selected="0">
            <x v="77"/>
          </reference>
          <reference field="2" count="1" selected="0">
            <x v="4"/>
          </reference>
          <reference field="3" count="1" selected="0">
            <x v="12"/>
          </reference>
          <reference field="5" count="1" selected="0">
            <x v="95"/>
          </reference>
          <reference field="6" count="1" selected="0">
            <x v="14"/>
          </reference>
          <reference field="11" count="1" selected="0">
            <x v="12"/>
          </reference>
          <reference field="13" count="1">
            <x v="74"/>
          </reference>
        </references>
      </pivotArea>
    </format>
    <format dxfId="502">
      <pivotArea fieldPosition="0">
        <references count="1">
          <reference field="11" count="1">
            <x v="15"/>
          </reference>
        </references>
      </pivotArea>
    </format>
    <format dxfId="500">
      <pivotArea fieldPosition="0">
        <references count="2">
          <reference field="6" count="1">
            <x v="0"/>
          </reference>
          <reference field="11" count="1" selected="0">
            <x v="15"/>
          </reference>
        </references>
      </pivotArea>
    </format>
    <format dxfId="498">
      <pivotArea fieldPosition="0">
        <references count="4">
          <reference field="2" count="1" selected="0">
            <x v="3"/>
          </reference>
          <reference field="3" count="1">
            <x v="4"/>
          </reference>
          <reference field="6" count="1" selected="0">
            <x v="0"/>
          </reference>
          <reference field="11" count="1" selected="0">
            <x v="15"/>
          </reference>
        </references>
      </pivotArea>
    </format>
    <format dxfId="497">
      <pivotArea fieldPosition="0">
        <references count="7">
          <reference field="1" count="1" selected="0">
            <x v="45"/>
          </reference>
          <reference field="2" count="1" selected="0">
            <x v="3"/>
          </reference>
          <reference field="3" count="1" selected="0">
            <x v="4"/>
          </reference>
          <reference field="5" count="1" selected="0">
            <x v="51"/>
          </reference>
          <reference field="6" count="1" selected="0">
            <x v="0"/>
          </reference>
          <reference field="11" count="1" selected="0">
            <x v="15"/>
          </reference>
          <reference field="13" count="1">
            <x v="101"/>
          </reference>
        </references>
      </pivotArea>
    </format>
    <format dxfId="496">
      <pivotArea fieldPosition="0">
        <references count="4">
          <reference field="2" count="1" selected="0">
            <x v="17"/>
          </reference>
          <reference field="3" count="1">
            <x v="5"/>
          </reference>
          <reference field="6" count="1" selected="0">
            <x v="0"/>
          </reference>
          <reference field="11" count="1" selected="0">
            <x v="15"/>
          </reference>
        </references>
      </pivotArea>
    </format>
    <format dxfId="494">
      <pivotArea fieldPosition="0">
        <references count="7">
          <reference field="1" count="1" selected="0">
            <x v="9"/>
          </reference>
          <reference field="2" count="1" selected="0">
            <x v="17"/>
          </reference>
          <reference field="3" count="1" selected="0">
            <x v="5"/>
          </reference>
          <reference field="5" count="1" selected="0">
            <x v="97"/>
          </reference>
          <reference field="6" count="1" selected="0">
            <x v="0"/>
          </reference>
          <reference field="11" count="1" selected="0">
            <x v="15"/>
          </reference>
          <reference field="13" count="1">
            <x v="78"/>
          </reference>
        </references>
      </pivotArea>
    </format>
    <format dxfId="492">
      <pivotArea fieldPosition="0">
        <references count="7">
          <reference field="1" count="1" selected="0">
            <x v="79"/>
          </reference>
          <reference field="2" count="1" selected="0">
            <x v="17"/>
          </reference>
          <reference field="3" count="1" selected="0">
            <x v="5"/>
          </reference>
          <reference field="5" count="1" selected="0">
            <x v="27"/>
          </reference>
          <reference field="6" count="1" selected="0">
            <x v="0"/>
          </reference>
          <reference field="11" count="1" selected="0">
            <x v="15"/>
          </reference>
          <reference field="13" count="1">
            <x v="79"/>
          </reference>
        </references>
      </pivotArea>
    </format>
    <format dxfId="490">
      <pivotArea fieldPosition="0">
        <references count="2">
          <reference field="6" count="1">
            <x v="16"/>
          </reference>
          <reference field="11" count="1" selected="0">
            <x v="15"/>
          </reference>
        </references>
      </pivotArea>
    </format>
    <format dxfId="488">
      <pivotArea fieldPosition="0">
        <references count="4">
          <reference field="2" count="1" selected="0">
            <x v="17"/>
          </reference>
          <reference field="3" count="1">
            <x v="5"/>
          </reference>
          <reference field="6" count="1" selected="0">
            <x v="16"/>
          </reference>
          <reference field="11" count="1" selected="0">
            <x v="15"/>
          </reference>
        </references>
      </pivotArea>
    </format>
    <format dxfId="486">
      <pivotArea fieldPosition="0">
        <references count="7">
          <reference field="1" count="1" selected="0">
            <x v="10"/>
          </reference>
          <reference field="2" count="1" selected="0">
            <x v="17"/>
          </reference>
          <reference field="3" count="1" selected="0">
            <x v="5"/>
          </reference>
          <reference field="5" count="1" selected="0">
            <x v="100"/>
          </reference>
          <reference field="6" count="1" selected="0">
            <x v="16"/>
          </reference>
          <reference field="11" count="1" selected="0">
            <x v="15"/>
          </reference>
          <reference field="13" count="1">
            <x v="80"/>
          </reference>
        </references>
      </pivotArea>
    </format>
    <format dxfId="484">
      <pivotArea fieldPosition="0">
        <references count="1">
          <reference field="11" count="1">
            <x v="17"/>
          </reference>
        </references>
      </pivotArea>
    </format>
    <format dxfId="482">
      <pivotArea fieldPosition="0">
        <references count="2">
          <reference field="6" count="1">
            <x v="0"/>
          </reference>
          <reference field="11" count="1" selected="0">
            <x v="17"/>
          </reference>
        </references>
      </pivotArea>
    </format>
    <format dxfId="481">
      <pivotArea fieldPosition="0">
        <references count="4">
          <reference field="2" count="1" selected="0">
            <x v="17"/>
          </reference>
          <reference field="3" count="1">
            <x v="4"/>
          </reference>
          <reference field="6" count="1" selected="0">
            <x v="0"/>
          </reference>
          <reference field="11" count="1" selected="0">
            <x v="17"/>
          </reference>
        </references>
      </pivotArea>
    </format>
    <format dxfId="480">
      <pivotArea fieldPosition="0">
        <references count="7">
          <reference field="1" count="1" selected="0">
            <x v="45"/>
          </reference>
          <reference field="2" count="1" selected="0">
            <x v="17"/>
          </reference>
          <reference field="3" count="1" selected="0">
            <x v="4"/>
          </reference>
          <reference field="5" count="1" selected="0">
            <x v="118"/>
          </reference>
          <reference field="6" count="1" selected="0">
            <x v="0"/>
          </reference>
          <reference field="11" count="1" selected="0">
            <x v="17"/>
          </reference>
          <reference field="13" count="1">
            <x v="99"/>
          </reference>
        </references>
      </pivotArea>
    </format>
    <format dxfId="479">
      <pivotArea fieldPosition="0">
        <references count="2">
          <reference field="6" count="1">
            <x v="3"/>
          </reference>
          <reference field="11" count="1" selected="0">
            <x v="17"/>
          </reference>
        </references>
      </pivotArea>
    </format>
    <format dxfId="478">
      <pivotArea fieldPosition="0">
        <references count="4">
          <reference field="2" count="1" selected="0">
            <x v="11"/>
          </reference>
          <reference field="3" count="1">
            <x v="4"/>
          </reference>
          <reference field="6" count="1" selected="0">
            <x v="3"/>
          </reference>
          <reference field="11" count="1" selected="0">
            <x v="17"/>
          </reference>
        </references>
      </pivotArea>
    </format>
    <format dxfId="477">
      <pivotArea fieldPosition="0">
        <references count="7">
          <reference field="1" count="1" selected="0">
            <x v="24"/>
          </reference>
          <reference field="2" count="1" selected="0">
            <x v="11"/>
          </reference>
          <reference field="3" count="1" selected="0">
            <x v="4"/>
          </reference>
          <reference field="5" count="1" selected="0">
            <x v="120"/>
          </reference>
          <reference field="6" count="1" selected="0">
            <x v="3"/>
          </reference>
          <reference field="11" count="1" selected="0">
            <x v="17"/>
          </reference>
          <reference field="13" count="1">
            <x v="55"/>
          </reference>
        </references>
      </pivotArea>
    </format>
    <format dxfId="476">
      <pivotArea fieldPosition="0">
        <references count="2">
          <reference field="6" count="1">
            <x v="4"/>
          </reference>
          <reference field="11" count="1" selected="0">
            <x v="17"/>
          </reference>
        </references>
      </pivotArea>
    </format>
    <format dxfId="475">
      <pivotArea fieldPosition="0">
        <references count="4">
          <reference field="2" count="1" selected="0">
            <x v="11"/>
          </reference>
          <reference field="3" count="1">
            <x v="4"/>
          </reference>
          <reference field="6" count="1" selected="0">
            <x v="4"/>
          </reference>
          <reference field="11" count="1" selected="0">
            <x v="17"/>
          </reference>
        </references>
      </pivotArea>
    </format>
    <format dxfId="474">
      <pivotArea fieldPosition="0">
        <references count="7">
          <reference field="1" count="1" selected="0">
            <x v="49"/>
          </reference>
          <reference field="2" count="1" selected="0">
            <x v="11"/>
          </reference>
          <reference field="3" count="1" selected="0">
            <x v="4"/>
          </reference>
          <reference field="5" count="1" selected="0">
            <x v="102"/>
          </reference>
          <reference field="6" count="1" selected="0">
            <x v="4"/>
          </reference>
          <reference field="11" count="1" selected="0">
            <x v="17"/>
          </reference>
          <reference field="13" count="1">
            <x v="104"/>
          </reference>
        </references>
      </pivotArea>
    </format>
    <format dxfId="473">
      <pivotArea fieldPosition="0">
        <references count="4">
          <reference field="2" count="1" selected="0">
            <x v="17"/>
          </reference>
          <reference field="3" count="1">
            <x v="4"/>
          </reference>
          <reference field="6" count="1" selected="0">
            <x v="4"/>
          </reference>
          <reference field="11" count="1" selected="0">
            <x v="17"/>
          </reference>
        </references>
      </pivotArea>
    </format>
    <format dxfId="472">
      <pivotArea fieldPosition="0">
        <references count="7">
          <reference field="1" count="1" selected="0">
            <x v="48"/>
          </reference>
          <reference field="2" count="1" selected="0">
            <x v="17"/>
          </reference>
          <reference field="3" count="1" selected="0">
            <x v="4"/>
          </reference>
          <reference field="5" count="1" selected="0">
            <x v="56"/>
          </reference>
          <reference field="6" count="1" selected="0">
            <x v="4"/>
          </reference>
          <reference field="11" count="1" selected="0">
            <x v="17"/>
          </reference>
          <reference field="13" count="1">
            <x v="103"/>
          </reference>
        </references>
      </pivotArea>
    </format>
    <format dxfId="471">
      <pivotArea fieldPosition="0">
        <references count="2">
          <reference field="6" count="1">
            <x v="15"/>
          </reference>
          <reference field="11" count="1" selected="0">
            <x v="17"/>
          </reference>
        </references>
      </pivotArea>
    </format>
    <format dxfId="469">
      <pivotArea fieldPosition="0">
        <references count="4">
          <reference field="2" count="1" selected="0">
            <x v="17"/>
          </reference>
          <reference field="3" count="1">
            <x v="5"/>
          </reference>
          <reference field="6" count="1" selected="0">
            <x v="15"/>
          </reference>
          <reference field="11" count="1" selected="0">
            <x v="17"/>
          </reference>
        </references>
      </pivotArea>
    </format>
    <format dxfId="467">
      <pivotArea fieldPosition="0">
        <references count="7">
          <reference field="1" count="1" selected="0">
            <x v="80"/>
          </reference>
          <reference field="2" count="1" selected="0">
            <x v="17"/>
          </reference>
          <reference field="3" count="1" selected="0">
            <x v="5"/>
          </reference>
          <reference field="5" count="1" selected="0">
            <x v="96"/>
          </reference>
          <reference field="6" count="1" selected="0">
            <x v="15"/>
          </reference>
          <reference field="11" count="1" selected="0">
            <x v="17"/>
          </reference>
          <reference field="13" count="1">
            <x v="81"/>
          </reference>
        </references>
      </pivotArea>
    </format>
    <format dxfId="465">
      <pivotArea fieldPosition="0">
        <references count="1">
          <reference field="11" count="1">
            <x v="20"/>
          </reference>
        </references>
      </pivotArea>
    </format>
    <format dxfId="463">
      <pivotArea fieldPosition="0">
        <references count="2">
          <reference field="6" count="1">
            <x v="0"/>
          </reference>
          <reference field="11" count="1" selected="0">
            <x v="20"/>
          </reference>
        </references>
      </pivotArea>
    </format>
    <format dxfId="461">
      <pivotArea fieldPosition="0">
        <references count="4">
          <reference field="2" count="1" selected="0">
            <x v="17"/>
          </reference>
          <reference field="3" count="1">
            <x v="7"/>
          </reference>
          <reference field="6" count="1" selected="0">
            <x v="0"/>
          </reference>
          <reference field="11" count="1" selected="0">
            <x v="20"/>
          </reference>
        </references>
      </pivotArea>
    </format>
    <format dxfId="459">
      <pivotArea fieldPosition="0">
        <references count="7">
          <reference field="1" count="1" selected="0">
            <x v="71"/>
          </reference>
          <reference field="2" count="1" selected="0">
            <x v="17"/>
          </reference>
          <reference field="3" count="1" selected="0">
            <x v="7"/>
          </reference>
          <reference field="5" count="1" selected="0">
            <x v="91"/>
          </reference>
          <reference field="6" count="1" selected="0">
            <x v="0"/>
          </reference>
          <reference field="11" count="1" selected="0">
            <x v="20"/>
          </reference>
          <reference field="13" count="1">
            <x v="69"/>
          </reference>
        </references>
      </pivotArea>
    </format>
    <format dxfId="457">
      <pivotArea fieldPosition="0">
        <references count="2">
          <reference field="6" count="1">
            <x v="3"/>
          </reference>
          <reference field="11" count="1" selected="0">
            <x v="20"/>
          </reference>
        </references>
      </pivotArea>
    </format>
    <format dxfId="455">
      <pivotArea fieldPosition="0">
        <references count="4">
          <reference field="2" count="1" selected="0">
            <x v="5"/>
          </reference>
          <reference field="3" count="1">
            <x v="4"/>
          </reference>
          <reference field="6" count="1" selected="0">
            <x v="3"/>
          </reference>
          <reference field="11" count="1" selected="0">
            <x v="20"/>
          </reference>
        </references>
      </pivotArea>
    </format>
    <format dxfId="453">
      <pivotArea fieldPosition="0">
        <references count="7">
          <reference field="1" count="1" selected="0">
            <x v="2"/>
          </reference>
          <reference field="2" count="1" selected="0">
            <x v="5"/>
          </reference>
          <reference field="3" count="1" selected="0">
            <x v="4"/>
          </reference>
          <reference field="5" count="1" selected="0">
            <x v="77"/>
          </reference>
          <reference field="6" count="1" selected="0">
            <x v="3"/>
          </reference>
          <reference field="11" count="1" selected="0">
            <x v="20"/>
          </reference>
          <reference field="13" count="1">
            <x v="56"/>
          </reference>
        </references>
      </pivotArea>
    </format>
    <format dxfId="451">
      <pivotArea fieldPosition="0">
        <references count="1">
          <reference field="11" count="1">
            <x v="22"/>
          </reference>
        </references>
      </pivotArea>
    </format>
    <format dxfId="449">
      <pivotArea fieldPosition="0">
        <references count="2">
          <reference field="6" count="1">
            <x v="0"/>
          </reference>
          <reference field="11" count="1" selected="0">
            <x v="22"/>
          </reference>
        </references>
      </pivotArea>
    </format>
    <format dxfId="447">
      <pivotArea fieldPosition="0">
        <references count="4">
          <reference field="2" count="1" selected="0">
            <x v="3"/>
          </reference>
          <reference field="3" count="1">
            <x v="4"/>
          </reference>
          <reference field="6" count="1" selected="0">
            <x v="0"/>
          </reference>
          <reference field="11" count="1" selected="0">
            <x v="22"/>
          </reference>
        </references>
      </pivotArea>
    </format>
    <format dxfId="445">
      <pivotArea fieldPosition="0">
        <references count="7">
          <reference field="1" count="1" selected="0">
            <x v="45"/>
          </reference>
          <reference field="2" count="1" selected="0">
            <x v="3"/>
          </reference>
          <reference field="3" count="1" selected="0">
            <x v="4"/>
          </reference>
          <reference field="5" count="1" selected="0">
            <x v="53"/>
          </reference>
          <reference field="6" count="1" selected="0">
            <x v="0"/>
          </reference>
          <reference field="11" count="1" selected="0">
            <x v="22"/>
          </reference>
          <reference field="13" count="1">
            <x v="52"/>
          </reference>
        </references>
      </pivotArea>
    </format>
    <format dxfId="443">
      <pivotArea fieldPosition="0">
        <references count="4">
          <reference field="2" count="1" selected="0">
            <x v="17"/>
          </reference>
          <reference field="3" count="1">
            <x v="9"/>
          </reference>
          <reference field="6" count="1" selected="0">
            <x v="0"/>
          </reference>
          <reference field="11" count="1" selected="0">
            <x v="22"/>
          </reference>
        </references>
      </pivotArea>
    </format>
    <format dxfId="441">
      <pivotArea fieldPosition="0">
        <references count="7">
          <reference field="1" count="1" selected="0">
            <x v="54"/>
          </reference>
          <reference field="2" count="1" selected="0">
            <x v="17"/>
          </reference>
          <reference field="3" count="1" selected="0">
            <x v="9"/>
          </reference>
          <reference field="5" count="1" selected="0">
            <x v="72"/>
          </reference>
          <reference field="6" count="1" selected="0">
            <x v="0"/>
          </reference>
          <reference field="11" count="1" selected="0">
            <x v="22"/>
          </reference>
          <reference field="13" count="1">
            <x v="48"/>
          </reference>
        </references>
      </pivotArea>
    </format>
    <format dxfId="439">
      <pivotArea fieldPosition="0">
        <references count="7">
          <reference field="1" count="1" selected="0">
            <x v="55"/>
          </reference>
          <reference field="2" count="1" selected="0">
            <x v="17"/>
          </reference>
          <reference field="3" count="1" selected="0">
            <x v="9"/>
          </reference>
          <reference field="5" count="1" selected="0">
            <x v="73"/>
          </reference>
          <reference field="6" count="1" selected="0">
            <x v="0"/>
          </reference>
          <reference field="11" count="1" selected="0">
            <x v="22"/>
          </reference>
          <reference field="13" count="1">
            <x v="9"/>
          </reference>
        </references>
      </pivotArea>
    </format>
    <format dxfId="437">
      <pivotArea fieldPosition="0">
        <references count="7">
          <reference field="1" count="1" selected="0">
            <x v="63"/>
          </reference>
          <reference field="2" count="1" selected="0">
            <x v="17"/>
          </reference>
          <reference field="3" count="1" selected="0">
            <x v="9"/>
          </reference>
          <reference field="5" count="1" selected="0">
            <x v="71"/>
          </reference>
          <reference field="6" count="1" selected="0">
            <x v="0"/>
          </reference>
          <reference field="11" count="1" selected="0">
            <x v="22"/>
          </reference>
          <reference field="13" count="1">
            <x v="47"/>
          </reference>
        </references>
      </pivotArea>
    </format>
    <format dxfId="435">
      <pivotArea fieldPosition="0">
        <references count="2">
          <reference field="6" count="1">
            <x v="8"/>
          </reference>
          <reference field="11" count="1" selected="0">
            <x v="22"/>
          </reference>
        </references>
      </pivotArea>
    </format>
    <format dxfId="434">
      <pivotArea fieldPosition="0">
        <references count="4">
          <reference field="2" count="1" selected="0">
            <x v="17"/>
          </reference>
          <reference field="3" count="1">
            <x v="1"/>
          </reference>
          <reference field="6" count="1" selected="0">
            <x v="8"/>
          </reference>
          <reference field="11" count="1" selected="0">
            <x v="22"/>
          </reference>
        </references>
      </pivotArea>
    </format>
    <format dxfId="433">
      <pivotArea fieldPosition="0">
        <references count="1">
          <reference field="11" count="1">
            <x v="24"/>
          </reference>
        </references>
      </pivotArea>
    </format>
    <format dxfId="431">
      <pivotArea fieldPosition="0">
        <references count="2">
          <reference field="6" count="1">
            <x v="0"/>
          </reference>
          <reference field="11" count="1" selected="0">
            <x v="24"/>
          </reference>
        </references>
      </pivotArea>
    </format>
    <format dxfId="429">
      <pivotArea fieldPosition="0">
        <references count="4">
          <reference field="2" count="1" selected="0">
            <x v="12"/>
          </reference>
          <reference field="3" count="1">
            <x v="3"/>
          </reference>
          <reference field="6" count="1" selected="0">
            <x v="0"/>
          </reference>
          <reference field="11" count="1" selected="0">
            <x v="24"/>
          </reference>
        </references>
      </pivotArea>
    </format>
    <format dxfId="427">
      <pivotArea fieldPosition="0">
        <references count="7">
          <reference field="1" count="1" selected="0">
            <x v="66"/>
          </reference>
          <reference field="2" count="1" selected="0">
            <x v="12"/>
          </reference>
          <reference field="3" count="1" selected="0">
            <x v="3"/>
          </reference>
          <reference field="5" count="1" selected="0">
            <x v="115"/>
          </reference>
          <reference field="6" count="1" selected="0">
            <x v="0"/>
          </reference>
          <reference field="11" count="1" selected="0">
            <x v="24"/>
          </reference>
          <reference field="13" count="1">
            <x v="96"/>
          </reference>
        </references>
      </pivotArea>
    </format>
    <format dxfId="425">
      <pivotArea fieldPosition="0">
        <references count="2">
          <reference field="6" count="1">
            <x v="4"/>
          </reference>
          <reference field="11" count="1" selected="0">
            <x v="24"/>
          </reference>
        </references>
      </pivotArea>
    </format>
    <format dxfId="423">
      <pivotArea fieldPosition="0">
        <references count="4">
          <reference field="2" count="1" selected="0">
            <x v="10"/>
          </reference>
          <reference field="3" count="1">
            <x v="4"/>
          </reference>
          <reference field="6" count="1" selected="0">
            <x v="4"/>
          </reference>
          <reference field="11" count="1" selected="0">
            <x v="24"/>
          </reference>
        </references>
      </pivotArea>
    </format>
    <format dxfId="421">
      <pivotArea fieldPosition="0">
        <references count="7">
          <reference field="1" count="1" selected="0">
            <x v="65"/>
          </reference>
          <reference field="2" count="1" selected="0">
            <x v="10"/>
          </reference>
          <reference field="3" count="1" selected="0">
            <x v="4"/>
          </reference>
          <reference field="5" count="1" selected="0">
            <x v="44"/>
          </reference>
          <reference field="6" count="1" selected="0">
            <x v="4"/>
          </reference>
          <reference field="11" count="1" selected="0">
            <x v="24"/>
          </reference>
          <reference field="13" count="1">
            <x v="91"/>
          </reference>
        </references>
      </pivotArea>
    </format>
    <format dxfId="419">
      <pivotArea fieldPosition="0">
        <references count="4">
          <reference field="2" count="1" selected="0">
            <x v="17"/>
          </reference>
          <reference field="3" count="1">
            <x v="5"/>
          </reference>
          <reference field="6" count="1" selected="0">
            <x v="4"/>
          </reference>
          <reference field="11" count="1" selected="0">
            <x v="24"/>
          </reference>
        </references>
      </pivotArea>
    </format>
    <format dxfId="418">
      <pivotArea fieldPosition="0">
        <references count="7">
          <reference field="1" count="1" selected="0">
            <x v="43"/>
          </reference>
          <reference field="2" count="1" selected="0">
            <x v="17"/>
          </reference>
          <reference field="3" count="1" selected="0">
            <x v="5"/>
          </reference>
          <reference field="5" count="1" selected="0">
            <x v="41"/>
          </reference>
          <reference field="6" count="1" selected="0">
            <x v="4"/>
          </reference>
          <reference field="11" count="1" selected="0">
            <x v="24"/>
          </reference>
          <reference field="13" count="1">
            <x v="9"/>
          </reference>
        </references>
      </pivotArea>
    </format>
    <format dxfId="417">
      <pivotArea fieldPosition="0">
        <references count="7">
          <reference field="1" count="1" selected="0">
            <x v="44"/>
          </reference>
          <reference field="2" count="1" selected="0">
            <x v="17"/>
          </reference>
          <reference field="3" count="1" selected="0">
            <x v="5"/>
          </reference>
          <reference field="5" count="1" selected="0">
            <x v="41"/>
          </reference>
          <reference field="6" count="1" selected="0">
            <x v="4"/>
          </reference>
          <reference field="11" count="1" selected="0">
            <x v="24"/>
          </reference>
          <reference field="13" count="1">
            <x v="9"/>
          </reference>
        </references>
      </pivotArea>
    </format>
    <format dxfId="416">
      <pivotArea fieldPosition="0">
        <references count="2">
          <reference field="6" count="1">
            <x v="19"/>
          </reference>
          <reference field="11" count="1" selected="0">
            <x v="24"/>
          </reference>
        </references>
      </pivotArea>
    </format>
    <format dxfId="415">
      <pivotArea fieldPosition="0">
        <references count="4">
          <reference field="2" count="1" selected="0">
            <x v="18"/>
          </reference>
          <reference field="3" count="1">
            <x v="4"/>
          </reference>
          <reference field="6" count="1" selected="0">
            <x v="19"/>
          </reference>
          <reference field="11" count="1" selected="0">
            <x v="24"/>
          </reference>
        </references>
      </pivotArea>
    </format>
    <format dxfId="414">
      <pivotArea fieldPosition="0">
        <references count="7">
          <reference field="1" count="1" selected="0">
            <x v="83"/>
          </reference>
          <reference field="2" count="1" selected="0">
            <x v="18"/>
          </reference>
          <reference field="3" count="1" selected="0">
            <x v="4"/>
          </reference>
          <reference field="5" count="1" selected="0">
            <x v="14"/>
          </reference>
          <reference field="6" count="1" selected="0">
            <x v="19"/>
          </reference>
          <reference field="11" count="1" selected="0">
            <x v="24"/>
          </reference>
          <reference field="13" count="1">
            <x v="35"/>
          </reference>
        </references>
      </pivotArea>
    </format>
    <format dxfId="413">
      <pivotArea dataOnly="0" labelOnly="1" outline="0" fieldPosition="0">
        <references count="1">
          <reference field="11" count="12">
            <x v="1"/>
            <x v="3"/>
            <x v="5"/>
            <x v="7"/>
            <x v="9"/>
            <x v="10"/>
            <x v="12"/>
            <x v="15"/>
            <x v="17"/>
            <x v="20"/>
            <x v="22"/>
            <x v="24"/>
          </reference>
        </references>
      </pivotArea>
    </format>
    <format dxfId="412">
      <pivotArea dataOnly="0" labelOnly="1" outline="0" fieldPosition="0">
        <references count="2">
          <reference field="6" count="3">
            <x v="0"/>
            <x v="4"/>
            <x v="20"/>
          </reference>
          <reference field="11" count="1" selected="0">
            <x v="1"/>
          </reference>
        </references>
      </pivotArea>
    </format>
    <format dxfId="410">
      <pivotArea dataOnly="0" labelOnly="1" outline="0" fieldPosition="0">
        <references count="2">
          <reference field="6" count="2">
            <x v="0"/>
            <x v="4"/>
          </reference>
          <reference field="11" count="1" selected="0">
            <x v="3"/>
          </reference>
        </references>
      </pivotArea>
    </format>
    <format dxfId="408">
      <pivotArea dataOnly="0" labelOnly="1" outline="0" fieldPosition="0">
        <references count="2">
          <reference field="6" count="5">
            <x v="0"/>
            <x v="4"/>
            <x v="5"/>
            <x v="6"/>
            <x v="17"/>
          </reference>
          <reference field="11" count="1" selected="0">
            <x v="5"/>
          </reference>
        </references>
      </pivotArea>
    </format>
    <format dxfId="406">
      <pivotArea dataOnly="0" labelOnly="1" outline="0" fieldPosition="0">
        <references count="2">
          <reference field="6" count="4">
            <x v="0"/>
            <x v="8"/>
            <x v="11"/>
            <x v="12"/>
          </reference>
          <reference field="11" count="1" selected="0">
            <x v="7"/>
          </reference>
        </references>
      </pivotArea>
    </format>
    <format dxfId="404">
      <pivotArea dataOnly="0" labelOnly="1" outline="0" fieldPosition="0">
        <references count="2">
          <reference field="6" count="2">
            <x v="9"/>
            <x v="10"/>
          </reference>
          <reference field="11" count="1" selected="0">
            <x v="9"/>
          </reference>
        </references>
      </pivotArea>
    </format>
    <format dxfId="402">
      <pivotArea dataOnly="0" labelOnly="1" outline="0" fieldPosition="0">
        <references count="2">
          <reference field="6" count="2">
            <x v="0"/>
            <x v="4"/>
          </reference>
          <reference field="11" count="1" selected="0">
            <x v="10"/>
          </reference>
        </references>
      </pivotArea>
    </format>
    <format dxfId="400">
      <pivotArea dataOnly="0" labelOnly="1" outline="0" fieldPosition="0">
        <references count="2">
          <reference field="6" count="3">
            <x v="4"/>
            <x v="13"/>
            <x v="14"/>
          </reference>
          <reference field="11" count="1" selected="0">
            <x v="12"/>
          </reference>
        </references>
      </pivotArea>
    </format>
    <format dxfId="399">
      <pivotArea dataOnly="0" labelOnly="1" outline="0" fieldPosition="0">
        <references count="2">
          <reference field="6" count="2">
            <x v="0"/>
            <x v="16"/>
          </reference>
          <reference field="11" count="1" selected="0">
            <x v="15"/>
          </reference>
        </references>
      </pivotArea>
    </format>
    <format dxfId="397">
      <pivotArea dataOnly="0" labelOnly="1" outline="0" fieldPosition="0">
        <references count="2">
          <reference field="6" count="4">
            <x v="0"/>
            <x v="3"/>
            <x v="4"/>
            <x v="15"/>
          </reference>
          <reference field="11" count="1" selected="0">
            <x v="17"/>
          </reference>
        </references>
      </pivotArea>
    </format>
    <format dxfId="395">
      <pivotArea dataOnly="0" labelOnly="1" outline="0" fieldPosition="0">
        <references count="2">
          <reference field="6" count="2">
            <x v="0"/>
            <x v="3"/>
          </reference>
          <reference field="11" count="1" selected="0">
            <x v="20"/>
          </reference>
        </references>
      </pivotArea>
    </format>
    <format dxfId="393">
      <pivotArea dataOnly="0" labelOnly="1" outline="0" fieldPosition="0">
        <references count="2">
          <reference field="6" count="2">
            <x v="0"/>
            <x v="8"/>
          </reference>
          <reference field="11" count="1" selected="0">
            <x v="22"/>
          </reference>
        </references>
      </pivotArea>
    </format>
    <format dxfId="391">
      <pivotArea dataOnly="0" labelOnly="1" outline="0" fieldPosition="0">
        <references count="2">
          <reference field="6" count="3">
            <x v="0"/>
            <x v="4"/>
            <x v="19"/>
          </reference>
          <reference field="11" count="1" selected="0">
            <x v="24"/>
          </reference>
        </references>
      </pivotArea>
    </format>
    <format dxfId="389">
      <pivotArea dataOnly="0" labelOnly="1" outline="0" fieldPosition="0">
        <references count="3">
          <reference field="2" count="1">
            <x v="17"/>
          </reference>
          <reference field="6" count="1" selected="0">
            <x v="0"/>
          </reference>
          <reference field="11" count="1" selected="0">
            <x v="1"/>
          </reference>
        </references>
      </pivotArea>
    </format>
    <format dxfId="387">
      <pivotArea dataOnly="0" labelOnly="1" outline="0" fieldPosition="0">
        <references count="3">
          <reference field="2" count="4">
            <x v="13"/>
            <x v="15"/>
            <x v="16"/>
            <x v="17"/>
          </reference>
          <reference field="6" count="1" selected="0">
            <x v="4"/>
          </reference>
          <reference field="11" count="1" selected="0">
            <x v="1"/>
          </reference>
        </references>
      </pivotArea>
    </format>
    <format dxfId="385">
      <pivotArea dataOnly="0" labelOnly="1" outline="0" fieldPosition="0">
        <references count="3">
          <reference field="2" count="2">
            <x v="14"/>
            <x v="17"/>
          </reference>
          <reference field="6" count="1" selected="0">
            <x v="20"/>
          </reference>
          <reference field="11" count="1" selected="0">
            <x v="1"/>
          </reference>
        </references>
      </pivotArea>
    </format>
    <format dxfId="383">
      <pivotArea dataOnly="0" labelOnly="1" outline="0" fieldPosition="0">
        <references count="3">
          <reference field="2" count="1">
            <x v="7"/>
          </reference>
          <reference field="6" count="1" selected="0">
            <x v="0"/>
          </reference>
          <reference field="11" count="1" selected="0">
            <x v="3"/>
          </reference>
        </references>
      </pivotArea>
    </format>
    <format dxfId="381">
      <pivotArea dataOnly="0" labelOnly="1" outline="0" fieldPosition="0">
        <references count="3">
          <reference field="2" count="2">
            <x v="8"/>
            <x v="17"/>
          </reference>
          <reference field="6" count="1" selected="0">
            <x v="4"/>
          </reference>
          <reference field="11" count="1" selected="0">
            <x v="3"/>
          </reference>
        </references>
      </pivotArea>
    </format>
    <format dxfId="379">
      <pivotArea dataOnly="0" labelOnly="1" outline="0" fieldPosition="0">
        <references count="3">
          <reference field="2" count="1">
            <x v="17"/>
          </reference>
          <reference field="6" count="1" selected="0">
            <x v="0"/>
          </reference>
          <reference field="11" count="1" selected="0">
            <x v="5"/>
          </reference>
        </references>
      </pivotArea>
    </format>
    <format dxfId="377">
      <pivotArea dataOnly="0" labelOnly="1" outline="0" fieldPosition="0">
        <references count="3">
          <reference field="2" count="3">
            <x v="2"/>
            <x v="11"/>
            <x v="17"/>
          </reference>
          <reference field="6" count="1" selected="0">
            <x v="4"/>
          </reference>
          <reference field="11" count="1" selected="0">
            <x v="5"/>
          </reference>
        </references>
      </pivotArea>
    </format>
    <format dxfId="375">
      <pivotArea dataOnly="0" labelOnly="1" outline="0" fieldPosition="0">
        <references count="3">
          <reference field="2" count="1">
            <x v="17"/>
          </reference>
          <reference field="6" count="1" selected="0">
            <x v="5"/>
          </reference>
          <reference field="11" count="1" selected="0">
            <x v="5"/>
          </reference>
        </references>
      </pivotArea>
    </format>
    <format dxfId="373">
      <pivotArea dataOnly="0" labelOnly="1" outline="0" fieldPosition="0">
        <references count="3">
          <reference field="2" count="1">
            <x v="17"/>
          </reference>
          <reference field="6" count="1" selected="0">
            <x v="6"/>
          </reference>
          <reference field="11" count="1" selected="0">
            <x v="5"/>
          </reference>
        </references>
      </pivotArea>
    </format>
    <format dxfId="371">
      <pivotArea dataOnly="0" labelOnly="1" outline="0" fieldPosition="0">
        <references count="3">
          <reference field="2" count="1">
            <x v="17"/>
          </reference>
          <reference field="6" count="1" selected="0">
            <x v="17"/>
          </reference>
          <reference field="11" count="1" selected="0">
            <x v="5"/>
          </reference>
        </references>
      </pivotArea>
    </format>
    <format dxfId="369">
      <pivotArea dataOnly="0" labelOnly="1" outline="0" fieldPosition="0">
        <references count="3">
          <reference field="2" count="1">
            <x v="17"/>
          </reference>
          <reference field="6" count="1" selected="0">
            <x v="0"/>
          </reference>
          <reference field="11" count="1" selected="0">
            <x v="7"/>
          </reference>
        </references>
      </pivotArea>
    </format>
    <format dxfId="367">
      <pivotArea dataOnly="0" labelOnly="1" outline="0" fieldPosition="0">
        <references count="3">
          <reference field="2" count="1">
            <x v="17"/>
          </reference>
          <reference field="6" count="1" selected="0">
            <x v="8"/>
          </reference>
          <reference field="11" count="1" selected="0">
            <x v="7"/>
          </reference>
        </references>
      </pivotArea>
    </format>
    <format dxfId="366">
      <pivotArea dataOnly="0" labelOnly="1" outline="0" fieldPosition="0">
        <references count="3">
          <reference field="2" count="1">
            <x v="6"/>
          </reference>
          <reference field="6" count="1" selected="0">
            <x v="11"/>
          </reference>
          <reference field="11" count="1" selected="0">
            <x v="7"/>
          </reference>
        </references>
      </pivotArea>
    </format>
    <format dxfId="364">
      <pivotArea dataOnly="0" labelOnly="1" outline="0" fieldPosition="0">
        <references count="3">
          <reference field="2" count="1">
            <x v="1"/>
          </reference>
          <reference field="6" count="1" selected="0">
            <x v="12"/>
          </reference>
          <reference field="11" count="1" selected="0">
            <x v="7"/>
          </reference>
        </references>
      </pivotArea>
    </format>
    <format dxfId="362">
      <pivotArea dataOnly="0" labelOnly="1" outline="0" fieldPosition="0">
        <references count="3">
          <reference field="2" count="1">
            <x v="17"/>
          </reference>
          <reference field="6" count="1" selected="0">
            <x v="9"/>
          </reference>
          <reference field="11" count="1" selected="0">
            <x v="9"/>
          </reference>
        </references>
      </pivotArea>
    </format>
    <format dxfId="360">
      <pivotArea dataOnly="0" labelOnly="1" outline="0" fieldPosition="0">
        <references count="3">
          <reference field="2" count="1">
            <x v="17"/>
          </reference>
          <reference field="6" count="1" selected="0">
            <x v="10"/>
          </reference>
          <reference field="11" count="1" selected="0">
            <x v="9"/>
          </reference>
        </references>
      </pivotArea>
    </format>
    <format dxfId="358">
      <pivotArea dataOnly="0" labelOnly="1" outline="0" fieldPosition="0">
        <references count="3">
          <reference field="2" count="1">
            <x v="17"/>
          </reference>
          <reference field="6" count="1" selected="0">
            <x v="0"/>
          </reference>
          <reference field="11" count="1" selected="0">
            <x v="10"/>
          </reference>
        </references>
      </pivotArea>
    </format>
    <format dxfId="356">
      <pivotArea dataOnly="0" labelOnly="1" outline="0" fieldPosition="0">
        <references count="3">
          <reference field="2" count="1">
            <x v="17"/>
          </reference>
          <reference field="6" count="1" selected="0">
            <x v="4"/>
          </reference>
          <reference field="11" count="1" selected="0">
            <x v="10"/>
          </reference>
        </references>
      </pivotArea>
    </format>
    <format dxfId="354">
      <pivotArea dataOnly="0" labelOnly="1" outline="0" fieldPosition="0">
        <references count="3">
          <reference field="2" count="1">
            <x v="17"/>
          </reference>
          <reference field="6" count="1" selected="0">
            <x v="4"/>
          </reference>
          <reference field="11" count="1" selected="0">
            <x v="12"/>
          </reference>
        </references>
      </pivotArea>
    </format>
    <format dxfId="353">
      <pivotArea dataOnly="0" labelOnly="1" outline="0" fieldPosition="0">
        <references count="3">
          <reference field="2" count="1">
            <x v="17"/>
          </reference>
          <reference field="6" count="1" selected="0">
            <x v="13"/>
          </reference>
          <reference field="11" count="1" selected="0">
            <x v="12"/>
          </reference>
        </references>
      </pivotArea>
    </format>
    <format dxfId="352">
      <pivotArea dataOnly="0" labelOnly="1" outline="0" fieldPosition="0">
        <references count="3">
          <reference field="2" count="1">
            <x v="4"/>
          </reference>
          <reference field="6" count="1" selected="0">
            <x v="14"/>
          </reference>
          <reference field="11" count="1" selected="0">
            <x v="12"/>
          </reference>
        </references>
      </pivotArea>
    </format>
    <format dxfId="351">
      <pivotArea dataOnly="0" labelOnly="1" outline="0" fieldPosition="0">
        <references count="3">
          <reference field="2" count="2">
            <x v="3"/>
            <x v="17"/>
          </reference>
          <reference field="6" count="1" selected="0">
            <x v="0"/>
          </reference>
          <reference field="11" count="1" selected="0">
            <x v="15"/>
          </reference>
        </references>
      </pivotArea>
    </format>
    <format dxfId="349">
      <pivotArea dataOnly="0" labelOnly="1" outline="0" fieldPosition="0">
        <references count="3">
          <reference field="2" count="1">
            <x v="17"/>
          </reference>
          <reference field="6" count="1" selected="0">
            <x v="16"/>
          </reference>
          <reference field="11" count="1" selected="0">
            <x v="15"/>
          </reference>
        </references>
      </pivotArea>
    </format>
    <format dxfId="347">
      <pivotArea dataOnly="0" labelOnly="1" outline="0" fieldPosition="0">
        <references count="3">
          <reference field="2" count="1">
            <x v="17"/>
          </reference>
          <reference field="6" count="1" selected="0">
            <x v="0"/>
          </reference>
          <reference field="11" count="1" selected="0">
            <x v="17"/>
          </reference>
        </references>
      </pivotArea>
    </format>
    <format dxfId="346">
      <pivotArea dataOnly="0" labelOnly="1" outline="0" fieldPosition="0">
        <references count="3">
          <reference field="2" count="1">
            <x v="11"/>
          </reference>
          <reference field="6" count="1" selected="0">
            <x v="3"/>
          </reference>
          <reference field="11" count="1" selected="0">
            <x v="17"/>
          </reference>
        </references>
      </pivotArea>
    </format>
    <format dxfId="345">
      <pivotArea dataOnly="0" labelOnly="1" outline="0" fieldPosition="0">
        <references count="3">
          <reference field="2" count="2">
            <x v="11"/>
            <x v="17"/>
          </reference>
          <reference field="6" count="1" selected="0">
            <x v="4"/>
          </reference>
          <reference field="11" count="1" selected="0">
            <x v="17"/>
          </reference>
        </references>
      </pivotArea>
    </format>
    <format dxfId="344">
      <pivotArea dataOnly="0" labelOnly="1" outline="0" fieldPosition="0">
        <references count="3">
          <reference field="2" count="1">
            <x v="17"/>
          </reference>
          <reference field="6" count="1" selected="0">
            <x v="15"/>
          </reference>
          <reference field="11" count="1" selected="0">
            <x v="17"/>
          </reference>
        </references>
      </pivotArea>
    </format>
    <format dxfId="342">
      <pivotArea dataOnly="0" labelOnly="1" outline="0" fieldPosition="0">
        <references count="3">
          <reference field="2" count="1">
            <x v="17"/>
          </reference>
          <reference field="6" count="1" selected="0">
            <x v="0"/>
          </reference>
          <reference field="11" count="1" selected="0">
            <x v="20"/>
          </reference>
        </references>
      </pivotArea>
    </format>
    <format dxfId="340">
      <pivotArea dataOnly="0" labelOnly="1" outline="0" fieldPosition="0">
        <references count="3">
          <reference field="2" count="1">
            <x v="5"/>
          </reference>
          <reference field="6" count="1" selected="0">
            <x v="3"/>
          </reference>
          <reference field="11" count="1" selected="0">
            <x v="20"/>
          </reference>
        </references>
      </pivotArea>
    </format>
    <format dxfId="338">
      <pivotArea dataOnly="0" labelOnly="1" outline="0" fieldPosition="0">
        <references count="3">
          <reference field="2" count="2">
            <x v="3"/>
            <x v="17"/>
          </reference>
          <reference field="6" count="1" selected="0">
            <x v="0"/>
          </reference>
          <reference field="11" count="1" selected="0">
            <x v="22"/>
          </reference>
        </references>
      </pivotArea>
    </format>
    <format dxfId="336">
      <pivotArea dataOnly="0" labelOnly="1" outline="0" fieldPosition="0">
        <references count="3">
          <reference field="2" count="1">
            <x v="17"/>
          </reference>
          <reference field="6" count="1" selected="0">
            <x v="8"/>
          </reference>
          <reference field="11" count="1" selected="0">
            <x v="22"/>
          </reference>
        </references>
      </pivotArea>
    </format>
    <format dxfId="335">
      <pivotArea dataOnly="0" labelOnly="1" outline="0" fieldPosition="0">
        <references count="3">
          <reference field="2" count="1">
            <x v="12"/>
          </reference>
          <reference field="6" count="1" selected="0">
            <x v="0"/>
          </reference>
          <reference field="11" count="1" selected="0">
            <x v="24"/>
          </reference>
        </references>
      </pivotArea>
    </format>
    <format dxfId="333">
      <pivotArea dataOnly="0" labelOnly="1" outline="0" fieldPosition="0">
        <references count="3">
          <reference field="2" count="2">
            <x v="10"/>
            <x v="17"/>
          </reference>
          <reference field="6" count="1" selected="0">
            <x v="4"/>
          </reference>
          <reference field="11" count="1" selected="0">
            <x v="24"/>
          </reference>
        </references>
      </pivotArea>
    </format>
    <format dxfId="331">
      <pivotArea dataOnly="0" labelOnly="1" outline="0" fieldPosition="0">
        <references count="3">
          <reference field="2" count="1">
            <x v="18"/>
          </reference>
          <reference field="6" count="1" selected="0">
            <x v="19"/>
          </reference>
          <reference field="11" count="1" selected="0">
            <x v="24"/>
          </reference>
        </references>
      </pivotArea>
    </format>
    <format dxfId="330">
      <pivotArea dataOnly="0" labelOnly="1" outline="0" fieldPosition="0">
        <references count="4">
          <reference field="2" count="1" selected="0">
            <x v="17"/>
          </reference>
          <reference field="3" count="1">
            <x v="9"/>
          </reference>
          <reference field="6" count="1" selected="0">
            <x v="0"/>
          </reference>
          <reference field="11" count="1" selected="0">
            <x v="1"/>
          </reference>
        </references>
      </pivotArea>
    </format>
    <format dxfId="328">
      <pivotArea dataOnly="0" labelOnly="1" outline="0" fieldPosition="0">
        <references count="4">
          <reference field="2" count="1" selected="0">
            <x v="13"/>
          </reference>
          <reference field="3" count="1">
            <x v="7"/>
          </reference>
          <reference field="6" count="1" selected="0">
            <x v="4"/>
          </reference>
          <reference field="11" count="1" selected="0">
            <x v="1"/>
          </reference>
        </references>
      </pivotArea>
    </format>
    <format dxfId="326">
      <pivotArea dataOnly="0" labelOnly="1" outline="0" fieldPosition="0">
        <references count="4">
          <reference field="2" count="1" selected="0">
            <x v="15"/>
          </reference>
          <reference field="3" count="1">
            <x v="7"/>
          </reference>
          <reference field="6" count="1" selected="0">
            <x v="4"/>
          </reference>
          <reference field="11" count="1" selected="0">
            <x v="1"/>
          </reference>
        </references>
      </pivotArea>
    </format>
    <format dxfId="324">
      <pivotArea dataOnly="0" labelOnly="1" outline="0" fieldPosition="0">
        <references count="4">
          <reference field="2" count="1" selected="0">
            <x v="16"/>
          </reference>
          <reference field="3" count="1">
            <x v="7"/>
          </reference>
          <reference field="6" count="1" selected="0">
            <x v="4"/>
          </reference>
          <reference field="11" count="1" selected="0">
            <x v="1"/>
          </reference>
        </references>
      </pivotArea>
    </format>
    <format dxfId="322">
      <pivotArea dataOnly="0" labelOnly="1" outline="0" fieldPosition="0">
        <references count="4">
          <reference field="2" count="1" selected="0">
            <x v="17"/>
          </reference>
          <reference field="3" count="1">
            <x v="7"/>
          </reference>
          <reference field="6" count="1" selected="0">
            <x v="4"/>
          </reference>
          <reference field="11" count="1" selected="0">
            <x v="1"/>
          </reference>
        </references>
      </pivotArea>
    </format>
    <format dxfId="320">
      <pivotArea dataOnly="0" labelOnly="1" outline="0" fieldPosition="0">
        <references count="4">
          <reference field="2" count="1" selected="0">
            <x v="14"/>
          </reference>
          <reference field="3" count="1">
            <x v="3"/>
          </reference>
          <reference field="6" count="1" selected="0">
            <x v="20"/>
          </reference>
          <reference field="11" count="1" selected="0">
            <x v="1"/>
          </reference>
        </references>
      </pivotArea>
    </format>
    <format dxfId="318">
      <pivotArea dataOnly="0" labelOnly="1" outline="0" fieldPosition="0">
        <references count="4">
          <reference field="2" count="1" selected="0">
            <x v="17"/>
          </reference>
          <reference field="3" count="1">
            <x v="3"/>
          </reference>
          <reference field="6" count="1" selected="0">
            <x v="20"/>
          </reference>
          <reference field="11" count="1" selected="0">
            <x v="1"/>
          </reference>
        </references>
      </pivotArea>
    </format>
    <format dxfId="316">
      <pivotArea dataOnly="0" labelOnly="1" outline="0" fieldPosition="0">
        <references count="4">
          <reference field="2" count="1" selected="0">
            <x v="7"/>
          </reference>
          <reference field="3" count="1">
            <x v="12"/>
          </reference>
          <reference field="6" count="1" selected="0">
            <x v="0"/>
          </reference>
          <reference field="11" count="1" selected="0">
            <x v="3"/>
          </reference>
        </references>
      </pivotArea>
    </format>
    <format dxfId="314">
      <pivotArea dataOnly="0" labelOnly="1" outline="0" fieldPosition="0">
        <references count="4">
          <reference field="2" count="1" selected="0">
            <x v="8"/>
          </reference>
          <reference field="3" count="1">
            <x v="9"/>
          </reference>
          <reference field="6" count="1" selected="0">
            <x v="4"/>
          </reference>
          <reference field="11" count="1" selected="0">
            <x v="3"/>
          </reference>
        </references>
      </pivotArea>
    </format>
    <format dxfId="312">
      <pivotArea dataOnly="0" labelOnly="1" outline="0" fieldPosition="0">
        <references count="4">
          <reference field="2" count="1" selected="0">
            <x v="17"/>
          </reference>
          <reference field="3" count="1">
            <x v="9"/>
          </reference>
          <reference field="6" count="1" selected="0">
            <x v="4"/>
          </reference>
          <reference field="11" count="1" selected="0">
            <x v="3"/>
          </reference>
        </references>
      </pivotArea>
    </format>
    <format dxfId="310">
      <pivotArea dataOnly="0" labelOnly="1" outline="0" fieldPosition="0">
        <references count="4">
          <reference field="2" count="1" selected="0">
            <x v="17"/>
          </reference>
          <reference field="3" count="1">
            <x v="8"/>
          </reference>
          <reference field="6" count="1" selected="0">
            <x v="0"/>
          </reference>
          <reference field="11" count="1" selected="0">
            <x v="5"/>
          </reference>
        </references>
      </pivotArea>
    </format>
    <format dxfId="308">
      <pivotArea dataOnly="0" labelOnly="1" outline="0" fieldPosition="0">
        <references count="4">
          <reference field="2" count="1" selected="0">
            <x v="2"/>
          </reference>
          <reference field="3" count="1">
            <x v="11"/>
          </reference>
          <reference field="6" count="1" selected="0">
            <x v="4"/>
          </reference>
          <reference field="11" count="1" selected="0">
            <x v="5"/>
          </reference>
        </references>
      </pivotArea>
    </format>
    <format dxfId="307">
      <pivotArea dataOnly="0" labelOnly="1" outline="0" fieldPosition="0">
        <references count="4">
          <reference field="2" count="1" selected="0">
            <x v="11"/>
          </reference>
          <reference field="3" count="1">
            <x v="4"/>
          </reference>
          <reference field="6" count="1" selected="0">
            <x v="4"/>
          </reference>
          <reference field="11" count="1" selected="0">
            <x v="5"/>
          </reference>
        </references>
      </pivotArea>
    </format>
    <format dxfId="305">
      <pivotArea dataOnly="0" labelOnly="1" outline="0" fieldPosition="0">
        <references count="4">
          <reference field="2" count="1" selected="0">
            <x v="17"/>
          </reference>
          <reference field="3" count="2">
            <x v="4"/>
            <x v="12"/>
          </reference>
          <reference field="6" count="1" selected="0">
            <x v="4"/>
          </reference>
          <reference field="11" count="1" selected="0">
            <x v="5"/>
          </reference>
        </references>
      </pivotArea>
    </format>
    <format dxfId="303">
      <pivotArea dataOnly="0" labelOnly="1" outline="0" fieldPosition="0">
        <references count="4">
          <reference field="2" count="1" selected="0">
            <x v="17"/>
          </reference>
          <reference field="3" count="1">
            <x v="8"/>
          </reference>
          <reference field="6" count="1" selected="0">
            <x v="5"/>
          </reference>
          <reference field="11" count="1" selected="0">
            <x v="5"/>
          </reference>
        </references>
      </pivotArea>
    </format>
    <format dxfId="301">
      <pivotArea dataOnly="0" labelOnly="1" outline="0" fieldPosition="0">
        <references count="4">
          <reference field="2" count="1" selected="0">
            <x v="17"/>
          </reference>
          <reference field="3" count="1">
            <x v="12"/>
          </reference>
          <reference field="6" count="1" selected="0">
            <x v="6"/>
          </reference>
          <reference field="11" count="1" selected="0">
            <x v="5"/>
          </reference>
        </references>
      </pivotArea>
    </format>
    <format dxfId="299">
      <pivotArea dataOnly="0" labelOnly="1" outline="0" fieldPosition="0">
        <references count="4">
          <reference field="2" count="1" selected="0">
            <x v="17"/>
          </reference>
          <reference field="3" count="1">
            <x v="4"/>
          </reference>
          <reference field="6" count="1" selected="0">
            <x v="17"/>
          </reference>
          <reference field="11" count="1" selected="0">
            <x v="5"/>
          </reference>
        </references>
      </pivotArea>
    </format>
    <format dxfId="297">
      <pivotArea dataOnly="0" labelOnly="1" outline="0" fieldPosition="0">
        <references count="4">
          <reference field="2" count="1" selected="0">
            <x v="17"/>
          </reference>
          <reference field="3" count="1">
            <x v="5"/>
          </reference>
          <reference field="6" count="1" selected="0">
            <x v="0"/>
          </reference>
          <reference field="11" count="1" selected="0">
            <x v="7"/>
          </reference>
        </references>
      </pivotArea>
    </format>
    <format dxfId="295">
      <pivotArea dataOnly="0" labelOnly="1" outline="0" fieldPosition="0">
        <references count="4">
          <reference field="2" count="1" selected="0">
            <x v="17"/>
          </reference>
          <reference field="3" count="1">
            <x v="12"/>
          </reference>
          <reference field="6" count="1" selected="0">
            <x v="8"/>
          </reference>
          <reference field="11" count="1" selected="0">
            <x v="7"/>
          </reference>
        </references>
      </pivotArea>
    </format>
    <format dxfId="294">
      <pivotArea dataOnly="0" labelOnly="1" outline="0" fieldPosition="0">
        <references count="4">
          <reference field="2" count="1" selected="0">
            <x v="6"/>
          </reference>
          <reference field="3" count="1">
            <x v="7"/>
          </reference>
          <reference field="6" count="1" selected="0">
            <x v="11"/>
          </reference>
          <reference field="11" count="1" selected="0">
            <x v="7"/>
          </reference>
        </references>
      </pivotArea>
    </format>
    <format dxfId="292">
      <pivotArea dataOnly="0" labelOnly="1" outline="0" fieldPosition="0">
        <references count="4">
          <reference field="2" count="1" selected="0">
            <x v="1"/>
          </reference>
          <reference field="3" count="1">
            <x v="12"/>
          </reference>
          <reference field="6" count="1" selected="0">
            <x v="12"/>
          </reference>
          <reference field="11" count="1" selected="0">
            <x v="7"/>
          </reference>
        </references>
      </pivotArea>
    </format>
    <format dxfId="290">
      <pivotArea dataOnly="0" labelOnly="1" outline="0" fieldPosition="0">
        <references count="4">
          <reference field="2" count="1" selected="0">
            <x v="17"/>
          </reference>
          <reference field="3" count="2">
            <x v="7"/>
            <x v="10"/>
          </reference>
          <reference field="6" count="1" selected="0">
            <x v="9"/>
          </reference>
          <reference field="11" count="1" selected="0">
            <x v="9"/>
          </reference>
        </references>
      </pivotArea>
    </format>
    <format dxfId="288">
      <pivotArea dataOnly="0" labelOnly="1" outline="0" fieldPosition="0">
        <references count="4">
          <reference field="2" count="1" selected="0">
            <x v="17"/>
          </reference>
          <reference field="3" count="1">
            <x v="7"/>
          </reference>
          <reference field="6" count="1" selected="0">
            <x v="10"/>
          </reference>
          <reference field="11" count="1" selected="0">
            <x v="9"/>
          </reference>
        </references>
      </pivotArea>
    </format>
    <format dxfId="286">
      <pivotArea dataOnly="0" labelOnly="1" outline="0" fieldPosition="0">
        <references count="4">
          <reference field="2" count="1" selected="0">
            <x v="17"/>
          </reference>
          <reference field="3" count="2">
            <x v="2"/>
            <x v="12"/>
          </reference>
          <reference field="6" count="1" selected="0">
            <x v="0"/>
          </reference>
          <reference field="11" count="1" selected="0">
            <x v="10"/>
          </reference>
        </references>
      </pivotArea>
    </format>
    <format dxfId="284">
      <pivotArea dataOnly="0" labelOnly="1" outline="0" fieldPosition="0">
        <references count="4">
          <reference field="2" count="1" selected="0">
            <x v="17"/>
          </reference>
          <reference field="3" count="2">
            <x v="5"/>
            <x v="12"/>
          </reference>
          <reference field="6" count="1" selected="0">
            <x v="4"/>
          </reference>
          <reference field="11" count="1" selected="0">
            <x v="10"/>
          </reference>
        </references>
      </pivotArea>
    </format>
    <format dxfId="282">
      <pivotArea dataOnly="0" labelOnly="1" outline="0" fieldPosition="0">
        <references count="4">
          <reference field="2" count="1" selected="0">
            <x v="17"/>
          </reference>
          <reference field="3" count="1">
            <x v="0"/>
          </reference>
          <reference field="6" count="1" selected="0">
            <x v="4"/>
          </reference>
          <reference field="11" count="1" selected="0">
            <x v="12"/>
          </reference>
        </references>
      </pivotArea>
    </format>
    <format dxfId="281">
      <pivotArea dataOnly="0" labelOnly="1" outline="0" fieldPosition="0">
        <references count="4">
          <reference field="2" count="1" selected="0">
            <x v="17"/>
          </reference>
          <reference field="3" count="1">
            <x v="12"/>
          </reference>
          <reference field="6" count="1" selected="0">
            <x v="13"/>
          </reference>
          <reference field="11" count="1" selected="0">
            <x v="12"/>
          </reference>
        </references>
      </pivotArea>
    </format>
    <format dxfId="280">
      <pivotArea dataOnly="0" labelOnly="1" outline="0" fieldPosition="0">
        <references count="4">
          <reference field="2" count="1" selected="0">
            <x v="4"/>
          </reference>
          <reference field="3" count="1">
            <x v="12"/>
          </reference>
          <reference field="6" count="1" selected="0">
            <x v="14"/>
          </reference>
          <reference field="11" count="1" selected="0">
            <x v="12"/>
          </reference>
        </references>
      </pivotArea>
    </format>
    <format dxfId="279">
      <pivotArea dataOnly="0" labelOnly="1" outline="0" fieldPosition="0">
        <references count="4">
          <reference field="2" count="1" selected="0">
            <x v="3"/>
          </reference>
          <reference field="3" count="1">
            <x v="4"/>
          </reference>
          <reference field="6" count="1" selected="0">
            <x v="0"/>
          </reference>
          <reference field="11" count="1" selected="0">
            <x v="15"/>
          </reference>
        </references>
      </pivotArea>
    </format>
    <format dxfId="278">
      <pivotArea dataOnly="0" labelOnly="1" outline="0" fieldPosition="0">
        <references count="4">
          <reference field="2" count="1" selected="0">
            <x v="17"/>
          </reference>
          <reference field="3" count="1">
            <x v="5"/>
          </reference>
          <reference field="6" count="1" selected="0">
            <x v="0"/>
          </reference>
          <reference field="11" count="1" selected="0">
            <x v="15"/>
          </reference>
        </references>
      </pivotArea>
    </format>
    <format dxfId="276">
      <pivotArea dataOnly="0" labelOnly="1" outline="0" fieldPosition="0">
        <references count="4">
          <reference field="2" count="1" selected="0">
            <x v="17"/>
          </reference>
          <reference field="3" count="1">
            <x v="5"/>
          </reference>
          <reference field="6" count="1" selected="0">
            <x v="16"/>
          </reference>
          <reference field="11" count="1" selected="0">
            <x v="15"/>
          </reference>
        </references>
      </pivotArea>
    </format>
    <format dxfId="274">
      <pivotArea dataOnly="0" labelOnly="1" outline="0" fieldPosition="0">
        <references count="4">
          <reference field="2" count="1" selected="0">
            <x v="17"/>
          </reference>
          <reference field="3" count="1">
            <x v="4"/>
          </reference>
          <reference field="6" count="1" selected="0">
            <x v="0"/>
          </reference>
          <reference field="11" count="1" selected="0">
            <x v="17"/>
          </reference>
        </references>
      </pivotArea>
    </format>
    <format dxfId="273">
      <pivotArea dataOnly="0" labelOnly="1" outline="0" fieldPosition="0">
        <references count="4">
          <reference field="2" count="1" selected="0">
            <x v="11"/>
          </reference>
          <reference field="3" count="1">
            <x v="4"/>
          </reference>
          <reference field="6" count="1" selected="0">
            <x v="3"/>
          </reference>
          <reference field="11" count="1" selected="0">
            <x v="17"/>
          </reference>
        </references>
      </pivotArea>
    </format>
    <format dxfId="272">
      <pivotArea dataOnly="0" labelOnly="1" outline="0" fieldPosition="0">
        <references count="4">
          <reference field="2" count="1" selected="0">
            <x v="11"/>
          </reference>
          <reference field="3" count="1">
            <x v="4"/>
          </reference>
          <reference field="6" count="1" selected="0">
            <x v="4"/>
          </reference>
          <reference field="11" count="1" selected="0">
            <x v="17"/>
          </reference>
        </references>
      </pivotArea>
    </format>
    <format dxfId="271">
      <pivotArea dataOnly="0" labelOnly="1" outline="0" fieldPosition="0">
        <references count="4">
          <reference field="2" count="1" selected="0">
            <x v="17"/>
          </reference>
          <reference field="3" count="1">
            <x v="4"/>
          </reference>
          <reference field="6" count="1" selected="0">
            <x v="4"/>
          </reference>
          <reference field="11" count="1" selected="0">
            <x v="17"/>
          </reference>
        </references>
      </pivotArea>
    </format>
    <format dxfId="270">
      <pivotArea dataOnly="0" labelOnly="1" outline="0" fieldPosition="0">
        <references count="4">
          <reference field="2" count="1" selected="0">
            <x v="17"/>
          </reference>
          <reference field="3" count="1">
            <x v="5"/>
          </reference>
          <reference field="6" count="1" selected="0">
            <x v="15"/>
          </reference>
          <reference field="11" count="1" selected="0">
            <x v="17"/>
          </reference>
        </references>
      </pivotArea>
    </format>
    <format dxfId="268">
      <pivotArea dataOnly="0" labelOnly="1" outline="0" fieldPosition="0">
        <references count="4">
          <reference field="2" count="1" selected="0">
            <x v="17"/>
          </reference>
          <reference field="3" count="1">
            <x v="7"/>
          </reference>
          <reference field="6" count="1" selected="0">
            <x v="0"/>
          </reference>
          <reference field="11" count="1" selected="0">
            <x v="20"/>
          </reference>
        </references>
      </pivotArea>
    </format>
    <format dxfId="266">
      <pivotArea dataOnly="0" labelOnly="1" outline="0" fieldPosition="0">
        <references count="4">
          <reference field="2" count="1" selected="0">
            <x v="5"/>
          </reference>
          <reference field="3" count="1">
            <x v="4"/>
          </reference>
          <reference field="6" count="1" selected="0">
            <x v="3"/>
          </reference>
          <reference field="11" count="1" selected="0">
            <x v="20"/>
          </reference>
        </references>
      </pivotArea>
    </format>
    <format dxfId="264">
      <pivotArea dataOnly="0" labelOnly="1" outline="0" fieldPosition="0">
        <references count="4">
          <reference field="2" count="1" selected="0">
            <x v="3"/>
          </reference>
          <reference field="3" count="1">
            <x v="4"/>
          </reference>
          <reference field="6" count="1" selected="0">
            <x v="0"/>
          </reference>
          <reference field="11" count="1" selected="0">
            <x v="22"/>
          </reference>
        </references>
      </pivotArea>
    </format>
    <format dxfId="262">
      <pivotArea dataOnly="0" labelOnly="1" outline="0" fieldPosition="0">
        <references count="4">
          <reference field="2" count="1" selected="0">
            <x v="17"/>
          </reference>
          <reference field="3" count="1">
            <x v="9"/>
          </reference>
          <reference field="6" count="1" selected="0">
            <x v="0"/>
          </reference>
          <reference field="11" count="1" selected="0">
            <x v="22"/>
          </reference>
        </references>
      </pivotArea>
    </format>
    <format dxfId="260">
      <pivotArea dataOnly="0" labelOnly="1" outline="0" fieldPosition="0">
        <references count="4">
          <reference field="2" count="1" selected="0">
            <x v="17"/>
          </reference>
          <reference field="3" count="1">
            <x v="1"/>
          </reference>
          <reference field="6" count="1" selected="0">
            <x v="8"/>
          </reference>
          <reference field="11" count="1" selected="0">
            <x v="22"/>
          </reference>
        </references>
      </pivotArea>
    </format>
    <format dxfId="259">
      <pivotArea dataOnly="0" labelOnly="1" outline="0" fieldPosition="0">
        <references count="4">
          <reference field="2" count="1" selected="0">
            <x v="12"/>
          </reference>
          <reference field="3" count="1">
            <x v="3"/>
          </reference>
          <reference field="6" count="1" selected="0">
            <x v="0"/>
          </reference>
          <reference field="11" count="1" selected="0">
            <x v="24"/>
          </reference>
        </references>
      </pivotArea>
    </format>
    <format dxfId="257">
      <pivotArea dataOnly="0" labelOnly="1" outline="0" fieldPosition="0">
        <references count="4">
          <reference field="2" count="1" selected="0">
            <x v="10"/>
          </reference>
          <reference field="3" count="1">
            <x v="4"/>
          </reference>
          <reference field="6" count="1" selected="0">
            <x v="4"/>
          </reference>
          <reference field="11" count="1" selected="0">
            <x v="24"/>
          </reference>
        </references>
      </pivotArea>
    </format>
    <format dxfId="255">
      <pivotArea dataOnly="0" labelOnly="1" outline="0" fieldPosition="0">
        <references count="4">
          <reference field="2" count="1" selected="0">
            <x v="17"/>
          </reference>
          <reference field="3" count="1">
            <x v="5"/>
          </reference>
          <reference field="6" count="1" selected="0">
            <x v="4"/>
          </reference>
          <reference field="11" count="1" selected="0">
            <x v="24"/>
          </reference>
        </references>
      </pivotArea>
    </format>
    <format dxfId="254">
      <pivotArea dataOnly="0" labelOnly="1" outline="0" fieldPosition="0">
        <references count="4">
          <reference field="2" count="1" selected="0">
            <x v="18"/>
          </reference>
          <reference field="3" count="1">
            <x v="4"/>
          </reference>
          <reference field="6" count="1" selected="0">
            <x v="19"/>
          </reference>
          <reference field="11" count="1" selected="0">
            <x v="24"/>
          </reference>
        </references>
      </pivotArea>
    </format>
    <format dxfId="253">
      <pivotArea dataOnly="0" labelOnly="1" outline="0" fieldPosition="0">
        <references count="5">
          <reference field="1" count="1">
            <x v="94"/>
          </reference>
          <reference field="2" count="1" selected="0">
            <x v="17"/>
          </reference>
          <reference field="3" count="1" selected="0">
            <x v="9"/>
          </reference>
          <reference field="6" count="1" selected="0">
            <x v="0"/>
          </reference>
          <reference field="11" count="1" selected="0">
            <x v="1"/>
          </reference>
        </references>
      </pivotArea>
    </format>
    <format dxfId="251">
      <pivotArea dataOnly="0" labelOnly="1" outline="0" fieldPosition="0">
        <references count="5">
          <reference field="1" count="1">
            <x v="97"/>
          </reference>
          <reference field="2" count="1" selected="0">
            <x v="13"/>
          </reference>
          <reference field="3" count="1" selected="0">
            <x v="7"/>
          </reference>
          <reference field="6" count="1" selected="0">
            <x v="4"/>
          </reference>
          <reference field="11" count="1" selected="0">
            <x v="1"/>
          </reference>
        </references>
      </pivotArea>
    </format>
    <format dxfId="249">
      <pivotArea dataOnly="0" labelOnly="1" outline="0" fieldPosition="0">
        <references count="5">
          <reference field="1" count="1">
            <x v="85"/>
          </reference>
          <reference field="2" count="1" selected="0">
            <x v="15"/>
          </reference>
          <reference field="3" count="1" selected="0">
            <x v="7"/>
          </reference>
          <reference field="6" count="1" selected="0">
            <x v="4"/>
          </reference>
          <reference field="11" count="1" selected="0">
            <x v="1"/>
          </reference>
        </references>
      </pivotArea>
    </format>
    <format dxfId="247">
      <pivotArea dataOnly="0" labelOnly="1" outline="0" fieldPosition="0">
        <references count="5">
          <reference field="1" count="1">
            <x v="86"/>
          </reference>
          <reference field="2" count="1" selected="0">
            <x v="16"/>
          </reference>
          <reference field="3" count="1" selected="0">
            <x v="7"/>
          </reference>
          <reference field="6" count="1" selected="0">
            <x v="4"/>
          </reference>
          <reference field="11" count="1" selected="0">
            <x v="1"/>
          </reference>
        </references>
      </pivotArea>
    </format>
    <format dxfId="245">
      <pivotArea dataOnly="0" labelOnly="1" outline="0" fieldPosition="0">
        <references count="5">
          <reference field="1" count="1">
            <x v="15"/>
          </reference>
          <reference field="2" count="1" selected="0">
            <x v="17"/>
          </reference>
          <reference field="3" count="1" selected="0">
            <x v="7"/>
          </reference>
          <reference field="6" count="1" selected="0">
            <x v="4"/>
          </reference>
          <reference field="11" count="1" selected="0">
            <x v="1"/>
          </reference>
        </references>
      </pivotArea>
    </format>
    <format dxfId="243">
      <pivotArea dataOnly="0" labelOnly="1" outline="0" fieldPosition="0">
        <references count="5">
          <reference field="1" count="1">
            <x v="13"/>
          </reference>
          <reference field="2" count="1" selected="0">
            <x v="14"/>
          </reference>
          <reference field="3" count="1" selected="0">
            <x v="3"/>
          </reference>
          <reference field="6" count="1" selected="0">
            <x v="20"/>
          </reference>
          <reference field="11" count="1" selected="0">
            <x v="1"/>
          </reference>
        </references>
      </pivotArea>
    </format>
    <format dxfId="241">
      <pivotArea dataOnly="0" labelOnly="1" outline="0" fieldPosition="0">
        <references count="5">
          <reference field="1" count="1">
            <x v="98"/>
          </reference>
          <reference field="2" count="1" selected="0">
            <x v="17"/>
          </reference>
          <reference field="3" count="1" selected="0">
            <x v="3"/>
          </reference>
          <reference field="6" count="1" selected="0">
            <x v="20"/>
          </reference>
          <reference field="11" count="1" selected="0">
            <x v="1"/>
          </reference>
        </references>
      </pivotArea>
    </format>
    <format dxfId="239">
      <pivotArea dataOnly="0" labelOnly="1" outline="0" fieldPosition="0">
        <references count="5">
          <reference field="1" count="1">
            <x v="93"/>
          </reference>
          <reference field="2" count="1" selected="0">
            <x v="7"/>
          </reference>
          <reference field="3" count="1" selected="0">
            <x v="12"/>
          </reference>
          <reference field="6" count="1" selected="0">
            <x v="0"/>
          </reference>
          <reference field="11" count="1" selected="0">
            <x v="3"/>
          </reference>
        </references>
      </pivotArea>
    </format>
    <format dxfId="237">
      <pivotArea dataOnly="0" labelOnly="1" outline="0" fieldPosition="0">
        <references count="5">
          <reference field="1" count="1">
            <x v="33"/>
          </reference>
          <reference field="2" count="1" selected="0">
            <x v="8"/>
          </reference>
          <reference field="3" count="1" selected="0">
            <x v="9"/>
          </reference>
          <reference field="6" count="1" selected="0">
            <x v="4"/>
          </reference>
          <reference field="11" count="1" selected="0">
            <x v="3"/>
          </reference>
        </references>
      </pivotArea>
    </format>
    <format dxfId="235">
      <pivotArea dataOnly="0" labelOnly="1" outline="0" fieldPosition="0">
        <references count="5">
          <reference field="1" count="1">
            <x v="26"/>
          </reference>
          <reference field="2" count="1" selected="0">
            <x v="17"/>
          </reference>
          <reference field="3" count="1" selected="0">
            <x v="9"/>
          </reference>
          <reference field="6" count="1" selected="0">
            <x v="4"/>
          </reference>
          <reference field="11" count="1" selected="0">
            <x v="3"/>
          </reference>
        </references>
      </pivotArea>
    </format>
    <format dxfId="233">
      <pivotArea dataOnly="0" labelOnly="1" outline="0" fieldPosition="0">
        <references count="5">
          <reference field="1" count="1">
            <x v="56"/>
          </reference>
          <reference field="2" count="1" selected="0">
            <x v="17"/>
          </reference>
          <reference field="3" count="1" selected="0">
            <x v="8"/>
          </reference>
          <reference field="6" count="1" selected="0">
            <x v="0"/>
          </reference>
          <reference field="11" count="1" selected="0">
            <x v="5"/>
          </reference>
        </references>
      </pivotArea>
    </format>
    <format dxfId="231">
      <pivotArea dataOnly="0" labelOnly="1" outline="0" fieldPosition="0">
        <references count="5">
          <reference field="1" count="1">
            <x v="1"/>
          </reference>
          <reference field="2" count="1" selected="0">
            <x v="2"/>
          </reference>
          <reference field="3" count="1" selected="0">
            <x v="11"/>
          </reference>
          <reference field="6" count="1" selected="0">
            <x v="4"/>
          </reference>
          <reference field="11" count="1" selected="0">
            <x v="5"/>
          </reference>
        </references>
      </pivotArea>
    </format>
    <format dxfId="230">
      <pivotArea dataOnly="0" labelOnly="1" outline="0" fieldPosition="0">
        <references count="5">
          <reference field="1" count="1">
            <x v="89"/>
          </reference>
          <reference field="2" count="1" selected="0">
            <x v="11"/>
          </reference>
          <reference field="3" count="1" selected="0">
            <x v="4"/>
          </reference>
          <reference field="6" count="1" selected="0">
            <x v="4"/>
          </reference>
          <reference field="11" count="1" selected="0">
            <x v="5"/>
          </reference>
        </references>
      </pivotArea>
    </format>
    <format dxfId="228">
      <pivotArea dataOnly="0" labelOnly="1" outline="0" fieldPosition="0">
        <references count="5">
          <reference field="1" count="1">
            <x v="52"/>
          </reference>
          <reference field="2" count="1" selected="0">
            <x v="17"/>
          </reference>
          <reference field="3" count="1" selected="0">
            <x v="4"/>
          </reference>
          <reference field="6" count="1" selected="0">
            <x v="4"/>
          </reference>
          <reference field="11" count="1" selected="0">
            <x v="5"/>
          </reference>
        </references>
      </pivotArea>
    </format>
    <format dxfId="226">
      <pivotArea dataOnly="0" labelOnly="1" outline="0" fieldPosition="0">
        <references count="5">
          <reference field="1" count="1">
            <x v="74"/>
          </reference>
          <reference field="2" count="1" selected="0">
            <x v="17"/>
          </reference>
          <reference field="3" count="1" selected="0">
            <x v="12"/>
          </reference>
          <reference field="6" count="1" selected="0">
            <x v="4"/>
          </reference>
          <reference field="11" count="1" selected="0">
            <x v="5"/>
          </reference>
        </references>
      </pivotArea>
    </format>
    <format dxfId="224">
      <pivotArea dataOnly="0" labelOnly="1" outline="0" fieldPosition="0">
        <references count="5">
          <reference field="1" count="1">
            <x v="29"/>
          </reference>
          <reference field="2" count="1" selected="0">
            <x v="17"/>
          </reference>
          <reference field="3" count="1" selected="0">
            <x v="8"/>
          </reference>
          <reference field="6" count="1" selected="0">
            <x v="5"/>
          </reference>
          <reference field="11" count="1" selected="0">
            <x v="5"/>
          </reference>
        </references>
      </pivotArea>
    </format>
    <format dxfId="222">
      <pivotArea dataOnly="0" labelOnly="1" outline="0" fieldPosition="0">
        <references count="5">
          <reference field="1" count="1">
            <x v="38"/>
          </reference>
          <reference field="2" count="1" selected="0">
            <x v="17"/>
          </reference>
          <reference field="3" count="1" selected="0">
            <x v="12"/>
          </reference>
          <reference field="6" count="1" selected="0">
            <x v="6"/>
          </reference>
          <reference field="11" count="1" selected="0">
            <x v="5"/>
          </reference>
        </references>
      </pivotArea>
    </format>
    <format dxfId="220">
      <pivotArea dataOnly="0" labelOnly="1" outline="0" fieldPosition="0">
        <references count="5">
          <reference field="1" count="1">
            <x v="47"/>
          </reference>
          <reference field="2" count="1" selected="0">
            <x v="17"/>
          </reference>
          <reference field="3" count="1" selected="0">
            <x v="4"/>
          </reference>
          <reference field="6" count="1" selected="0">
            <x v="17"/>
          </reference>
          <reference field="11" count="1" selected="0">
            <x v="5"/>
          </reference>
        </references>
      </pivotArea>
    </format>
    <format dxfId="218">
      <pivotArea dataOnly="0" labelOnly="1" outline="0" fieldPosition="0">
        <references count="5">
          <reference field="1" count="1">
            <x v="31"/>
          </reference>
          <reference field="2" count="1" selected="0">
            <x v="17"/>
          </reference>
          <reference field="3" count="1" selected="0">
            <x v="5"/>
          </reference>
          <reference field="6" count="1" selected="0">
            <x v="0"/>
          </reference>
          <reference field="11" count="1" selected="0">
            <x v="7"/>
          </reference>
        </references>
      </pivotArea>
    </format>
    <format dxfId="216">
      <pivotArea dataOnly="0" labelOnly="1" outline="0" fieldPosition="0">
        <references count="5">
          <reference field="1" count="1">
            <x v="69"/>
          </reference>
          <reference field="2" count="1" selected="0">
            <x v="17"/>
          </reference>
          <reference field="3" count="1" selected="0">
            <x v="12"/>
          </reference>
          <reference field="6" count="1" selected="0">
            <x v="8"/>
          </reference>
          <reference field="11" count="1" selected="0">
            <x v="7"/>
          </reference>
        </references>
      </pivotArea>
    </format>
    <format dxfId="215">
      <pivotArea dataOnly="0" labelOnly="1" outline="0" fieldPosition="0">
        <references count="5">
          <reference field="1" count="1">
            <x v="60"/>
          </reference>
          <reference field="2" count="1" selected="0">
            <x v="6"/>
          </reference>
          <reference field="3" count="1" selected="0">
            <x v="7"/>
          </reference>
          <reference field="6" count="1" selected="0">
            <x v="11"/>
          </reference>
          <reference field="11" count="1" selected="0">
            <x v="7"/>
          </reference>
        </references>
      </pivotArea>
    </format>
    <format dxfId="213">
      <pivotArea dataOnly="0" labelOnly="1" outline="0" fieldPosition="0">
        <references count="5">
          <reference field="1" count="1">
            <x v="4"/>
          </reference>
          <reference field="2" count="1" selected="0">
            <x v="1"/>
          </reference>
          <reference field="3" count="1" selected="0">
            <x v="12"/>
          </reference>
          <reference field="6" count="1" selected="0">
            <x v="12"/>
          </reference>
          <reference field="11" count="1" selected="0">
            <x v="7"/>
          </reference>
        </references>
      </pivotArea>
    </format>
    <format dxfId="211">
      <pivotArea dataOnly="0" labelOnly="1" outline="0" fieldPosition="0">
        <references count="5">
          <reference field="1" count="1">
            <x v="36"/>
          </reference>
          <reference field="2" count="1" selected="0">
            <x v="17"/>
          </reference>
          <reference field="3" count="1" selected="0">
            <x v="7"/>
          </reference>
          <reference field="6" count="1" selected="0">
            <x v="9"/>
          </reference>
          <reference field="11" count="1" selected="0">
            <x v="9"/>
          </reference>
        </references>
      </pivotArea>
    </format>
    <format dxfId="209">
      <pivotArea dataOnly="0" labelOnly="1" outline="0" fieldPosition="0">
        <references count="5">
          <reference field="1" count="1">
            <x v="36"/>
          </reference>
          <reference field="2" count="1" selected="0">
            <x v="17"/>
          </reference>
          <reference field="3" count="1" selected="0">
            <x v="7"/>
          </reference>
          <reference field="6" count="1" selected="0">
            <x v="10"/>
          </reference>
          <reference field="11" count="1" selected="0">
            <x v="9"/>
          </reference>
        </references>
      </pivotArea>
    </format>
    <format dxfId="207">
      <pivotArea dataOnly="0" labelOnly="1" outline="0" fieldPosition="0">
        <references count="5">
          <reference field="1" count="1">
            <x v="5"/>
          </reference>
          <reference field="2" count="1" selected="0">
            <x v="17"/>
          </reference>
          <reference field="3" count="1" selected="0">
            <x v="12"/>
          </reference>
          <reference field="6" count="1" selected="0">
            <x v="0"/>
          </reference>
          <reference field="11" count="1" selected="0">
            <x v="10"/>
          </reference>
        </references>
      </pivotArea>
    </format>
    <format dxfId="205">
      <pivotArea dataOnly="0" labelOnly="1" outline="0" fieldPosition="0">
        <references count="5">
          <reference field="1" count="3">
            <x v="40"/>
            <x v="41"/>
            <x v="42"/>
          </reference>
          <reference field="2" count="1" selected="0">
            <x v="17"/>
          </reference>
          <reference field="3" count="1" selected="0">
            <x v="5"/>
          </reference>
          <reference field="6" count="1" selected="0">
            <x v="4"/>
          </reference>
          <reference field="11" count="1" selected="0">
            <x v="10"/>
          </reference>
        </references>
      </pivotArea>
    </format>
    <format dxfId="203">
      <pivotArea dataOnly="0" labelOnly="1" outline="0" fieldPosition="0">
        <references count="5">
          <reference field="1" count="1">
            <x v="87"/>
          </reference>
          <reference field="2" count="1" selected="0">
            <x v="17"/>
          </reference>
          <reference field="3" count="1" selected="0">
            <x v="12"/>
          </reference>
          <reference field="6" count="1" selected="0">
            <x v="4"/>
          </reference>
          <reference field="11" count="1" selected="0">
            <x v="10"/>
          </reference>
        </references>
      </pivotArea>
    </format>
    <format dxfId="201">
      <pivotArea dataOnly="0" labelOnly="1" outline="0" fieldPosition="0">
        <references count="5">
          <reference field="1" count="1">
            <x v="76"/>
          </reference>
          <reference field="2" count="1" selected="0">
            <x v="17"/>
          </reference>
          <reference field="3" count="1" selected="0">
            <x v="12"/>
          </reference>
          <reference field="6" count="1" selected="0">
            <x v="13"/>
          </reference>
          <reference field="11" count="1" selected="0">
            <x v="12"/>
          </reference>
        </references>
      </pivotArea>
    </format>
    <format dxfId="200">
      <pivotArea dataOnly="0" labelOnly="1" outline="0" fieldPosition="0">
        <references count="5">
          <reference field="1" count="1">
            <x v="77"/>
          </reference>
          <reference field="2" count="1" selected="0">
            <x v="4"/>
          </reference>
          <reference field="3" count="1" selected="0">
            <x v="12"/>
          </reference>
          <reference field="6" count="1" selected="0">
            <x v="14"/>
          </reference>
          <reference field="11" count="1" selected="0">
            <x v="12"/>
          </reference>
        </references>
      </pivotArea>
    </format>
    <format dxfId="199">
      <pivotArea dataOnly="0" labelOnly="1" outline="0" fieldPosition="0">
        <references count="5">
          <reference field="1" count="1">
            <x v="45"/>
          </reference>
          <reference field="2" count="1" selected="0">
            <x v="3"/>
          </reference>
          <reference field="3" count="1" selected="0">
            <x v="4"/>
          </reference>
          <reference field="6" count="1" selected="0">
            <x v="0"/>
          </reference>
          <reference field="11" count="1" selected="0">
            <x v="15"/>
          </reference>
        </references>
      </pivotArea>
    </format>
    <format dxfId="198">
      <pivotArea dataOnly="0" labelOnly="1" outline="0" fieldPosition="0">
        <references count="5">
          <reference field="1" count="2">
            <x v="9"/>
            <x v="79"/>
          </reference>
          <reference field="2" count="1" selected="0">
            <x v="17"/>
          </reference>
          <reference field="3" count="1" selected="0">
            <x v="5"/>
          </reference>
          <reference field="6" count="1" selected="0">
            <x v="0"/>
          </reference>
          <reference field="11" count="1" selected="0">
            <x v="15"/>
          </reference>
        </references>
      </pivotArea>
    </format>
    <format dxfId="196">
      <pivotArea dataOnly="0" labelOnly="1" outline="0" fieldPosition="0">
        <references count="5">
          <reference field="1" count="1">
            <x v="10"/>
          </reference>
          <reference field="2" count="1" selected="0">
            <x v="17"/>
          </reference>
          <reference field="3" count="1" selected="0">
            <x v="5"/>
          </reference>
          <reference field="6" count="1" selected="0">
            <x v="16"/>
          </reference>
          <reference field="11" count="1" selected="0">
            <x v="15"/>
          </reference>
        </references>
      </pivotArea>
    </format>
    <format dxfId="194">
      <pivotArea dataOnly="0" labelOnly="1" outline="0" fieldPosition="0">
        <references count="5">
          <reference field="1" count="1">
            <x v="45"/>
          </reference>
          <reference field="2" count="1" selected="0">
            <x v="17"/>
          </reference>
          <reference field="3" count="1" selected="0">
            <x v="4"/>
          </reference>
          <reference field="6" count="1" selected="0">
            <x v="0"/>
          </reference>
          <reference field="11" count="1" selected="0">
            <x v="17"/>
          </reference>
        </references>
      </pivotArea>
    </format>
    <format dxfId="193">
      <pivotArea dataOnly="0" labelOnly="1" outline="0" fieldPosition="0">
        <references count="5">
          <reference field="1" count="1">
            <x v="24"/>
          </reference>
          <reference field="2" count="1" selected="0">
            <x v="11"/>
          </reference>
          <reference field="3" count="1" selected="0">
            <x v="4"/>
          </reference>
          <reference field="6" count="1" selected="0">
            <x v="3"/>
          </reference>
          <reference field="11" count="1" selected="0">
            <x v="17"/>
          </reference>
        </references>
      </pivotArea>
    </format>
    <format dxfId="192">
      <pivotArea dataOnly="0" labelOnly="1" outline="0" fieldPosition="0">
        <references count="5">
          <reference field="1" count="1">
            <x v="49"/>
          </reference>
          <reference field="2" count="1" selected="0">
            <x v="11"/>
          </reference>
          <reference field="3" count="1" selected="0">
            <x v="4"/>
          </reference>
          <reference field="6" count="1" selected="0">
            <x v="4"/>
          </reference>
          <reference field="11" count="1" selected="0">
            <x v="17"/>
          </reference>
        </references>
      </pivotArea>
    </format>
    <format dxfId="191">
      <pivotArea dataOnly="0" labelOnly="1" outline="0" fieldPosition="0">
        <references count="5">
          <reference field="1" count="1">
            <x v="48"/>
          </reference>
          <reference field="2" count="1" selected="0">
            <x v="17"/>
          </reference>
          <reference field="3" count="1" selected="0">
            <x v="4"/>
          </reference>
          <reference field="6" count="1" selected="0">
            <x v="4"/>
          </reference>
          <reference field="11" count="1" selected="0">
            <x v="17"/>
          </reference>
        </references>
      </pivotArea>
    </format>
    <format dxfId="190">
      <pivotArea dataOnly="0" labelOnly="1" outline="0" fieldPosition="0">
        <references count="5">
          <reference field="1" count="1">
            <x v="80"/>
          </reference>
          <reference field="2" count="1" selected="0">
            <x v="17"/>
          </reference>
          <reference field="3" count="1" selected="0">
            <x v="5"/>
          </reference>
          <reference field="6" count="1" selected="0">
            <x v="15"/>
          </reference>
          <reference field="11" count="1" selected="0">
            <x v="17"/>
          </reference>
        </references>
      </pivotArea>
    </format>
    <format dxfId="188">
      <pivotArea dataOnly="0" labelOnly="1" outline="0" fieldPosition="0">
        <references count="5">
          <reference field="1" count="1">
            <x v="71"/>
          </reference>
          <reference field="2" count="1" selected="0">
            <x v="17"/>
          </reference>
          <reference field="3" count="1" selected="0">
            <x v="7"/>
          </reference>
          <reference field="6" count="1" selected="0">
            <x v="0"/>
          </reference>
          <reference field="11" count="1" selected="0">
            <x v="20"/>
          </reference>
        </references>
      </pivotArea>
    </format>
    <format dxfId="186">
      <pivotArea dataOnly="0" labelOnly="1" outline="0" fieldPosition="0">
        <references count="5">
          <reference field="1" count="1">
            <x v="2"/>
          </reference>
          <reference field="2" count="1" selected="0">
            <x v="5"/>
          </reference>
          <reference field="3" count="1" selected="0">
            <x v="4"/>
          </reference>
          <reference field="6" count="1" selected="0">
            <x v="3"/>
          </reference>
          <reference field="11" count="1" selected="0">
            <x v="20"/>
          </reference>
        </references>
      </pivotArea>
    </format>
    <format dxfId="184">
      <pivotArea dataOnly="0" labelOnly="1" outline="0" fieldPosition="0">
        <references count="5">
          <reference field="1" count="1">
            <x v="45"/>
          </reference>
          <reference field="2" count="1" selected="0">
            <x v="3"/>
          </reference>
          <reference field="3" count="1" selected="0">
            <x v="4"/>
          </reference>
          <reference field="6" count="1" selected="0">
            <x v="0"/>
          </reference>
          <reference field="11" count="1" selected="0">
            <x v="22"/>
          </reference>
        </references>
      </pivotArea>
    </format>
    <format dxfId="182">
      <pivotArea dataOnly="0" labelOnly="1" outline="0" fieldPosition="0">
        <references count="5">
          <reference field="1" count="3">
            <x v="54"/>
            <x v="55"/>
            <x v="63"/>
          </reference>
          <reference field="2" count="1" selected="0">
            <x v="17"/>
          </reference>
          <reference field="3" count="1" selected="0">
            <x v="9"/>
          </reference>
          <reference field="6" count="1" selected="0">
            <x v="0"/>
          </reference>
          <reference field="11" count="1" selected="0">
            <x v="22"/>
          </reference>
        </references>
      </pivotArea>
    </format>
    <format dxfId="180">
      <pivotArea dataOnly="0" labelOnly="1" outline="0" fieldPosition="0">
        <references count="5">
          <reference field="1" count="1">
            <x v="66"/>
          </reference>
          <reference field="2" count="1" selected="0">
            <x v="12"/>
          </reference>
          <reference field="3" count="1" selected="0">
            <x v="3"/>
          </reference>
          <reference field="6" count="1" selected="0">
            <x v="0"/>
          </reference>
          <reference field="11" count="1" selected="0">
            <x v="24"/>
          </reference>
        </references>
      </pivotArea>
    </format>
    <format dxfId="178">
      <pivotArea dataOnly="0" labelOnly="1" outline="0" fieldPosition="0">
        <references count="5">
          <reference field="1" count="1">
            <x v="65"/>
          </reference>
          <reference field="2" count="1" selected="0">
            <x v="10"/>
          </reference>
          <reference field="3" count="1" selected="0">
            <x v="4"/>
          </reference>
          <reference field="6" count="1" selected="0">
            <x v="4"/>
          </reference>
          <reference field="11" count="1" selected="0">
            <x v="24"/>
          </reference>
        </references>
      </pivotArea>
    </format>
    <format dxfId="176">
      <pivotArea dataOnly="0" labelOnly="1" outline="0" fieldPosition="0">
        <references count="5">
          <reference field="1" count="2">
            <x v="43"/>
            <x v="44"/>
          </reference>
          <reference field="2" count="1" selected="0">
            <x v="17"/>
          </reference>
          <reference field="3" count="1" selected="0">
            <x v="5"/>
          </reference>
          <reference field="6" count="1" selected="0">
            <x v="4"/>
          </reference>
          <reference field="11" count="1" selected="0">
            <x v="24"/>
          </reference>
        </references>
      </pivotArea>
    </format>
    <format dxfId="175">
      <pivotArea dataOnly="0" labelOnly="1" outline="0" fieldPosition="0">
        <references count="5">
          <reference field="1" count="1">
            <x v="83"/>
          </reference>
          <reference field="2" count="1" selected="0">
            <x v="18"/>
          </reference>
          <reference field="3" count="1" selected="0">
            <x v="4"/>
          </reference>
          <reference field="6" count="1" selected="0">
            <x v="19"/>
          </reference>
          <reference field="11" count="1" selected="0">
            <x v="24"/>
          </reference>
        </references>
      </pivotArea>
    </format>
    <format dxfId="174">
      <pivotArea dataOnly="0" labelOnly="1" outline="0" fieldPosition="0">
        <references count="6">
          <reference field="1" count="1" selected="0">
            <x v="94"/>
          </reference>
          <reference field="2" count="1" selected="0">
            <x v="17"/>
          </reference>
          <reference field="3" count="1" selected="0">
            <x v="9"/>
          </reference>
          <reference field="5" count="1">
            <x v="112"/>
          </reference>
          <reference field="6" count="1" selected="0">
            <x v="0"/>
          </reference>
          <reference field="11" count="1" selected="0">
            <x v="1"/>
          </reference>
        </references>
      </pivotArea>
    </format>
    <format dxfId="172">
      <pivotArea dataOnly="0" labelOnly="1" outline="0" fieldPosition="0">
        <references count="6">
          <reference field="1" count="1" selected="0">
            <x v="97"/>
          </reference>
          <reference field="2" count="1" selected="0">
            <x v="13"/>
          </reference>
          <reference field="3" count="1" selected="0">
            <x v="7"/>
          </reference>
          <reference field="5" count="1">
            <x v="16"/>
          </reference>
          <reference field="6" count="1" selected="0">
            <x v="4"/>
          </reference>
          <reference field="11" count="1" selected="0">
            <x v="1"/>
          </reference>
        </references>
      </pivotArea>
    </format>
    <format dxfId="170">
      <pivotArea dataOnly="0" labelOnly="1" outline="0" fieldPosition="0">
        <references count="6">
          <reference field="1" count="1" selected="0">
            <x v="85"/>
          </reference>
          <reference field="2" count="1" selected="0">
            <x v="15"/>
          </reference>
          <reference field="3" count="1" selected="0">
            <x v="7"/>
          </reference>
          <reference field="5" count="1">
            <x v="11"/>
          </reference>
          <reference field="6" count="1" selected="0">
            <x v="4"/>
          </reference>
          <reference field="11" count="1" selected="0">
            <x v="1"/>
          </reference>
        </references>
      </pivotArea>
    </format>
    <format dxfId="168">
      <pivotArea dataOnly="0" labelOnly="1" outline="0" fieldPosition="0">
        <references count="6">
          <reference field="1" count="1" selected="0">
            <x v="86"/>
          </reference>
          <reference field="2" count="1" selected="0">
            <x v="16"/>
          </reference>
          <reference field="3" count="1" selected="0">
            <x v="7"/>
          </reference>
          <reference field="5" count="1">
            <x v="26"/>
          </reference>
          <reference field="6" count="1" selected="0">
            <x v="4"/>
          </reference>
          <reference field="11" count="1" selected="0">
            <x v="1"/>
          </reference>
        </references>
      </pivotArea>
    </format>
    <format dxfId="166">
      <pivotArea dataOnly="0" labelOnly="1" outline="0" fieldPosition="0">
        <references count="6">
          <reference field="1" count="1" selected="0">
            <x v="15"/>
          </reference>
          <reference field="2" count="1" selected="0">
            <x v="17"/>
          </reference>
          <reference field="3" count="1" selected="0">
            <x v="7"/>
          </reference>
          <reference field="5" count="1">
            <x v="28"/>
          </reference>
          <reference field="6" count="1" selected="0">
            <x v="4"/>
          </reference>
          <reference field="11" count="1" selected="0">
            <x v="1"/>
          </reference>
        </references>
      </pivotArea>
    </format>
    <format dxfId="164">
      <pivotArea dataOnly="0" labelOnly="1" outline="0" fieldPosition="0">
        <references count="6">
          <reference field="1" count="1" selected="0">
            <x v="13"/>
          </reference>
          <reference field="2" count="1" selected="0">
            <x v="14"/>
          </reference>
          <reference field="3" count="1" selected="0">
            <x v="3"/>
          </reference>
          <reference field="5" count="1">
            <x v="7"/>
          </reference>
          <reference field="6" count="1" selected="0">
            <x v="20"/>
          </reference>
          <reference field="11" count="1" selected="0">
            <x v="1"/>
          </reference>
        </references>
      </pivotArea>
    </format>
    <format dxfId="162">
      <pivotArea dataOnly="0" labelOnly="1" outline="0" fieldPosition="0">
        <references count="6">
          <reference field="1" count="1" selected="0">
            <x v="98"/>
          </reference>
          <reference field="2" count="1" selected="0">
            <x v="17"/>
          </reference>
          <reference field="3" count="1" selected="0">
            <x v="3"/>
          </reference>
          <reference field="5" count="1">
            <x v="122"/>
          </reference>
          <reference field="6" count="1" selected="0">
            <x v="20"/>
          </reference>
          <reference field="11" count="1" selected="0">
            <x v="1"/>
          </reference>
        </references>
      </pivotArea>
    </format>
    <format dxfId="160">
      <pivotArea dataOnly="0" labelOnly="1" outline="0" fieldPosition="0">
        <references count="6">
          <reference field="1" count="1" selected="0">
            <x v="93"/>
          </reference>
          <reference field="2" count="1" selected="0">
            <x v="7"/>
          </reference>
          <reference field="3" count="1" selected="0">
            <x v="12"/>
          </reference>
          <reference field="5" count="1">
            <x v="110"/>
          </reference>
          <reference field="6" count="1" selected="0">
            <x v="0"/>
          </reference>
          <reference field="11" count="1" selected="0">
            <x v="3"/>
          </reference>
        </references>
      </pivotArea>
    </format>
    <format dxfId="158">
      <pivotArea dataOnly="0" labelOnly="1" outline="0" fieldPosition="0">
        <references count="6">
          <reference field="1" count="1" selected="0">
            <x v="33"/>
          </reference>
          <reference field="2" count="1" selected="0">
            <x v="8"/>
          </reference>
          <reference field="3" count="1" selected="0">
            <x v="9"/>
          </reference>
          <reference field="5" count="1">
            <x v="1"/>
          </reference>
          <reference field="6" count="1" selected="0">
            <x v="4"/>
          </reference>
          <reference field="11" count="1" selected="0">
            <x v="3"/>
          </reference>
        </references>
      </pivotArea>
    </format>
    <format dxfId="156">
      <pivotArea dataOnly="0" labelOnly="1" outline="0" fieldPosition="0">
        <references count="6">
          <reference field="1" count="1" selected="0">
            <x v="26"/>
          </reference>
          <reference field="2" count="1" selected="0">
            <x v="17"/>
          </reference>
          <reference field="3" count="1" selected="0">
            <x v="9"/>
          </reference>
          <reference field="5" count="1">
            <x v="60"/>
          </reference>
          <reference field="6" count="1" selected="0">
            <x v="4"/>
          </reference>
          <reference field="11" count="1" selected="0">
            <x v="3"/>
          </reference>
        </references>
      </pivotArea>
    </format>
    <format dxfId="154">
      <pivotArea dataOnly="0" labelOnly="1" outline="0" fieldPosition="0">
        <references count="6">
          <reference field="1" count="1" selected="0">
            <x v="56"/>
          </reference>
          <reference field="2" count="1" selected="0">
            <x v="17"/>
          </reference>
          <reference field="3" count="1" selected="0">
            <x v="8"/>
          </reference>
          <reference field="5" count="1">
            <x v="33"/>
          </reference>
          <reference field="6" count="1" selected="0">
            <x v="0"/>
          </reference>
          <reference field="11" count="1" selected="0">
            <x v="5"/>
          </reference>
        </references>
      </pivotArea>
    </format>
    <format dxfId="152">
      <pivotArea dataOnly="0" labelOnly="1" outline="0" fieldPosition="0">
        <references count="6">
          <reference field="1" count="1" selected="0">
            <x v="1"/>
          </reference>
          <reference field="2" count="1" selected="0">
            <x v="2"/>
          </reference>
          <reference field="3" count="1" selected="0">
            <x v="11"/>
          </reference>
          <reference field="5" count="1">
            <x v="75"/>
          </reference>
          <reference field="6" count="1" selected="0">
            <x v="4"/>
          </reference>
          <reference field="11" count="1" selected="0">
            <x v="5"/>
          </reference>
        </references>
      </pivotArea>
    </format>
    <format dxfId="151">
      <pivotArea dataOnly="0" labelOnly="1" outline="0" fieldPosition="0">
        <references count="6">
          <reference field="1" count="1" selected="0">
            <x v="89"/>
          </reference>
          <reference field="2" count="1" selected="0">
            <x v="11"/>
          </reference>
          <reference field="3" count="1" selected="0">
            <x v="4"/>
          </reference>
          <reference field="5" count="1">
            <x v="103"/>
          </reference>
          <reference field="6" count="1" selected="0">
            <x v="4"/>
          </reference>
          <reference field="11" count="1" selected="0">
            <x v="5"/>
          </reference>
        </references>
      </pivotArea>
    </format>
    <format dxfId="149">
      <pivotArea dataOnly="0" labelOnly="1" outline="0" fieldPosition="0">
        <references count="6">
          <reference field="1" count="1" selected="0">
            <x v="52"/>
          </reference>
          <reference field="2" count="1" selected="0">
            <x v="17"/>
          </reference>
          <reference field="3" count="1" selected="0">
            <x v="4"/>
          </reference>
          <reference field="5" count="1">
            <x v="119"/>
          </reference>
          <reference field="6" count="1" selected="0">
            <x v="4"/>
          </reference>
          <reference field="11" count="1" selected="0">
            <x v="5"/>
          </reference>
        </references>
      </pivotArea>
    </format>
    <format dxfId="147">
      <pivotArea dataOnly="0" labelOnly="1" outline="0" fieldPosition="0">
        <references count="6">
          <reference field="1" count="1" selected="0">
            <x v="74"/>
          </reference>
          <reference field="2" count="1" selected="0">
            <x v="17"/>
          </reference>
          <reference field="3" count="1" selected="0">
            <x v="12"/>
          </reference>
          <reference field="5" count="1">
            <x v="93"/>
          </reference>
          <reference field="6" count="1" selected="0">
            <x v="4"/>
          </reference>
          <reference field="11" count="1" selected="0">
            <x v="5"/>
          </reference>
        </references>
      </pivotArea>
    </format>
    <format dxfId="145">
      <pivotArea dataOnly="0" labelOnly="1" outline="0" fieldPosition="0">
        <references count="6">
          <reference field="1" count="1" selected="0">
            <x v="29"/>
          </reference>
          <reference field="2" count="1" selected="0">
            <x v="17"/>
          </reference>
          <reference field="3" count="1" selected="0">
            <x v="8"/>
          </reference>
          <reference field="5" count="1">
            <x v="32"/>
          </reference>
          <reference field="6" count="1" selected="0">
            <x v="5"/>
          </reference>
          <reference field="11" count="1" selected="0">
            <x v="5"/>
          </reference>
        </references>
      </pivotArea>
    </format>
    <format dxfId="143">
      <pivotArea dataOnly="0" labelOnly="1" outline="0" fieldPosition="0">
        <references count="6">
          <reference field="1" count="1" selected="0">
            <x v="38"/>
          </reference>
          <reference field="2" count="1" selected="0">
            <x v="17"/>
          </reference>
          <reference field="3" count="1" selected="0">
            <x v="12"/>
          </reference>
          <reference field="5" count="1">
            <x v="37"/>
          </reference>
          <reference field="6" count="1" selected="0">
            <x v="6"/>
          </reference>
          <reference field="11" count="1" selected="0">
            <x v="5"/>
          </reference>
        </references>
      </pivotArea>
    </format>
    <format dxfId="141">
      <pivotArea dataOnly="0" labelOnly="1" outline="0" fieldPosition="0">
        <references count="6">
          <reference field="1" count="1" selected="0">
            <x v="47"/>
          </reference>
          <reference field="2" count="1" selected="0">
            <x v="17"/>
          </reference>
          <reference field="3" count="1" selected="0">
            <x v="4"/>
          </reference>
          <reference field="5" count="1">
            <x v="109"/>
          </reference>
          <reference field="6" count="1" selected="0">
            <x v="17"/>
          </reference>
          <reference field="11" count="1" selected="0">
            <x v="5"/>
          </reference>
        </references>
      </pivotArea>
    </format>
    <format dxfId="139">
      <pivotArea dataOnly="0" labelOnly="1" outline="0" fieldPosition="0">
        <references count="6">
          <reference field="1" count="1" selected="0">
            <x v="31"/>
          </reference>
          <reference field="2" count="1" selected="0">
            <x v="17"/>
          </reference>
          <reference field="3" count="1" selected="0">
            <x v="5"/>
          </reference>
          <reference field="5" count="1">
            <x v="39"/>
          </reference>
          <reference field="6" count="1" selected="0">
            <x v="0"/>
          </reference>
          <reference field="11" count="1" selected="0">
            <x v="7"/>
          </reference>
        </references>
      </pivotArea>
    </format>
    <format dxfId="137">
      <pivotArea dataOnly="0" labelOnly="1" outline="0" fieldPosition="0">
        <references count="6">
          <reference field="1" count="1" selected="0">
            <x v="69"/>
          </reference>
          <reference field="2" count="1" selected="0">
            <x v="17"/>
          </reference>
          <reference field="3" count="1" selected="0">
            <x v="12"/>
          </reference>
          <reference field="5" count="1">
            <x v="88"/>
          </reference>
          <reference field="6" count="1" selected="0">
            <x v="8"/>
          </reference>
          <reference field="11" count="1" selected="0">
            <x v="7"/>
          </reference>
        </references>
      </pivotArea>
    </format>
    <format dxfId="136">
      <pivotArea dataOnly="0" labelOnly="1" outline="0" fieldPosition="0">
        <references count="6">
          <reference field="1" count="1" selected="0">
            <x v="60"/>
          </reference>
          <reference field="2" count="1" selected="0">
            <x v="6"/>
          </reference>
          <reference field="3" count="1" selected="0">
            <x v="7"/>
          </reference>
          <reference field="5" count="1">
            <x v="113"/>
          </reference>
          <reference field="6" count="1" selected="0">
            <x v="11"/>
          </reference>
          <reference field="11" count="1" selected="0">
            <x v="7"/>
          </reference>
        </references>
      </pivotArea>
    </format>
    <format dxfId="134">
      <pivotArea dataOnly="0" labelOnly="1" outline="0" fieldPosition="0">
        <references count="6">
          <reference field="1" count="1" selected="0">
            <x v="4"/>
          </reference>
          <reference field="2" count="1" selected="0">
            <x v="1"/>
          </reference>
          <reference field="3" count="1" selected="0">
            <x v="12"/>
          </reference>
          <reference field="5" count="1">
            <x v="86"/>
          </reference>
          <reference field="6" count="1" selected="0">
            <x v="12"/>
          </reference>
          <reference field="11" count="1" selected="0">
            <x v="7"/>
          </reference>
        </references>
      </pivotArea>
    </format>
    <format dxfId="132">
      <pivotArea dataOnly="0" labelOnly="1" outline="0" fieldPosition="0">
        <references count="6">
          <reference field="1" count="1" selected="0">
            <x v="36"/>
          </reference>
          <reference field="2" count="1" selected="0">
            <x v="17"/>
          </reference>
          <reference field="3" count="1" selected="0">
            <x v="7"/>
          </reference>
          <reference field="5" count="1">
            <x v="81"/>
          </reference>
          <reference field="6" count="1" selected="0">
            <x v="9"/>
          </reference>
          <reference field="11" count="1" selected="0">
            <x v="9"/>
          </reference>
        </references>
      </pivotArea>
    </format>
    <format dxfId="130">
      <pivotArea dataOnly="0" labelOnly="1" outline="0" fieldPosition="0">
        <references count="6">
          <reference field="1" count="1" selected="0">
            <x v="36"/>
          </reference>
          <reference field="2" count="1" selected="0">
            <x v="17"/>
          </reference>
          <reference field="3" count="1" selected="0">
            <x v="7"/>
          </reference>
          <reference field="5" count="1">
            <x v="82"/>
          </reference>
          <reference field="6" count="1" selected="0">
            <x v="10"/>
          </reference>
          <reference field="11" count="1" selected="0">
            <x v="9"/>
          </reference>
        </references>
      </pivotArea>
    </format>
    <format dxfId="128">
      <pivotArea dataOnly="0" labelOnly="1" outline="0" fieldPosition="0">
        <references count="6">
          <reference field="1" count="1" selected="0">
            <x v="5"/>
          </reference>
          <reference field="2" count="1" selected="0">
            <x v="17"/>
          </reference>
          <reference field="3" count="1" selected="0">
            <x v="12"/>
          </reference>
          <reference field="5" count="1">
            <x v="24"/>
          </reference>
          <reference field="6" count="1" selected="0">
            <x v="0"/>
          </reference>
          <reference field="11" count="1" selected="0">
            <x v="10"/>
          </reference>
        </references>
      </pivotArea>
    </format>
    <format dxfId="126">
      <pivotArea dataOnly="0" labelOnly="1" outline="0" fieldPosition="0">
        <references count="6">
          <reference field="1" count="1" selected="0">
            <x v="40"/>
          </reference>
          <reference field="2" count="1" selected="0">
            <x v="17"/>
          </reference>
          <reference field="3" count="1" selected="0">
            <x v="5"/>
          </reference>
          <reference field="5" count="1">
            <x v="41"/>
          </reference>
          <reference field="6" count="1" selected="0">
            <x v="4"/>
          </reference>
          <reference field="11" count="1" selected="0">
            <x v="10"/>
          </reference>
        </references>
      </pivotArea>
    </format>
    <format dxfId="124">
      <pivotArea dataOnly="0" labelOnly="1" outline="0" fieldPosition="0">
        <references count="6">
          <reference field="1" count="1" selected="0">
            <x v="87"/>
          </reference>
          <reference field="2" count="1" selected="0">
            <x v="17"/>
          </reference>
          <reference field="3" count="1" selected="0">
            <x v="12"/>
          </reference>
          <reference field="5" count="1">
            <x v="99"/>
          </reference>
          <reference field="6" count="1" selected="0">
            <x v="4"/>
          </reference>
          <reference field="11" count="1" selected="0">
            <x v="10"/>
          </reference>
        </references>
      </pivotArea>
    </format>
    <format dxfId="122">
      <pivotArea dataOnly="0" labelOnly="1" outline="0" fieldPosition="0">
        <references count="6">
          <reference field="1" count="1" selected="0">
            <x v="76"/>
          </reference>
          <reference field="2" count="1" selected="0">
            <x v="17"/>
          </reference>
          <reference field="3" count="1" selected="0">
            <x v="12"/>
          </reference>
          <reference field="5" count="1">
            <x v="22"/>
          </reference>
          <reference field="6" count="1" selected="0">
            <x v="13"/>
          </reference>
          <reference field="11" count="1" selected="0">
            <x v="12"/>
          </reference>
        </references>
      </pivotArea>
    </format>
    <format dxfId="121">
      <pivotArea dataOnly="0" labelOnly="1" outline="0" fieldPosition="0">
        <references count="6">
          <reference field="1" count="1" selected="0">
            <x v="77"/>
          </reference>
          <reference field="2" count="1" selected="0">
            <x v="4"/>
          </reference>
          <reference field="3" count="1" selected="0">
            <x v="12"/>
          </reference>
          <reference field="5" count="1">
            <x v="95"/>
          </reference>
          <reference field="6" count="1" selected="0">
            <x v="14"/>
          </reference>
          <reference field="11" count="1" selected="0">
            <x v="12"/>
          </reference>
        </references>
      </pivotArea>
    </format>
    <format dxfId="120">
      <pivotArea dataOnly="0" labelOnly="1" outline="0" fieldPosition="0">
        <references count="6">
          <reference field="1" count="1" selected="0">
            <x v="45"/>
          </reference>
          <reference field="2" count="1" selected="0">
            <x v="3"/>
          </reference>
          <reference field="3" count="1" selected="0">
            <x v="4"/>
          </reference>
          <reference field="5" count="1">
            <x v="51"/>
          </reference>
          <reference field="6" count="1" selected="0">
            <x v="0"/>
          </reference>
          <reference field="11" count="1" selected="0">
            <x v="15"/>
          </reference>
        </references>
      </pivotArea>
    </format>
    <format dxfId="119">
      <pivotArea dataOnly="0" labelOnly="1" outline="0" fieldPosition="0">
        <references count="6">
          <reference field="1" count="1" selected="0">
            <x v="9"/>
          </reference>
          <reference field="2" count="1" selected="0">
            <x v="17"/>
          </reference>
          <reference field="3" count="1" selected="0">
            <x v="5"/>
          </reference>
          <reference field="5" count="1">
            <x v="97"/>
          </reference>
          <reference field="6" count="1" selected="0">
            <x v="0"/>
          </reference>
          <reference field="11" count="1" selected="0">
            <x v="15"/>
          </reference>
        </references>
      </pivotArea>
    </format>
    <format dxfId="117">
      <pivotArea dataOnly="0" labelOnly="1" outline="0" fieldPosition="0">
        <references count="6">
          <reference field="1" count="1" selected="0">
            <x v="79"/>
          </reference>
          <reference field="2" count="1" selected="0">
            <x v="17"/>
          </reference>
          <reference field="3" count="1" selected="0">
            <x v="5"/>
          </reference>
          <reference field="5" count="1">
            <x v="27"/>
          </reference>
          <reference field="6" count="1" selected="0">
            <x v="0"/>
          </reference>
          <reference field="11" count="1" selected="0">
            <x v="15"/>
          </reference>
        </references>
      </pivotArea>
    </format>
    <format dxfId="115">
      <pivotArea dataOnly="0" labelOnly="1" outline="0" fieldPosition="0">
        <references count="6">
          <reference field="1" count="1" selected="0">
            <x v="10"/>
          </reference>
          <reference field="2" count="1" selected="0">
            <x v="17"/>
          </reference>
          <reference field="3" count="1" selected="0">
            <x v="5"/>
          </reference>
          <reference field="5" count="1">
            <x v="100"/>
          </reference>
          <reference field="6" count="1" selected="0">
            <x v="16"/>
          </reference>
          <reference field="11" count="1" selected="0">
            <x v="15"/>
          </reference>
        </references>
      </pivotArea>
    </format>
    <format dxfId="113">
      <pivotArea dataOnly="0" labelOnly="1" outline="0" fieldPosition="0">
        <references count="6">
          <reference field="1" count="1" selected="0">
            <x v="45"/>
          </reference>
          <reference field="2" count="1" selected="0">
            <x v="17"/>
          </reference>
          <reference field="3" count="1" selected="0">
            <x v="4"/>
          </reference>
          <reference field="5" count="1">
            <x v="118"/>
          </reference>
          <reference field="6" count="1" selected="0">
            <x v="0"/>
          </reference>
          <reference field="11" count="1" selected="0">
            <x v="17"/>
          </reference>
        </references>
      </pivotArea>
    </format>
    <format dxfId="112">
      <pivotArea dataOnly="0" labelOnly="1" outline="0" fieldPosition="0">
        <references count="6">
          <reference field="1" count="1" selected="0">
            <x v="24"/>
          </reference>
          <reference field="2" count="1" selected="0">
            <x v="11"/>
          </reference>
          <reference field="3" count="1" selected="0">
            <x v="4"/>
          </reference>
          <reference field="5" count="1">
            <x v="120"/>
          </reference>
          <reference field="6" count="1" selected="0">
            <x v="3"/>
          </reference>
          <reference field="11" count="1" selected="0">
            <x v="17"/>
          </reference>
        </references>
      </pivotArea>
    </format>
    <format dxfId="111">
      <pivotArea dataOnly="0" labelOnly="1" outline="0" fieldPosition="0">
        <references count="6">
          <reference field="1" count="1" selected="0">
            <x v="49"/>
          </reference>
          <reference field="2" count="1" selected="0">
            <x v="11"/>
          </reference>
          <reference field="3" count="1" selected="0">
            <x v="4"/>
          </reference>
          <reference field="5" count="1">
            <x v="102"/>
          </reference>
          <reference field="6" count="1" selected="0">
            <x v="4"/>
          </reference>
          <reference field="11" count="1" selected="0">
            <x v="17"/>
          </reference>
        </references>
      </pivotArea>
    </format>
    <format dxfId="110">
      <pivotArea dataOnly="0" labelOnly="1" outline="0" fieldPosition="0">
        <references count="6">
          <reference field="1" count="1" selected="0">
            <x v="48"/>
          </reference>
          <reference field="2" count="1" selected="0">
            <x v="17"/>
          </reference>
          <reference field="3" count="1" selected="0">
            <x v="4"/>
          </reference>
          <reference field="5" count="1">
            <x v="56"/>
          </reference>
          <reference field="6" count="1" selected="0">
            <x v="4"/>
          </reference>
          <reference field="11" count="1" selected="0">
            <x v="17"/>
          </reference>
        </references>
      </pivotArea>
    </format>
    <format dxfId="109">
      <pivotArea dataOnly="0" labelOnly="1" outline="0" fieldPosition="0">
        <references count="6">
          <reference field="1" count="1" selected="0">
            <x v="80"/>
          </reference>
          <reference field="2" count="1" selected="0">
            <x v="17"/>
          </reference>
          <reference field="3" count="1" selected="0">
            <x v="5"/>
          </reference>
          <reference field="5" count="1">
            <x v="96"/>
          </reference>
          <reference field="6" count="1" selected="0">
            <x v="15"/>
          </reference>
          <reference field="11" count="1" selected="0">
            <x v="17"/>
          </reference>
        </references>
      </pivotArea>
    </format>
    <format dxfId="107">
      <pivotArea dataOnly="0" labelOnly="1" outline="0" fieldPosition="0">
        <references count="6">
          <reference field="1" count="1" selected="0">
            <x v="71"/>
          </reference>
          <reference field="2" count="1" selected="0">
            <x v="17"/>
          </reference>
          <reference field="3" count="1" selected="0">
            <x v="7"/>
          </reference>
          <reference field="5" count="1">
            <x v="91"/>
          </reference>
          <reference field="6" count="1" selected="0">
            <x v="0"/>
          </reference>
          <reference field="11" count="1" selected="0">
            <x v="20"/>
          </reference>
        </references>
      </pivotArea>
    </format>
    <format dxfId="105">
      <pivotArea dataOnly="0" labelOnly="1" outline="0" fieldPosition="0">
        <references count="6">
          <reference field="1" count="1" selected="0">
            <x v="2"/>
          </reference>
          <reference field="2" count="1" selected="0">
            <x v="5"/>
          </reference>
          <reference field="3" count="1" selected="0">
            <x v="4"/>
          </reference>
          <reference field="5" count="1">
            <x v="77"/>
          </reference>
          <reference field="6" count="1" selected="0">
            <x v="3"/>
          </reference>
          <reference field="11" count="1" selected="0">
            <x v="20"/>
          </reference>
        </references>
      </pivotArea>
    </format>
    <format dxfId="103">
      <pivotArea dataOnly="0" labelOnly="1" outline="0" fieldPosition="0">
        <references count="6">
          <reference field="1" count="1" selected="0">
            <x v="45"/>
          </reference>
          <reference field="2" count="1" selected="0">
            <x v="3"/>
          </reference>
          <reference field="3" count="1" selected="0">
            <x v="4"/>
          </reference>
          <reference field="5" count="1">
            <x v="53"/>
          </reference>
          <reference field="6" count="1" selected="0">
            <x v="0"/>
          </reference>
          <reference field="11" count="1" selected="0">
            <x v="22"/>
          </reference>
        </references>
      </pivotArea>
    </format>
    <format dxfId="101">
      <pivotArea dataOnly="0" labelOnly="1" outline="0" fieldPosition="0">
        <references count="6">
          <reference field="1" count="1" selected="0">
            <x v="54"/>
          </reference>
          <reference field="2" count="1" selected="0">
            <x v="17"/>
          </reference>
          <reference field="3" count="1" selected="0">
            <x v="9"/>
          </reference>
          <reference field="5" count="1">
            <x v="72"/>
          </reference>
          <reference field="6" count="1" selected="0">
            <x v="0"/>
          </reference>
          <reference field="11" count="1" selected="0">
            <x v="22"/>
          </reference>
        </references>
      </pivotArea>
    </format>
    <format dxfId="99">
      <pivotArea dataOnly="0" labelOnly="1" outline="0" fieldPosition="0">
        <references count="6">
          <reference field="1" count="1" selected="0">
            <x v="55"/>
          </reference>
          <reference field="2" count="1" selected="0">
            <x v="17"/>
          </reference>
          <reference field="3" count="1" selected="0">
            <x v="9"/>
          </reference>
          <reference field="5" count="1">
            <x v="73"/>
          </reference>
          <reference field="6" count="1" selected="0">
            <x v="0"/>
          </reference>
          <reference field="11" count="1" selected="0">
            <x v="22"/>
          </reference>
        </references>
      </pivotArea>
    </format>
    <format dxfId="97">
      <pivotArea dataOnly="0" labelOnly="1" outline="0" fieldPosition="0">
        <references count="6">
          <reference field="1" count="1" selected="0">
            <x v="63"/>
          </reference>
          <reference field="2" count="1" selected="0">
            <x v="17"/>
          </reference>
          <reference field="3" count="1" selected="0">
            <x v="9"/>
          </reference>
          <reference field="5" count="1">
            <x v="71"/>
          </reference>
          <reference field="6" count="1" selected="0">
            <x v="0"/>
          </reference>
          <reference field="11" count="1" selected="0">
            <x v="22"/>
          </reference>
        </references>
      </pivotArea>
    </format>
    <format dxfId="95">
      <pivotArea dataOnly="0" labelOnly="1" outline="0" fieldPosition="0">
        <references count="6">
          <reference field="1" count="1" selected="0">
            <x v="66"/>
          </reference>
          <reference field="2" count="1" selected="0">
            <x v="12"/>
          </reference>
          <reference field="3" count="1" selected="0">
            <x v="3"/>
          </reference>
          <reference field="5" count="1">
            <x v="115"/>
          </reference>
          <reference field="6" count="1" selected="0">
            <x v="0"/>
          </reference>
          <reference field="11" count="1" selected="0">
            <x v="24"/>
          </reference>
        </references>
      </pivotArea>
    </format>
    <format dxfId="93">
      <pivotArea dataOnly="0" labelOnly="1" outline="0" fieldPosition="0">
        <references count="6">
          <reference field="1" count="1" selected="0">
            <x v="65"/>
          </reference>
          <reference field="2" count="1" selected="0">
            <x v="10"/>
          </reference>
          <reference field="3" count="1" selected="0">
            <x v="4"/>
          </reference>
          <reference field="5" count="1">
            <x v="44"/>
          </reference>
          <reference field="6" count="1" selected="0">
            <x v="4"/>
          </reference>
          <reference field="11" count="1" selected="0">
            <x v="24"/>
          </reference>
        </references>
      </pivotArea>
    </format>
    <format dxfId="91">
      <pivotArea dataOnly="0" labelOnly="1" outline="0" fieldPosition="0">
        <references count="6">
          <reference field="1" count="1" selected="0">
            <x v="43"/>
          </reference>
          <reference field="2" count="1" selected="0">
            <x v="17"/>
          </reference>
          <reference field="3" count="1" selected="0">
            <x v="5"/>
          </reference>
          <reference field="5" count="1">
            <x v="41"/>
          </reference>
          <reference field="6" count="1" selected="0">
            <x v="4"/>
          </reference>
          <reference field="11" count="1" selected="0">
            <x v="24"/>
          </reference>
        </references>
      </pivotArea>
    </format>
    <format dxfId="90">
      <pivotArea dataOnly="0" labelOnly="1" outline="0" fieldPosition="0">
        <references count="6">
          <reference field="1" count="1" selected="0">
            <x v="83"/>
          </reference>
          <reference field="2" count="1" selected="0">
            <x v="18"/>
          </reference>
          <reference field="3" count="1" selected="0">
            <x v="4"/>
          </reference>
          <reference field="5" count="1">
            <x v="14"/>
          </reference>
          <reference field="6" count="1" selected="0">
            <x v="19"/>
          </reference>
          <reference field="11" count="1" selected="0">
            <x v="24"/>
          </reference>
        </references>
      </pivotArea>
    </format>
    <format dxfId="89">
      <pivotArea dataOnly="0" labelOnly="1" outline="0" fieldPosition="0">
        <references count="7">
          <reference field="1" count="1" selected="0">
            <x v="94"/>
          </reference>
          <reference field="2" count="1" selected="0">
            <x v="17"/>
          </reference>
          <reference field="3" count="1" selected="0">
            <x v="9"/>
          </reference>
          <reference field="5" count="1" selected="0">
            <x v="112"/>
          </reference>
          <reference field="6" count="1" selected="0">
            <x v="0"/>
          </reference>
          <reference field="11" count="1" selected="0">
            <x v="1"/>
          </reference>
          <reference field="13" count="1">
            <x v="85"/>
          </reference>
        </references>
      </pivotArea>
    </format>
    <format dxfId="87">
      <pivotArea dataOnly="0" labelOnly="1" outline="0" fieldPosition="0">
        <references count="7">
          <reference field="1" count="1" selected="0">
            <x v="97"/>
          </reference>
          <reference field="2" count="1" selected="0">
            <x v="13"/>
          </reference>
          <reference field="3" count="1" selected="0">
            <x v="7"/>
          </reference>
          <reference field="5" count="1" selected="0">
            <x v="16"/>
          </reference>
          <reference field="6" count="1" selected="0">
            <x v="4"/>
          </reference>
          <reference field="11" count="1" selected="0">
            <x v="1"/>
          </reference>
          <reference field="13" count="1">
            <x v="12"/>
          </reference>
        </references>
      </pivotArea>
    </format>
    <format dxfId="85">
      <pivotArea dataOnly="0" labelOnly="1" outline="0" fieldPosition="0">
        <references count="7">
          <reference field="1" count="1" selected="0">
            <x v="85"/>
          </reference>
          <reference field="2" count="1" selected="0">
            <x v="15"/>
          </reference>
          <reference field="3" count="1" selected="0">
            <x v="7"/>
          </reference>
          <reference field="5" count="1" selected="0">
            <x v="11"/>
          </reference>
          <reference field="6" count="1" selected="0">
            <x v="4"/>
          </reference>
          <reference field="11" count="1" selected="0">
            <x v="1"/>
          </reference>
          <reference field="13" count="1">
            <x v="13"/>
          </reference>
        </references>
      </pivotArea>
    </format>
    <format dxfId="83">
      <pivotArea dataOnly="0" labelOnly="1" outline="0" fieldPosition="0">
        <references count="7">
          <reference field="1" count="1" selected="0">
            <x v="86"/>
          </reference>
          <reference field="2" count="1" selected="0">
            <x v="16"/>
          </reference>
          <reference field="3" count="1" selected="0">
            <x v="7"/>
          </reference>
          <reference field="5" count="1" selected="0">
            <x v="26"/>
          </reference>
          <reference field="6" count="1" selected="0">
            <x v="4"/>
          </reference>
          <reference field="11" count="1" selected="0">
            <x v="1"/>
          </reference>
          <reference field="13" count="1">
            <x v="7"/>
          </reference>
        </references>
      </pivotArea>
    </format>
    <format dxfId="81">
      <pivotArea dataOnly="0" labelOnly="1" outline="0" fieldPosition="0">
        <references count="7">
          <reference field="1" count="1" selected="0">
            <x v="15"/>
          </reference>
          <reference field="2" count="1" selected="0">
            <x v="17"/>
          </reference>
          <reference field="3" count="1" selected="0">
            <x v="7"/>
          </reference>
          <reference field="5" count="1" selected="0">
            <x v="28"/>
          </reference>
          <reference field="6" count="1" selected="0">
            <x v="4"/>
          </reference>
          <reference field="11" count="1" selected="0">
            <x v="1"/>
          </reference>
          <reference field="13" count="1">
            <x v="25"/>
          </reference>
        </references>
      </pivotArea>
    </format>
    <format dxfId="79">
      <pivotArea dataOnly="0" labelOnly="1" outline="0" fieldPosition="0">
        <references count="7">
          <reference field="1" count="1" selected="0">
            <x v="13"/>
          </reference>
          <reference field="2" count="1" selected="0">
            <x v="14"/>
          </reference>
          <reference field="3" count="1" selected="0">
            <x v="3"/>
          </reference>
          <reference field="5" count="1" selected="0">
            <x v="7"/>
          </reference>
          <reference field="6" count="1" selected="0">
            <x v="20"/>
          </reference>
          <reference field="11" count="1" selected="0">
            <x v="1"/>
          </reference>
          <reference field="13" count="1">
            <x v="9"/>
          </reference>
        </references>
      </pivotArea>
    </format>
    <format dxfId="77">
      <pivotArea dataOnly="0" labelOnly="1" outline="0" fieldPosition="0">
        <references count="7">
          <reference field="1" count="1" selected="0">
            <x v="98"/>
          </reference>
          <reference field="2" count="1" selected="0">
            <x v="17"/>
          </reference>
          <reference field="3" count="1" selected="0">
            <x v="3"/>
          </reference>
          <reference field="5" count="1" selected="0">
            <x v="122"/>
          </reference>
          <reference field="6" count="1" selected="0">
            <x v="20"/>
          </reference>
          <reference field="11" count="1" selected="0">
            <x v="1"/>
          </reference>
          <reference field="13" count="1">
            <x v="9"/>
          </reference>
        </references>
      </pivotArea>
    </format>
    <format dxfId="75">
      <pivotArea dataOnly="0" labelOnly="1" outline="0" fieldPosition="0">
        <references count="7">
          <reference field="1" count="1" selected="0">
            <x v="93"/>
          </reference>
          <reference field="2" count="1" selected="0">
            <x v="7"/>
          </reference>
          <reference field="3" count="1" selected="0">
            <x v="12"/>
          </reference>
          <reference field="5" count="1" selected="0">
            <x v="110"/>
          </reference>
          <reference field="6" count="1" selected="0">
            <x v="0"/>
          </reference>
          <reference field="11" count="1" selected="0">
            <x v="3"/>
          </reference>
          <reference field="13" count="1">
            <x v="90"/>
          </reference>
        </references>
      </pivotArea>
    </format>
    <format dxfId="73">
      <pivotArea dataOnly="0" labelOnly="1" outline="0" fieldPosition="0">
        <references count="7">
          <reference field="1" count="1" selected="0">
            <x v="33"/>
          </reference>
          <reference field="2" count="1" selected="0">
            <x v="8"/>
          </reference>
          <reference field="3" count="1" selected="0">
            <x v="9"/>
          </reference>
          <reference field="5" count="1" selected="0">
            <x v="1"/>
          </reference>
          <reference field="6" count="1" selected="0">
            <x v="4"/>
          </reference>
          <reference field="11" count="1" selected="0">
            <x v="3"/>
          </reference>
          <reference field="13" count="1">
            <x v="84"/>
          </reference>
        </references>
      </pivotArea>
    </format>
    <format dxfId="71">
      <pivotArea dataOnly="0" labelOnly="1" outline="0" fieldPosition="0">
        <references count="7">
          <reference field="1" count="1" selected="0">
            <x v="26"/>
          </reference>
          <reference field="2" count="1" selected="0">
            <x v="17"/>
          </reference>
          <reference field="3" count="1" selected="0">
            <x v="9"/>
          </reference>
          <reference field="5" count="1" selected="0">
            <x v="60"/>
          </reference>
          <reference field="6" count="1" selected="0">
            <x v="4"/>
          </reference>
          <reference field="11" count="1" selected="0">
            <x v="3"/>
          </reference>
          <reference field="13" count="1">
            <x v="93"/>
          </reference>
        </references>
      </pivotArea>
    </format>
    <format dxfId="69">
      <pivotArea dataOnly="0" labelOnly="1" outline="0" fieldPosition="0">
        <references count="7">
          <reference field="1" count="1" selected="0">
            <x v="56"/>
          </reference>
          <reference field="2" count="1" selected="0">
            <x v="17"/>
          </reference>
          <reference field="3" count="1" selected="0">
            <x v="8"/>
          </reference>
          <reference field="5" count="1" selected="0">
            <x v="33"/>
          </reference>
          <reference field="6" count="1" selected="0">
            <x v="0"/>
          </reference>
          <reference field="11" count="1" selected="0">
            <x v="5"/>
          </reference>
          <reference field="13" count="1">
            <x v="60"/>
          </reference>
        </references>
      </pivotArea>
    </format>
    <format dxfId="67">
      <pivotArea dataOnly="0" labelOnly="1" outline="0" fieldPosition="0">
        <references count="7">
          <reference field="1" count="1" selected="0">
            <x v="1"/>
          </reference>
          <reference field="2" count="1" selected="0">
            <x v="2"/>
          </reference>
          <reference field="3" count="1" selected="0">
            <x v="11"/>
          </reference>
          <reference field="5" count="1" selected="0">
            <x v="75"/>
          </reference>
          <reference field="6" count="1" selected="0">
            <x v="4"/>
          </reference>
          <reference field="11" count="1" selected="0">
            <x v="5"/>
          </reference>
          <reference field="13" count="1">
            <x v="92"/>
          </reference>
        </references>
      </pivotArea>
    </format>
    <format dxfId="66">
      <pivotArea dataOnly="0" labelOnly="1" outline="0" fieldPosition="0">
        <references count="7">
          <reference field="1" count="1" selected="0">
            <x v="89"/>
          </reference>
          <reference field="2" count="1" selected="0">
            <x v="11"/>
          </reference>
          <reference field="3" count="1" selected="0">
            <x v="4"/>
          </reference>
          <reference field="5" count="1" selected="0">
            <x v="103"/>
          </reference>
          <reference field="6" count="1" selected="0">
            <x v="4"/>
          </reference>
          <reference field="11" count="1" selected="0">
            <x v="5"/>
          </reference>
          <reference field="13" count="1">
            <x v="83"/>
          </reference>
        </references>
      </pivotArea>
    </format>
    <format dxfId="64">
      <pivotArea dataOnly="0" labelOnly="1" outline="0" fieldPosition="0">
        <references count="7">
          <reference field="1" count="1" selected="0">
            <x v="52"/>
          </reference>
          <reference field="2" count="1" selected="0">
            <x v="17"/>
          </reference>
          <reference field="3" count="1" selected="0">
            <x v="4"/>
          </reference>
          <reference field="5" count="1" selected="0">
            <x v="119"/>
          </reference>
          <reference field="6" count="1" selected="0">
            <x v="4"/>
          </reference>
          <reference field="11" count="1" selected="0">
            <x v="5"/>
          </reference>
          <reference field="13" count="1">
            <x v="100"/>
          </reference>
        </references>
      </pivotArea>
    </format>
    <format dxfId="62">
      <pivotArea dataOnly="0" labelOnly="1" outline="0" fieldPosition="0">
        <references count="7">
          <reference field="1" count="1" selected="0">
            <x v="74"/>
          </reference>
          <reference field="2" count="1" selected="0">
            <x v="17"/>
          </reference>
          <reference field="3" count="1" selected="0">
            <x v="12"/>
          </reference>
          <reference field="5" count="1" selected="0">
            <x v="93"/>
          </reference>
          <reference field="6" count="1" selected="0">
            <x v="4"/>
          </reference>
          <reference field="11" count="1" selected="0">
            <x v="5"/>
          </reference>
          <reference field="13" count="1">
            <x v="63"/>
          </reference>
        </references>
      </pivotArea>
    </format>
    <format dxfId="60">
      <pivotArea dataOnly="0" labelOnly="1" outline="0" fieldPosition="0">
        <references count="7">
          <reference field="1" count="1" selected="0">
            <x v="29"/>
          </reference>
          <reference field="2" count="1" selected="0">
            <x v="17"/>
          </reference>
          <reference field="3" count="1" selected="0">
            <x v="8"/>
          </reference>
          <reference field="5" count="1" selected="0">
            <x v="32"/>
          </reference>
          <reference field="6" count="1" selected="0">
            <x v="5"/>
          </reference>
          <reference field="11" count="1" selected="0">
            <x v="5"/>
          </reference>
          <reference field="13" count="1">
            <x v="8"/>
          </reference>
        </references>
      </pivotArea>
    </format>
    <format dxfId="58">
      <pivotArea dataOnly="0" labelOnly="1" outline="0" fieldPosition="0">
        <references count="7">
          <reference field="1" count="1" selected="0">
            <x v="38"/>
          </reference>
          <reference field="2" count="1" selected="0">
            <x v="17"/>
          </reference>
          <reference field="3" count="1" selected="0">
            <x v="12"/>
          </reference>
          <reference field="5" count="1" selected="0">
            <x v="37"/>
          </reference>
          <reference field="6" count="1" selected="0">
            <x v="6"/>
          </reference>
          <reference field="11" count="1" selected="0">
            <x v="5"/>
          </reference>
          <reference field="13" count="1">
            <x v="10"/>
          </reference>
        </references>
      </pivotArea>
    </format>
    <format dxfId="56">
      <pivotArea dataOnly="0" labelOnly="1" outline="0" fieldPosition="0">
        <references count="7">
          <reference field="1" count="1" selected="0">
            <x v="47"/>
          </reference>
          <reference field="2" count="1" selected="0">
            <x v="17"/>
          </reference>
          <reference field="3" count="1" selected="0">
            <x v="4"/>
          </reference>
          <reference field="5" count="1" selected="0">
            <x v="109"/>
          </reference>
          <reference field="6" count="1" selected="0">
            <x v="17"/>
          </reference>
          <reference field="11" count="1" selected="0">
            <x v="5"/>
          </reference>
          <reference field="13" count="1">
            <x v="89"/>
          </reference>
        </references>
      </pivotArea>
    </format>
    <format dxfId="54">
      <pivotArea dataOnly="0" labelOnly="1" outline="0" fieldPosition="0">
        <references count="7">
          <reference field="1" count="1" selected="0">
            <x v="31"/>
          </reference>
          <reference field="2" count="1" selected="0">
            <x v="17"/>
          </reference>
          <reference field="3" count="1" selected="0">
            <x v="5"/>
          </reference>
          <reference field="5" count="1" selected="0">
            <x v="39"/>
          </reference>
          <reference field="6" count="1" selected="0">
            <x v="0"/>
          </reference>
          <reference field="11" count="1" selected="0">
            <x v="7"/>
          </reference>
          <reference field="13" count="1">
            <x v="21"/>
          </reference>
        </references>
      </pivotArea>
    </format>
    <format dxfId="52">
      <pivotArea dataOnly="0" labelOnly="1" outline="0" fieldPosition="0">
        <references count="7">
          <reference field="1" count="1" selected="0">
            <x v="69"/>
          </reference>
          <reference field="2" count="1" selected="0">
            <x v="17"/>
          </reference>
          <reference field="3" count="1" selected="0">
            <x v="12"/>
          </reference>
          <reference field="5" count="1" selected="0">
            <x v="88"/>
          </reference>
          <reference field="6" count="1" selected="0">
            <x v="8"/>
          </reference>
          <reference field="11" count="1" selected="0">
            <x v="7"/>
          </reference>
          <reference field="13" count="1">
            <x v="67"/>
          </reference>
        </references>
      </pivotArea>
    </format>
    <format dxfId="51">
      <pivotArea dataOnly="0" labelOnly="1" outline="0" fieldPosition="0">
        <references count="7">
          <reference field="1" count="1" selected="0">
            <x v="60"/>
          </reference>
          <reference field="2" count="1" selected="0">
            <x v="6"/>
          </reference>
          <reference field="3" count="1" selected="0">
            <x v="7"/>
          </reference>
          <reference field="5" count="1" selected="0">
            <x v="113"/>
          </reference>
          <reference field="6" count="1" selected="0">
            <x v="11"/>
          </reference>
          <reference field="11" count="1" selected="0">
            <x v="7"/>
          </reference>
          <reference field="13" count="1">
            <x v="94"/>
          </reference>
        </references>
      </pivotArea>
    </format>
    <format dxfId="49">
      <pivotArea dataOnly="0" labelOnly="1" outline="0" fieldPosition="0">
        <references count="7">
          <reference field="1" count="1" selected="0">
            <x v="4"/>
          </reference>
          <reference field="2" count="1" selected="0">
            <x v="1"/>
          </reference>
          <reference field="3" count="1" selected="0">
            <x v="12"/>
          </reference>
          <reference field="5" count="1" selected="0">
            <x v="86"/>
          </reference>
          <reference field="6" count="1" selected="0">
            <x v="12"/>
          </reference>
          <reference field="11" count="1" selected="0">
            <x v="7"/>
          </reference>
          <reference field="13" count="1">
            <x v="65"/>
          </reference>
        </references>
      </pivotArea>
    </format>
    <format dxfId="47">
      <pivotArea dataOnly="0" labelOnly="1" outline="0" fieldPosition="0">
        <references count="7">
          <reference field="1" count="1" selected="0">
            <x v="36"/>
          </reference>
          <reference field="2" count="1" selected="0">
            <x v="17"/>
          </reference>
          <reference field="3" count="1" selected="0">
            <x v="7"/>
          </reference>
          <reference field="5" count="1" selected="0">
            <x v="81"/>
          </reference>
          <reference field="6" count="1" selected="0">
            <x v="9"/>
          </reference>
          <reference field="11" count="1" selected="0">
            <x v="9"/>
          </reference>
          <reference field="13" count="1">
            <x v="26"/>
          </reference>
        </references>
      </pivotArea>
    </format>
    <format dxfId="45">
      <pivotArea dataOnly="0" labelOnly="1" outline="0" fieldPosition="0">
        <references count="7">
          <reference field="1" count="1" selected="0">
            <x v="36"/>
          </reference>
          <reference field="2" count="1" selected="0">
            <x v="17"/>
          </reference>
          <reference field="3" count="1" selected="0">
            <x v="7"/>
          </reference>
          <reference field="5" count="1" selected="0">
            <x v="82"/>
          </reference>
          <reference field="6" count="1" selected="0">
            <x v="10"/>
          </reference>
          <reference field="11" count="1" selected="0">
            <x v="9"/>
          </reference>
          <reference field="13" count="1">
            <x v="40"/>
          </reference>
        </references>
      </pivotArea>
    </format>
    <format dxfId="43">
      <pivotArea dataOnly="0" labelOnly="1" outline="0" fieldPosition="0">
        <references count="7">
          <reference field="1" count="1" selected="0">
            <x v="5"/>
          </reference>
          <reference field="2" count="1" selected="0">
            <x v="17"/>
          </reference>
          <reference field="3" count="1" selected="0">
            <x v="12"/>
          </reference>
          <reference field="5" count="1" selected="0">
            <x v="24"/>
          </reference>
          <reference field="6" count="1" selected="0">
            <x v="0"/>
          </reference>
          <reference field="11" count="1" selected="0">
            <x v="10"/>
          </reference>
          <reference field="13" count="1">
            <x v="64"/>
          </reference>
        </references>
      </pivotArea>
    </format>
    <format dxfId="41">
      <pivotArea dataOnly="0" labelOnly="1" outline="0" fieldPosition="0">
        <references count="7">
          <reference field="1" count="1" selected="0">
            <x v="40"/>
          </reference>
          <reference field="2" count="1" selected="0">
            <x v="17"/>
          </reference>
          <reference field="3" count="1" selected="0">
            <x v="5"/>
          </reference>
          <reference field="5" count="1" selected="0">
            <x v="41"/>
          </reference>
          <reference field="6" count="1" selected="0">
            <x v="4"/>
          </reference>
          <reference field="11" count="1" selected="0">
            <x v="10"/>
          </reference>
          <reference field="13" count="1">
            <x v="9"/>
          </reference>
        </references>
      </pivotArea>
    </format>
    <format dxfId="39">
      <pivotArea dataOnly="0" labelOnly="1" outline="0" fieldPosition="0">
        <references count="7">
          <reference field="1" count="1" selected="0">
            <x v="41"/>
          </reference>
          <reference field="2" count="1" selected="0">
            <x v="17"/>
          </reference>
          <reference field="3" count="1" selected="0">
            <x v="5"/>
          </reference>
          <reference field="5" count="1" selected="0">
            <x v="41"/>
          </reference>
          <reference field="6" count="1" selected="0">
            <x v="4"/>
          </reference>
          <reference field="11" count="1" selected="0">
            <x v="10"/>
          </reference>
          <reference field="13" count="1">
            <x v="9"/>
          </reference>
        </references>
      </pivotArea>
    </format>
    <format dxfId="37">
      <pivotArea dataOnly="0" labelOnly="1" outline="0" fieldPosition="0">
        <references count="7">
          <reference field="1" count="1" selected="0">
            <x v="42"/>
          </reference>
          <reference field="2" count="1" selected="0">
            <x v="17"/>
          </reference>
          <reference field="3" count="1" selected="0">
            <x v="5"/>
          </reference>
          <reference field="5" count="1" selected="0">
            <x v="41"/>
          </reference>
          <reference field="6" count="1" selected="0">
            <x v="4"/>
          </reference>
          <reference field="11" count="1" selected="0">
            <x v="10"/>
          </reference>
          <reference field="13" count="1">
            <x v="9"/>
          </reference>
        </references>
      </pivotArea>
    </format>
    <format dxfId="35">
      <pivotArea dataOnly="0" labelOnly="1" outline="0" fieldPosition="0">
        <references count="7">
          <reference field="1" count="1" selected="0">
            <x v="87"/>
          </reference>
          <reference field="2" count="1" selected="0">
            <x v="17"/>
          </reference>
          <reference field="3" count="1" selected="0">
            <x v="12"/>
          </reference>
          <reference field="5" count="1" selected="0">
            <x v="99"/>
          </reference>
          <reference field="6" count="1" selected="0">
            <x v="4"/>
          </reference>
          <reference field="11" count="1" selected="0">
            <x v="10"/>
          </reference>
          <reference field="13" count="1">
            <x v="102"/>
          </reference>
        </references>
      </pivotArea>
    </format>
    <format dxfId="33">
      <pivotArea dataOnly="0" labelOnly="1" outline="0" fieldPosition="0">
        <references count="7">
          <reference field="1" count="1" selected="0">
            <x v="76"/>
          </reference>
          <reference field="2" count="1" selected="0">
            <x v="17"/>
          </reference>
          <reference field="3" count="1" selected="0">
            <x v="12"/>
          </reference>
          <reference field="5" count="1" selected="0">
            <x v="22"/>
          </reference>
          <reference field="6" count="1" selected="0">
            <x v="13"/>
          </reference>
          <reference field="11" count="1" selected="0">
            <x v="12"/>
          </reference>
          <reference field="13" count="1">
            <x v="87"/>
          </reference>
        </references>
      </pivotArea>
    </format>
    <format dxfId="32">
      <pivotArea dataOnly="0" labelOnly="1" outline="0" fieldPosition="0">
        <references count="7">
          <reference field="1" count="1" selected="0">
            <x v="77"/>
          </reference>
          <reference field="2" count="1" selected="0">
            <x v="4"/>
          </reference>
          <reference field="3" count="1" selected="0">
            <x v="12"/>
          </reference>
          <reference field="5" count="1" selected="0">
            <x v="95"/>
          </reference>
          <reference field="6" count="1" selected="0">
            <x v="14"/>
          </reference>
          <reference field="11" count="1" selected="0">
            <x v="12"/>
          </reference>
          <reference field="13" count="1">
            <x v="74"/>
          </reference>
        </references>
      </pivotArea>
    </format>
    <format dxfId="31">
      <pivotArea dataOnly="0" labelOnly="1" outline="0" fieldPosition="0">
        <references count="7">
          <reference field="1" count="1" selected="0">
            <x v="45"/>
          </reference>
          <reference field="2" count="1" selected="0">
            <x v="3"/>
          </reference>
          <reference field="3" count="1" selected="0">
            <x v="4"/>
          </reference>
          <reference field="5" count="1" selected="0">
            <x v="51"/>
          </reference>
          <reference field="6" count="1" selected="0">
            <x v="0"/>
          </reference>
          <reference field="11" count="1" selected="0">
            <x v="15"/>
          </reference>
          <reference field="13" count="1">
            <x v="101"/>
          </reference>
        </references>
      </pivotArea>
    </format>
    <format dxfId="30">
      <pivotArea dataOnly="0" labelOnly="1" outline="0" fieldPosition="0">
        <references count="7">
          <reference field="1" count="1" selected="0">
            <x v="9"/>
          </reference>
          <reference field="2" count="1" selected="0">
            <x v="17"/>
          </reference>
          <reference field="3" count="1" selected="0">
            <x v="5"/>
          </reference>
          <reference field="5" count="1" selected="0">
            <x v="97"/>
          </reference>
          <reference field="6" count="1" selected="0">
            <x v="0"/>
          </reference>
          <reference field="11" count="1" selected="0">
            <x v="15"/>
          </reference>
          <reference field="13" count="1">
            <x v="78"/>
          </reference>
        </references>
      </pivotArea>
    </format>
    <format dxfId="28">
      <pivotArea dataOnly="0" labelOnly="1" outline="0" fieldPosition="0">
        <references count="7">
          <reference field="1" count="1" selected="0">
            <x v="79"/>
          </reference>
          <reference field="2" count="1" selected="0">
            <x v="17"/>
          </reference>
          <reference field="3" count="1" selected="0">
            <x v="5"/>
          </reference>
          <reference field="5" count="1" selected="0">
            <x v="27"/>
          </reference>
          <reference field="6" count="1" selected="0">
            <x v="0"/>
          </reference>
          <reference field="11" count="1" selected="0">
            <x v="15"/>
          </reference>
          <reference field="13" count="1">
            <x v="79"/>
          </reference>
        </references>
      </pivotArea>
    </format>
    <format dxfId="26">
      <pivotArea dataOnly="0" labelOnly="1" outline="0" fieldPosition="0">
        <references count="7">
          <reference field="1" count="1" selected="0">
            <x v="10"/>
          </reference>
          <reference field="2" count="1" selected="0">
            <x v="17"/>
          </reference>
          <reference field="3" count="1" selected="0">
            <x v="5"/>
          </reference>
          <reference field="5" count="1" selected="0">
            <x v="100"/>
          </reference>
          <reference field="6" count="1" selected="0">
            <x v="16"/>
          </reference>
          <reference field="11" count="1" selected="0">
            <x v="15"/>
          </reference>
          <reference field="13" count="1">
            <x v="80"/>
          </reference>
        </references>
      </pivotArea>
    </format>
    <format dxfId="24">
      <pivotArea dataOnly="0" labelOnly="1" outline="0" fieldPosition="0">
        <references count="7">
          <reference field="1" count="1" selected="0">
            <x v="45"/>
          </reference>
          <reference field="2" count="1" selected="0">
            <x v="17"/>
          </reference>
          <reference field="3" count="1" selected="0">
            <x v="4"/>
          </reference>
          <reference field="5" count="1" selected="0">
            <x v="118"/>
          </reference>
          <reference field="6" count="1" selected="0">
            <x v="0"/>
          </reference>
          <reference field="11" count="1" selected="0">
            <x v="17"/>
          </reference>
          <reference field="13" count="1">
            <x v="99"/>
          </reference>
        </references>
      </pivotArea>
    </format>
    <format dxfId="23">
      <pivotArea dataOnly="0" labelOnly="1" outline="0" fieldPosition="0">
        <references count="7">
          <reference field="1" count="1" selected="0">
            <x v="24"/>
          </reference>
          <reference field="2" count="1" selected="0">
            <x v="11"/>
          </reference>
          <reference field="3" count="1" selected="0">
            <x v="4"/>
          </reference>
          <reference field="5" count="1" selected="0">
            <x v="120"/>
          </reference>
          <reference field="6" count="1" selected="0">
            <x v="3"/>
          </reference>
          <reference field="11" count="1" selected="0">
            <x v="17"/>
          </reference>
          <reference field="13" count="1">
            <x v="55"/>
          </reference>
        </references>
      </pivotArea>
    </format>
    <format dxfId="22">
      <pivotArea dataOnly="0" labelOnly="1" outline="0" fieldPosition="0">
        <references count="7">
          <reference field="1" count="1" selected="0">
            <x v="49"/>
          </reference>
          <reference field="2" count="1" selected="0">
            <x v="11"/>
          </reference>
          <reference field="3" count="1" selected="0">
            <x v="4"/>
          </reference>
          <reference field="5" count="1" selected="0">
            <x v="102"/>
          </reference>
          <reference field="6" count="1" selected="0">
            <x v="4"/>
          </reference>
          <reference field="11" count="1" selected="0">
            <x v="17"/>
          </reference>
          <reference field="13" count="1">
            <x v="104"/>
          </reference>
        </references>
      </pivotArea>
    </format>
    <format dxfId="21">
      <pivotArea dataOnly="0" labelOnly="1" outline="0" fieldPosition="0">
        <references count="7">
          <reference field="1" count="1" selected="0">
            <x v="48"/>
          </reference>
          <reference field="2" count="1" selected="0">
            <x v="17"/>
          </reference>
          <reference field="3" count="1" selected="0">
            <x v="4"/>
          </reference>
          <reference field="5" count="1" selected="0">
            <x v="56"/>
          </reference>
          <reference field="6" count="1" selected="0">
            <x v="4"/>
          </reference>
          <reference field="11" count="1" selected="0">
            <x v="17"/>
          </reference>
          <reference field="13" count="1">
            <x v="103"/>
          </reference>
        </references>
      </pivotArea>
    </format>
    <format dxfId="20">
      <pivotArea dataOnly="0" labelOnly="1" outline="0" fieldPosition="0">
        <references count="7">
          <reference field="1" count="1" selected="0">
            <x v="80"/>
          </reference>
          <reference field="2" count="1" selected="0">
            <x v="17"/>
          </reference>
          <reference field="3" count="1" selected="0">
            <x v="5"/>
          </reference>
          <reference field="5" count="1" selected="0">
            <x v="96"/>
          </reference>
          <reference field="6" count="1" selected="0">
            <x v="15"/>
          </reference>
          <reference field="11" count="1" selected="0">
            <x v="17"/>
          </reference>
          <reference field="13" count="1">
            <x v="81"/>
          </reference>
        </references>
      </pivotArea>
    </format>
    <format dxfId="18">
      <pivotArea dataOnly="0" labelOnly="1" outline="0" fieldPosition="0">
        <references count="7">
          <reference field="1" count="1" selected="0">
            <x v="71"/>
          </reference>
          <reference field="2" count="1" selected="0">
            <x v="17"/>
          </reference>
          <reference field="3" count="1" selected="0">
            <x v="7"/>
          </reference>
          <reference field="5" count="1" selected="0">
            <x v="91"/>
          </reference>
          <reference field="6" count="1" selected="0">
            <x v="0"/>
          </reference>
          <reference field="11" count="1" selected="0">
            <x v="20"/>
          </reference>
          <reference field="13" count="1">
            <x v="69"/>
          </reference>
        </references>
      </pivotArea>
    </format>
    <format dxfId="16">
      <pivotArea dataOnly="0" labelOnly="1" outline="0" fieldPosition="0">
        <references count="7">
          <reference field="1" count="1" selected="0">
            <x v="2"/>
          </reference>
          <reference field="2" count="1" selected="0">
            <x v="5"/>
          </reference>
          <reference field="3" count="1" selected="0">
            <x v="4"/>
          </reference>
          <reference field="5" count="1" selected="0">
            <x v="77"/>
          </reference>
          <reference field="6" count="1" selected="0">
            <x v="3"/>
          </reference>
          <reference field="11" count="1" selected="0">
            <x v="20"/>
          </reference>
          <reference field="13" count="1">
            <x v="56"/>
          </reference>
        </references>
      </pivotArea>
    </format>
    <format dxfId="14">
      <pivotArea dataOnly="0" labelOnly="1" outline="0" fieldPosition="0">
        <references count="7">
          <reference field="1" count="1" selected="0">
            <x v="45"/>
          </reference>
          <reference field="2" count="1" selected="0">
            <x v="3"/>
          </reference>
          <reference field="3" count="1" selected="0">
            <x v="4"/>
          </reference>
          <reference field="5" count="1" selected="0">
            <x v="53"/>
          </reference>
          <reference field="6" count="1" selected="0">
            <x v="0"/>
          </reference>
          <reference field="11" count="1" selected="0">
            <x v="22"/>
          </reference>
          <reference field="13" count="1">
            <x v="52"/>
          </reference>
        </references>
      </pivotArea>
    </format>
    <format dxfId="12">
      <pivotArea dataOnly="0" labelOnly="1" outline="0" fieldPosition="0">
        <references count="7">
          <reference field="1" count="1" selected="0">
            <x v="54"/>
          </reference>
          <reference field="2" count="1" selected="0">
            <x v="17"/>
          </reference>
          <reference field="3" count="1" selected="0">
            <x v="9"/>
          </reference>
          <reference field="5" count="1" selected="0">
            <x v="72"/>
          </reference>
          <reference field="6" count="1" selected="0">
            <x v="0"/>
          </reference>
          <reference field="11" count="1" selected="0">
            <x v="22"/>
          </reference>
          <reference field="13" count="1">
            <x v="48"/>
          </reference>
        </references>
      </pivotArea>
    </format>
    <format dxfId="10">
      <pivotArea dataOnly="0" labelOnly="1" outline="0" fieldPosition="0">
        <references count="7">
          <reference field="1" count="1" selected="0">
            <x v="55"/>
          </reference>
          <reference field="2" count="1" selected="0">
            <x v="17"/>
          </reference>
          <reference field="3" count="1" selected="0">
            <x v="9"/>
          </reference>
          <reference field="5" count="1" selected="0">
            <x v="73"/>
          </reference>
          <reference field="6" count="1" selected="0">
            <x v="0"/>
          </reference>
          <reference field="11" count="1" selected="0">
            <x v="22"/>
          </reference>
          <reference field="13" count="1">
            <x v="9"/>
          </reference>
        </references>
      </pivotArea>
    </format>
    <format dxfId="8">
      <pivotArea dataOnly="0" labelOnly="1" outline="0" fieldPosition="0">
        <references count="7">
          <reference field="1" count="1" selected="0">
            <x v="63"/>
          </reference>
          <reference field="2" count="1" selected="0">
            <x v="17"/>
          </reference>
          <reference field="3" count="1" selected="0">
            <x v="9"/>
          </reference>
          <reference field="5" count="1" selected="0">
            <x v="71"/>
          </reference>
          <reference field="6" count="1" selected="0">
            <x v="0"/>
          </reference>
          <reference field="11" count="1" selected="0">
            <x v="22"/>
          </reference>
          <reference field="13" count="1">
            <x v="47"/>
          </reference>
        </references>
      </pivotArea>
    </format>
    <format dxfId="6">
      <pivotArea dataOnly="0" labelOnly="1" outline="0" fieldPosition="0">
        <references count="7">
          <reference field="1" count="1" selected="0">
            <x v="66"/>
          </reference>
          <reference field="2" count="1" selected="0">
            <x v="12"/>
          </reference>
          <reference field="3" count="1" selected="0">
            <x v="3"/>
          </reference>
          <reference field="5" count="1" selected="0">
            <x v="115"/>
          </reference>
          <reference field="6" count="1" selected="0">
            <x v="0"/>
          </reference>
          <reference field="11" count="1" selected="0">
            <x v="24"/>
          </reference>
          <reference field="13" count="1">
            <x v="96"/>
          </reference>
        </references>
      </pivotArea>
    </format>
    <format dxfId="4">
      <pivotArea dataOnly="0" labelOnly="1" outline="0" fieldPosition="0">
        <references count="7">
          <reference field="1" count="1" selected="0">
            <x v="65"/>
          </reference>
          <reference field="2" count="1" selected="0">
            <x v="10"/>
          </reference>
          <reference field="3" count="1" selected="0">
            <x v="4"/>
          </reference>
          <reference field="5" count="1" selected="0">
            <x v="44"/>
          </reference>
          <reference field="6" count="1" selected="0">
            <x v="4"/>
          </reference>
          <reference field="11" count="1" selected="0">
            <x v="24"/>
          </reference>
          <reference field="13" count="1">
            <x v="91"/>
          </reference>
        </references>
      </pivotArea>
    </format>
    <format dxfId="2">
      <pivotArea dataOnly="0" labelOnly="1" outline="0" fieldPosition="0">
        <references count="7">
          <reference field="1" count="1" selected="0">
            <x v="43"/>
          </reference>
          <reference field="2" count="1" selected="0">
            <x v="17"/>
          </reference>
          <reference field="3" count="1" selected="0">
            <x v="5"/>
          </reference>
          <reference field="5" count="1" selected="0">
            <x v="41"/>
          </reference>
          <reference field="6" count="1" selected="0">
            <x v="4"/>
          </reference>
          <reference field="11" count="1" selected="0">
            <x v="24"/>
          </reference>
          <reference field="13" count="1">
            <x v="9"/>
          </reference>
        </references>
      </pivotArea>
    </format>
    <format dxfId="1">
      <pivotArea dataOnly="0" labelOnly="1" outline="0" fieldPosition="0">
        <references count="7">
          <reference field="1" count="1" selected="0">
            <x v="44"/>
          </reference>
          <reference field="2" count="1" selected="0">
            <x v="17"/>
          </reference>
          <reference field="3" count="1" selected="0">
            <x v="5"/>
          </reference>
          <reference field="5" count="1" selected="0">
            <x v="41"/>
          </reference>
          <reference field="6" count="1" selected="0">
            <x v="4"/>
          </reference>
          <reference field="11" count="1" selected="0">
            <x v="24"/>
          </reference>
          <reference field="13" count="1">
            <x v="9"/>
          </reference>
        </references>
      </pivotArea>
    </format>
    <format dxfId="0">
      <pivotArea dataOnly="0" labelOnly="1" outline="0" fieldPosition="0">
        <references count="7">
          <reference field="1" count="1" selected="0">
            <x v="83"/>
          </reference>
          <reference field="2" count="1" selected="0">
            <x v="18"/>
          </reference>
          <reference field="3" count="1" selected="0">
            <x v="4"/>
          </reference>
          <reference field="5" count="1" selected="0">
            <x v="14"/>
          </reference>
          <reference field="6" count="1" selected="0">
            <x v="19"/>
          </reference>
          <reference field="11" count="1" selected="0">
            <x v="24"/>
          </reference>
          <reference field="13" count="1">
            <x v="35"/>
          </reference>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7.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2054D-11E3-43E0-A56D-CB9229E26EBC}">
  <sheetPr>
    <tabColor theme="4" tint="0.59999389629810485"/>
    <pageSetUpPr fitToPage="1"/>
  </sheetPr>
  <dimension ref="A1:E39"/>
  <sheetViews>
    <sheetView workbookViewId="0">
      <selection activeCell="B28" sqref="B28"/>
    </sheetView>
  </sheetViews>
  <sheetFormatPr defaultRowHeight="15" x14ac:dyDescent="0.25"/>
  <cols>
    <col min="1" max="1" width="23" customWidth="1"/>
    <col min="2" max="2" width="49.7109375" style="6" customWidth="1"/>
    <col min="3" max="3" width="70.85546875" style="6" customWidth="1"/>
    <col min="4" max="4" width="101" style="6" bestFit="1" customWidth="1"/>
    <col min="5" max="5" width="30.5703125" bestFit="1" customWidth="1"/>
  </cols>
  <sheetData>
    <row r="1" spans="1:5" x14ac:dyDescent="0.25">
      <c r="A1" s="36" t="s">
        <v>2</v>
      </c>
      <c r="B1" s="39" t="s">
        <v>20</v>
      </c>
      <c r="C1" s="44"/>
    </row>
    <row r="3" spans="1:5" x14ac:dyDescent="0.25">
      <c r="A3" s="36" t="s">
        <v>8</v>
      </c>
      <c r="B3" s="36" t="s">
        <v>1</v>
      </c>
      <c r="C3" s="36" t="s">
        <v>3</v>
      </c>
      <c r="D3" s="36" t="s">
        <v>19</v>
      </c>
      <c r="E3" s="35" t="s">
        <v>80</v>
      </c>
    </row>
    <row r="4" spans="1:5" x14ac:dyDescent="0.25">
      <c r="A4" s="35" t="s">
        <v>17</v>
      </c>
      <c r="B4" s="64" t="s">
        <v>112</v>
      </c>
      <c r="C4" s="35" t="s">
        <v>138</v>
      </c>
      <c r="D4" s="35" t="s">
        <v>137</v>
      </c>
      <c r="E4" s="48">
        <v>15354000</v>
      </c>
    </row>
    <row r="5" spans="1:5" x14ac:dyDescent="0.25">
      <c r="A5" s="35"/>
      <c r="B5" s="64" t="s">
        <v>21</v>
      </c>
      <c r="C5" s="35" t="s">
        <v>262</v>
      </c>
      <c r="D5" s="35" t="s">
        <v>141</v>
      </c>
      <c r="E5" s="48">
        <v>1334000</v>
      </c>
    </row>
    <row r="6" spans="1:5" x14ac:dyDescent="0.25">
      <c r="A6" s="35"/>
      <c r="B6" s="35" t="s">
        <v>81</v>
      </c>
      <c r="C6" s="35" t="s">
        <v>113</v>
      </c>
      <c r="D6" s="35" t="s">
        <v>270</v>
      </c>
      <c r="E6" s="48">
        <v>935000</v>
      </c>
    </row>
    <row r="7" spans="1:5" x14ac:dyDescent="0.25">
      <c r="A7" s="35"/>
      <c r="B7" s="35"/>
      <c r="C7" s="35" t="s">
        <v>116</v>
      </c>
      <c r="D7" s="35" t="s">
        <v>139</v>
      </c>
      <c r="E7" s="48">
        <v>1508000</v>
      </c>
    </row>
    <row r="8" spans="1:5" x14ac:dyDescent="0.25">
      <c r="A8" s="35"/>
      <c r="B8" s="35"/>
      <c r="C8" s="35" t="s">
        <v>255</v>
      </c>
      <c r="D8" s="35" t="s">
        <v>264</v>
      </c>
      <c r="E8" s="48">
        <v>1900000</v>
      </c>
    </row>
    <row r="9" spans="1:5" x14ac:dyDescent="0.25">
      <c r="A9" s="35"/>
      <c r="B9" s="35"/>
      <c r="C9" s="35" t="s">
        <v>251</v>
      </c>
      <c r="D9" s="35" t="s">
        <v>268</v>
      </c>
      <c r="E9" s="48">
        <v>1200000</v>
      </c>
    </row>
    <row r="10" spans="1:5" x14ac:dyDescent="0.25">
      <c r="A10" s="35"/>
      <c r="B10" s="35" t="s">
        <v>117</v>
      </c>
      <c r="C10" s="35" t="s">
        <v>279</v>
      </c>
      <c r="D10" s="35" t="s">
        <v>280</v>
      </c>
      <c r="E10" s="48">
        <v>22000000</v>
      </c>
    </row>
    <row r="11" spans="1:5" x14ac:dyDescent="0.25">
      <c r="A11" s="35"/>
      <c r="B11" s="35" t="s">
        <v>120</v>
      </c>
      <c r="C11" s="35" t="s">
        <v>118</v>
      </c>
      <c r="D11" s="35" t="s">
        <v>281</v>
      </c>
      <c r="E11" s="48">
        <v>2472000</v>
      </c>
    </row>
    <row r="12" spans="1:5" x14ac:dyDescent="0.25">
      <c r="A12" s="35"/>
      <c r="B12" s="35" t="s">
        <v>121</v>
      </c>
      <c r="C12" s="35" t="s">
        <v>203</v>
      </c>
      <c r="D12" s="35" t="s">
        <v>219</v>
      </c>
      <c r="E12" s="48">
        <v>666000</v>
      </c>
    </row>
    <row r="13" spans="1:5" x14ac:dyDescent="0.25">
      <c r="A13" s="35"/>
      <c r="B13" s="35" t="s">
        <v>119</v>
      </c>
      <c r="C13" s="35" t="s">
        <v>282</v>
      </c>
      <c r="D13" s="35" t="s">
        <v>283</v>
      </c>
      <c r="E13" s="48">
        <v>8640000</v>
      </c>
    </row>
    <row r="14" spans="1:5" x14ac:dyDescent="0.25">
      <c r="A14" s="35"/>
      <c r="B14" s="35" t="s">
        <v>132</v>
      </c>
      <c r="C14" s="35" t="s">
        <v>82</v>
      </c>
      <c r="D14" s="35" t="s">
        <v>253</v>
      </c>
      <c r="E14" s="48">
        <v>24000000</v>
      </c>
    </row>
    <row r="15" spans="1:5" x14ac:dyDescent="0.25">
      <c r="A15" s="35"/>
      <c r="B15" s="35" t="s">
        <v>193</v>
      </c>
      <c r="C15" s="35" t="s">
        <v>23</v>
      </c>
      <c r="D15" s="35" t="s">
        <v>122</v>
      </c>
      <c r="E15" s="48">
        <v>0</v>
      </c>
    </row>
    <row r="16" spans="1:5" x14ac:dyDescent="0.25">
      <c r="A16" s="35"/>
      <c r="B16" s="35" t="s">
        <v>202</v>
      </c>
      <c r="C16" s="35" t="s">
        <v>204</v>
      </c>
      <c r="D16" s="35" t="s">
        <v>205</v>
      </c>
      <c r="E16" s="48">
        <v>6150000</v>
      </c>
    </row>
    <row r="17" spans="1:5" x14ac:dyDescent="0.25">
      <c r="A17" s="35"/>
      <c r="B17" s="35"/>
      <c r="C17" s="35"/>
      <c r="D17" s="35"/>
      <c r="E17" s="48"/>
    </row>
    <row r="18" spans="1:5" x14ac:dyDescent="0.25">
      <c r="A18" s="35" t="s">
        <v>63</v>
      </c>
      <c r="B18" s="35"/>
      <c r="C18" s="35"/>
      <c r="D18" s="35"/>
      <c r="E18" s="48">
        <v>86159000</v>
      </c>
    </row>
    <row r="19" spans="1:5" x14ac:dyDescent="0.25">
      <c r="B19"/>
      <c r="C19"/>
      <c r="D19"/>
    </row>
    <row r="20" spans="1:5" x14ac:dyDescent="0.25">
      <c r="B20"/>
      <c r="C20"/>
      <c r="D20"/>
    </row>
    <row r="21" spans="1:5" x14ac:dyDescent="0.25">
      <c r="D21"/>
    </row>
    <row r="22" spans="1:5" x14ac:dyDescent="0.25">
      <c r="A22" t="s">
        <v>64</v>
      </c>
      <c r="B22"/>
      <c r="C22"/>
      <c r="D22"/>
    </row>
    <row r="23" spans="1:5" ht="21" x14ac:dyDescent="0.35">
      <c r="A23" s="45" t="s">
        <v>65</v>
      </c>
      <c r="B23" s="45" t="s">
        <v>66</v>
      </c>
      <c r="C23" s="46" t="s">
        <v>89</v>
      </c>
      <c r="D23"/>
    </row>
    <row r="24" spans="1:5" ht="21" x14ac:dyDescent="0.35">
      <c r="A24" s="45" t="s">
        <v>65</v>
      </c>
      <c r="B24" s="47" t="s">
        <v>60</v>
      </c>
      <c r="C24" s="46" t="s">
        <v>91</v>
      </c>
      <c r="D24"/>
    </row>
    <row r="25" spans="1:5" ht="21" x14ac:dyDescent="0.35">
      <c r="A25" s="45" t="s">
        <v>65</v>
      </c>
      <c r="B25" s="47" t="s">
        <v>61</v>
      </c>
      <c r="C25" s="46" t="s">
        <v>90</v>
      </c>
      <c r="D25"/>
    </row>
    <row r="26" spans="1:5" ht="21" x14ac:dyDescent="0.35">
      <c r="A26" s="45" t="s">
        <v>65</v>
      </c>
      <c r="B26" s="45" t="s">
        <v>67</v>
      </c>
      <c r="C26" s="46" t="s">
        <v>93</v>
      </c>
      <c r="D26"/>
    </row>
    <row r="27" spans="1:5" ht="21" x14ac:dyDescent="0.35">
      <c r="A27" s="45" t="s">
        <v>65</v>
      </c>
      <c r="B27" s="45" t="s">
        <v>68</v>
      </c>
      <c r="C27" s="46" t="s">
        <v>78</v>
      </c>
      <c r="D27"/>
    </row>
    <row r="28" spans="1:5" ht="21" x14ac:dyDescent="0.35">
      <c r="A28" s="45" t="s">
        <v>69</v>
      </c>
      <c r="B28" s="45" t="s">
        <v>70</v>
      </c>
      <c r="C28" s="46" t="s">
        <v>79</v>
      </c>
      <c r="D28"/>
    </row>
    <row r="29" spans="1:5" ht="21" x14ac:dyDescent="0.35">
      <c r="A29" s="45" t="s">
        <v>65</v>
      </c>
      <c r="B29" s="47" t="s">
        <v>59</v>
      </c>
      <c r="C29" s="46" t="s">
        <v>92</v>
      </c>
      <c r="D29"/>
    </row>
    <row r="30" spans="1:5" x14ac:dyDescent="0.25">
      <c r="B30"/>
      <c r="C30"/>
      <c r="D30"/>
    </row>
    <row r="31" spans="1:5" ht="21" x14ac:dyDescent="0.25">
      <c r="B31" s="50" t="s">
        <v>94</v>
      </c>
      <c r="C31"/>
      <c r="D31"/>
    </row>
    <row r="32" spans="1:5" x14ac:dyDescent="0.25">
      <c r="B32"/>
      <c r="C32"/>
      <c r="D32"/>
    </row>
    <row r="33" spans="2:4" x14ac:dyDescent="0.25">
      <c r="B33"/>
      <c r="C33"/>
      <c r="D33"/>
    </row>
    <row r="34" spans="2:4" x14ac:dyDescent="0.25">
      <c r="B34"/>
      <c r="C34"/>
      <c r="D34"/>
    </row>
    <row r="35" spans="2:4" x14ac:dyDescent="0.25">
      <c r="B35"/>
      <c r="C35"/>
      <c r="D35"/>
    </row>
    <row r="36" spans="2:4" x14ac:dyDescent="0.25">
      <c r="B36"/>
      <c r="C36"/>
      <c r="D36"/>
    </row>
    <row r="37" spans="2:4" x14ac:dyDescent="0.25">
      <c r="B37"/>
      <c r="C37"/>
      <c r="D37"/>
    </row>
    <row r="38" spans="2:4" x14ac:dyDescent="0.25">
      <c r="B38"/>
      <c r="C38"/>
      <c r="D38"/>
    </row>
    <row r="39" spans="2:4" x14ac:dyDescent="0.25">
      <c r="B39"/>
      <c r="C39"/>
    </row>
  </sheetData>
  <pageMargins left="0.7" right="0.7" top="0.78740157499999996" bottom="0.78740157499999996" header="0.3" footer="0.3"/>
  <pageSetup paperSize="9" scale="4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22325-8F39-437A-BA51-D77761E37AE1}">
  <sheetPr>
    <tabColor theme="8" tint="0.59999389629810485"/>
    <pageSetUpPr fitToPage="1"/>
  </sheetPr>
  <dimension ref="A1:E31"/>
  <sheetViews>
    <sheetView workbookViewId="0">
      <selection activeCell="D33" sqref="D33"/>
    </sheetView>
  </sheetViews>
  <sheetFormatPr defaultRowHeight="15" x14ac:dyDescent="0.25"/>
  <cols>
    <col min="1" max="1" width="23" customWidth="1"/>
    <col min="2" max="2" width="41.7109375" style="6" customWidth="1"/>
    <col min="3" max="3" width="53.85546875" style="6" customWidth="1"/>
    <col min="4" max="4" width="61" style="6" bestFit="1" customWidth="1"/>
    <col min="5" max="5" width="30.5703125" bestFit="1" customWidth="1"/>
  </cols>
  <sheetData>
    <row r="1" spans="1:5" x14ac:dyDescent="0.25">
      <c r="A1" s="36" t="s">
        <v>2</v>
      </c>
      <c r="B1" s="39" t="s">
        <v>43</v>
      </c>
    </row>
    <row r="3" spans="1:5" x14ac:dyDescent="0.25">
      <c r="A3" s="36" t="s">
        <v>8</v>
      </c>
      <c r="B3" s="36" t="s">
        <v>1</v>
      </c>
      <c r="C3" s="36" t="s">
        <v>3</v>
      </c>
      <c r="D3" s="36" t="s">
        <v>19</v>
      </c>
      <c r="E3" s="35" t="s">
        <v>80</v>
      </c>
    </row>
    <row r="4" spans="1:5" x14ac:dyDescent="0.25">
      <c r="A4" s="35" t="s">
        <v>17</v>
      </c>
      <c r="B4" s="35" t="s">
        <v>42</v>
      </c>
      <c r="C4" s="35" t="s">
        <v>105</v>
      </c>
      <c r="D4" s="35" t="s">
        <v>53</v>
      </c>
      <c r="E4" s="48">
        <v>1200000</v>
      </c>
    </row>
    <row r="5" spans="1:5" x14ac:dyDescent="0.25">
      <c r="A5" s="35"/>
      <c r="B5" s="35" t="s">
        <v>127</v>
      </c>
      <c r="C5" s="35" t="s">
        <v>106</v>
      </c>
      <c r="D5" s="35" t="s">
        <v>150</v>
      </c>
      <c r="E5" s="48">
        <v>2832000</v>
      </c>
    </row>
    <row r="6" spans="1:5" x14ac:dyDescent="0.25">
      <c r="A6" s="35"/>
      <c r="B6" s="35"/>
      <c r="C6" s="35"/>
      <c r="D6" s="35"/>
      <c r="E6" s="48"/>
    </row>
    <row r="7" spans="1:5" x14ac:dyDescent="0.25">
      <c r="A7" s="35" t="s">
        <v>63</v>
      </c>
      <c r="B7" s="35"/>
      <c r="C7" s="35"/>
      <c r="D7" s="35"/>
      <c r="E7" s="48">
        <v>4032000</v>
      </c>
    </row>
    <row r="8" spans="1:5" x14ac:dyDescent="0.25">
      <c r="B8"/>
      <c r="C8"/>
      <c r="D8"/>
    </row>
    <row r="9" spans="1:5" x14ac:dyDescent="0.25">
      <c r="B9"/>
      <c r="C9"/>
      <c r="D9"/>
    </row>
    <row r="10" spans="1:5" x14ac:dyDescent="0.25">
      <c r="B10"/>
      <c r="C10"/>
      <c r="D10"/>
    </row>
    <row r="11" spans="1:5" x14ac:dyDescent="0.25">
      <c r="B11"/>
      <c r="C11"/>
      <c r="D11"/>
    </row>
    <row r="12" spans="1:5" x14ac:dyDescent="0.25">
      <c r="B12"/>
      <c r="C12"/>
      <c r="D12"/>
    </row>
    <row r="13" spans="1:5" x14ac:dyDescent="0.25">
      <c r="B13"/>
      <c r="C13"/>
      <c r="D13"/>
    </row>
    <row r="14" spans="1:5" x14ac:dyDescent="0.25">
      <c r="B14"/>
      <c r="C14"/>
      <c r="D14"/>
    </row>
    <row r="15" spans="1:5" x14ac:dyDescent="0.25">
      <c r="B15"/>
      <c r="C15"/>
      <c r="D15"/>
    </row>
    <row r="16" spans="1:5" x14ac:dyDescent="0.25">
      <c r="B16"/>
      <c r="C16"/>
      <c r="D16"/>
    </row>
    <row r="17" spans="2:4" x14ac:dyDescent="0.25">
      <c r="B17"/>
      <c r="C17"/>
      <c r="D17"/>
    </row>
    <row r="18" spans="2:4" x14ac:dyDescent="0.25">
      <c r="B18"/>
      <c r="C18"/>
      <c r="D18"/>
    </row>
    <row r="19" spans="2:4" x14ac:dyDescent="0.25">
      <c r="B19"/>
      <c r="C19"/>
      <c r="D19"/>
    </row>
    <row r="20" spans="2:4" x14ac:dyDescent="0.25">
      <c r="B20"/>
      <c r="C20"/>
      <c r="D20"/>
    </row>
    <row r="21" spans="2:4" x14ac:dyDescent="0.25">
      <c r="B21"/>
      <c r="C21"/>
      <c r="D21"/>
    </row>
    <row r="22" spans="2:4" x14ac:dyDescent="0.25">
      <c r="B22"/>
      <c r="C22"/>
      <c r="D22"/>
    </row>
    <row r="23" spans="2:4" x14ac:dyDescent="0.25">
      <c r="B23"/>
      <c r="C23"/>
      <c r="D23"/>
    </row>
    <row r="24" spans="2:4" x14ac:dyDescent="0.25">
      <c r="B24"/>
      <c r="C24"/>
      <c r="D24"/>
    </row>
    <row r="25" spans="2:4" x14ac:dyDescent="0.25">
      <c r="B25"/>
      <c r="C25"/>
      <c r="D25"/>
    </row>
    <row r="26" spans="2:4" x14ac:dyDescent="0.25">
      <c r="B26"/>
      <c r="C26"/>
      <c r="D26"/>
    </row>
    <row r="27" spans="2:4" x14ac:dyDescent="0.25">
      <c r="B27"/>
      <c r="C27"/>
      <c r="D27"/>
    </row>
    <row r="28" spans="2:4" x14ac:dyDescent="0.25">
      <c r="B28"/>
      <c r="C28"/>
      <c r="D28"/>
    </row>
    <row r="29" spans="2:4" x14ac:dyDescent="0.25">
      <c r="B29"/>
      <c r="C29"/>
      <c r="D29"/>
    </row>
    <row r="30" spans="2:4" x14ac:dyDescent="0.25">
      <c r="B30"/>
      <c r="C30"/>
      <c r="D30"/>
    </row>
    <row r="31" spans="2:4" x14ac:dyDescent="0.25">
      <c r="B31"/>
      <c r="C31"/>
    </row>
  </sheetData>
  <pageMargins left="0.7" right="0.7" top="0.78740157499999996" bottom="0.78740157499999996" header="0.3" footer="0.3"/>
  <pageSetup paperSize="9" scale="7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92E8-A28D-45E6-A01F-C096D7735A3E}">
  <sheetPr>
    <tabColor theme="8" tint="0.59999389629810485"/>
  </sheetPr>
  <dimension ref="A1:D32"/>
  <sheetViews>
    <sheetView workbookViewId="0">
      <selection activeCell="D33" sqref="D33"/>
    </sheetView>
  </sheetViews>
  <sheetFormatPr defaultRowHeight="15" x14ac:dyDescent="0.25"/>
  <cols>
    <col min="1" max="1" width="23" customWidth="1"/>
    <col min="2" max="2" width="50.85546875" style="6" customWidth="1"/>
    <col min="3" max="3" width="76" style="6" bestFit="1" customWidth="1"/>
    <col min="4" max="4" width="12.28515625" style="6" bestFit="1" customWidth="1"/>
    <col min="5" max="5" width="55.140625" bestFit="1" customWidth="1"/>
  </cols>
  <sheetData>
    <row r="1" spans="1:4" x14ac:dyDescent="0.25">
      <c r="A1" s="36" t="s">
        <v>2</v>
      </c>
      <c r="B1" s="39" t="s">
        <v>27</v>
      </c>
    </row>
    <row r="3" spans="1:4" x14ac:dyDescent="0.25">
      <c r="A3" s="36" t="s">
        <v>8</v>
      </c>
      <c r="B3" s="36" t="s">
        <v>1</v>
      </c>
      <c r="C3" s="36" t="s">
        <v>3</v>
      </c>
      <c r="D3"/>
    </row>
    <row r="4" spans="1:4" x14ac:dyDescent="0.25">
      <c r="A4" s="35" t="s">
        <v>13</v>
      </c>
      <c r="B4" s="35" t="s">
        <v>88</v>
      </c>
      <c r="C4" s="35" t="s">
        <v>28</v>
      </c>
      <c r="D4"/>
    </row>
    <row r="5" spans="1:4" x14ac:dyDescent="0.25">
      <c r="A5" s="35"/>
      <c r="B5" s="35"/>
      <c r="C5" s="35"/>
      <c r="D5"/>
    </row>
    <row r="6" spans="1:4" x14ac:dyDescent="0.25">
      <c r="A6" s="35" t="s">
        <v>17</v>
      </c>
      <c r="B6" s="35" t="s">
        <v>47</v>
      </c>
      <c r="C6" s="35" t="s">
        <v>125</v>
      </c>
      <c r="D6"/>
    </row>
    <row r="7" spans="1:4" x14ac:dyDescent="0.25">
      <c r="A7" s="35"/>
      <c r="B7" s="35" t="s">
        <v>145</v>
      </c>
      <c r="C7" s="35" t="s">
        <v>146</v>
      </c>
      <c r="D7"/>
    </row>
    <row r="8" spans="1:4" x14ac:dyDescent="0.25">
      <c r="A8" s="35"/>
      <c r="B8" s="35" t="s">
        <v>126</v>
      </c>
      <c r="C8" s="35" t="s">
        <v>149</v>
      </c>
      <c r="D8"/>
    </row>
    <row r="9" spans="1:4" x14ac:dyDescent="0.25">
      <c r="A9" s="35"/>
      <c r="B9" s="35" t="s">
        <v>142</v>
      </c>
      <c r="C9" s="35" t="s">
        <v>143</v>
      </c>
      <c r="D9"/>
    </row>
    <row r="10" spans="1:4" x14ac:dyDescent="0.25">
      <c r="A10" s="35"/>
      <c r="B10" s="35" t="s">
        <v>212</v>
      </c>
      <c r="C10" s="35" t="s">
        <v>144</v>
      </c>
      <c r="D10"/>
    </row>
    <row r="11" spans="1:4" x14ac:dyDescent="0.25">
      <c r="A11" s="35"/>
      <c r="B11" s="35" t="s">
        <v>231</v>
      </c>
      <c r="C11" s="35" t="s">
        <v>274</v>
      </c>
      <c r="D11"/>
    </row>
    <row r="12" spans="1:4" x14ac:dyDescent="0.25">
      <c r="A12" s="35"/>
      <c r="B12" s="35"/>
      <c r="C12" s="35"/>
      <c r="D12"/>
    </row>
    <row r="13" spans="1:4" x14ac:dyDescent="0.25">
      <c r="A13" s="35" t="s">
        <v>63</v>
      </c>
      <c r="B13" s="35"/>
      <c r="C13" s="35"/>
      <c r="D13"/>
    </row>
    <row r="14" spans="1:4" x14ac:dyDescent="0.25">
      <c r="B14"/>
      <c r="C14"/>
      <c r="D14"/>
    </row>
    <row r="15" spans="1:4" x14ac:dyDescent="0.25">
      <c r="B15"/>
      <c r="C15"/>
      <c r="D15"/>
    </row>
    <row r="16" spans="1:4" x14ac:dyDescent="0.25">
      <c r="B16"/>
      <c r="C16"/>
      <c r="D16"/>
    </row>
    <row r="17" spans="1:4" x14ac:dyDescent="0.25">
      <c r="A17" t="s">
        <v>64</v>
      </c>
      <c r="B17"/>
      <c r="C17"/>
      <c r="D17"/>
    </row>
    <row r="18" spans="1:4" x14ac:dyDescent="0.25">
      <c r="A18" s="33" t="s">
        <v>65</v>
      </c>
      <c r="B18" s="38" t="s">
        <v>72</v>
      </c>
      <c r="C18" s="41">
        <v>2</v>
      </c>
      <c r="D18"/>
    </row>
    <row r="19" spans="1:4" x14ac:dyDescent="0.25">
      <c r="B19"/>
      <c r="C19"/>
      <c r="D19"/>
    </row>
    <row r="20" spans="1:4" x14ac:dyDescent="0.25">
      <c r="B20"/>
      <c r="C20"/>
      <c r="D20"/>
    </row>
    <row r="21" spans="1:4" x14ac:dyDescent="0.25">
      <c r="B21"/>
      <c r="C21"/>
      <c r="D21"/>
    </row>
    <row r="22" spans="1:4" x14ac:dyDescent="0.25">
      <c r="B22"/>
      <c r="C22"/>
      <c r="D22"/>
    </row>
    <row r="23" spans="1:4" x14ac:dyDescent="0.25">
      <c r="B23"/>
      <c r="C23"/>
      <c r="D23"/>
    </row>
    <row r="24" spans="1:4" x14ac:dyDescent="0.25">
      <c r="B24"/>
      <c r="C24"/>
      <c r="D24"/>
    </row>
    <row r="25" spans="1:4" x14ac:dyDescent="0.25">
      <c r="B25"/>
      <c r="C25"/>
      <c r="D25"/>
    </row>
    <row r="26" spans="1:4" x14ac:dyDescent="0.25">
      <c r="B26"/>
      <c r="C26"/>
      <c r="D26"/>
    </row>
    <row r="27" spans="1:4" x14ac:dyDescent="0.25">
      <c r="B27"/>
      <c r="C27"/>
      <c r="D27"/>
    </row>
    <row r="28" spans="1:4" x14ac:dyDescent="0.25">
      <c r="B28"/>
      <c r="C28"/>
      <c r="D28"/>
    </row>
    <row r="29" spans="1:4" x14ac:dyDescent="0.25">
      <c r="B29"/>
      <c r="C29"/>
      <c r="D29"/>
    </row>
    <row r="30" spans="1:4" x14ac:dyDescent="0.25">
      <c r="B30"/>
      <c r="C30"/>
      <c r="D30"/>
    </row>
    <row r="31" spans="1:4" x14ac:dyDescent="0.25">
      <c r="B31"/>
      <c r="C31"/>
      <c r="D31"/>
    </row>
    <row r="32" spans="1:4" x14ac:dyDescent="0.25">
      <c r="B32"/>
      <c r="C32"/>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D2337-888A-4ACB-8230-7D1D16FC1BFF}">
  <sheetPr>
    <tabColor theme="8" tint="0.59999389629810485"/>
    <pageSetUpPr fitToPage="1"/>
  </sheetPr>
  <dimension ref="A1:F15"/>
  <sheetViews>
    <sheetView topLeftCell="B1" workbookViewId="0">
      <selection activeCell="D33" sqref="D33"/>
    </sheetView>
  </sheetViews>
  <sheetFormatPr defaultRowHeight="15" x14ac:dyDescent="0.25"/>
  <cols>
    <col min="1" max="1" width="21.85546875" bestFit="1" customWidth="1"/>
    <col min="2" max="2" width="44" customWidth="1"/>
    <col min="3" max="3" width="61.140625" style="32" customWidth="1"/>
    <col min="4" max="4" width="99.42578125" bestFit="1" customWidth="1"/>
    <col min="5" max="5" width="20.5703125" bestFit="1" customWidth="1"/>
    <col min="6" max="6" width="30.5703125" bestFit="1" customWidth="1"/>
  </cols>
  <sheetData>
    <row r="1" spans="1:6" x14ac:dyDescent="0.25">
      <c r="A1" s="36" t="s">
        <v>2</v>
      </c>
      <c r="B1" s="35" t="s">
        <v>10</v>
      </c>
    </row>
    <row r="3" spans="1:6" x14ac:dyDescent="0.25">
      <c r="A3" s="36" t="s">
        <v>8</v>
      </c>
      <c r="B3" s="36" t="s">
        <v>1</v>
      </c>
      <c r="C3" s="37" t="s">
        <v>3</v>
      </c>
      <c r="D3" s="36" t="s">
        <v>19</v>
      </c>
      <c r="E3" s="35" t="s">
        <v>131</v>
      </c>
      <c r="F3" s="35" t="s">
        <v>80</v>
      </c>
    </row>
    <row r="4" spans="1:6" x14ac:dyDescent="0.25">
      <c r="A4" s="35" t="s">
        <v>50</v>
      </c>
      <c r="B4" s="35" t="s">
        <v>207</v>
      </c>
      <c r="C4" s="35" t="s">
        <v>54</v>
      </c>
      <c r="D4" s="35" t="s">
        <v>108</v>
      </c>
      <c r="E4" s="48">
        <v>355000</v>
      </c>
      <c r="F4" s="48">
        <v>2840000</v>
      </c>
    </row>
    <row r="5" spans="1:6" x14ac:dyDescent="0.25">
      <c r="A5" s="35"/>
      <c r="B5" s="35" t="s">
        <v>209</v>
      </c>
      <c r="C5" s="35" t="s">
        <v>55</v>
      </c>
      <c r="D5" s="35" t="s">
        <v>56</v>
      </c>
      <c r="E5" s="48">
        <v>2291610</v>
      </c>
      <c r="F5" s="48">
        <v>11458050</v>
      </c>
    </row>
    <row r="6" spans="1:6" x14ac:dyDescent="0.25">
      <c r="A6" s="35"/>
      <c r="B6" s="35" t="s">
        <v>285</v>
      </c>
      <c r="C6" s="35" t="s">
        <v>41</v>
      </c>
      <c r="D6" s="35" t="s">
        <v>107</v>
      </c>
      <c r="E6" s="48">
        <v>6546625</v>
      </c>
      <c r="F6" s="48">
        <v>52373000</v>
      </c>
    </row>
    <row r="7" spans="1:6" x14ac:dyDescent="0.25">
      <c r="A7" s="35"/>
      <c r="B7" s="35"/>
      <c r="C7" s="35"/>
      <c r="D7" s="35"/>
      <c r="E7" s="48"/>
      <c r="F7" s="48"/>
    </row>
    <row r="8" spans="1:6" x14ac:dyDescent="0.25">
      <c r="A8" s="35" t="s">
        <v>13</v>
      </c>
      <c r="B8" s="35" t="s">
        <v>12</v>
      </c>
      <c r="C8" s="35" t="s">
        <v>11</v>
      </c>
      <c r="D8" s="35" t="s">
        <v>115</v>
      </c>
      <c r="E8" s="48">
        <v>2500000</v>
      </c>
      <c r="F8" s="48">
        <v>20000000</v>
      </c>
    </row>
    <row r="9" spans="1:6" x14ac:dyDescent="0.25">
      <c r="A9" s="35"/>
      <c r="B9" s="35" t="s">
        <v>174</v>
      </c>
      <c r="C9" s="35" t="s">
        <v>175</v>
      </c>
      <c r="D9" s="35" t="s">
        <v>176</v>
      </c>
      <c r="E9" s="48">
        <v>1000000</v>
      </c>
      <c r="F9" s="48">
        <v>3000000</v>
      </c>
    </row>
    <row r="10" spans="1:6" x14ac:dyDescent="0.25">
      <c r="A10" s="35"/>
      <c r="B10" s="35"/>
      <c r="C10" s="35"/>
      <c r="D10" s="35"/>
      <c r="E10" s="48"/>
      <c r="F10" s="48"/>
    </row>
    <row r="11" spans="1:6" x14ac:dyDescent="0.25">
      <c r="A11" s="35" t="s">
        <v>17</v>
      </c>
      <c r="B11" s="35" t="s">
        <v>103</v>
      </c>
      <c r="C11" s="35" t="s">
        <v>153</v>
      </c>
      <c r="D11" s="35" t="s">
        <v>114</v>
      </c>
      <c r="E11" s="48">
        <v>2561453</v>
      </c>
      <c r="F11" s="48">
        <v>5122906</v>
      </c>
    </row>
    <row r="12" spans="1:6" x14ac:dyDescent="0.25">
      <c r="A12" s="35"/>
      <c r="B12" s="35"/>
      <c r="C12" s="35" t="s">
        <v>154</v>
      </c>
      <c r="D12" s="35" t="s">
        <v>124</v>
      </c>
      <c r="E12" s="48">
        <v>2076810</v>
      </c>
      <c r="F12" s="48">
        <v>4153620</v>
      </c>
    </row>
    <row r="13" spans="1:6" x14ac:dyDescent="0.25">
      <c r="A13" s="35"/>
      <c r="B13" s="35" t="s">
        <v>151</v>
      </c>
      <c r="C13" s="35" t="s">
        <v>236</v>
      </c>
      <c r="D13" s="35" t="s">
        <v>235</v>
      </c>
      <c r="E13" s="48">
        <v>2100000</v>
      </c>
      <c r="F13" s="48">
        <v>4200000</v>
      </c>
    </row>
    <row r="14" spans="1:6" x14ac:dyDescent="0.25">
      <c r="A14" s="35"/>
      <c r="B14" s="35"/>
      <c r="C14" s="35"/>
      <c r="D14" s="35"/>
      <c r="E14" s="48"/>
      <c r="F14" s="48"/>
    </row>
    <row r="15" spans="1:6" x14ac:dyDescent="0.25">
      <c r="A15" s="35" t="s">
        <v>63</v>
      </c>
      <c r="B15" s="35"/>
      <c r="C15" s="35"/>
      <c r="D15" s="35"/>
      <c r="E15" s="48">
        <v>19431498</v>
      </c>
      <c r="F15" s="48">
        <v>103147576</v>
      </c>
    </row>
  </sheetData>
  <pageMargins left="0.7" right="0.7" top="0.78740157499999996" bottom="0.78740157499999996" header="0.3" footer="0.3"/>
  <pageSetup paperSize="9" scale="57"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F9DD8-11E2-42C8-B3C7-E69D9DB6E456}">
  <sheetPr>
    <tabColor theme="8" tint="0.59999389629810485"/>
  </sheetPr>
  <dimension ref="A1:D11"/>
  <sheetViews>
    <sheetView workbookViewId="0">
      <selection activeCell="D33" sqref="D33"/>
    </sheetView>
  </sheetViews>
  <sheetFormatPr defaultRowHeight="15" x14ac:dyDescent="0.25"/>
  <cols>
    <col min="1" max="1" width="25.85546875" customWidth="1"/>
    <col min="2" max="2" width="40.140625" customWidth="1"/>
    <col min="3" max="3" width="35.42578125" customWidth="1"/>
    <col min="4" max="4" width="55" bestFit="1" customWidth="1"/>
  </cols>
  <sheetData>
    <row r="1" spans="1:4" x14ac:dyDescent="0.25">
      <c r="A1" s="31" t="s">
        <v>2</v>
      </c>
      <c r="B1" s="62" t="s">
        <v>15</v>
      </c>
    </row>
    <row r="3" spans="1:4" x14ac:dyDescent="0.25">
      <c r="A3" s="31" t="s">
        <v>8</v>
      </c>
      <c r="B3" s="31" t="s">
        <v>1</v>
      </c>
      <c r="C3" s="31" t="s">
        <v>3</v>
      </c>
      <c r="D3" s="31" t="s">
        <v>19</v>
      </c>
    </row>
    <row r="4" spans="1:4" x14ac:dyDescent="0.25">
      <c r="A4" t="s">
        <v>50</v>
      </c>
      <c r="B4" t="s">
        <v>37</v>
      </c>
      <c r="C4" t="s">
        <v>38</v>
      </c>
      <c r="D4" t="s">
        <v>62</v>
      </c>
    </row>
    <row r="5" spans="1:4" x14ac:dyDescent="0.25">
      <c r="B5" t="s">
        <v>309</v>
      </c>
      <c r="C5" t="s">
        <v>310</v>
      </c>
      <c r="D5" t="s">
        <v>62</v>
      </c>
    </row>
    <row r="7" spans="1:4" x14ac:dyDescent="0.25">
      <c r="A7" t="s">
        <v>17</v>
      </c>
      <c r="B7" t="s">
        <v>14</v>
      </c>
      <c r="C7" t="s">
        <v>16</v>
      </c>
      <c r="D7" t="s">
        <v>18</v>
      </c>
    </row>
    <row r="8" spans="1:4" x14ac:dyDescent="0.25">
      <c r="B8" t="s">
        <v>135</v>
      </c>
      <c r="C8" t="s">
        <v>273</v>
      </c>
      <c r="D8" t="s">
        <v>250</v>
      </c>
    </row>
    <row r="10" spans="1:4" x14ac:dyDescent="0.25">
      <c r="A10" t="s">
        <v>63</v>
      </c>
    </row>
    <row r="11" spans="1:4" x14ac:dyDescent="0.25">
      <c r="A11" t="s">
        <v>100</v>
      </c>
    </row>
  </sheetData>
  <pageMargins left="0.7" right="0.7" top="0.78740157499999996" bottom="0.78740157499999996"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63168-78C7-478D-9C83-7E154ACB1131}">
  <sheetPr>
    <tabColor theme="8" tint="0.59999389629810485"/>
  </sheetPr>
  <dimension ref="A1:E18"/>
  <sheetViews>
    <sheetView workbookViewId="0">
      <selection activeCell="D33" sqref="D33"/>
    </sheetView>
  </sheetViews>
  <sheetFormatPr defaultRowHeight="15" x14ac:dyDescent="0.25"/>
  <cols>
    <col min="1" max="1" width="21.140625" customWidth="1"/>
    <col min="2" max="2" width="27.42578125" customWidth="1"/>
    <col min="3" max="3" width="40.7109375" customWidth="1"/>
    <col min="4" max="4" width="99.42578125" bestFit="1" customWidth="1"/>
    <col min="5" max="5" width="30.5703125" bestFit="1" customWidth="1"/>
  </cols>
  <sheetData>
    <row r="1" spans="1:5" x14ac:dyDescent="0.25">
      <c r="A1" s="36" t="s">
        <v>2</v>
      </c>
      <c r="B1" s="51" t="s">
        <v>10</v>
      </c>
    </row>
    <row r="3" spans="1:5" x14ac:dyDescent="0.25">
      <c r="A3" s="36" t="s">
        <v>8</v>
      </c>
      <c r="B3" s="36" t="s">
        <v>1</v>
      </c>
      <c r="C3" s="36" t="s">
        <v>3</v>
      </c>
      <c r="D3" s="36" t="s">
        <v>19</v>
      </c>
      <c r="E3" s="35" t="s">
        <v>80</v>
      </c>
    </row>
    <row r="4" spans="1:5" x14ac:dyDescent="0.25">
      <c r="A4" s="35" t="s">
        <v>50</v>
      </c>
      <c r="B4" s="35" t="s">
        <v>207</v>
      </c>
      <c r="C4" s="35" t="s">
        <v>54</v>
      </c>
      <c r="D4" s="35" t="s">
        <v>108</v>
      </c>
      <c r="E4" s="48">
        <v>2840000</v>
      </c>
    </row>
    <row r="5" spans="1:5" x14ac:dyDescent="0.25">
      <c r="A5" s="35"/>
      <c r="B5" s="35" t="s">
        <v>209</v>
      </c>
      <c r="C5" s="35" t="s">
        <v>55</v>
      </c>
      <c r="D5" s="35" t="s">
        <v>56</v>
      </c>
      <c r="E5" s="48">
        <v>11458050</v>
      </c>
    </row>
    <row r="6" spans="1:5" x14ac:dyDescent="0.25">
      <c r="A6" s="35"/>
      <c r="B6" s="35" t="s">
        <v>285</v>
      </c>
      <c r="C6" s="35" t="s">
        <v>41</v>
      </c>
      <c r="D6" s="35" t="s">
        <v>107</v>
      </c>
      <c r="E6" s="48">
        <v>52373000</v>
      </c>
    </row>
    <row r="7" spans="1:5" x14ac:dyDescent="0.25">
      <c r="A7" s="35"/>
      <c r="B7" s="35"/>
      <c r="C7" s="35"/>
      <c r="D7" s="35"/>
      <c r="E7" s="48"/>
    </row>
    <row r="8" spans="1:5" x14ac:dyDescent="0.25">
      <c r="A8" s="35" t="s">
        <v>13</v>
      </c>
      <c r="B8" s="35" t="s">
        <v>12</v>
      </c>
      <c r="C8" s="35" t="s">
        <v>11</v>
      </c>
      <c r="D8" s="35" t="s">
        <v>115</v>
      </c>
      <c r="E8" s="48">
        <v>20000000</v>
      </c>
    </row>
    <row r="9" spans="1:5" x14ac:dyDescent="0.25">
      <c r="A9" s="35"/>
      <c r="B9" s="35" t="s">
        <v>174</v>
      </c>
      <c r="C9" s="35" t="s">
        <v>175</v>
      </c>
      <c r="D9" s="35" t="s">
        <v>176</v>
      </c>
      <c r="E9" s="48">
        <v>3000000</v>
      </c>
    </row>
    <row r="10" spans="1:5" x14ac:dyDescent="0.25">
      <c r="A10" s="35"/>
      <c r="B10" s="35"/>
      <c r="C10" s="35"/>
      <c r="D10" s="35"/>
      <c r="E10" s="48"/>
    </row>
    <row r="11" spans="1:5" x14ac:dyDescent="0.25">
      <c r="A11" s="35" t="s">
        <v>17</v>
      </c>
      <c r="B11" s="35" t="s">
        <v>103</v>
      </c>
      <c r="C11" s="35" t="s">
        <v>153</v>
      </c>
      <c r="D11" s="35" t="s">
        <v>114</v>
      </c>
      <c r="E11" s="48">
        <v>5122906</v>
      </c>
    </row>
    <row r="12" spans="1:5" x14ac:dyDescent="0.25">
      <c r="A12" s="35"/>
      <c r="B12" s="35"/>
      <c r="C12" s="35" t="s">
        <v>154</v>
      </c>
      <c r="D12" s="35" t="s">
        <v>124</v>
      </c>
      <c r="E12" s="48">
        <v>4153620</v>
      </c>
    </row>
    <row r="13" spans="1:5" x14ac:dyDescent="0.25">
      <c r="A13" s="35"/>
      <c r="B13" s="35" t="s">
        <v>151</v>
      </c>
      <c r="C13" s="35" t="s">
        <v>236</v>
      </c>
      <c r="D13" s="35" t="s">
        <v>235</v>
      </c>
      <c r="E13" s="48">
        <v>4200000</v>
      </c>
    </row>
    <row r="14" spans="1:5" x14ac:dyDescent="0.25">
      <c r="A14" s="35"/>
      <c r="B14" s="35"/>
      <c r="C14" s="35"/>
      <c r="D14" s="35"/>
      <c r="E14" s="48"/>
    </row>
    <row r="15" spans="1:5" x14ac:dyDescent="0.25">
      <c r="A15" s="35" t="s">
        <v>63</v>
      </c>
      <c r="B15" s="35"/>
      <c r="C15" s="35"/>
      <c r="D15" s="35"/>
      <c r="E15" s="48">
        <v>103147576</v>
      </c>
    </row>
    <row r="17" spans="1:2" x14ac:dyDescent="0.25">
      <c r="A17" t="s">
        <v>64</v>
      </c>
    </row>
    <row r="18" spans="1:2" x14ac:dyDescent="0.25">
      <c r="A18" s="33" t="s">
        <v>65</v>
      </c>
      <c r="B18" s="34" t="s">
        <v>71</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E1FC8-B60F-4D85-A009-D536CE11DD19}">
  <sheetPr>
    <tabColor theme="8" tint="0.59999389629810485"/>
    <pageSetUpPr fitToPage="1"/>
  </sheetPr>
  <dimension ref="A1:D31"/>
  <sheetViews>
    <sheetView workbookViewId="0">
      <selection activeCell="D33" sqref="D33"/>
    </sheetView>
  </sheetViews>
  <sheetFormatPr defaultRowHeight="15" x14ac:dyDescent="0.25"/>
  <cols>
    <col min="1" max="1" width="23" customWidth="1"/>
    <col min="2" max="2" width="41.7109375" style="6" customWidth="1"/>
    <col min="3" max="3" width="90" style="32" bestFit="1" customWidth="1"/>
    <col min="4" max="4" width="153.140625" style="6" bestFit="1" customWidth="1"/>
    <col min="5" max="5" width="55.140625" bestFit="1" customWidth="1"/>
  </cols>
  <sheetData>
    <row r="1" spans="1:4" x14ac:dyDescent="0.25">
      <c r="A1" s="36" t="s">
        <v>2</v>
      </c>
      <c r="B1" s="40" t="s">
        <v>30</v>
      </c>
    </row>
    <row r="3" spans="1:4" x14ac:dyDescent="0.25">
      <c r="A3" s="36" t="s">
        <v>8</v>
      </c>
      <c r="B3" s="36" t="s">
        <v>1</v>
      </c>
      <c r="C3" s="37" t="s">
        <v>3</v>
      </c>
      <c r="D3" s="36" t="s">
        <v>19</v>
      </c>
    </row>
    <row r="4" spans="1:4" x14ac:dyDescent="0.25">
      <c r="A4" s="35" t="s">
        <v>13</v>
      </c>
      <c r="B4" s="35" t="s">
        <v>32</v>
      </c>
      <c r="C4" s="35" t="s">
        <v>109</v>
      </c>
      <c r="D4" s="35" t="s">
        <v>110</v>
      </c>
    </row>
    <row r="5" spans="1:4" x14ac:dyDescent="0.25">
      <c r="A5" s="35"/>
      <c r="B5" s="35"/>
      <c r="C5" s="35"/>
      <c r="D5" s="35"/>
    </row>
    <row r="6" spans="1:4" x14ac:dyDescent="0.25">
      <c r="A6" s="35" t="s">
        <v>17</v>
      </c>
      <c r="B6" s="35" t="s">
        <v>48</v>
      </c>
      <c r="C6" s="35" t="s">
        <v>188</v>
      </c>
      <c r="D6" s="35" t="s">
        <v>189</v>
      </c>
    </row>
    <row r="7" spans="1:4" x14ac:dyDescent="0.25">
      <c r="A7" s="35"/>
      <c r="B7" s="35" t="s">
        <v>49</v>
      </c>
      <c r="C7" s="35" t="s">
        <v>213</v>
      </c>
      <c r="D7" s="35" t="s">
        <v>190</v>
      </c>
    </row>
    <row r="8" spans="1:4" x14ac:dyDescent="0.25">
      <c r="A8" s="35"/>
      <c r="B8" s="35" t="s">
        <v>73</v>
      </c>
      <c r="C8" s="35" t="s">
        <v>102</v>
      </c>
      <c r="D8" s="35" t="s">
        <v>62</v>
      </c>
    </row>
    <row r="9" spans="1:4" x14ac:dyDescent="0.25">
      <c r="A9" s="35"/>
      <c r="B9" s="35" t="s">
        <v>74</v>
      </c>
      <c r="C9" s="35" t="s">
        <v>102</v>
      </c>
      <c r="D9" s="35" t="s">
        <v>62</v>
      </c>
    </row>
    <row r="10" spans="1:4" x14ac:dyDescent="0.25">
      <c r="A10" s="35"/>
      <c r="B10" s="35" t="s">
        <v>75</v>
      </c>
      <c r="C10" s="35" t="s">
        <v>102</v>
      </c>
      <c r="D10" s="35" t="s">
        <v>62</v>
      </c>
    </row>
    <row r="11" spans="1:4" x14ac:dyDescent="0.25">
      <c r="A11" s="35"/>
      <c r="B11" s="35" t="s">
        <v>76</v>
      </c>
      <c r="C11" s="35" t="s">
        <v>102</v>
      </c>
      <c r="D11" s="35" t="s">
        <v>62</v>
      </c>
    </row>
    <row r="12" spans="1:4" x14ac:dyDescent="0.25">
      <c r="A12" s="35"/>
      <c r="B12" s="35" t="s">
        <v>77</v>
      </c>
      <c r="C12" s="35" t="s">
        <v>102</v>
      </c>
      <c r="D12" s="35" t="s">
        <v>62</v>
      </c>
    </row>
    <row r="13" spans="1:4" x14ac:dyDescent="0.25">
      <c r="A13" s="35"/>
      <c r="B13" s="35" t="s">
        <v>173</v>
      </c>
      <c r="C13" s="35" t="s">
        <v>31</v>
      </c>
      <c r="D13" s="35" t="s">
        <v>194</v>
      </c>
    </row>
    <row r="14" spans="1:4" x14ac:dyDescent="0.25">
      <c r="A14" s="35"/>
      <c r="B14" s="35" t="s">
        <v>184</v>
      </c>
      <c r="C14" s="35" t="s">
        <v>187</v>
      </c>
      <c r="D14" s="35" t="s">
        <v>195</v>
      </c>
    </row>
    <row r="15" spans="1:4" x14ac:dyDescent="0.25">
      <c r="A15" s="35"/>
      <c r="B15" s="35" t="s">
        <v>197</v>
      </c>
      <c r="C15" s="35" t="s">
        <v>199</v>
      </c>
      <c r="D15" s="35" t="s">
        <v>198</v>
      </c>
    </row>
    <row r="16" spans="1:4" x14ac:dyDescent="0.25">
      <c r="A16" s="35"/>
      <c r="B16" s="35"/>
      <c r="C16" s="35"/>
      <c r="D16" s="35"/>
    </row>
    <row r="17" spans="1:4" x14ac:dyDescent="0.25">
      <c r="A17" s="35" t="s">
        <v>63</v>
      </c>
      <c r="B17" s="35"/>
      <c r="C17" s="35"/>
      <c r="D17" s="35"/>
    </row>
    <row r="18" spans="1:4" x14ac:dyDescent="0.25">
      <c r="C18" s="43"/>
      <c r="D18"/>
    </row>
    <row r="19" spans="1:4" x14ac:dyDescent="0.25">
      <c r="C19" s="43"/>
      <c r="D19"/>
    </row>
    <row r="20" spans="1:4" x14ac:dyDescent="0.25">
      <c r="A20" t="s">
        <v>123</v>
      </c>
      <c r="C20" s="43"/>
      <c r="D20"/>
    </row>
    <row r="21" spans="1:4" x14ac:dyDescent="0.25">
      <c r="A21" s="33" t="s">
        <v>65</v>
      </c>
      <c r="B21" s="42" t="s">
        <v>73</v>
      </c>
      <c r="C21" s="63">
        <v>26444800</v>
      </c>
      <c r="D21"/>
    </row>
    <row r="22" spans="1:4" x14ac:dyDescent="0.25">
      <c r="A22" s="33" t="s">
        <v>69</v>
      </c>
      <c r="B22" s="42" t="s">
        <v>74</v>
      </c>
      <c r="C22" s="63">
        <v>13222400</v>
      </c>
      <c r="D22"/>
    </row>
    <row r="23" spans="1:4" x14ac:dyDescent="0.25">
      <c r="A23" s="33" t="s">
        <v>69</v>
      </c>
      <c r="B23" s="42" t="s">
        <v>75</v>
      </c>
      <c r="C23" s="63">
        <v>4132000</v>
      </c>
      <c r="D23"/>
    </row>
    <row r="24" spans="1:4" ht="30" x14ac:dyDescent="0.25">
      <c r="A24" s="33" t="s">
        <v>69</v>
      </c>
      <c r="B24" s="42" t="s">
        <v>76</v>
      </c>
      <c r="C24" s="63">
        <v>900000</v>
      </c>
      <c r="D24"/>
    </row>
    <row r="25" spans="1:4" x14ac:dyDescent="0.25">
      <c r="A25" s="33" t="s">
        <v>69</v>
      </c>
      <c r="B25" s="42" t="s">
        <v>77</v>
      </c>
      <c r="C25" s="63">
        <v>661120</v>
      </c>
      <c r="D25"/>
    </row>
    <row r="26" spans="1:4" x14ac:dyDescent="0.25">
      <c r="B26"/>
      <c r="D26"/>
    </row>
    <row r="27" spans="1:4" x14ac:dyDescent="0.25">
      <c r="B27"/>
      <c r="D27"/>
    </row>
    <row r="28" spans="1:4" x14ac:dyDescent="0.25">
      <c r="B28"/>
      <c r="D28"/>
    </row>
    <row r="29" spans="1:4" x14ac:dyDescent="0.25">
      <c r="B29"/>
      <c r="D29"/>
    </row>
    <row r="30" spans="1:4" x14ac:dyDescent="0.25">
      <c r="B30"/>
      <c r="D30"/>
    </row>
    <row r="31" spans="1:4" x14ac:dyDescent="0.25">
      <c r="B31"/>
    </row>
  </sheetData>
  <pageMargins left="0.7" right="0.7" top="0.78740157499999996" bottom="0.78740157499999996" header="0.3" footer="0.3"/>
  <pageSetup paperSize="9" scale="84"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5CE30-1866-4658-8472-8F6810D5797F}">
  <sheetPr>
    <tabColor rgb="FFFF7C80"/>
  </sheetPr>
  <dimension ref="A1:J150"/>
  <sheetViews>
    <sheetView tabSelected="1" workbookViewId="0">
      <pane ySplit="3" topLeftCell="A4" activePane="bottomLeft" state="frozen"/>
      <selection pane="bottomLeft" activeCell="E59" sqref="E59"/>
    </sheetView>
  </sheetViews>
  <sheetFormatPr defaultRowHeight="15" x14ac:dyDescent="0.25"/>
  <cols>
    <col min="1" max="1" width="21.140625" customWidth="1"/>
    <col min="2" max="2" width="25.5703125" customWidth="1"/>
    <col min="3" max="3" width="34.85546875" bestFit="1" customWidth="1"/>
    <col min="4" max="4" width="15.85546875" style="49" bestFit="1" customWidth="1"/>
    <col min="5" max="5" width="65.28515625" bestFit="1" customWidth="1"/>
    <col min="6" max="7" width="181.42578125" bestFit="1" customWidth="1"/>
    <col min="8" max="8" width="15.7109375" bestFit="1" customWidth="1"/>
    <col min="9" max="9" width="20.5703125" bestFit="1" customWidth="1"/>
    <col min="10" max="11" width="30.5703125" bestFit="1" customWidth="1"/>
  </cols>
  <sheetData>
    <row r="1" spans="1:10" ht="21" x14ac:dyDescent="0.35">
      <c r="A1" s="36" t="s">
        <v>291</v>
      </c>
      <c r="B1" s="35" t="s">
        <v>286</v>
      </c>
      <c r="C1" s="138" t="s">
        <v>287</v>
      </c>
    </row>
    <row r="3" spans="1:10" s="32" customFormat="1" ht="30" x14ac:dyDescent="0.25">
      <c r="A3" s="148" t="s">
        <v>83</v>
      </c>
      <c r="B3" s="148" t="s">
        <v>4</v>
      </c>
      <c r="C3" s="148" t="s">
        <v>311</v>
      </c>
      <c r="D3" s="149" t="s">
        <v>2</v>
      </c>
      <c r="E3" s="148" t="s">
        <v>1</v>
      </c>
      <c r="F3" s="148" t="s">
        <v>3</v>
      </c>
      <c r="G3" s="148" t="s">
        <v>19</v>
      </c>
      <c r="H3" s="150" t="s">
        <v>284</v>
      </c>
      <c r="I3" s="150" t="s">
        <v>131</v>
      </c>
      <c r="J3" s="150" t="s">
        <v>80</v>
      </c>
    </row>
    <row r="4" spans="1:10" x14ac:dyDescent="0.25">
      <c r="A4" s="142" t="s">
        <v>290</v>
      </c>
      <c r="B4" s="142"/>
      <c r="C4" s="142"/>
      <c r="D4" s="142"/>
      <c r="E4" s="142"/>
      <c r="F4" s="142"/>
      <c r="G4" s="142"/>
      <c r="H4" s="143">
        <v>7</v>
      </c>
      <c r="I4" s="144">
        <v>18203235</v>
      </c>
      <c r="J4" s="144">
        <v>96481050</v>
      </c>
    </row>
    <row r="5" spans="1:10" x14ac:dyDescent="0.25">
      <c r="A5" s="142"/>
      <c r="B5" s="142" t="s">
        <v>29</v>
      </c>
      <c r="C5" s="142"/>
      <c r="D5" s="142"/>
      <c r="E5" s="142"/>
      <c r="F5" s="142"/>
      <c r="G5" s="142"/>
      <c r="H5" s="143">
        <v>1</v>
      </c>
      <c r="I5" s="144">
        <v>3300000</v>
      </c>
      <c r="J5" s="144">
        <v>6600000</v>
      </c>
    </row>
    <row r="6" spans="1:10" x14ac:dyDescent="0.25">
      <c r="A6" s="142"/>
      <c r="B6" s="142"/>
      <c r="C6" s="142" t="s">
        <v>292</v>
      </c>
      <c r="D6" s="146" t="s">
        <v>27</v>
      </c>
      <c r="E6" s="142"/>
      <c r="F6" s="142"/>
      <c r="G6" s="142"/>
      <c r="H6" s="143">
        <v>1</v>
      </c>
      <c r="I6" s="144">
        <v>3300000</v>
      </c>
      <c r="J6" s="144">
        <v>6600000</v>
      </c>
    </row>
    <row r="7" spans="1:10" x14ac:dyDescent="0.25">
      <c r="A7" s="142"/>
      <c r="B7" s="142"/>
      <c r="C7" s="142"/>
      <c r="D7" s="146"/>
      <c r="E7" s="142" t="s">
        <v>231</v>
      </c>
      <c r="F7" s="142" t="s">
        <v>274</v>
      </c>
      <c r="G7" s="142" t="s">
        <v>216</v>
      </c>
      <c r="H7" s="143">
        <v>1</v>
      </c>
      <c r="I7" s="144">
        <v>3300000</v>
      </c>
      <c r="J7" s="144">
        <v>6600000</v>
      </c>
    </row>
    <row r="8" spans="1:10" x14ac:dyDescent="0.25">
      <c r="A8" s="142"/>
      <c r="B8" s="142" t="s">
        <v>9</v>
      </c>
      <c r="C8" s="142"/>
      <c r="D8" s="142"/>
      <c r="E8" s="142"/>
      <c r="F8" s="142"/>
      <c r="G8" s="142"/>
      <c r="H8" s="143">
        <v>4</v>
      </c>
      <c r="I8" s="144">
        <v>11693235</v>
      </c>
      <c r="J8" s="144">
        <v>86671050</v>
      </c>
    </row>
    <row r="9" spans="1:10" x14ac:dyDescent="0.25">
      <c r="A9" s="142"/>
      <c r="B9" s="142"/>
      <c r="C9" s="142" t="s">
        <v>214</v>
      </c>
      <c r="D9" s="33" t="s">
        <v>10</v>
      </c>
      <c r="E9" s="142"/>
      <c r="F9" s="142"/>
      <c r="G9" s="142"/>
      <c r="H9" s="143">
        <v>1</v>
      </c>
      <c r="I9" s="144">
        <v>6546625</v>
      </c>
      <c r="J9" s="144">
        <v>52373000</v>
      </c>
    </row>
    <row r="10" spans="1:10" x14ac:dyDescent="0.25">
      <c r="A10" s="142"/>
      <c r="B10" s="142"/>
      <c r="C10" s="142"/>
      <c r="D10" s="33"/>
      <c r="E10" s="142" t="s">
        <v>285</v>
      </c>
      <c r="F10" s="142" t="s">
        <v>41</v>
      </c>
      <c r="G10" s="142" t="s">
        <v>107</v>
      </c>
      <c r="H10" s="143">
        <v>1</v>
      </c>
      <c r="I10" s="144">
        <v>6546625</v>
      </c>
      <c r="J10" s="144">
        <v>52373000</v>
      </c>
    </row>
    <row r="11" spans="1:10" x14ac:dyDescent="0.25">
      <c r="A11" s="142"/>
      <c r="B11" s="142"/>
      <c r="C11" s="142" t="s">
        <v>208</v>
      </c>
      <c r="D11" s="33" t="s">
        <v>10</v>
      </c>
      <c r="E11" s="142"/>
      <c r="F11" s="142"/>
      <c r="G11" s="142"/>
      <c r="H11" s="143">
        <v>1</v>
      </c>
      <c r="I11" s="144">
        <v>355000</v>
      </c>
      <c r="J11" s="144">
        <v>2840000</v>
      </c>
    </row>
    <row r="12" spans="1:10" x14ac:dyDescent="0.25">
      <c r="A12" s="142"/>
      <c r="B12" s="142"/>
      <c r="C12" s="142"/>
      <c r="D12" s="33"/>
      <c r="E12" s="142" t="s">
        <v>207</v>
      </c>
      <c r="F12" s="142" t="s">
        <v>54</v>
      </c>
      <c r="G12" s="142" t="s">
        <v>108</v>
      </c>
      <c r="H12" s="143">
        <v>1</v>
      </c>
      <c r="I12" s="144">
        <v>355000</v>
      </c>
      <c r="J12" s="144">
        <v>2840000</v>
      </c>
    </row>
    <row r="13" spans="1:10" x14ac:dyDescent="0.25">
      <c r="A13" s="142"/>
      <c r="B13" s="142"/>
      <c r="C13" s="142" t="s">
        <v>210</v>
      </c>
      <c r="D13" s="33" t="s">
        <v>10</v>
      </c>
      <c r="E13" s="142"/>
      <c r="F13" s="142"/>
      <c r="G13" s="142"/>
      <c r="H13" s="143">
        <v>1</v>
      </c>
      <c r="I13" s="144">
        <v>2291610</v>
      </c>
      <c r="J13" s="144">
        <v>11458050</v>
      </c>
    </row>
    <row r="14" spans="1:10" x14ac:dyDescent="0.25">
      <c r="A14" s="142"/>
      <c r="B14" s="142"/>
      <c r="C14" s="142"/>
      <c r="D14" s="33"/>
      <c r="E14" s="142" t="s">
        <v>209</v>
      </c>
      <c r="F14" s="142" t="s">
        <v>55</v>
      </c>
      <c r="G14" s="142" t="s">
        <v>56</v>
      </c>
      <c r="H14" s="143">
        <v>1</v>
      </c>
      <c r="I14" s="144">
        <v>2291610</v>
      </c>
      <c r="J14" s="144">
        <v>11458050</v>
      </c>
    </row>
    <row r="15" spans="1:10" x14ac:dyDescent="0.25">
      <c r="A15" s="142"/>
      <c r="B15" s="142"/>
      <c r="C15" s="142" t="s">
        <v>292</v>
      </c>
      <c r="D15" s="33" t="s">
        <v>10</v>
      </c>
      <c r="E15" s="142"/>
      <c r="F15" s="142"/>
      <c r="G15" s="142"/>
      <c r="H15" s="143">
        <v>1</v>
      </c>
      <c r="I15" s="144">
        <v>2500000</v>
      </c>
      <c r="J15" s="144">
        <v>20000000</v>
      </c>
    </row>
    <row r="16" spans="1:10" x14ac:dyDescent="0.25">
      <c r="A16" s="142"/>
      <c r="B16" s="142"/>
      <c r="C16" s="142"/>
      <c r="D16" s="33"/>
      <c r="E16" s="142" t="s">
        <v>12</v>
      </c>
      <c r="F16" s="142" t="s">
        <v>11</v>
      </c>
      <c r="G16" s="142" t="s">
        <v>115</v>
      </c>
      <c r="H16" s="143">
        <v>1</v>
      </c>
      <c r="I16" s="144">
        <v>2500000</v>
      </c>
      <c r="J16" s="144">
        <v>20000000</v>
      </c>
    </row>
    <row r="17" spans="1:10" x14ac:dyDescent="0.25">
      <c r="A17" s="142"/>
      <c r="B17" s="142" t="s">
        <v>307</v>
      </c>
      <c r="C17" s="142"/>
      <c r="D17" s="142"/>
      <c r="E17" s="142"/>
      <c r="F17" s="142"/>
      <c r="G17" s="142"/>
      <c r="H17" s="143">
        <v>2</v>
      </c>
      <c r="I17" s="144">
        <v>3210000</v>
      </c>
      <c r="J17" s="144">
        <v>3210000</v>
      </c>
    </row>
    <row r="18" spans="1:10" x14ac:dyDescent="0.25">
      <c r="A18" s="142"/>
      <c r="B18" s="142"/>
      <c r="C18" s="142" t="s">
        <v>230</v>
      </c>
      <c r="D18" s="142" t="s">
        <v>15</v>
      </c>
      <c r="E18" s="142"/>
      <c r="F18" s="142"/>
      <c r="G18" s="142"/>
      <c r="H18" s="143">
        <v>1</v>
      </c>
      <c r="I18" s="144">
        <v>2700000</v>
      </c>
      <c r="J18" s="144">
        <v>2700000</v>
      </c>
    </row>
    <row r="19" spans="1:10" x14ac:dyDescent="0.25">
      <c r="A19" s="142"/>
      <c r="B19" s="142"/>
      <c r="C19" s="142"/>
      <c r="D19" s="142"/>
      <c r="E19" s="142" t="s">
        <v>37</v>
      </c>
      <c r="F19" s="142" t="s">
        <v>38</v>
      </c>
      <c r="G19" s="142" t="s">
        <v>62</v>
      </c>
      <c r="H19" s="143">
        <v>1</v>
      </c>
      <c r="I19" s="144">
        <v>2700000</v>
      </c>
      <c r="J19" s="144">
        <v>2700000</v>
      </c>
    </row>
    <row r="20" spans="1:10" x14ac:dyDescent="0.25">
      <c r="A20" s="142"/>
      <c r="B20" s="142"/>
      <c r="C20" s="142" t="s">
        <v>292</v>
      </c>
      <c r="D20" s="142" t="s">
        <v>15</v>
      </c>
      <c r="E20" s="142"/>
      <c r="F20" s="142"/>
      <c r="G20" s="142"/>
      <c r="H20" s="143">
        <v>1</v>
      </c>
      <c r="I20" s="144">
        <v>510000</v>
      </c>
      <c r="J20" s="144">
        <v>510000</v>
      </c>
    </row>
    <row r="21" spans="1:10" x14ac:dyDescent="0.25">
      <c r="A21" s="142"/>
      <c r="B21" s="142"/>
      <c r="C21" s="142"/>
      <c r="D21" s="142"/>
      <c r="E21" s="142" t="s">
        <v>309</v>
      </c>
      <c r="F21" s="142" t="s">
        <v>310</v>
      </c>
      <c r="G21" s="142" t="s">
        <v>62</v>
      </c>
      <c r="H21" s="143">
        <v>1</v>
      </c>
      <c r="I21" s="144">
        <v>510000</v>
      </c>
      <c r="J21" s="144">
        <v>510000</v>
      </c>
    </row>
    <row r="22" spans="1:10" x14ac:dyDescent="0.25">
      <c r="A22" s="142" t="s">
        <v>293</v>
      </c>
      <c r="B22" s="142"/>
      <c r="C22" s="142"/>
      <c r="D22" s="142"/>
      <c r="E22" s="142"/>
      <c r="F22" s="142"/>
      <c r="G22" s="142"/>
      <c r="H22" s="143">
        <v>3</v>
      </c>
      <c r="I22" s="144">
        <v>7789551</v>
      </c>
      <c r="J22" s="144">
        <v>29116408</v>
      </c>
    </row>
    <row r="23" spans="1:10" x14ac:dyDescent="0.25">
      <c r="A23" s="142"/>
      <c r="B23" s="142" t="s">
        <v>29</v>
      </c>
      <c r="C23" s="142"/>
      <c r="D23" s="142"/>
      <c r="E23" s="142"/>
      <c r="F23" s="142"/>
      <c r="G23" s="142"/>
      <c r="H23" s="143">
        <v>1</v>
      </c>
      <c r="I23" s="144">
        <v>4700000</v>
      </c>
      <c r="J23" s="144">
        <v>9400000</v>
      </c>
    </row>
    <row r="24" spans="1:10" x14ac:dyDescent="0.25">
      <c r="A24" s="142"/>
      <c r="B24" s="142"/>
      <c r="C24" s="142" t="s">
        <v>228</v>
      </c>
      <c r="D24" s="142" t="s">
        <v>156</v>
      </c>
      <c r="E24" s="142"/>
      <c r="F24" s="142"/>
      <c r="G24" s="142"/>
      <c r="H24" s="143">
        <v>1</v>
      </c>
      <c r="I24" s="144">
        <v>4700000</v>
      </c>
      <c r="J24" s="144">
        <v>9400000</v>
      </c>
    </row>
    <row r="25" spans="1:10" x14ac:dyDescent="0.25">
      <c r="A25" s="142"/>
      <c r="B25" s="142"/>
      <c r="C25" s="142"/>
      <c r="D25" s="142"/>
      <c r="E25" s="142" t="s">
        <v>227</v>
      </c>
      <c r="F25" s="142" t="s">
        <v>226</v>
      </c>
      <c r="G25" s="142" t="s">
        <v>229</v>
      </c>
      <c r="H25" s="143">
        <v>1</v>
      </c>
      <c r="I25" s="144">
        <v>4700000</v>
      </c>
      <c r="J25" s="144">
        <v>9400000</v>
      </c>
    </row>
    <row r="26" spans="1:10" x14ac:dyDescent="0.25">
      <c r="A26" s="142"/>
      <c r="B26" s="142" t="s">
        <v>9</v>
      </c>
      <c r="C26" s="142"/>
      <c r="D26" s="142"/>
      <c r="E26" s="142"/>
      <c r="F26" s="142"/>
      <c r="G26" s="142"/>
      <c r="H26" s="143">
        <v>2</v>
      </c>
      <c r="I26" s="144">
        <v>3089551</v>
      </c>
      <c r="J26" s="144">
        <v>19716408</v>
      </c>
    </row>
    <row r="27" spans="1:10" x14ac:dyDescent="0.25">
      <c r="A27" s="142"/>
      <c r="B27" s="142"/>
      <c r="C27" s="142" t="s">
        <v>247</v>
      </c>
      <c r="D27" s="146" t="s">
        <v>27</v>
      </c>
      <c r="E27" s="142"/>
      <c r="F27" s="142"/>
      <c r="G27" s="142"/>
      <c r="H27" s="143">
        <v>1</v>
      </c>
      <c r="I27" s="144">
        <v>589551</v>
      </c>
      <c r="J27" s="144">
        <v>4716408</v>
      </c>
    </row>
    <row r="28" spans="1:10" x14ac:dyDescent="0.25">
      <c r="A28" s="142"/>
      <c r="B28" s="142"/>
      <c r="C28" s="142"/>
      <c r="D28" s="146"/>
      <c r="E28" s="142" t="s">
        <v>88</v>
      </c>
      <c r="F28" s="142" t="s">
        <v>28</v>
      </c>
      <c r="G28" s="142" t="s">
        <v>217</v>
      </c>
      <c r="H28" s="143">
        <v>1</v>
      </c>
      <c r="I28" s="144">
        <v>589551</v>
      </c>
      <c r="J28" s="144">
        <v>4716408</v>
      </c>
    </row>
    <row r="29" spans="1:10" x14ac:dyDescent="0.25">
      <c r="A29" s="142"/>
      <c r="B29" s="142"/>
      <c r="C29" s="142" t="s">
        <v>292</v>
      </c>
      <c r="D29" s="142" t="s">
        <v>27</v>
      </c>
      <c r="E29" s="142"/>
      <c r="F29" s="142"/>
      <c r="G29" s="142"/>
      <c r="H29" s="143">
        <v>1</v>
      </c>
      <c r="I29" s="144">
        <v>2500000</v>
      </c>
      <c r="J29" s="144">
        <v>15000000</v>
      </c>
    </row>
    <row r="30" spans="1:10" x14ac:dyDescent="0.25">
      <c r="A30" s="142"/>
      <c r="B30" s="142"/>
      <c r="C30" s="142"/>
      <c r="D30" s="142"/>
      <c r="E30" s="142" t="s">
        <v>47</v>
      </c>
      <c r="F30" s="142" t="s">
        <v>125</v>
      </c>
      <c r="G30" s="142" t="s">
        <v>275</v>
      </c>
      <c r="H30" s="143">
        <v>1</v>
      </c>
      <c r="I30" s="144">
        <v>2500000</v>
      </c>
      <c r="J30" s="144">
        <v>15000000</v>
      </c>
    </row>
    <row r="31" spans="1:10" x14ac:dyDescent="0.25">
      <c r="A31" s="142" t="s">
        <v>296</v>
      </c>
      <c r="B31" s="142"/>
      <c r="C31" s="142"/>
      <c r="D31" s="142"/>
      <c r="E31" s="142"/>
      <c r="F31" s="142"/>
      <c r="G31" s="142"/>
      <c r="H31" s="143">
        <v>8</v>
      </c>
      <c r="I31" s="144">
        <v>16428990</v>
      </c>
      <c r="J31" s="144">
        <v>60297980</v>
      </c>
    </row>
    <row r="32" spans="1:10" x14ac:dyDescent="0.25">
      <c r="A32" s="142"/>
      <c r="B32" s="142" t="s">
        <v>29</v>
      </c>
      <c r="C32" s="142"/>
      <c r="D32" s="142"/>
      <c r="E32" s="142"/>
      <c r="F32" s="142"/>
      <c r="G32" s="142"/>
      <c r="H32" s="143">
        <v>1</v>
      </c>
      <c r="I32" s="144">
        <v>2832000</v>
      </c>
      <c r="J32" s="144">
        <v>2832000</v>
      </c>
    </row>
    <row r="33" spans="1:10" x14ac:dyDescent="0.25">
      <c r="A33" s="142"/>
      <c r="B33" s="142"/>
      <c r="C33" s="142" t="s">
        <v>292</v>
      </c>
      <c r="D33" s="142" t="s">
        <v>43</v>
      </c>
      <c r="E33" s="142"/>
      <c r="F33" s="142"/>
      <c r="G33" s="142"/>
      <c r="H33" s="143">
        <v>1</v>
      </c>
      <c r="I33" s="144">
        <v>2832000</v>
      </c>
      <c r="J33" s="144">
        <v>2832000</v>
      </c>
    </row>
    <row r="34" spans="1:10" x14ac:dyDescent="0.25">
      <c r="A34" s="142"/>
      <c r="B34" s="142"/>
      <c r="C34" s="142"/>
      <c r="D34" s="146"/>
      <c r="E34" s="142" t="s">
        <v>127</v>
      </c>
      <c r="F34" s="142" t="s">
        <v>106</v>
      </c>
      <c r="G34" s="142" t="s">
        <v>150</v>
      </c>
      <c r="H34" s="143">
        <v>1</v>
      </c>
      <c r="I34" s="144">
        <v>2832000</v>
      </c>
      <c r="J34" s="144">
        <v>2832000</v>
      </c>
    </row>
    <row r="35" spans="1:10" x14ac:dyDescent="0.25">
      <c r="A35" s="142"/>
      <c r="B35" s="142" t="s">
        <v>9</v>
      </c>
      <c r="C35" s="142"/>
      <c r="D35" s="142"/>
      <c r="E35" s="142"/>
      <c r="F35" s="142"/>
      <c r="G35" s="142"/>
      <c r="H35" s="143">
        <v>4</v>
      </c>
      <c r="I35" s="144">
        <v>5923990</v>
      </c>
      <c r="J35" s="144">
        <v>24827980</v>
      </c>
    </row>
    <row r="36" spans="1:10" x14ac:dyDescent="0.25">
      <c r="A36" s="142"/>
      <c r="B36" s="142"/>
      <c r="C36" s="142" t="s">
        <v>233</v>
      </c>
      <c r="D36" s="142" t="s">
        <v>133</v>
      </c>
      <c r="E36" s="142"/>
      <c r="F36" s="142"/>
      <c r="G36" s="142"/>
      <c r="H36" s="143">
        <v>1</v>
      </c>
      <c r="I36" s="144">
        <v>3218990</v>
      </c>
      <c r="J36" s="144">
        <v>6437980</v>
      </c>
    </row>
    <row r="37" spans="1:10" x14ac:dyDescent="0.25">
      <c r="A37" s="142"/>
      <c r="B37" s="142"/>
      <c r="C37" s="142"/>
      <c r="D37" s="142"/>
      <c r="E37" s="142" t="s">
        <v>58</v>
      </c>
      <c r="F37" s="142" t="s">
        <v>312</v>
      </c>
      <c r="G37" s="142" t="s">
        <v>232</v>
      </c>
      <c r="H37" s="143">
        <v>1</v>
      </c>
      <c r="I37" s="144">
        <v>3218990</v>
      </c>
      <c r="J37" s="144">
        <v>6437980</v>
      </c>
    </row>
    <row r="38" spans="1:10" x14ac:dyDescent="0.25">
      <c r="A38" s="142"/>
      <c r="B38" s="142"/>
      <c r="C38" s="142" t="s">
        <v>257</v>
      </c>
      <c r="D38" s="142" t="s">
        <v>20</v>
      </c>
      <c r="E38" s="142"/>
      <c r="F38" s="142"/>
      <c r="G38" s="142"/>
      <c r="H38" s="143">
        <v>1</v>
      </c>
      <c r="I38" s="144">
        <v>1025000</v>
      </c>
      <c r="J38" s="144">
        <v>6150000</v>
      </c>
    </row>
    <row r="39" spans="1:10" x14ac:dyDescent="0.25">
      <c r="A39" s="142"/>
      <c r="B39" s="142"/>
      <c r="C39" s="142"/>
      <c r="D39" s="142"/>
      <c r="E39" s="142" t="s">
        <v>202</v>
      </c>
      <c r="F39" s="142" t="s">
        <v>204</v>
      </c>
      <c r="G39" s="142" t="s">
        <v>205</v>
      </c>
      <c r="H39" s="143">
        <v>1</v>
      </c>
      <c r="I39" s="144">
        <v>1025000</v>
      </c>
      <c r="J39" s="144">
        <v>6150000</v>
      </c>
    </row>
    <row r="40" spans="1:10" x14ac:dyDescent="0.25">
      <c r="A40" s="142"/>
      <c r="B40" s="142"/>
      <c r="C40" s="142" t="s">
        <v>292</v>
      </c>
      <c r="D40" s="146" t="s">
        <v>20</v>
      </c>
      <c r="E40" s="142"/>
      <c r="F40" s="142"/>
      <c r="G40" s="142"/>
      <c r="H40" s="143">
        <v>1</v>
      </c>
      <c r="I40" s="144">
        <v>1080000</v>
      </c>
      <c r="J40" s="144">
        <v>8640000</v>
      </c>
    </row>
    <row r="41" spans="1:10" x14ac:dyDescent="0.25">
      <c r="A41" s="142"/>
      <c r="B41" s="142"/>
      <c r="C41" s="142"/>
      <c r="D41" s="146"/>
      <c r="E41" s="142" t="s">
        <v>119</v>
      </c>
      <c r="F41" s="142" t="s">
        <v>282</v>
      </c>
      <c r="G41" s="142" t="s">
        <v>283</v>
      </c>
      <c r="H41" s="143">
        <v>1</v>
      </c>
      <c r="I41" s="144">
        <v>1080000</v>
      </c>
      <c r="J41" s="144">
        <v>8640000</v>
      </c>
    </row>
    <row r="42" spans="1:10" x14ac:dyDescent="0.25">
      <c r="A42" s="142"/>
      <c r="B42" s="142"/>
      <c r="C42" s="142"/>
      <c r="D42" s="142" t="s">
        <v>156</v>
      </c>
      <c r="E42" s="142"/>
      <c r="F42" s="142"/>
      <c r="G42" s="142"/>
      <c r="H42" s="143">
        <v>1</v>
      </c>
      <c r="I42" s="144">
        <v>600000</v>
      </c>
      <c r="J42" s="144">
        <v>3600000</v>
      </c>
    </row>
    <row r="43" spans="1:10" x14ac:dyDescent="0.25">
      <c r="A43" s="142"/>
      <c r="B43" s="142"/>
      <c r="C43" s="142"/>
      <c r="D43" s="142"/>
      <c r="E43" s="142" t="s">
        <v>170</v>
      </c>
      <c r="F43" s="142" t="s">
        <v>171</v>
      </c>
      <c r="G43" s="142" t="s">
        <v>165</v>
      </c>
      <c r="H43" s="143">
        <v>1</v>
      </c>
      <c r="I43" s="144">
        <v>600000</v>
      </c>
      <c r="J43" s="144">
        <v>3600000</v>
      </c>
    </row>
    <row r="44" spans="1:10" x14ac:dyDescent="0.25">
      <c r="A44" s="142"/>
      <c r="B44" s="142" t="s">
        <v>101</v>
      </c>
      <c r="C44" s="142"/>
      <c r="D44" s="142"/>
      <c r="E44" s="142"/>
      <c r="F44" s="142"/>
      <c r="G44" s="142"/>
      <c r="H44" s="143">
        <v>1</v>
      </c>
      <c r="I44" s="144">
        <v>600000</v>
      </c>
      <c r="J44" s="144">
        <v>1200000</v>
      </c>
    </row>
    <row r="45" spans="1:10" x14ac:dyDescent="0.25">
      <c r="A45" s="142"/>
      <c r="B45" s="142"/>
      <c r="C45" s="142" t="s">
        <v>292</v>
      </c>
      <c r="D45" s="142" t="s">
        <v>43</v>
      </c>
      <c r="E45" s="142"/>
      <c r="F45" s="142"/>
      <c r="G45" s="142"/>
      <c r="H45" s="143">
        <v>1</v>
      </c>
      <c r="I45" s="144">
        <v>600000</v>
      </c>
      <c r="J45" s="144">
        <v>1200000</v>
      </c>
    </row>
    <row r="46" spans="1:10" x14ac:dyDescent="0.25">
      <c r="A46" s="142"/>
      <c r="B46" s="142"/>
      <c r="C46" s="142"/>
      <c r="D46" s="146"/>
      <c r="E46" s="142" t="s">
        <v>42</v>
      </c>
      <c r="F46" s="142" t="s">
        <v>105</v>
      </c>
      <c r="G46" s="142" t="s">
        <v>53</v>
      </c>
      <c r="H46" s="143">
        <v>1</v>
      </c>
      <c r="I46" s="144">
        <v>600000</v>
      </c>
      <c r="J46" s="144">
        <v>1200000</v>
      </c>
    </row>
    <row r="47" spans="1:10" x14ac:dyDescent="0.25">
      <c r="A47" s="142"/>
      <c r="B47" s="142" t="s">
        <v>129</v>
      </c>
      <c r="C47" s="142"/>
      <c r="D47" s="142"/>
      <c r="E47" s="142"/>
      <c r="F47" s="142"/>
      <c r="G47" s="142"/>
      <c r="H47" s="143">
        <v>1</v>
      </c>
      <c r="I47" s="144">
        <v>1573000</v>
      </c>
      <c r="J47" s="144">
        <v>9438000</v>
      </c>
    </row>
    <row r="48" spans="1:10" x14ac:dyDescent="0.25">
      <c r="A48" s="142"/>
      <c r="B48" s="142"/>
      <c r="C48" s="142" t="s">
        <v>292</v>
      </c>
      <c r="D48" s="142" t="s">
        <v>156</v>
      </c>
      <c r="E48" s="142"/>
      <c r="F48" s="142"/>
      <c r="G48" s="142"/>
      <c r="H48" s="143">
        <v>1</v>
      </c>
      <c r="I48" s="144">
        <v>1573000</v>
      </c>
      <c r="J48" s="144">
        <v>9438000</v>
      </c>
    </row>
    <row r="49" spans="1:10" x14ac:dyDescent="0.25">
      <c r="A49" s="142"/>
      <c r="B49" s="142"/>
      <c r="C49" s="142"/>
      <c r="D49" s="142"/>
      <c r="E49" s="142" t="s">
        <v>97</v>
      </c>
      <c r="F49" s="142" t="s">
        <v>96</v>
      </c>
      <c r="G49" s="142" t="s">
        <v>104</v>
      </c>
      <c r="H49" s="143">
        <v>1</v>
      </c>
      <c r="I49" s="144">
        <v>1573000</v>
      </c>
      <c r="J49" s="144">
        <v>9438000</v>
      </c>
    </row>
    <row r="50" spans="1:10" x14ac:dyDescent="0.25">
      <c r="A50" s="142"/>
      <c r="B50" s="142" t="s">
        <v>288</v>
      </c>
      <c r="C50" s="142"/>
      <c r="D50" s="142"/>
      <c r="E50" s="142"/>
      <c r="F50" s="142"/>
      <c r="G50" s="142"/>
      <c r="H50" s="143">
        <v>1</v>
      </c>
      <c r="I50" s="144">
        <v>5500000</v>
      </c>
      <c r="J50" s="144">
        <v>22000000</v>
      </c>
    </row>
    <row r="51" spans="1:10" x14ac:dyDescent="0.25">
      <c r="A51" s="142"/>
      <c r="B51" s="142"/>
      <c r="C51" s="142" t="s">
        <v>292</v>
      </c>
      <c r="D51" s="146" t="s">
        <v>20</v>
      </c>
      <c r="E51" s="142"/>
      <c r="F51" s="142"/>
      <c r="G51" s="142"/>
      <c r="H51" s="143">
        <v>1</v>
      </c>
      <c r="I51" s="144">
        <v>5500000</v>
      </c>
      <c r="J51" s="144">
        <v>22000000</v>
      </c>
    </row>
    <row r="52" spans="1:10" x14ac:dyDescent="0.25">
      <c r="A52" s="142"/>
      <c r="B52" s="142"/>
      <c r="C52" s="142"/>
      <c r="D52" s="146"/>
      <c r="E52" s="142" t="s">
        <v>117</v>
      </c>
      <c r="F52" s="142" t="s">
        <v>279</v>
      </c>
      <c r="G52" s="142" t="s">
        <v>280</v>
      </c>
      <c r="H52" s="143">
        <v>1</v>
      </c>
      <c r="I52" s="144">
        <v>5500000</v>
      </c>
      <c r="J52" s="144">
        <v>22000000</v>
      </c>
    </row>
    <row r="53" spans="1:10" x14ac:dyDescent="0.25">
      <c r="A53" s="142" t="s">
        <v>298</v>
      </c>
      <c r="B53" s="142"/>
      <c r="C53" s="142"/>
      <c r="D53" s="142"/>
      <c r="E53" s="142"/>
      <c r="F53" s="142"/>
      <c r="G53" s="142"/>
      <c r="H53" s="143">
        <v>4</v>
      </c>
      <c r="I53" s="144">
        <v>10557143</v>
      </c>
      <c r="J53" s="144">
        <v>19400001</v>
      </c>
    </row>
    <row r="54" spans="1:10" x14ac:dyDescent="0.25">
      <c r="A54" s="142"/>
      <c r="B54" s="142" t="s">
        <v>29</v>
      </c>
      <c r="C54" s="142"/>
      <c r="D54" s="142"/>
      <c r="E54" s="142"/>
      <c r="F54" s="142"/>
      <c r="G54" s="142"/>
      <c r="H54" s="143">
        <v>1</v>
      </c>
      <c r="I54" s="144">
        <v>957143</v>
      </c>
      <c r="J54" s="144">
        <v>6700001</v>
      </c>
    </row>
    <row r="55" spans="1:10" x14ac:dyDescent="0.25">
      <c r="A55" s="142"/>
      <c r="B55" s="142"/>
      <c r="C55" s="142" t="s">
        <v>292</v>
      </c>
      <c r="D55" s="142" t="s">
        <v>30</v>
      </c>
      <c r="E55" s="142"/>
      <c r="F55" s="142"/>
      <c r="G55" s="142"/>
      <c r="H55" s="143">
        <v>1</v>
      </c>
      <c r="I55" s="144">
        <v>957143</v>
      </c>
      <c r="J55" s="144">
        <v>6700001</v>
      </c>
    </row>
    <row r="56" spans="1:10" x14ac:dyDescent="0.25">
      <c r="A56" s="142"/>
      <c r="B56" s="142"/>
      <c r="C56" s="142"/>
      <c r="D56" s="142"/>
      <c r="E56" s="142" t="s">
        <v>32</v>
      </c>
      <c r="F56" s="142" t="s">
        <v>109</v>
      </c>
      <c r="G56" s="142" t="s">
        <v>110</v>
      </c>
      <c r="H56" s="143">
        <v>1</v>
      </c>
      <c r="I56" s="144">
        <v>957143</v>
      </c>
      <c r="J56" s="144">
        <v>6700001</v>
      </c>
    </row>
    <row r="57" spans="1:10" x14ac:dyDescent="0.25">
      <c r="A57" s="142"/>
      <c r="B57" s="142" t="s">
        <v>62</v>
      </c>
      <c r="C57" s="142"/>
      <c r="D57" s="142"/>
      <c r="E57" s="142"/>
      <c r="F57" s="142"/>
      <c r="G57" s="142"/>
      <c r="H57" s="143">
        <v>1</v>
      </c>
      <c r="I57" s="144">
        <v>1000000</v>
      </c>
      <c r="J57" s="144">
        <v>2000000</v>
      </c>
    </row>
    <row r="58" spans="1:10" x14ac:dyDescent="0.25">
      <c r="A58" s="142"/>
      <c r="B58" s="142"/>
      <c r="C58" s="142" t="s">
        <v>292</v>
      </c>
      <c r="D58" s="142" t="s">
        <v>156</v>
      </c>
      <c r="E58" s="142"/>
      <c r="F58" s="142"/>
      <c r="G58" s="142"/>
      <c r="H58" s="143">
        <v>1</v>
      </c>
      <c r="I58" s="144">
        <v>1000000</v>
      </c>
      <c r="J58" s="144">
        <v>2000000</v>
      </c>
    </row>
    <row r="59" spans="1:10" x14ac:dyDescent="0.25">
      <c r="A59" s="142"/>
      <c r="B59" s="142"/>
      <c r="C59" s="142"/>
      <c r="D59" s="142"/>
      <c r="E59" s="142" t="s">
        <v>162</v>
      </c>
      <c r="F59" s="142" t="s">
        <v>313</v>
      </c>
      <c r="G59" s="142" t="s">
        <v>160</v>
      </c>
      <c r="H59" s="143">
        <v>1</v>
      </c>
      <c r="I59" s="144">
        <v>1000000</v>
      </c>
      <c r="J59" s="144">
        <v>2000000</v>
      </c>
    </row>
    <row r="60" spans="1:10" x14ac:dyDescent="0.25">
      <c r="A60" s="142"/>
      <c r="B60" s="142" t="s">
        <v>169</v>
      </c>
      <c r="C60" s="142"/>
      <c r="D60" s="142"/>
      <c r="E60" s="142"/>
      <c r="F60" s="142"/>
      <c r="G60" s="142"/>
      <c r="H60" s="143">
        <v>1</v>
      </c>
      <c r="I60" s="144">
        <v>2100000</v>
      </c>
      <c r="J60" s="144">
        <v>4200000</v>
      </c>
    </row>
    <row r="61" spans="1:10" x14ac:dyDescent="0.25">
      <c r="A61" s="142"/>
      <c r="B61" s="142"/>
      <c r="C61" s="142" t="s">
        <v>234</v>
      </c>
      <c r="D61" s="33" t="s">
        <v>10</v>
      </c>
      <c r="E61" s="142"/>
      <c r="F61" s="142"/>
      <c r="G61" s="142"/>
      <c r="H61" s="143">
        <v>1</v>
      </c>
      <c r="I61" s="144">
        <v>2100000</v>
      </c>
      <c r="J61" s="144">
        <v>4200000</v>
      </c>
    </row>
    <row r="62" spans="1:10" x14ac:dyDescent="0.25">
      <c r="A62" s="142"/>
      <c r="B62" s="142"/>
      <c r="C62" s="142"/>
      <c r="D62" s="33"/>
      <c r="E62" s="142" t="s">
        <v>151</v>
      </c>
      <c r="F62" s="142" t="s">
        <v>236</v>
      </c>
      <c r="G62" s="142" t="s">
        <v>235</v>
      </c>
      <c r="H62" s="143">
        <v>1</v>
      </c>
      <c r="I62" s="144">
        <v>2100000</v>
      </c>
      <c r="J62" s="144">
        <v>4200000</v>
      </c>
    </row>
    <row r="63" spans="1:10" x14ac:dyDescent="0.25">
      <c r="A63" s="142"/>
      <c r="B63" s="142" t="s">
        <v>182</v>
      </c>
      <c r="C63" s="142"/>
      <c r="D63" s="142"/>
      <c r="E63" s="142"/>
      <c r="F63" s="142"/>
      <c r="G63" s="142"/>
      <c r="H63" s="143">
        <v>1</v>
      </c>
      <c r="I63" s="144">
        <v>6500000</v>
      </c>
      <c r="J63" s="144">
        <v>6500000</v>
      </c>
    </row>
    <row r="64" spans="1:10" x14ac:dyDescent="0.25">
      <c r="A64" s="142"/>
      <c r="B64" s="142"/>
      <c r="C64" s="142" t="s">
        <v>240</v>
      </c>
      <c r="D64" s="142" t="s">
        <v>156</v>
      </c>
      <c r="E64" s="142"/>
      <c r="F64" s="142"/>
      <c r="G64" s="142"/>
      <c r="H64" s="143">
        <v>1</v>
      </c>
      <c r="I64" s="144">
        <v>6500000</v>
      </c>
      <c r="J64" s="144">
        <v>6500000</v>
      </c>
    </row>
    <row r="65" spans="1:10" x14ac:dyDescent="0.25">
      <c r="A65" s="142"/>
      <c r="B65" s="142"/>
      <c r="C65" s="142"/>
      <c r="D65" s="142"/>
      <c r="E65" s="142" t="s">
        <v>39</v>
      </c>
      <c r="F65" s="142" t="s">
        <v>300</v>
      </c>
      <c r="G65" s="142" t="s">
        <v>158</v>
      </c>
      <c r="H65" s="143">
        <v>1</v>
      </c>
      <c r="I65" s="144">
        <v>6500000</v>
      </c>
      <c r="J65" s="144">
        <v>6500000</v>
      </c>
    </row>
    <row r="66" spans="1:10" x14ac:dyDescent="0.25">
      <c r="A66" s="142" t="s">
        <v>299</v>
      </c>
      <c r="B66" s="142"/>
      <c r="C66" s="142"/>
      <c r="D66" s="142"/>
      <c r="E66" s="142"/>
      <c r="F66" s="142"/>
      <c r="G66" s="142"/>
      <c r="H66" s="143">
        <v>3</v>
      </c>
      <c r="I66" s="144">
        <v>9138263</v>
      </c>
      <c r="J66" s="144">
        <v>18276526</v>
      </c>
    </row>
    <row r="67" spans="1:10" x14ac:dyDescent="0.25">
      <c r="A67" s="142"/>
      <c r="B67" s="142" t="s">
        <v>166</v>
      </c>
      <c r="C67" s="142"/>
      <c r="D67" s="142"/>
      <c r="E67" s="142"/>
      <c r="F67" s="142"/>
      <c r="G67" s="142"/>
      <c r="H67" s="143">
        <v>2</v>
      </c>
      <c r="I67" s="144">
        <v>7061453</v>
      </c>
      <c r="J67" s="144">
        <v>14122906</v>
      </c>
    </row>
    <row r="68" spans="1:10" x14ac:dyDescent="0.25">
      <c r="A68" s="142"/>
      <c r="B68" s="142"/>
      <c r="C68" s="142" t="s">
        <v>292</v>
      </c>
      <c r="D68" s="142" t="s">
        <v>128</v>
      </c>
      <c r="E68" s="142"/>
      <c r="F68" s="142"/>
      <c r="G68" s="142"/>
      <c r="H68" s="143">
        <v>1</v>
      </c>
      <c r="I68" s="144">
        <v>4500000</v>
      </c>
      <c r="J68" s="144">
        <v>9000000</v>
      </c>
    </row>
    <row r="69" spans="1:10" x14ac:dyDescent="0.25">
      <c r="A69" s="142"/>
      <c r="B69" s="142"/>
      <c r="C69" s="142"/>
      <c r="D69" s="33" t="s">
        <v>10</v>
      </c>
      <c r="E69" s="142"/>
      <c r="F69" s="142"/>
      <c r="G69" s="142"/>
      <c r="H69" s="143">
        <v>1</v>
      </c>
      <c r="I69" s="144">
        <v>2561453</v>
      </c>
      <c r="J69" s="144">
        <v>5122906</v>
      </c>
    </row>
    <row r="70" spans="1:10" x14ac:dyDescent="0.25">
      <c r="A70" s="142"/>
      <c r="B70" s="142"/>
      <c r="C70" s="142"/>
      <c r="D70" s="33"/>
      <c r="E70" s="142" t="s">
        <v>103</v>
      </c>
      <c r="F70" s="142" t="s">
        <v>153</v>
      </c>
      <c r="G70" s="142" t="s">
        <v>114</v>
      </c>
      <c r="H70" s="143">
        <v>1</v>
      </c>
      <c r="I70" s="144">
        <v>2561453</v>
      </c>
      <c r="J70" s="144">
        <v>5122906</v>
      </c>
    </row>
    <row r="71" spans="1:10" x14ac:dyDescent="0.25">
      <c r="A71" s="142"/>
      <c r="B71" s="142" t="s">
        <v>167</v>
      </c>
      <c r="C71" s="142"/>
      <c r="D71" s="142"/>
      <c r="E71" s="142"/>
      <c r="F71" s="142"/>
      <c r="G71" s="142"/>
      <c r="H71" s="143">
        <v>1</v>
      </c>
      <c r="I71" s="144">
        <v>2076810</v>
      </c>
      <c r="J71" s="144">
        <v>4153620</v>
      </c>
    </row>
    <row r="72" spans="1:10" x14ac:dyDescent="0.25">
      <c r="A72" s="142"/>
      <c r="B72" s="142"/>
      <c r="C72" s="142" t="s">
        <v>292</v>
      </c>
      <c r="D72" s="33" t="s">
        <v>10</v>
      </c>
      <c r="E72" s="142"/>
      <c r="F72" s="142"/>
      <c r="G72" s="142"/>
      <c r="H72" s="143">
        <v>1</v>
      </c>
      <c r="I72" s="144">
        <v>2076810</v>
      </c>
      <c r="J72" s="144">
        <v>4153620</v>
      </c>
    </row>
    <row r="73" spans="1:10" x14ac:dyDescent="0.25">
      <c r="A73" s="142"/>
      <c r="B73" s="142"/>
      <c r="C73" s="142"/>
      <c r="D73" s="33"/>
      <c r="E73" s="142" t="s">
        <v>103</v>
      </c>
      <c r="F73" s="142" t="s">
        <v>154</v>
      </c>
      <c r="G73" s="142" t="s">
        <v>124</v>
      </c>
      <c r="H73" s="143">
        <v>1</v>
      </c>
      <c r="I73" s="144">
        <v>2076810</v>
      </c>
      <c r="J73" s="144">
        <v>4153620</v>
      </c>
    </row>
    <row r="74" spans="1:10" x14ac:dyDescent="0.25">
      <c r="A74" s="142" t="s">
        <v>301</v>
      </c>
      <c r="B74" s="142"/>
      <c r="C74" s="142"/>
      <c r="D74" s="142"/>
      <c r="E74" s="142"/>
      <c r="F74" s="142"/>
      <c r="G74" s="142"/>
      <c r="H74" s="143">
        <v>6</v>
      </c>
      <c r="I74" s="144">
        <v>55920900</v>
      </c>
      <c r="J74" s="144">
        <v>278955400</v>
      </c>
    </row>
    <row r="75" spans="1:10" x14ac:dyDescent="0.25">
      <c r="A75" s="142"/>
      <c r="B75" s="142" t="s">
        <v>29</v>
      </c>
      <c r="C75" s="142"/>
      <c r="D75" s="142"/>
      <c r="E75" s="142"/>
      <c r="F75" s="142"/>
      <c r="G75" s="142"/>
      <c r="H75" s="143">
        <v>2</v>
      </c>
      <c r="I75" s="144">
        <v>11314000</v>
      </c>
      <c r="J75" s="144">
        <v>11314000</v>
      </c>
    </row>
    <row r="76" spans="1:10" x14ac:dyDescent="0.25">
      <c r="A76" s="142"/>
      <c r="B76" s="142"/>
      <c r="C76" s="142" t="s">
        <v>292</v>
      </c>
      <c r="D76" s="142" t="s">
        <v>34</v>
      </c>
      <c r="E76" s="142"/>
      <c r="F76" s="142"/>
      <c r="G76" s="142"/>
      <c r="H76" s="143">
        <v>1</v>
      </c>
      <c r="I76" s="144">
        <v>7375000</v>
      </c>
      <c r="J76" s="144">
        <v>7375000</v>
      </c>
    </row>
    <row r="77" spans="1:10" x14ac:dyDescent="0.25">
      <c r="A77" s="142"/>
      <c r="B77" s="142"/>
      <c r="C77" s="142"/>
      <c r="D77" s="142" t="s">
        <v>156</v>
      </c>
      <c r="E77" s="142"/>
      <c r="F77" s="142"/>
      <c r="G77" s="142"/>
      <c r="H77" s="143">
        <v>1</v>
      </c>
      <c r="I77" s="144">
        <v>3939000</v>
      </c>
      <c r="J77" s="144">
        <v>3939000</v>
      </c>
    </row>
    <row r="78" spans="1:10" x14ac:dyDescent="0.25">
      <c r="A78" s="142"/>
      <c r="B78" s="142"/>
      <c r="C78" s="142"/>
      <c r="D78" s="142"/>
      <c r="E78" s="142" t="s">
        <v>35</v>
      </c>
      <c r="F78" s="142" t="s">
        <v>36</v>
      </c>
      <c r="G78" s="142" t="s">
        <v>289</v>
      </c>
      <c r="H78" s="143">
        <v>1</v>
      </c>
      <c r="I78" s="144">
        <v>3939000</v>
      </c>
      <c r="J78" s="144">
        <v>3939000</v>
      </c>
    </row>
    <row r="79" spans="1:10" x14ac:dyDescent="0.25">
      <c r="A79" s="142"/>
      <c r="B79" s="142" t="s">
        <v>9</v>
      </c>
      <c r="C79" s="142"/>
      <c r="D79" s="142"/>
      <c r="E79" s="142"/>
      <c r="F79" s="142"/>
      <c r="G79" s="142"/>
      <c r="H79" s="143">
        <v>4</v>
      </c>
      <c r="I79" s="144">
        <v>44606900</v>
      </c>
      <c r="J79" s="144">
        <v>267641400</v>
      </c>
    </row>
    <row r="80" spans="1:10" x14ac:dyDescent="0.25">
      <c r="A80" s="142"/>
      <c r="B80" s="142"/>
      <c r="C80" s="142" t="s">
        <v>292</v>
      </c>
      <c r="D80" s="142" t="s">
        <v>30</v>
      </c>
      <c r="E80" s="142"/>
      <c r="F80" s="142"/>
      <c r="G80" s="142"/>
      <c r="H80" s="143">
        <v>3</v>
      </c>
      <c r="I80" s="144">
        <v>43799200</v>
      </c>
      <c r="J80" s="144">
        <v>262795200</v>
      </c>
    </row>
    <row r="81" spans="1:10" x14ac:dyDescent="0.25">
      <c r="A81" s="142"/>
      <c r="B81" s="142"/>
      <c r="C81" s="142"/>
      <c r="D81" s="142"/>
      <c r="E81" s="142" t="s">
        <v>73</v>
      </c>
      <c r="F81" s="142" t="s">
        <v>102</v>
      </c>
      <c r="G81" s="142" t="s">
        <v>62</v>
      </c>
      <c r="H81" s="143">
        <v>1</v>
      </c>
      <c r="I81" s="144">
        <v>26444800</v>
      </c>
      <c r="J81" s="144">
        <v>158668800</v>
      </c>
    </row>
    <row r="82" spans="1:10" x14ac:dyDescent="0.25">
      <c r="A82" s="142"/>
      <c r="B82" s="142"/>
      <c r="C82" s="142"/>
      <c r="D82" s="142"/>
      <c r="E82" s="142" t="s">
        <v>74</v>
      </c>
      <c r="F82" s="142" t="s">
        <v>102</v>
      </c>
      <c r="G82" s="142" t="s">
        <v>62</v>
      </c>
      <c r="H82" s="143">
        <v>1</v>
      </c>
      <c r="I82" s="144">
        <v>13222400</v>
      </c>
      <c r="J82" s="144">
        <v>79334400</v>
      </c>
    </row>
    <row r="83" spans="1:10" x14ac:dyDescent="0.25">
      <c r="A83" s="142"/>
      <c r="B83" s="142"/>
      <c r="C83" s="142"/>
      <c r="D83" s="142"/>
      <c r="E83" s="142" t="s">
        <v>75</v>
      </c>
      <c r="F83" s="142" t="s">
        <v>102</v>
      </c>
      <c r="G83" s="142" t="s">
        <v>62</v>
      </c>
      <c r="H83" s="143">
        <v>1</v>
      </c>
      <c r="I83" s="144">
        <v>4132000</v>
      </c>
      <c r="J83" s="144">
        <v>24792000</v>
      </c>
    </row>
    <row r="84" spans="1:10" x14ac:dyDescent="0.25">
      <c r="A84" s="142"/>
      <c r="B84" s="142"/>
      <c r="C84" s="142"/>
      <c r="D84" s="142" t="s">
        <v>156</v>
      </c>
      <c r="E84" s="142"/>
      <c r="F84" s="142"/>
      <c r="G84" s="142"/>
      <c r="H84" s="143">
        <v>1</v>
      </c>
      <c r="I84" s="144">
        <v>807700</v>
      </c>
      <c r="J84" s="144">
        <v>4846200</v>
      </c>
    </row>
    <row r="85" spans="1:10" x14ac:dyDescent="0.25">
      <c r="A85" s="142"/>
      <c r="B85" s="142"/>
      <c r="C85" s="142"/>
      <c r="D85" s="142"/>
      <c r="E85" s="142" t="s">
        <v>200</v>
      </c>
      <c r="F85" s="142" t="s">
        <v>201</v>
      </c>
      <c r="G85" s="142" t="s">
        <v>218</v>
      </c>
      <c r="H85" s="143">
        <v>1</v>
      </c>
      <c r="I85" s="144">
        <v>807700</v>
      </c>
      <c r="J85" s="144">
        <v>4846200</v>
      </c>
    </row>
    <row r="86" spans="1:10" x14ac:dyDescent="0.25">
      <c r="A86" s="142" t="s">
        <v>302</v>
      </c>
      <c r="B86" s="142"/>
      <c r="C86" s="142"/>
      <c r="D86" s="142"/>
      <c r="E86" s="142"/>
      <c r="F86" s="142"/>
      <c r="G86" s="142"/>
      <c r="H86" s="143">
        <v>3</v>
      </c>
      <c r="I86" s="144">
        <v>12382300</v>
      </c>
      <c r="J86" s="144">
        <v>19452459</v>
      </c>
    </row>
    <row r="87" spans="1:10" x14ac:dyDescent="0.25">
      <c r="A87" s="142"/>
      <c r="B87" s="142" t="s">
        <v>9</v>
      </c>
      <c r="C87" s="142"/>
      <c r="D87" s="142"/>
      <c r="E87" s="142"/>
      <c r="F87" s="142"/>
      <c r="G87" s="142"/>
      <c r="H87" s="143">
        <v>1</v>
      </c>
      <c r="I87" s="144">
        <v>30000</v>
      </c>
      <c r="J87" s="144">
        <v>240000</v>
      </c>
    </row>
    <row r="88" spans="1:10" x14ac:dyDescent="0.25">
      <c r="A88" s="142"/>
      <c r="B88" s="142"/>
      <c r="C88" s="142" t="s">
        <v>292</v>
      </c>
      <c r="D88" s="142" t="s">
        <v>45</v>
      </c>
      <c r="E88" s="142"/>
      <c r="F88" s="142"/>
      <c r="G88" s="142"/>
      <c r="H88" s="143">
        <v>1</v>
      </c>
      <c r="I88" s="144">
        <v>30000</v>
      </c>
      <c r="J88" s="144">
        <v>240000</v>
      </c>
    </row>
    <row r="89" spans="1:10" x14ac:dyDescent="0.25">
      <c r="A89" s="142"/>
      <c r="B89" s="142" t="s">
        <v>172</v>
      </c>
      <c r="C89" s="142"/>
      <c r="D89" s="142"/>
      <c r="E89" s="142"/>
      <c r="F89" s="142"/>
      <c r="G89" s="142"/>
      <c r="H89" s="143">
        <v>1</v>
      </c>
      <c r="I89" s="144">
        <v>6060000</v>
      </c>
      <c r="J89" s="144">
        <v>9606229</v>
      </c>
    </row>
    <row r="90" spans="1:10" x14ac:dyDescent="0.25">
      <c r="A90" s="142"/>
      <c r="B90" s="142"/>
      <c r="C90" s="142" t="s">
        <v>292</v>
      </c>
      <c r="D90" s="142" t="s">
        <v>156</v>
      </c>
      <c r="E90" s="142"/>
      <c r="F90" s="142"/>
      <c r="G90" s="142"/>
      <c r="H90" s="143">
        <v>1</v>
      </c>
      <c r="I90" s="144">
        <v>6060000</v>
      </c>
      <c r="J90" s="144">
        <v>9606229</v>
      </c>
    </row>
    <row r="91" spans="1:10" x14ac:dyDescent="0.25">
      <c r="A91" s="142"/>
      <c r="B91" s="142"/>
      <c r="C91" s="142"/>
      <c r="D91" s="142"/>
      <c r="E91" s="142" t="s">
        <v>178</v>
      </c>
      <c r="F91" s="142" t="s">
        <v>40</v>
      </c>
      <c r="G91" s="142" t="s">
        <v>314</v>
      </c>
      <c r="H91" s="143">
        <v>1</v>
      </c>
      <c r="I91" s="144">
        <v>6060000</v>
      </c>
      <c r="J91" s="144">
        <v>9606229</v>
      </c>
    </row>
    <row r="92" spans="1:10" x14ac:dyDescent="0.25">
      <c r="A92" s="142"/>
      <c r="B92" s="142" t="s">
        <v>180</v>
      </c>
      <c r="C92" s="142"/>
      <c r="D92" s="142"/>
      <c r="E92" s="142"/>
      <c r="F92" s="142"/>
      <c r="G92" s="142"/>
      <c r="H92" s="143">
        <v>1</v>
      </c>
      <c r="I92" s="144">
        <v>6292300</v>
      </c>
      <c r="J92" s="144">
        <v>9606230</v>
      </c>
    </row>
    <row r="93" spans="1:10" x14ac:dyDescent="0.25">
      <c r="A93" s="142"/>
      <c r="B93" s="142"/>
      <c r="C93" s="142" t="s">
        <v>248</v>
      </c>
      <c r="D93" s="142" t="s">
        <v>156</v>
      </c>
      <c r="E93" s="142"/>
      <c r="F93" s="142"/>
      <c r="G93" s="142"/>
      <c r="H93" s="143">
        <v>1</v>
      </c>
      <c r="I93" s="144">
        <v>6292300</v>
      </c>
      <c r="J93" s="144">
        <v>9606230</v>
      </c>
    </row>
    <row r="94" spans="1:10" x14ac:dyDescent="0.25">
      <c r="A94" s="142"/>
      <c r="B94" s="142"/>
      <c r="C94" s="142"/>
      <c r="D94" s="142"/>
      <c r="E94" s="142" t="s">
        <v>181</v>
      </c>
      <c r="F94" s="142" t="s">
        <v>177</v>
      </c>
      <c r="G94" s="142" t="s">
        <v>179</v>
      </c>
      <c r="H94" s="143">
        <v>1</v>
      </c>
      <c r="I94" s="144">
        <v>6292300</v>
      </c>
      <c r="J94" s="144">
        <v>9606230</v>
      </c>
    </row>
    <row r="95" spans="1:10" x14ac:dyDescent="0.25">
      <c r="A95" s="142" t="s">
        <v>303</v>
      </c>
      <c r="B95" s="142"/>
      <c r="C95" s="142"/>
      <c r="D95" s="142"/>
      <c r="E95" s="142"/>
      <c r="F95" s="142"/>
      <c r="G95" s="142"/>
      <c r="H95" s="143">
        <v>4</v>
      </c>
      <c r="I95" s="144">
        <v>15378871</v>
      </c>
      <c r="J95" s="144">
        <v>15378871</v>
      </c>
    </row>
    <row r="96" spans="1:10" x14ac:dyDescent="0.25">
      <c r="A96" s="142"/>
      <c r="B96" s="142" t="s">
        <v>29</v>
      </c>
      <c r="C96" s="142"/>
      <c r="D96" s="142"/>
      <c r="E96" s="142"/>
      <c r="F96" s="142"/>
      <c r="G96" s="142"/>
      <c r="H96" s="143">
        <v>3</v>
      </c>
      <c r="I96" s="144">
        <v>10786871</v>
      </c>
      <c r="J96" s="144">
        <v>10786871</v>
      </c>
    </row>
    <row r="97" spans="1:10" x14ac:dyDescent="0.25">
      <c r="A97" s="142"/>
      <c r="B97" s="142"/>
      <c r="C97" s="142" t="s">
        <v>258</v>
      </c>
      <c r="D97" s="142" t="s">
        <v>20</v>
      </c>
      <c r="E97" s="142"/>
      <c r="F97" s="142"/>
      <c r="G97" s="142"/>
      <c r="H97" s="143">
        <v>1</v>
      </c>
      <c r="I97" s="144">
        <v>935000</v>
      </c>
      <c r="J97" s="144">
        <v>935000</v>
      </c>
    </row>
    <row r="98" spans="1:10" x14ac:dyDescent="0.25">
      <c r="A98" s="142"/>
      <c r="B98" s="142"/>
      <c r="C98" s="142"/>
      <c r="D98" s="142"/>
      <c r="E98" s="142" t="s">
        <v>81</v>
      </c>
      <c r="F98" s="142" t="s">
        <v>113</v>
      </c>
      <c r="G98" s="142" t="s">
        <v>270</v>
      </c>
      <c r="H98" s="143">
        <v>1</v>
      </c>
      <c r="I98" s="144">
        <v>935000</v>
      </c>
      <c r="J98" s="144">
        <v>935000</v>
      </c>
    </row>
    <row r="99" spans="1:10" x14ac:dyDescent="0.25">
      <c r="A99" s="142"/>
      <c r="B99" s="142"/>
      <c r="C99" s="142" t="s">
        <v>292</v>
      </c>
      <c r="D99" s="142" t="s">
        <v>30</v>
      </c>
      <c r="E99" s="142"/>
      <c r="F99" s="142"/>
      <c r="G99" s="142"/>
      <c r="H99" s="143">
        <v>2</v>
      </c>
      <c r="I99" s="144">
        <v>9851871</v>
      </c>
      <c r="J99" s="144">
        <v>9851871</v>
      </c>
    </row>
    <row r="100" spans="1:10" x14ac:dyDescent="0.25">
      <c r="A100" s="142"/>
      <c r="B100" s="142"/>
      <c r="C100" s="142"/>
      <c r="D100" s="142"/>
      <c r="E100" s="142" t="s">
        <v>48</v>
      </c>
      <c r="F100" s="142" t="s">
        <v>188</v>
      </c>
      <c r="G100" s="142" t="s">
        <v>189</v>
      </c>
      <c r="H100" s="143">
        <v>1</v>
      </c>
      <c r="I100" s="144">
        <v>5183000</v>
      </c>
      <c r="J100" s="144">
        <v>5183000</v>
      </c>
    </row>
    <row r="101" spans="1:10" x14ac:dyDescent="0.25">
      <c r="A101" s="142"/>
      <c r="B101" s="142"/>
      <c r="C101" s="142"/>
      <c r="D101" s="142"/>
      <c r="E101" s="142" t="s">
        <v>173</v>
      </c>
      <c r="F101" s="142" t="s">
        <v>31</v>
      </c>
      <c r="G101" s="142" t="s">
        <v>194</v>
      </c>
      <c r="H101" s="143">
        <v>1</v>
      </c>
      <c r="I101" s="144">
        <v>4668871</v>
      </c>
      <c r="J101" s="144">
        <v>4668871</v>
      </c>
    </row>
    <row r="102" spans="1:10" x14ac:dyDescent="0.25">
      <c r="A102" s="142"/>
      <c r="B102" s="142" t="s">
        <v>191</v>
      </c>
      <c r="C102" s="142"/>
      <c r="D102" s="142"/>
      <c r="E102" s="142"/>
      <c r="F102" s="142"/>
      <c r="G102" s="142"/>
      <c r="H102" s="143">
        <v>1</v>
      </c>
      <c r="I102" s="144">
        <v>4592000</v>
      </c>
      <c r="J102" s="144">
        <v>4592000</v>
      </c>
    </row>
    <row r="103" spans="1:10" x14ac:dyDescent="0.25">
      <c r="A103" s="142"/>
      <c r="B103" s="142"/>
      <c r="C103" s="142" t="s">
        <v>292</v>
      </c>
      <c r="D103" s="142" t="s">
        <v>30</v>
      </c>
      <c r="E103" s="142"/>
      <c r="F103" s="142"/>
      <c r="G103" s="142"/>
      <c r="H103" s="143">
        <v>1</v>
      </c>
      <c r="I103" s="144">
        <v>4592000</v>
      </c>
      <c r="J103" s="144">
        <v>4592000</v>
      </c>
    </row>
    <row r="104" spans="1:10" x14ac:dyDescent="0.25">
      <c r="A104" s="142"/>
      <c r="B104" s="142"/>
      <c r="C104" s="142"/>
      <c r="D104" s="142"/>
      <c r="E104" s="142" t="s">
        <v>49</v>
      </c>
      <c r="F104" s="142" t="s">
        <v>213</v>
      </c>
      <c r="G104" s="142" t="s">
        <v>190</v>
      </c>
      <c r="H104" s="143">
        <v>1</v>
      </c>
      <c r="I104" s="144">
        <v>4592000</v>
      </c>
      <c r="J104" s="144">
        <v>4592000</v>
      </c>
    </row>
    <row r="105" spans="1:10" x14ac:dyDescent="0.25">
      <c r="A105" s="142" t="s">
        <v>304</v>
      </c>
      <c r="B105" s="142"/>
      <c r="C105" s="142"/>
      <c r="D105" s="142"/>
      <c r="E105" s="142"/>
      <c r="F105" s="142"/>
      <c r="G105" s="142"/>
      <c r="H105" s="143">
        <v>5</v>
      </c>
      <c r="I105" s="144">
        <v>6505000</v>
      </c>
      <c r="J105" s="144">
        <v>9787000</v>
      </c>
    </row>
    <row r="106" spans="1:10" x14ac:dyDescent="0.25">
      <c r="A106" s="142"/>
      <c r="B106" s="142" t="s">
        <v>29</v>
      </c>
      <c r="C106" s="142"/>
      <c r="D106" s="142"/>
      <c r="E106" s="142"/>
      <c r="F106" s="142"/>
      <c r="G106" s="142"/>
      <c r="H106" s="143">
        <v>1</v>
      </c>
      <c r="I106" s="144">
        <v>1200000</v>
      </c>
      <c r="J106" s="144">
        <v>1200000</v>
      </c>
    </row>
    <row r="107" spans="1:10" x14ac:dyDescent="0.25">
      <c r="A107" s="142"/>
      <c r="B107" s="142"/>
      <c r="C107" s="142" t="s">
        <v>292</v>
      </c>
      <c r="D107" s="142" t="s">
        <v>20</v>
      </c>
      <c r="E107" s="142"/>
      <c r="F107" s="142"/>
      <c r="G107" s="142"/>
      <c r="H107" s="143">
        <v>1</v>
      </c>
      <c r="I107" s="144">
        <v>1200000</v>
      </c>
      <c r="J107" s="144">
        <v>1200000</v>
      </c>
    </row>
    <row r="108" spans="1:10" x14ac:dyDescent="0.25">
      <c r="A108" s="142"/>
      <c r="B108" s="142"/>
      <c r="C108" s="142"/>
      <c r="D108" s="142"/>
      <c r="E108" s="142" t="s">
        <v>81</v>
      </c>
      <c r="F108" s="142" t="s">
        <v>251</v>
      </c>
      <c r="G108" s="142" t="s">
        <v>268</v>
      </c>
      <c r="H108" s="143">
        <v>1</v>
      </c>
      <c r="I108" s="144">
        <v>1200000</v>
      </c>
      <c r="J108" s="144">
        <v>1200000</v>
      </c>
    </row>
    <row r="109" spans="1:10" x14ac:dyDescent="0.25">
      <c r="A109" s="142"/>
      <c r="B109" s="142" t="s">
        <v>22</v>
      </c>
      <c r="C109" s="142"/>
      <c r="D109" s="142"/>
      <c r="E109" s="142"/>
      <c r="F109" s="142"/>
      <c r="G109" s="142"/>
      <c r="H109" s="143">
        <v>1</v>
      </c>
      <c r="I109" s="144">
        <v>667000</v>
      </c>
      <c r="J109" s="144">
        <v>1334000</v>
      </c>
    </row>
    <row r="110" spans="1:10" x14ac:dyDescent="0.25">
      <c r="A110" s="142"/>
      <c r="B110" s="142"/>
      <c r="C110" s="142" t="s">
        <v>257</v>
      </c>
      <c r="D110" s="142" t="s">
        <v>20</v>
      </c>
      <c r="E110" s="142"/>
      <c r="F110" s="142"/>
      <c r="G110" s="142"/>
      <c r="H110" s="143">
        <v>1</v>
      </c>
      <c r="I110" s="144">
        <v>667000</v>
      </c>
      <c r="J110" s="144">
        <v>1334000</v>
      </c>
    </row>
    <row r="111" spans="1:10" x14ac:dyDescent="0.25">
      <c r="A111" s="142"/>
      <c r="B111" s="142"/>
      <c r="C111" s="142"/>
      <c r="D111" s="142"/>
      <c r="E111" s="142" t="s">
        <v>21</v>
      </c>
      <c r="F111" s="142" t="s">
        <v>262</v>
      </c>
      <c r="G111" s="142" t="s">
        <v>141</v>
      </c>
      <c r="H111" s="143">
        <v>1</v>
      </c>
      <c r="I111" s="144">
        <v>667000</v>
      </c>
      <c r="J111" s="144">
        <v>1334000</v>
      </c>
    </row>
    <row r="112" spans="1:10" x14ac:dyDescent="0.25">
      <c r="A112" s="142"/>
      <c r="B112" s="142" t="s">
        <v>9</v>
      </c>
      <c r="C112" s="142"/>
      <c r="D112" s="142"/>
      <c r="E112" s="142"/>
      <c r="F112" s="142"/>
      <c r="G112" s="142"/>
      <c r="H112" s="143">
        <v>2</v>
      </c>
      <c r="I112" s="144">
        <v>523000</v>
      </c>
      <c r="J112" s="144">
        <v>3138000</v>
      </c>
    </row>
    <row r="113" spans="1:10" x14ac:dyDescent="0.25">
      <c r="A113" s="142"/>
      <c r="B113" s="142"/>
      <c r="C113" s="142" t="s">
        <v>257</v>
      </c>
      <c r="D113" s="142" t="s">
        <v>20</v>
      </c>
      <c r="E113" s="142"/>
      <c r="F113" s="142"/>
      <c r="G113" s="142"/>
      <c r="H113" s="143">
        <v>1</v>
      </c>
      <c r="I113" s="144">
        <v>111000</v>
      </c>
      <c r="J113" s="144">
        <v>666000</v>
      </c>
    </row>
    <row r="114" spans="1:10" x14ac:dyDescent="0.25">
      <c r="A114" s="142"/>
      <c r="B114" s="142"/>
      <c r="C114" s="142"/>
      <c r="D114" s="142"/>
      <c r="E114" s="142" t="s">
        <v>121</v>
      </c>
      <c r="F114" s="142" t="s">
        <v>203</v>
      </c>
      <c r="G114" s="142" t="s">
        <v>219</v>
      </c>
      <c r="H114" s="143">
        <v>1</v>
      </c>
      <c r="I114" s="144">
        <v>111000</v>
      </c>
      <c r="J114" s="144">
        <v>666000</v>
      </c>
    </row>
    <row r="115" spans="1:10" x14ac:dyDescent="0.25">
      <c r="A115" s="142"/>
      <c r="B115" s="142"/>
      <c r="C115" s="142" t="s">
        <v>292</v>
      </c>
      <c r="D115" s="142" t="s">
        <v>20</v>
      </c>
      <c r="E115" s="142"/>
      <c r="F115" s="142"/>
      <c r="G115" s="142"/>
      <c r="H115" s="143">
        <v>1</v>
      </c>
      <c r="I115" s="144">
        <v>412000</v>
      </c>
      <c r="J115" s="144">
        <v>2472000</v>
      </c>
    </row>
    <row r="116" spans="1:10" x14ac:dyDescent="0.25">
      <c r="A116" s="142"/>
      <c r="B116" s="142"/>
      <c r="C116" s="142"/>
      <c r="D116" s="142"/>
      <c r="E116" s="142" t="s">
        <v>120</v>
      </c>
      <c r="F116" s="142" t="s">
        <v>118</v>
      </c>
      <c r="G116" s="142" t="s">
        <v>281</v>
      </c>
      <c r="H116" s="143">
        <v>1</v>
      </c>
      <c r="I116" s="144">
        <v>412000</v>
      </c>
      <c r="J116" s="144">
        <v>2472000</v>
      </c>
    </row>
    <row r="117" spans="1:10" x14ac:dyDescent="0.25">
      <c r="A117" s="142"/>
      <c r="B117" s="142" t="s">
        <v>185</v>
      </c>
      <c r="C117" s="142"/>
      <c r="D117" s="142"/>
      <c r="E117" s="142"/>
      <c r="F117" s="142"/>
      <c r="G117" s="142"/>
      <c r="H117" s="143">
        <v>1</v>
      </c>
      <c r="I117" s="144">
        <v>4115000</v>
      </c>
      <c r="J117" s="144">
        <v>4115000</v>
      </c>
    </row>
    <row r="118" spans="1:10" x14ac:dyDescent="0.25">
      <c r="A118" s="142"/>
      <c r="B118" s="142"/>
      <c r="C118" s="142" t="s">
        <v>292</v>
      </c>
      <c r="D118" s="142" t="s">
        <v>30</v>
      </c>
      <c r="E118" s="142"/>
      <c r="F118" s="142"/>
      <c r="G118" s="142"/>
      <c r="H118" s="143">
        <v>1</v>
      </c>
      <c r="I118" s="144">
        <v>4115000</v>
      </c>
      <c r="J118" s="144">
        <v>4115000</v>
      </c>
    </row>
    <row r="119" spans="1:10" x14ac:dyDescent="0.25">
      <c r="A119" s="142"/>
      <c r="B119" s="142"/>
      <c r="C119" s="142"/>
      <c r="D119" s="142"/>
      <c r="E119" s="142" t="s">
        <v>184</v>
      </c>
      <c r="F119" s="142" t="s">
        <v>187</v>
      </c>
      <c r="G119" s="142" t="s">
        <v>195</v>
      </c>
      <c r="H119" s="143">
        <v>1</v>
      </c>
      <c r="I119" s="144">
        <v>4115000</v>
      </c>
      <c r="J119" s="144">
        <v>4115000</v>
      </c>
    </row>
    <row r="120" spans="1:10" x14ac:dyDescent="0.25">
      <c r="A120" s="142" t="s">
        <v>297</v>
      </c>
      <c r="B120" s="142"/>
      <c r="C120" s="142"/>
      <c r="D120" s="142"/>
      <c r="E120" s="142"/>
      <c r="F120" s="142"/>
      <c r="G120" s="142"/>
      <c r="H120" s="143">
        <v>2</v>
      </c>
      <c r="I120" s="144">
        <v>3559000</v>
      </c>
      <c r="J120" s="144">
        <v>18354000</v>
      </c>
    </row>
    <row r="121" spans="1:10" x14ac:dyDescent="0.25">
      <c r="A121" s="142"/>
      <c r="B121" s="142" t="s">
        <v>29</v>
      </c>
      <c r="C121" s="142"/>
      <c r="D121" s="142"/>
      <c r="E121" s="142"/>
      <c r="F121" s="142"/>
      <c r="G121" s="142"/>
      <c r="H121" s="143">
        <v>1</v>
      </c>
      <c r="I121" s="144">
        <v>1000000</v>
      </c>
      <c r="J121" s="144">
        <v>3000000</v>
      </c>
    </row>
    <row r="122" spans="1:10" x14ac:dyDescent="0.25">
      <c r="A122" s="142"/>
      <c r="B122" s="142"/>
      <c r="C122" s="142" t="s">
        <v>292</v>
      </c>
      <c r="D122" s="33" t="s">
        <v>10</v>
      </c>
      <c r="E122" s="142"/>
      <c r="F122" s="142"/>
      <c r="G122" s="142"/>
      <c r="H122" s="143">
        <v>1</v>
      </c>
      <c r="I122" s="144">
        <v>1000000</v>
      </c>
      <c r="J122" s="144">
        <v>3000000</v>
      </c>
    </row>
    <row r="123" spans="1:10" x14ac:dyDescent="0.25">
      <c r="A123" s="142"/>
      <c r="B123" s="142"/>
      <c r="C123" s="142"/>
      <c r="D123" s="33"/>
      <c r="E123" s="142" t="s">
        <v>174</v>
      </c>
      <c r="F123" s="142" t="s">
        <v>175</v>
      </c>
      <c r="G123" s="142" t="s">
        <v>176</v>
      </c>
      <c r="H123" s="143">
        <v>1</v>
      </c>
      <c r="I123" s="144">
        <v>1000000</v>
      </c>
      <c r="J123" s="144">
        <v>3000000</v>
      </c>
    </row>
    <row r="124" spans="1:10" x14ac:dyDescent="0.25">
      <c r="A124" s="142"/>
      <c r="B124" s="142" t="s">
        <v>22</v>
      </c>
      <c r="C124" s="142"/>
      <c r="D124" s="142"/>
      <c r="E124" s="142"/>
      <c r="F124" s="142"/>
      <c r="G124" s="142"/>
      <c r="H124" s="143">
        <v>1</v>
      </c>
      <c r="I124" s="144">
        <v>2559000</v>
      </c>
      <c r="J124" s="144">
        <v>15354000</v>
      </c>
    </row>
    <row r="125" spans="1:10" x14ac:dyDescent="0.25">
      <c r="A125" s="142"/>
      <c r="B125" s="142"/>
      <c r="C125" s="142" t="s">
        <v>259</v>
      </c>
      <c r="D125" s="142" t="s">
        <v>20</v>
      </c>
      <c r="E125" s="142"/>
      <c r="F125" s="142"/>
      <c r="G125" s="142"/>
      <c r="H125" s="143">
        <v>1</v>
      </c>
      <c r="I125" s="144">
        <v>2559000</v>
      </c>
      <c r="J125" s="144">
        <v>15354000</v>
      </c>
    </row>
    <row r="126" spans="1:10" x14ac:dyDescent="0.25">
      <c r="A126" s="142"/>
      <c r="B126" s="142"/>
      <c r="C126" s="142"/>
      <c r="D126" s="142"/>
      <c r="E126" s="142" t="s">
        <v>112</v>
      </c>
      <c r="F126" s="142" t="s">
        <v>138</v>
      </c>
      <c r="G126" s="142" t="s">
        <v>137</v>
      </c>
      <c r="H126" s="143">
        <v>1</v>
      </c>
      <c r="I126" s="144">
        <v>2559000</v>
      </c>
      <c r="J126" s="144">
        <v>15354000</v>
      </c>
    </row>
    <row r="127" spans="1:10" x14ac:dyDescent="0.25">
      <c r="A127" s="142" t="s">
        <v>295</v>
      </c>
      <c r="B127" s="142"/>
      <c r="C127" s="142"/>
      <c r="D127" s="142"/>
      <c r="E127" s="142"/>
      <c r="F127" s="142"/>
      <c r="G127" s="142"/>
      <c r="H127" s="143">
        <v>5</v>
      </c>
      <c r="I127" s="144">
        <v>3379000</v>
      </c>
      <c r="J127" s="144">
        <v>2417000</v>
      </c>
    </row>
    <row r="128" spans="1:10" x14ac:dyDescent="0.25">
      <c r="A128" s="142"/>
      <c r="B128" s="142" t="s">
        <v>29</v>
      </c>
      <c r="C128" s="142"/>
      <c r="D128" s="142"/>
      <c r="E128" s="142"/>
      <c r="F128" s="142"/>
      <c r="G128" s="142"/>
      <c r="H128" s="143">
        <v>4</v>
      </c>
      <c r="I128" s="144">
        <v>3334000</v>
      </c>
      <c r="J128" s="144">
        <v>2372000</v>
      </c>
    </row>
    <row r="129" spans="1:10" x14ac:dyDescent="0.25">
      <c r="A129" s="142"/>
      <c r="B129" s="142"/>
      <c r="C129" s="142" t="s">
        <v>258</v>
      </c>
      <c r="D129" s="142" t="s">
        <v>20</v>
      </c>
      <c r="E129" s="142"/>
      <c r="F129" s="142"/>
      <c r="G129" s="142"/>
      <c r="H129" s="143">
        <v>1</v>
      </c>
      <c r="I129" s="144">
        <v>1508000</v>
      </c>
      <c r="J129" s="144">
        <v>1508000</v>
      </c>
    </row>
    <row r="130" spans="1:10" x14ac:dyDescent="0.25">
      <c r="A130" s="142"/>
      <c r="B130" s="142"/>
      <c r="C130" s="142"/>
      <c r="D130" s="142"/>
      <c r="E130" s="142" t="s">
        <v>81</v>
      </c>
      <c r="F130" s="142" t="s">
        <v>116</v>
      </c>
      <c r="G130" s="142" t="s">
        <v>139</v>
      </c>
      <c r="H130" s="143">
        <v>1</v>
      </c>
      <c r="I130" s="144">
        <v>1508000</v>
      </c>
      <c r="J130" s="144">
        <v>1508000</v>
      </c>
    </row>
    <row r="131" spans="1:10" x14ac:dyDescent="0.25">
      <c r="A131" s="142"/>
      <c r="B131" s="142"/>
      <c r="C131" s="142" t="s">
        <v>292</v>
      </c>
      <c r="D131" s="146" t="s">
        <v>27</v>
      </c>
      <c r="E131" s="142"/>
      <c r="F131" s="142"/>
      <c r="G131" s="142"/>
      <c r="H131" s="143">
        <v>3</v>
      </c>
      <c r="I131" s="144">
        <v>1826000</v>
      </c>
      <c r="J131" s="144">
        <v>864000</v>
      </c>
    </row>
    <row r="132" spans="1:10" x14ac:dyDescent="0.25">
      <c r="A132" s="142"/>
      <c r="B132" s="142"/>
      <c r="C132" s="142"/>
      <c r="D132" s="146"/>
      <c r="E132" s="142" t="s">
        <v>145</v>
      </c>
      <c r="F132" s="142" t="s">
        <v>146</v>
      </c>
      <c r="G132" s="142" t="s">
        <v>147</v>
      </c>
      <c r="H132" s="143">
        <v>1</v>
      </c>
      <c r="I132" s="144">
        <v>750000</v>
      </c>
      <c r="J132" s="144"/>
    </row>
    <row r="133" spans="1:10" x14ac:dyDescent="0.25">
      <c r="A133" s="142"/>
      <c r="B133" s="142"/>
      <c r="C133" s="142"/>
      <c r="D133" s="146"/>
      <c r="E133" s="142" t="s">
        <v>126</v>
      </c>
      <c r="F133" s="142" t="s">
        <v>149</v>
      </c>
      <c r="G133" s="142" t="s">
        <v>62</v>
      </c>
      <c r="H133" s="143">
        <v>1</v>
      </c>
      <c r="I133" s="144">
        <v>788000</v>
      </c>
      <c r="J133" s="144"/>
    </row>
    <row r="134" spans="1:10" x14ac:dyDescent="0.25">
      <c r="A134" s="142"/>
      <c r="B134" s="142"/>
      <c r="C134" s="142"/>
      <c r="D134" s="146"/>
      <c r="E134" s="142" t="s">
        <v>212</v>
      </c>
      <c r="F134" s="142" t="s">
        <v>144</v>
      </c>
      <c r="G134" s="142" t="s">
        <v>148</v>
      </c>
      <c r="H134" s="143">
        <v>1</v>
      </c>
      <c r="I134" s="144">
        <v>288000</v>
      </c>
      <c r="J134" s="144">
        <v>864000</v>
      </c>
    </row>
    <row r="135" spans="1:10" x14ac:dyDescent="0.25">
      <c r="A135" s="142"/>
      <c r="B135" s="142" t="s">
        <v>62</v>
      </c>
      <c r="C135" s="142"/>
      <c r="D135" s="142"/>
      <c r="E135" s="142"/>
      <c r="F135" s="142"/>
      <c r="G135" s="142"/>
      <c r="H135" s="143">
        <v>1</v>
      </c>
      <c r="I135" s="144">
        <v>45000</v>
      </c>
      <c r="J135" s="144">
        <v>45000</v>
      </c>
    </row>
    <row r="136" spans="1:10" x14ac:dyDescent="0.25">
      <c r="A136" s="142"/>
      <c r="B136" s="142"/>
      <c r="C136" s="142" t="s">
        <v>292</v>
      </c>
      <c r="D136" s="142" t="s">
        <v>26</v>
      </c>
      <c r="E136" s="142"/>
      <c r="F136" s="142"/>
      <c r="G136" s="142"/>
      <c r="H136" s="143">
        <v>1</v>
      </c>
      <c r="I136" s="144">
        <v>45000</v>
      </c>
      <c r="J136" s="144">
        <v>45000</v>
      </c>
    </row>
    <row r="137" spans="1:10" x14ac:dyDescent="0.25">
      <c r="A137" s="142" t="s">
        <v>305</v>
      </c>
      <c r="B137" s="142"/>
      <c r="C137" s="142"/>
      <c r="D137" s="142"/>
      <c r="E137" s="142"/>
      <c r="F137" s="142"/>
      <c r="G137" s="142"/>
      <c r="H137" s="143">
        <v>5</v>
      </c>
      <c r="I137" s="144">
        <v>7061120</v>
      </c>
      <c r="J137" s="144">
        <v>36366720</v>
      </c>
    </row>
    <row r="138" spans="1:10" x14ac:dyDescent="0.25">
      <c r="A138" s="142"/>
      <c r="B138" s="142" t="s">
        <v>29</v>
      </c>
      <c r="C138" s="142"/>
      <c r="D138" s="142"/>
      <c r="E138" s="142"/>
      <c r="F138" s="142"/>
      <c r="G138" s="142"/>
      <c r="H138" s="143">
        <v>1</v>
      </c>
      <c r="I138" s="144">
        <v>1500000</v>
      </c>
      <c r="J138" s="144">
        <v>3000000</v>
      </c>
    </row>
    <row r="139" spans="1:10" x14ac:dyDescent="0.25">
      <c r="A139" s="142"/>
      <c r="B139" s="142"/>
      <c r="C139" s="142" t="s">
        <v>272</v>
      </c>
      <c r="D139" s="142" t="s">
        <v>15</v>
      </c>
      <c r="E139" s="142"/>
      <c r="F139" s="142"/>
      <c r="G139" s="142"/>
      <c r="H139" s="143">
        <v>1</v>
      </c>
      <c r="I139" s="144">
        <v>1500000</v>
      </c>
      <c r="J139" s="144">
        <v>3000000</v>
      </c>
    </row>
    <row r="140" spans="1:10" x14ac:dyDescent="0.25">
      <c r="A140" s="142"/>
      <c r="B140" s="142"/>
      <c r="C140" s="142"/>
      <c r="D140" s="142"/>
      <c r="E140" s="142" t="s">
        <v>135</v>
      </c>
      <c r="F140" s="142" t="s">
        <v>273</v>
      </c>
      <c r="G140" s="142" t="s">
        <v>250</v>
      </c>
      <c r="H140" s="143">
        <v>1</v>
      </c>
      <c r="I140" s="144">
        <v>1500000</v>
      </c>
      <c r="J140" s="144">
        <v>3000000</v>
      </c>
    </row>
    <row r="141" spans="1:10" x14ac:dyDescent="0.25">
      <c r="A141" s="142"/>
      <c r="B141" s="142" t="s">
        <v>9</v>
      </c>
      <c r="C141" s="142"/>
      <c r="D141" s="142"/>
      <c r="E141" s="142"/>
      <c r="F141" s="142"/>
      <c r="G141" s="142"/>
      <c r="H141" s="143">
        <v>3</v>
      </c>
      <c r="I141" s="144">
        <v>5561120</v>
      </c>
      <c r="J141" s="144">
        <v>33366720</v>
      </c>
    </row>
    <row r="142" spans="1:10" x14ac:dyDescent="0.25">
      <c r="A142" s="142"/>
      <c r="B142" s="142"/>
      <c r="C142" s="142" t="s">
        <v>252</v>
      </c>
      <c r="D142" s="142" t="s">
        <v>20</v>
      </c>
      <c r="E142" s="142"/>
      <c r="F142" s="142"/>
      <c r="G142" s="142"/>
      <c r="H142" s="143">
        <v>1</v>
      </c>
      <c r="I142" s="144">
        <v>4000000</v>
      </c>
      <c r="J142" s="144">
        <v>24000000</v>
      </c>
    </row>
    <row r="143" spans="1:10" x14ac:dyDescent="0.25">
      <c r="A143" s="142"/>
      <c r="B143" s="142"/>
      <c r="C143" s="142"/>
      <c r="D143" s="142"/>
      <c r="E143" s="142" t="s">
        <v>132</v>
      </c>
      <c r="F143" s="142" t="s">
        <v>82</v>
      </c>
      <c r="G143" s="142" t="s">
        <v>253</v>
      </c>
      <c r="H143" s="143">
        <v>1</v>
      </c>
      <c r="I143" s="144">
        <v>4000000</v>
      </c>
      <c r="J143" s="144">
        <v>24000000</v>
      </c>
    </row>
    <row r="144" spans="1:10" x14ac:dyDescent="0.25">
      <c r="A144" s="142"/>
      <c r="B144" s="142"/>
      <c r="C144" s="142" t="s">
        <v>292</v>
      </c>
      <c r="D144" s="142" t="s">
        <v>30</v>
      </c>
      <c r="E144" s="142"/>
      <c r="F144" s="142"/>
      <c r="G144" s="142"/>
      <c r="H144" s="143">
        <v>2</v>
      </c>
      <c r="I144" s="144">
        <v>1561120</v>
      </c>
      <c r="J144" s="144">
        <v>9366720</v>
      </c>
    </row>
    <row r="145" spans="1:10" x14ac:dyDescent="0.25">
      <c r="A145" s="142"/>
      <c r="B145" s="142"/>
      <c r="C145" s="142"/>
      <c r="D145" s="142"/>
      <c r="E145" s="142" t="s">
        <v>76</v>
      </c>
      <c r="F145" s="142" t="s">
        <v>102</v>
      </c>
      <c r="G145" s="142" t="s">
        <v>62</v>
      </c>
      <c r="H145" s="143">
        <v>1</v>
      </c>
      <c r="I145" s="144">
        <v>900000</v>
      </c>
      <c r="J145" s="144">
        <v>5400000</v>
      </c>
    </row>
    <row r="146" spans="1:10" x14ac:dyDescent="0.25">
      <c r="A146" s="142"/>
      <c r="B146" s="142"/>
      <c r="C146" s="142"/>
      <c r="D146" s="142"/>
      <c r="E146" s="142" t="s">
        <v>77</v>
      </c>
      <c r="F146" s="142" t="s">
        <v>102</v>
      </c>
      <c r="G146" s="142" t="s">
        <v>62</v>
      </c>
      <c r="H146" s="143">
        <v>1</v>
      </c>
      <c r="I146" s="144">
        <v>661120</v>
      </c>
      <c r="J146" s="144">
        <v>3966720</v>
      </c>
    </row>
    <row r="147" spans="1:10" x14ac:dyDescent="0.25">
      <c r="A147" s="142"/>
      <c r="B147" s="142" t="s">
        <v>261</v>
      </c>
      <c r="C147" s="142"/>
      <c r="D147" s="142"/>
      <c r="E147" s="142"/>
      <c r="F147" s="142"/>
      <c r="G147" s="142"/>
      <c r="H147" s="143">
        <v>1</v>
      </c>
      <c r="I147" s="144"/>
      <c r="J147" s="144">
        <v>0</v>
      </c>
    </row>
    <row r="148" spans="1:10" x14ac:dyDescent="0.25">
      <c r="A148" s="142"/>
      <c r="B148" s="142"/>
      <c r="C148" s="142" t="s">
        <v>260</v>
      </c>
      <c r="D148" s="142" t="s">
        <v>20</v>
      </c>
      <c r="E148" s="142"/>
      <c r="F148" s="142"/>
      <c r="G148" s="142"/>
      <c r="H148" s="143">
        <v>1</v>
      </c>
      <c r="I148" s="144"/>
      <c r="J148" s="144">
        <v>0</v>
      </c>
    </row>
    <row r="149" spans="1:10" x14ac:dyDescent="0.25">
      <c r="A149" s="142"/>
      <c r="B149" s="142"/>
      <c r="C149" s="142"/>
      <c r="D149" s="142"/>
      <c r="E149" s="142" t="s">
        <v>193</v>
      </c>
      <c r="F149" s="142" t="s">
        <v>23</v>
      </c>
      <c r="G149" s="142" t="s">
        <v>122</v>
      </c>
      <c r="H149" s="143">
        <v>1</v>
      </c>
      <c r="I149" s="144"/>
      <c r="J149" s="144">
        <v>0</v>
      </c>
    </row>
    <row r="150" spans="1:10" x14ac:dyDescent="0.25">
      <c r="A150" s="35" t="s">
        <v>63</v>
      </c>
      <c r="B150" s="35"/>
      <c r="C150" s="35"/>
      <c r="D150" s="145"/>
      <c r="E150" s="35"/>
      <c r="F150" s="35"/>
      <c r="G150" s="35"/>
      <c r="H150" s="137">
        <v>55</v>
      </c>
      <c r="I150" s="48">
        <v>166303373</v>
      </c>
      <c r="J150" s="48">
        <v>604283415</v>
      </c>
    </row>
  </sheetData>
  <pageMargins left="0.7" right="0.7" top="0.78740157499999996" bottom="0.78740157499999996" header="0.3" footer="0.3"/>
  <pageSetup paperSize="9" orientation="portrait" verticalDpi="0"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4BB73-B3BE-4DBE-994A-A66C1788278A}">
  <sheetPr>
    <tabColor rgb="FF92D050"/>
    <pageSetUpPr fitToPage="1"/>
  </sheetPr>
  <dimension ref="A1:R67"/>
  <sheetViews>
    <sheetView zoomScale="110" zoomScaleNormal="110" workbookViewId="0">
      <pane xSplit="4" ySplit="3" topLeftCell="F22" activePane="bottomRight" state="frozen"/>
      <selection pane="topRight" activeCell="D1" sqref="D1"/>
      <selection pane="bottomLeft" activeCell="A4" sqref="A4"/>
      <selection pane="bottomRight" activeCell="D3" sqref="D3"/>
    </sheetView>
  </sheetViews>
  <sheetFormatPr defaultRowHeight="39.950000000000003" customHeight="1" x14ac:dyDescent="0.25"/>
  <cols>
    <col min="1" max="1" width="8.140625" style="1" bestFit="1" customWidth="1"/>
    <col min="2" max="2" width="49.85546875" customWidth="1"/>
    <col min="3" max="3" width="17.5703125" style="32" customWidth="1"/>
    <col min="4" max="4" width="14.140625" bestFit="1" customWidth="1"/>
    <col min="5" max="5" width="33" bestFit="1" customWidth="1"/>
    <col min="6" max="6" width="61.140625" style="32" customWidth="1"/>
    <col min="7" max="7" width="23.28515625" bestFit="1" customWidth="1"/>
    <col min="8" max="8" width="18" bestFit="1" customWidth="1"/>
    <col min="9" max="9" width="12" style="1" customWidth="1"/>
    <col min="10" max="10" width="20.42578125" customWidth="1"/>
    <col min="11" max="11" width="8" customWidth="1"/>
    <col min="12" max="12" width="9.7109375" bestFit="1" customWidth="1"/>
    <col min="13" max="13" width="21.140625" bestFit="1" customWidth="1"/>
    <col min="14" max="14" width="58.28515625" style="56" customWidth="1"/>
    <col min="15" max="15" width="3.7109375" bestFit="1" customWidth="1"/>
    <col min="16" max="16" width="5.7109375" bestFit="1" customWidth="1"/>
    <col min="18" max="18" width="52" bestFit="1" customWidth="1"/>
  </cols>
  <sheetData>
    <row r="1" spans="1:18" s="116" customFormat="1" ht="39.950000000000003" customHeight="1" x14ac:dyDescent="0.25">
      <c r="A1" s="106" t="s">
        <v>24</v>
      </c>
      <c r="B1" s="107"/>
      <c r="C1" s="134"/>
      <c r="D1" s="108"/>
      <c r="E1" s="109"/>
      <c r="F1" s="110"/>
      <c r="G1" s="111" t="s">
        <v>183</v>
      </c>
      <c r="H1" s="74" t="s">
        <v>50</v>
      </c>
      <c r="I1" s="75" t="s">
        <v>51</v>
      </c>
      <c r="J1" s="76" t="s">
        <v>52</v>
      </c>
      <c r="K1" s="112"/>
      <c r="L1" s="113"/>
      <c r="M1" s="114"/>
      <c r="N1" s="115"/>
    </row>
    <row r="2" spans="1:18" ht="39.950000000000003" customHeight="1" x14ac:dyDescent="0.25">
      <c r="A2" s="117"/>
      <c r="B2" s="118"/>
      <c r="C2" s="121"/>
      <c r="D2" s="120"/>
      <c r="E2" s="105"/>
      <c r="F2" s="121"/>
      <c r="G2" s="122"/>
      <c r="H2" s="123">
        <f>SUM(H3:H63)</f>
        <v>181163373</v>
      </c>
      <c r="I2" s="124"/>
      <c r="J2" s="125"/>
      <c r="K2" s="126"/>
      <c r="L2" s="119"/>
      <c r="M2" s="127"/>
      <c r="N2" s="128"/>
    </row>
    <row r="3" spans="1:18" s="32" customFormat="1" ht="60" customHeight="1" x14ac:dyDescent="0.25">
      <c r="A3" s="81" t="s">
        <v>0</v>
      </c>
      <c r="B3" s="81" t="s">
        <v>1</v>
      </c>
      <c r="C3" s="81" t="s">
        <v>211</v>
      </c>
      <c r="D3" s="81" t="s">
        <v>2</v>
      </c>
      <c r="E3" s="81" t="s">
        <v>84</v>
      </c>
      <c r="F3" s="81" t="s">
        <v>3</v>
      </c>
      <c r="G3" s="81" t="s">
        <v>4</v>
      </c>
      <c r="H3" s="83" t="s">
        <v>5</v>
      </c>
      <c r="I3" s="81" t="s">
        <v>6</v>
      </c>
      <c r="J3" s="81" t="s">
        <v>7</v>
      </c>
      <c r="K3" s="81" t="s">
        <v>291</v>
      </c>
      <c r="L3" s="81" t="s">
        <v>83</v>
      </c>
      <c r="M3" s="81" t="s">
        <v>8</v>
      </c>
      <c r="N3" s="82" t="s">
        <v>19</v>
      </c>
    </row>
    <row r="4" spans="1:18" ht="39.950000000000003" customHeight="1" x14ac:dyDescent="0.25">
      <c r="A4" s="95">
        <v>1</v>
      </c>
      <c r="B4" s="96" t="s">
        <v>88</v>
      </c>
      <c r="C4" s="96" t="s">
        <v>247</v>
      </c>
      <c r="D4" s="97" t="s">
        <v>27</v>
      </c>
      <c r="E4" s="97"/>
      <c r="F4" s="98" t="s">
        <v>28</v>
      </c>
      <c r="G4" s="99" t="s">
        <v>9</v>
      </c>
      <c r="H4" s="100">
        <v>589551</v>
      </c>
      <c r="I4" s="101">
        <v>8</v>
      </c>
      <c r="J4" s="100">
        <v>4716408</v>
      </c>
      <c r="K4" s="102">
        <v>2023</v>
      </c>
      <c r="L4" s="23" t="s">
        <v>293</v>
      </c>
      <c r="M4" s="103" t="s">
        <v>13</v>
      </c>
      <c r="N4" s="104" t="s">
        <v>217</v>
      </c>
      <c r="O4" s="10"/>
      <c r="P4" s="11"/>
      <c r="Q4" s="10"/>
      <c r="R4" s="11"/>
    </row>
    <row r="5" spans="1:18" ht="39.950000000000003" customHeight="1" x14ac:dyDescent="0.25">
      <c r="A5" s="30">
        <v>2</v>
      </c>
      <c r="B5" s="94" t="s">
        <v>47</v>
      </c>
      <c r="C5" s="94"/>
      <c r="D5" s="12" t="s">
        <v>27</v>
      </c>
      <c r="E5" s="12"/>
      <c r="F5" s="60" t="s">
        <v>125</v>
      </c>
      <c r="G5" s="13" t="s">
        <v>9</v>
      </c>
      <c r="H5" s="2">
        <v>2500000</v>
      </c>
      <c r="I5" s="68">
        <v>6</v>
      </c>
      <c r="J5" s="2">
        <v>15000000</v>
      </c>
      <c r="K5" s="86">
        <v>2023</v>
      </c>
      <c r="L5" s="140" t="s">
        <v>293</v>
      </c>
      <c r="M5" s="9" t="s">
        <v>17</v>
      </c>
      <c r="N5" s="55" t="s">
        <v>275</v>
      </c>
    </row>
    <row r="6" spans="1:18" ht="39.950000000000003" customHeight="1" x14ac:dyDescent="0.25">
      <c r="A6" s="30">
        <v>3</v>
      </c>
      <c r="B6" s="12" t="s">
        <v>142</v>
      </c>
      <c r="C6" s="12"/>
      <c r="D6" s="12" t="s">
        <v>27</v>
      </c>
      <c r="E6" s="12"/>
      <c r="F6" s="60" t="s">
        <v>143</v>
      </c>
      <c r="G6" s="13" t="s">
        <v>9</v>
      </c>
      <c r="H6" s="130">
        <v>5500000</v>
      </c>
      <c r="I6" s="68">
        <v>6</v>
      </c>
      <c r="J6" s="2">
        <f>2*H6</f>
        <v>11000000</v>
      </c>
      <c r="K6" s="89">
        <v>2024</v>
      </c>
      <c r="L6" s="140" t="s">
        <v>294</v>
      </c>
      <c r="M6" s="9" t="s">
        <v>17</v>
      </c>
      <c r="N6" s="65" t="s">
        <v>159</v>
      </c>
    </row>
    <row r="7" spans="1:18" ht="39.950000000000003" customHeight="1" x14ac:dyDescent="0.25">
      <c r="A7" s="30">
        <v>4</v>
      </c>
      <c r="B7" s="12" t="s">
        <v>231</v>
      </c>
      <c r="C7" s="12"/>
      <c r="D7" s="12" t="s">
        <v>27</v>
      </c>
      <c r="E7" s="12"/>
      <c r="F7" s="60" t="s">
        <v>274</v>
      </c>
      <c r="G7" s="13" t="s">
        <v>29</v>
      </c>
      <c r="H7" s="2">
        <v>3300000</v>
      </c>
      <c r="I7" s="68">
        <v>2</v>
      </c>
      <c r="J7" s="2">
        <f>2*H7</f>
        <v>6600000</v>
      </c>
      <c r="K7" s="86">
        <v>2023</v>
      </c>
      <c r="L7" s="140" t="s">
        <v>290</v>
      </c>
      <c r="M7" s="9" t="s">
        <v>17</v>
      </c>
      <c r="N7" s="65" t="s">
        <v>216</v>
      </c>
    </row>
    <row r="8" spans="1:18" ht="39.950000000000003" customHeight="1" x14ac:dyDescent="0.25">
      <c r="A8" s="30">
        <v>5</v>
      </c>
      <c r="B8" s="73" t="s">
        <v>196</v>
      </c>
      <c r="C8" s="73"/>
      <c r="D8" s="12" t="s">
        <v>27</v>
      </c>
      <c r="E8" s="12"/>
      <c r="F8" s="60" t="s">
        <v>144</v>
      </c>
      <c r="G8" s="13" t="s">
        <v>29</v>
      </c>
      <c r="H8" s="2">
        <v>288000</v>
      </c>
      <c r="I8" s="84">
        <v>3</v>
      </c>
      <c r="J8" s="85">
        <f>H8*I8</f>
        <v>864000</v>
      </c>
      <c r="K8" s="86">
        <v>2023</v>
      </c>
      <c r="L8" s="139" t="s">
        <v>295</v>
      </c>
      <c r="M8" s="9" t="s">
        <v>17</v>
      </c>
      <c r="N8" s="65" t="s">
        <v>148</v>
      </c>
    </row>
    <row r="9" spans="1:18" ht="39.950000000000003" customHeight="1" x14ac:dyDescent="0.25">
      <c r="A9" s="30">
        <v>6</v>
      </c>
      <c r="B9" s="12" t="s">
        <v>145</v>
      </c>
      <c r="C9" s="12"/>
      <c r="D9" s="12" t="s">
        <v>27</v>
      </c>
      <c r="E9" s="12"/>
      <c r="F9" s="60" t="s">
        <v>146</v>
      </c>
      <c r="G9" s="13" t="s">
        <v>29</v>
      </c>
      <c r="H9" s="2">
        <v>750000</v>
      </c>
      <c r="I9" s="84"/>
      <c r="J9" s="85"/>
      <c r="K9" s="86">
        <v>2023</v>
      </c>
      <c r="L9" s="139" t="s">
        <v>295</v>
      </c>
      <c r="M9" s="9" t="s">
        <v>17</v>
      </c>
      <c r="N9" s="65" t="s">
        <v>147</v>
      </c>
    </row>
    <row r="10" spans="1:18" ht="39.950000000000003" customHeight="1" x14ac:dyDescent="0.25">
      <c r="A10" s="30">
        <v>7</v>
      </c>
      <c r="B10" s="12" t="s">
        <v>126</v>
      </c>
      <c r="C10" s="12"/>
      <c r="D10" s="12" t="s">
        <v>27</v>
      </c>
      <c r="E10" s="12"/>
      <c r="F10" s="60" t="s">
        <v>149</v>
      </c>
      <c r="G10" s="13" t="s">
        <v>29</v>
      </c>
      <c r="H10" s="2">
        <f>310000+244000+150000+51000+33000</f>
        <v>788000</v>
      </c>
      <c r="I10" s="84"/>
      <c r="J10" s="85"/>
      <c r="K10" s="86">
        <v>2023</v>
      </c>
      <c r="L10" s="139" t="s">
        <v>295</v>
      </c>
      <c r="M10" s="9" t="s">
        <v>17</v>
      </c>
      <c r="N10" s="65"/>
    </row>
    <row r="11" spans="1:18" ht="39.950000000000003" customHeight="1" x14ac:dyDescent="0.25">
      <c r="A11" s="30">
        <v>8</v>
      </c>
      <c r="B11" s="7" t="s">
        <v>42</v>
      </c>
      <c r="C11" s="7"/>
      <c r="D11" s="7" t="s">
        <v>43</v>
      </c>
      <c r="E11" s="7"/>
      <c r="F11" s="58" t="s">
        <v>105</v>
      </c>
      <c r="G11" s="8" t="s">
        <v>101</v>
      </c>
      <c r="H11" s="4">
        <v>600000</v>
      </c>
      <c r="I11" s="69">
        <v>2</v>
      </c>
      <c r="J11" s="4">
        <f>H11*I11</f>
        <v>1200000</v>
      </c>
      <c r="K11" s="5">
        <v>2023</v>
      </c>
      <c r="L11" s="23" t="s">
        <v>296</v>
      </c>
      <c r="M11" s="24" t="s">
        <v>17</v>
      </c>
      <c r="N11" s="66" t="s">
        <v>53</v>
      </c>
    </row>
    <row r="12" spans="1:18" ht="39.950000000000003" customHeight="1" x14ac:dyDescent="0.25">
      <c r="A12" s="30">
        <v>9</v>
      </c>
      <c r="B12" s="12" t="s">
        <v>127</v>
      </c>
      <c r="C12" s="12"/>
      <c r="D12" s="12" t="s">
        <v>43</v>
      </c>
      <c r="E12" s="12"/>
      <c r="F12" s="60" t="s">
        <v>106</v>
      </c>
      <c r="G12" s="13" t="s">
        <v>29</v>
      </c>
      <c r="H12" s="2">
        <f>1522000+460000+450000+400000</f>
        <v>2832000</v>
      </c>
      <c r="I12" s="68">
        <v>1</v>
      </c>
      <c r="J12" s="2">
        <f>H12*I12</f>
        <v>2832000</v>
      </c>
      <c r="K12" s="3">
        <v>2023</v>
      </c>
      <c r="L12" s="88" t="s">
        <v>296</v>
      </c>
      <c r="M12" s="9" t="s">
        <v>17</v>
      </c>
      <c r="N12" s="55" t="s">
        <v>150</v>
      </c>
    </row>
    <row r="13" spans="1:18" ht="39.950000000000003" customHeight="1" x14ac:dyDescent="0.25">
      <c r="A13" s="30">
        <v>10</v>
      </c>
      <c r="B13" s="27" t="s">
        <v>285</v>
      </c>
      <c r="C13" s="27" t="s">
        <v>214</v>
      </c>
      <c r="D13" s="27" t="s">
        <v>10</v>
      </c>
      <c r="E13" s="27"/>
      <c r="F13" s="57" t="s">
        <v>41</v>
      </c>
      <c r="G13" s="28" t="s">
        <v>9</v>
      </c>
      <c r="H13" s="21">
        <v>6546625</v>
      </c>
      <c r="I13" s="70">
        <v>8</v>
      </c>
      <c r="J13" s="21">
        <f>H13*I13</f>
        <v>52373000</v>
      </c>
      <c r="K13" s="22">
        <v>2022</v>
      </c>
      <c r="L13" s="141" t="s">
        <v>290</v>
      </c>
      <c r="M13" s="25" t="s">
        <v>50</v>
      </c>
      <c r="N13" s="57" t="s">
        <v>107</v>
      </c>
    </row>
    <row r="14" spans="1:18" ht="39.950000000000003" customHeight="1" x14ac:dyDescent="0.25">
      <c r="A14" s="30">
        <v>11</v>
      </c>
      <c r="B14" s="7" t="s">
        <v>12</v>
      </c>
      <c r="C14" s="7"/>
      <c r="D14" s="7" t="s">
        <v>10</v>
      </c>
      <c r="E14" s="7"/>
      <c r="F14" s="58" t="s">
        <v>11</v>
      </c>
      <c r="G14" s="8" t="s">
        <v>9</v>
      </c>
      <c r="H14" s="4">
        <v>2500000</v>
      </c>
      <c r="I14" s="69">
        <v>8</v>
      </c>
      <c r="J14" s="4">
        <f>H14*I14</f>
        <v>20000000</v>
      </c>
      <c r="K14" s="5">
        <v>2023</v>
      </c>
      <c r="L14" s="23" t="s">
        <v>290</v>
      </c>
      <c r="M14" s="24" t="s">
        <v>13</v>
      </c>
      <c r="N14" s="58" t="s">
        <v>115</v>
      </c>
    </row>
    <row r="15" spans="1:18" ht="39.950000000000003" customHeight="1" x14ac:dyDescent="0.25">
      <c r="A15" s="30">
        <v>12</v>
      </c>
      <c r="B15" s="12" t="s">
        <v>174</v>
      </c>
      <c r="C15" s="12"/>
      <c r="D15" s="12" t="s">
        <v>10</v>
      </c>
      <c r="E15" s="12"/>
      <c r="F15" s="60" t="s">
        <v>175</v>
      </c>
      <c r="G15" s="13" t="s">
        <v>29</v>
      </c>
      <c r="H15" s="2">
        <v>1000000</v>
      </c>
      <c r="I15" s="68">
        <v>3</v>
      </c>
      <c r="J15" s="2">
        <f>H15*I15</f>
        <v>3000000</v>
      </c>
      <c r="K15" s="3">
        <v>2023</v>
      </c>
      <c r="L15" s="14" t="s">
        <v>297</v>
      </c>
      <c r="M15" s="9" t="s">
        <v>13</v>
      </c>
      <c r="N15" s="60" t="s">
        <v>176</v>
      </c>
    </row>
    <row r="16" spans="1:18" ht="39.950000000000003" customHeight="1" x14ac:dyDescent="0.25">
      <c r="A16" s="30">
        <v>13</v>
      </c>
      <c r="B16" s="27" t="s">
        <v>207</v>
      </c>
      <c r="C16" s="27" t="s">
        <v>208</v>
      </c>
      <c r="D16" s="27" t="s">
        <v>10</v>
      </c>
      <c r="E16" s="27"/>
      <c r="F16" s="57" t="s">
        <v>54</v>
      </c>
      <c r="G16" s="28" t="s">
        <v>9</v>
      </c>
      <c r="H16" s="21">
        <v>355000</v>
      </c>
      <c r="I16" s="70">
        <v>8</v>
      </c>
      <c r="J16" s="21">
        <f>H16*I16</f>
        <v>2840000</v>
      </c>
      <c r="K16" s="22">
        <v>2022</v>
      </c>
      <c r="L16" s="141" t="s">
        <v>290</v>
      </c>
      <c r="M16" s="25" t="s">
        <v>50</v>
      </c>
      <c r="N16" s="59" t="s">
        <v>108</v>
      </c>
    </row>
    <row r="17" spans="1:14" ht="39.950000000000003" customHeight="1" x14ac:dyDescent="0.25">
      <c r="A17" s="30">
        <v>14</v>
      </c>
      <c r="B17" s="27" t="s">
        <v>209</v>
      </c>
      <c r="C17" s="27" t="s">
        <v>210</v>
      </c>
      <c r="D17" s="27" t="s">
        <v>10</v>
      </c>
      <c r="E17" s="27"/>
      <c r="F17" s="57" t="s">
        <v>55</v>
      </c>
      <c r="G17" s="28" t="s">
        <v>9</v>
      </c>
      <c r="H17" s="21">
        <v>2291610</v>
      </c>
      <c r="I17" s="70">
        <v>5</v>
      </c>
      <c r="J17" s="21">
        <f>H17*I17</f>
        <v>11458050</v>
      </c>
      <c r="K17" s="22">
        <v>2022</v>
      </c>
      <c r="L17" s="141" t="s">
        <v>290</v>
      </c>
      <c r="M17" s="25" t="s">
        <v>50</v>
      </c>
      <c r="N17" s="57" t="s">
        <v>56</v>
      </c>
    </row>
    <row r="18" spans="1:14" s="49" customFormat="1" ht="39.950000000000003" customHeight="1" x14ac:dyDescent="0.25">
      <c r="A18" s="30">
        <v>15</v>
      </c>
      <c r="B18" s="12" t="s">
        <v>103</v>
      </c>
      <c r="C18" s="12"/>
      <c r="D18" s="12" t="s">
        <v>10</v>
      </c>
      <c r="E18" s="12"/>
      <c r="F18" s="60" t="s">
        <v>153</v>
      </c>
      <c r="G18" s="13" t="s">
        <v>166</v>
      </c>
      <c r="H18" s="2">
        <v>2561453</v>
      </c>
      <c r="I18" s="68">
        <v>0</v>
      </c>
      <c r="J18" s="2">
        <f>2*H18</f>
        <v>5122906</v>
      </c>
      <c r="K18" s="3">
        <v>2023</v>
      </c>
      <c r="L18" s="14" t="s">
        <v>299</v>
      </c>
      <c r="M18" s="9" t="s">
        <v>17</v>
      </c>
      <c r="N18" s="60" t="s">
        <v>114</v>
      </c>
    </row>
    <row r="19" spans="1:14" s="49" customFormat="1" ht="39.950000000000003" customHeight="1" x14ac:dyDescent="0.25">
      <c r="A19" s="30">
        <v>16</v>
      </c>
      <c r="B19" s="12" t="s">
        <v>103</v>
      </c>
      <c r="C19" s="12"/>
      <c r="D19" s="12" t="s">
        <v>10</v>
      </c>
      <c r="E19" s="12"/>
      <c r="F19" s="60" t="s">
        <v>154</v>
      </c>
      <c r="G19" s="13" t="s">
        <v>167</v>
      </c>
      <c r="H19" s="2">
        <v>2076810</v>
      </c>
      <c r="I19" s="68">
        <v>1</v>
      </c>
      <c r="J19" s="2">
        <f>2*H19</f>
        <v>4153620</v>
      </c>
      <c r="K19" s="3">
        <v>2023</v>
      </c>
      <c r="L19" s="14" t="s">
        <v>299</v>
      </c>
      <c r="M19" s="9" t="s">
        <v>17</v>
      </c>
      <c r="N19" s="60" t="s">
        <v>124</v>
      </c>
    </row>
    <row r="20" spans="1:14" s="49" customFormat="1" ht="39.950000000000003" customHeight="1" x14ac:dyDescent="0.25">
      <c r="A20" s="30">
        <v>17</v>
      </c>
      <c r="B20" s="12" t="s">
        <v>155</v>
      </c>
      <c r="C20" s="11"/>
      <c r="D20" s="67" t="s">
        <v>128</v>
      </c>
      <c r="E20" s="12" t="s">
        <v>215</v>
      </c>
      <c r="F20" s="60" t="s">
        <v>241</v>
      </c>
      <c r="G20" s="13" t="s">
        <v>166</v>
      </c>
      <c r="H20" s="2">
        <v>4500000</v>
      </c>
      <c r="I20" s="68">
        <v>2</v>
      </c>
      <c r="J20" s="2">
        <f>2*H20</f>
        <v>9000000</v>
      </c>
      <c r="K20" s="3">
        <v>2023</v>
      </c>
      <c r="L20" s="14" t="s">
        <v>299</v>
      </c>
      <c r="M20" s="9" t="s">
        <v>17</v>
      </c>
      <c r="N20" s="60" t="s">
        <v>168</v>
      </c>
    </row>
    <row r="21" spans="1:14" s="49" customFormat="1" ht="39.950000000000003" customHeight="1" x14ac:dyDescent="0.25">
      <c r="A21" s="30">
        <v>18</v>
      </c>
      <c r="B21" s="12" t="s">
        <v>151</v>
      </c>
      <c r="C21" s="12" t="s">
        <v>234</v>
      </c>
      <c r="D21" s="12" t="s">
        <v>10</v>
      </c>
      <c r="E21" s="12" t="s">
        <v>152</v>
      </c>
      <c r="F21" s="60" t="s">
        <v>236</v>
      </c>
      <c r="G21" s="13" t="s">
        <v>169</v>
      </c>
      <c r="H21" s="2">
        <f>1506000+594000</f>
        <v>2100000</v>
      </c>
      <c r="I21" s="68">
        <v>2</v>
      </c>
      <c r="J21" s="2">
        <f>2*H21</f>
        <v>4200000</v>
      </c>
      <c r="K21" s="3">
        <v>2023</v>
      </c>
      <c r="L21" s="14" t="s">
        <v>298</v>
      </c>
      <c r="M21" s="9" t="s">
        <v>17</v>
      </c>
      <c r="N21" s="60" t="s">
        <v>235</v>
      </c>
    </row>
    <row r="22" spans="1:14" ht="39.950000000000003" customHeight="1" x14ac:dyDescent="0.25">
      <c r="A22" s="30">
        <v>19</v>
      </c>
      <c r="B22" s="93" t="s">
        <v>170</v>
      </c>
      <c r="C22" s="93"/>
      <c r="D22" s="18" t="s">
        <v>156</v>
      </c>
      <c r="E22" s="18" t="s">
        <v>95</v>
      </c>
      <c r="F22" s="71" t="s">
        <v>171</v>
      </c>
      <c r="G22" s="19" t="s">
        <v>9</v>
      </c>
      <c r="H22" s="15">
        <f>1000*600</f>
        <v>600000</v>
      </c>
      <c r="I22" s="68">
        <v>6</v>
      </c>
      <c r="J22" s="2">
        <f>H22*I22</f>
        <v>3600000</v>
      </c>
      <c r="K22" s="3">
        <v>2023</v>
      </c>
      <c r="L22" s="140" t="s">
        <v>296</v>
      </c>
      <c r="M22" s="9" t="s">
        <v>17</v>
      </c>
      <c r="N22" s="53" t="s">
        <v>165</v>
      </c>
    </row>
    <row r="23" spans="1:14" ht="39.950000000000003" customHeight="1" x14ac:dyDescent="0.25">
      <c r="A23" s="30">
        <v>20</v>
      </c>
      <c r="B23" s="93" t="s">
        <v>97</v>
      </c>
      <c r="C23" s="93"/>
      <c r="D23" s="18" t="s">
        <v>156</v>
      </c>
      <c r="E23" s="18" t="s">
        <v>95</v>
      </c>
      <c r="F23" s="71" t="s">
        <v>96</v>
      </c>
      <c r="G23" s="19" t="s">
        <v>129</v>
      </c>
      <c r="H23" s="15">
        <f>1150000+423000</f>
        <v>1573000</v>
      </c>
      <c r="I23" s="68">
        <v>6</v>
      </c>
      <c r="J23" s="2">
        <f>H23*I23</f>
        <v>9438000</v>
      </c>
      <c r="K23" s="3">
        <v>2023</v>
      </c>
      <c r="L23" s="140" t="s">
        <v>296</v>
      </c>
      <c r="M23" s="9" t="s">
        <v>17</v>
      </c>
      <c r="N23" s="61" t="s">
        <v>104</v>
      </c>
    </row>
    <row r="24" spans="1:14" ht="39.950000000000003" customHeight="1" x14ac:dyDescent="0.25">
      <c r="A24" s="30">
        <v>21</v>
      </c>
      <c r="B24" s="26" t="s">
        <v>200</v>
      </c>
      <c r="C24" s="26"/>
      <c r="D24" s="18" t="s">
        <v>156</v>
      </c>
      <c r="E24" s="18"/>
      <c r="F24" s="71" t="s">
        <v>201</v>
      </c>
      <c r="G24" s="19" t="s">
        <v>9</v>
      </c>
      <c r="H24" s="15">
        <v>807700</v>
      </c>
      <c r="I24" s="68">
        <v>6</v>
      </c>
      <c r="J24" s="2">
        <f>H24*I24</f>
        <v>4846200</v>
      </c>
      <c r="K24" s="3">
        <v>2023</v>
      </c>
      <c r="L24" s="14" t="s">
        <v>301</v>
      </c>
      <c r="M24" s="9" t="s">
        <v>17</v>
      </c>
      <c r="N24" s="87" t="s">
        <v>218</v>
      </c>
    </row>
    <row r="25" spans="1:14" ht="39.950000000000003" customHeight="1" x14ac:dyDescent="0.25">
      <c r="A25" s="30">
        <v>22</v>
      </c>
      <c r="B25" s="18" t="s">
        <v>35</v>
      </c>
      <c r="C25" s="18"/>
      <c r="D25" s="18" t="s">
        <v>156</v>
      </c>
      <c r="E25" s="18"/>
      <c r="F25" s="53" t="s">
        <v>36</v>
      </c>
      <c r="G25" s="19" t="s">
        <v>29</v>
      </c>
      <c r="H25" s="2">
        <f>350000+290000+600000+450000+169000+45000+840000+806000+132000+257000</f>
        <v>3939000</v>
      </c>
      <c r="I25" s="68">
        <v>1</v>
      </c>
      <c r="J25" s="2">
        <f>H25*I25</f>
        <v>3939000</v>
      </c>
      <c r="K25" s="3">
        <v>2023</v>
      </c>
      <c r="L25" s="14" t="s">
        <v>301</v>
      </c>
      <c r="M25" s="9" t="s">
        <v>17</v>
      </c>
      <c r="N25" s="53" t="s">
        <v>163</v>
      </c>
    </row>
    <row r="26" spans="1:14" ht="39.950000000000003" customHeight="1" x14ac:dyDescent="0.25">
      <c r="A26" s="30">
        <v>23</v>
      </c>
      <c r="B26" s="18" t="s">
        <v>39</v>
      </c>
      <c r="C26" s="18" t="s">
        <v>240</v>
      </c>
      <c r="D26" s="18" t="s">
        <v>156</v>
      </c>
      <c r="E26" s="18"/>
      <c r="F26" s="53" t="s">
        <v>157</v>
      </c>
      <c r="G26" s="19" t="s">
        <v>182</v>
      </c>
      <c r="H26" s="2">
        <v>6500000</v>
      </c>
      <c r="I26" s="68">
        <v>1</v>
      </c>
      <c r="J26" s="2">
        <f>H26*I26</f>
        <v>6500000</v>
      </c>
      <c r="K26" s="3">
        <v>2023</v>
      </c>
      <c r="L26" s="14" t="s">
        <v>298</v>
      </c>
      <c r="M26" s="9" t="s">
        <v>17</v>
      </c>
      <c r="N26" s="53" t="s">
        <v>158</v>
      </c>
    </row>
    <row r="27" spans="1:14" ht="39.950000000000003" customHeight="1" x14ac:dyDescent="0.25">
      <c r="A27" s="30">
        <v>24</v>
      </c>
      <c r="B27" s="18" t="s">
        <v>178</v>
      </c>
      <c r="C27" s="18"/>
      <c r="D27" s="18" t="s">
        <v>156</v>
      </c>
      <c r="E27" s="18"/>
      <c r="F27" s="53" t="s">
        <v>40</v>
      </c>
      <c r="G27" s="19" t="s">
        <v>172</v>
      </c>
      <c r="H27" s="2">
        <f>460000+1600000+4000000</f>
        <v>6060000</v>
      </c>
      <c r="I27" s="68">
        <v>1</v>
      </c>
      <c r="J27" s="2">
        <v>9606229</v>
      </c>
      <c r="K27" s="3">
        <v>2023</v>
      </c>
      <c r="L27" s="14" t="s">
        <v>302</v>
      </c>
      <c r="M27" s="9" t="s">
        <v>17</v>
      </c>
      <c r="N27" s="53" t="s">
        <v>246</v>
      </c>
    </row>
    <row r="28" spans="1:14" ht="39.950000000000003" customHeight="1" x14ac:dyDescent="0.25">
      <c r="A28" s="30">
        <v>25</v>
      </c>
      <c r="B28" s="18" t="s">
        <v>181</v>
      </c>
      <c r="C28" s="18" t="s">
        <v>248</v>
      </c>
      <c r="D28" s="18" t="s">
        <v>156</v>
      </c>
      <c r="E28" s="18"/>
      <c r="F28" s="53" t="s">
        <v>177</v>
      </c>
      <c r="G28" s="19" t="s">
        <v>180</v>
      </c>
      <c r="H28" s="2">
        <f>2300000+2300000+1300000+1200000-807700</f>
        <v>6292300</v>
      </c>
      <c r="I28" s="68">
        <v>2</v>
      </c>
      <c r="J28" s="2">
        <v>9606230</v>
      </c>
      <c r="K28" s="3">
        <v>2023</v>
      </c>
      <c r="L28" s="14" t="s">
        <v>302</v>
      </c>
      <c r="M28" s="9" t="s">
        <v>17</v>
      </c>
      <c r="N28" s="53" t="s">
        <v>179</v>
      </c>
    </row>
    <row r="29" spans="1:14" ht="39.950000000000003" customHeight="1" x14ac:dyDescent="0.25">
      <c r="A29" s="30">
        <v>26</v>
      </c>
      <c r="B29" s="18" t="s">
        <v>130</v>
      </c>
      <c r="C29" s="18"/>
      <c r="D29" s="18" t="s">
        <v>156</v>
      </c>
      <c r="E29" s="18"/>
      <c r="F29" s="60" t="s">
        <v>164</v>
      </c>
      <c r="G29" s="19" t="s">
        <v>29</v>
      </c>
      <c r="H29" s="2">
        <v>1350000</v>
      </c>
      <c r="I29" s="68">
        <v>1</v>
      </c>
      <c r="J29" s="2">
        <f>H29*I29</f>
        <v>1350000</v>
      </c>
      <c r="K29" s="89">
        <v>2024</v>
      </c>
      <c r="L29" s="14" t="s">
        <v>308</v>
      </c>
      <c r="M29" s="9" t="s">
        <v>17</v>
      </c>
      <c r="N29" s="53"/>
    </row>
    <row r="30" spans="1:14" ht="39.950000000000003" customHeight="1" x14ac:dyDescent="0.25">
      <c r="A30" s="30">
        <v>27</v>
      </c>
      <c r="B30" s="18" t="s">
        <v>162</v>
      </c>
      <c r="C30" s="18"/>
      <c r="D30" s="18" t="s">
        <v>156</v>
      </c>
      <c r="E30" s="79"/>
      <c r="F30" s="80" t="s">
        <v>161</v>
      </c>
      <c r="G30" s="79" t="s">
        <v>29</v>
      </c>
      <c r="H30" s="2">
        <v>1000000</v>
      </c>
      <c r="I30" s="78">
        <v>2</v>
      </c>
      <c r="J30" s="2">
        <f>H30*I30</f>
        <v>2000000</v>
      </c>
      <c r="K30" s="79">
        <v>2023</v>
      </c>
      <c r="L30" s="14" t="s">
        <v>298</v>
      </c>
      <c r="M30" s="9" t="s">
        <v>17</v>
      </c>
      <c r="N30" s="77" t="s">
        <v>160</v>
      </c>
    </row>
    <row r="31" spans="1:14" ht="42" customHeight="1" x14ac:dyDescent="0.25">
      <c r="A31" s="30">
        <v>28</v>
      </c>
      <c r="B31" s="18" t="s">
        <v>227</v>
      </c>
      <c r="C31" s="71" t="s">
        <v>228</v>
      </c>
      <c r="D31" s="18" t="s">
        <v>156</v>
      </c>
      <c r="E31" s="79"/>
      <c r="F31" s="80" t="s">
        <v>226</v>
      </c>
      <c r="G31" s="79" t="s">
        <v>29</v>
      </c>
      <c r="H31" s="2">
        <v>4700000</v>
      </c>
      <c r="I31" s="78">
        <v>2</v>
      </c>
      <c r="J31" s="2">
        <f>H31*I31</f>
        <v>9400000</v>
      </c>
      <c r="K31" s="79">
        <v>2023</v>
      </c>
      <c r="L31" s="14" t="s">
        <v>293</v>
      </c>
      <c r="M31" s="9" t="s">
        <v>17</v>
      </c>
      <c r="N31" s="77" t="s">
        <v>229</v>
      </c>
    </row>
    <row r="32" spans="1:14" ht="39.950000000000003" customHeight="1" x14ac:dyDescent="0.25">
      <c r="A32" s="30">
        <v>29</v>
      </c>
      <c r="B32" s="18" t="s">
        <v>173</v>
      </c>
      <c r="C32" s="18"/>
      <c r="D32" s="18" t="s">
        <v>30</v>
      </c>
      <c r="E32" s="18"/>
      <c r="F32" s="53" t="s">
        <v>31</v>
      </c>
      <c r="G32" s="19" t="s">
        <v>29</v>
      </c>
      <c r="H32" s="2">
        <f>3932871+736000</f>
        <v>4668871</v>
      </c>
      <c r="I32" s="68">
        <v>1</v>
      </c>
      <c r="J32" s="2">
        <f>H32*I32</f>
        <v>4668871</v>
      </c>
      <c r="K32" s="3">
        <v>2023</v>
      </c>
      <c r="L32" s="14" t="s">
        <v>303</v>
      </c>
      <c r="M32" s="9" t="s">
        <v>17</v>
      </c>
      <c r="N32" s="53" t="s">
        <v>249</v>
      </c>
    </row>
    <row r="33" spans="1:14" ht="39.950000000000003" customHeight="1" x14ac:dyDescent="0.25">
      <c r="A33" s="30">
        <v>30</v>
      </c>
      <c r="B33" s="29" t="s">
        <v>32</v>
      </c>
      <c r="C33" s="29"/>
      <c r="D33" s="29" t="s">
        <v>30</v>
      </c>
      <c r="E33" s="29"/>
      <c r="F33" s="58" t="s">
        <v>109</v>
      </c>
      <c r="G33" s="8" t="s">
        <v>29</v>
      </c>
      <c r="H33" s="4">
        <v>957143</v>
      </c>
      <c r="I33" s="69">
        <v>7</v>
      </c>
      <c r="J33" s="4">
        <f>H33*I33</f>
        <v>6700001</v>
      </c>
      <c r="K33" s="5">
        <v>2023</v>
      </c>
      <c r="L33" s="23" t="s">
        <v>298</v>
      </c>
      <c r="M33" s="24" t="s">
        <v>13</v>
      </c>
      <c r="N33" s="58" t="s">
        <v>110</v>
      </c>
    </row>
    <row r="34" spans="1:14" ht="39.950000000000003" customHeight="1" x14ac:dyDescent="0.25">
      <c r="A34" s="30">
        <v>31</v>
      </c>
      <c r="B34" s="26" t="s">
        <v>49</v>
      </c>
      <c r="C34" s="26"/>
      <c r="D34" s="26" t="s">
        <v>30</v>
      </c>
      <c r="E34" s="26"/>
      <c r="F34" s="60" t="s">
        <v>206</v>
      </c>
      <c r="G34" s="13" t="s">
        <v>191</v>
      </c>
      <c r="H34" s="2">
        <f>4325000+267000</f>
        <v>4592000</v>
      </c>
      <c r="I34" s="68">
        <v>1</v>
      </c>
      <c r="J34" s="2">
        <f>H34*I34</f>
        <v>4592000</v>
      </c>
      <c r="K34" s="3">
        <v>2023</v>
      </c>
      <c r="L34" s="14" t="s">
        <v>303</v>
      </c>
      <c r="M34" s="9" t="s">
        <v>17</v>
      </c>
      <c r="N34" s="60" t="s">
        <v>190</v>
      </c>
    </row>
    <row r="35" spans="1:14" ht="39.950000000000003" customHeight="1" x14ac:dyDescent="0.25">
      <c r="A35" s="30">
        <v>32</v>
      </c>
      <c r="B35" s="13" t="s">
        <v>184</v>
      </c>
      <c r="C35" s="13"/>
      <c r="D35" s="13" t="s">
        <v>30</v>
      </c>
      <c r="E35" s="13"/>
      <c r="F35" s="60" t="s">
        <v>187</v>
      </c>
      <c r="G35" s="13" t="s">
        <v>185</v>
      </c>
      <c r="H35" s="2">
        <f>3262000+401000+452000</f>
        <v>4115000</v>
      </c>
      <c r="I35" s="68">
        <v>1</v>
      </c>
      <c r="J35" s="2">
        <f>H35*I35</f>
        <v>4115000</v>
      </c>
      <c r="K35" s="3">
        <v>2023</v>
      </c>
      <c r="L35" s="14" t="s">
        <v>304</v>
      </c>
      <c r="M35" s="9" t="s">
        <v>17</v>
      </c>
      <c r="N35" s="60" t="s">
        <v>192</v>
      </c>
    </row>
    <row r="36" spans="1:14" ht="39.950000000000003" customHeight="1" x14ac:dyDescent="0.25">
      <c r="A36" s="30">
        <v>33</v>
      </c>
      <c r="B36" s="13" t="s">
        <v>48</v>
      </c>
      <c r="C36" s="13"/>
      <c r="D36" s="13" t="s">
        <v>30</v>
      </c>
      <c r="E36" s="13"/>
      <c r="F36" s="60" t="s">
        <v>188</v>
      </c>
      <c r="G36" s="13" t="s">
        <v>29</v>
      </c>
      <c r="H36" s="2">
        <f>1072000+793000+262000+1000000+1200000+856000</f>
        <v>5183000</v>
      </c>
      <c r="I36" s="68">
        <v>1</v>
      </c>
      <c r="J36" s="2">
        <f>H36*I36</f>
        <v>5183000</v>
      </c>
      <c r="K36" s="3">
        <v>2023</v>
      </c>
      <c r="L36" s="14" t="s">
        <v>303</v>
      </c>
      <c r="M36" s="9" t="s">
        <v>17</v>
      </c>
      <c r="N36" s="60" t="s">
        <v>186</v>
      </c>
    </row>
    <row r="37" spans="1:14" ht="39.950000000000003" customHeight="1" x14ac:dyDescent="0.25">
      <c r="A37" s="30">
        <v>34</v>
      </c>
      <c r="B37" s="13" t="s">
        <v>197</v>
      </c>
      <c r="C37" s="13"/>
      <c r="D37" s="13" t="s">
        <v>30</v>
      </c>
      <c r="E37" s="13"/>
      <c r="F37" s="60" t="s">
        <v>199</v>
      </c>
      <c r="G37" s="19" t="s">
        <v>9</v>
      </c>
      <c r="H37" s="2">
        <v>2260000</v>
      </c>
      <c r="I37" s="68">
        <v>6</v>
      </c>
      <c r="J37" s="2">
        <f>H37*I37</f>
        <v>13560000</v>
      </c>
      <c r="K37" s="89">
        <v>2025</v>
      </c>
      <c r="L37" s="14" t="s">
        <v>302</v>
      </c>
      <c r="M37" s="9" t="s">
        <v>17</v>
      </c>
      <c r="N37" s="60" t="s">
        <v>198</v>
      </c>
    </row>
    <row r="38" spans="1:14" ht="39.950000000000003" customHeight="1" x14ac:dyDescent="0.25">
      <c r="A38" s="30">
        <v>35</v>
      </c>
      <c r="B38" s="91" t="s">
        <v>73</v>
      </c>
      <c r="C38" s="91"/>
      <c r="D38" s="13" t="s">
        <v>30</v>
      </c>
      <c r="E38" s="13"/>
      <c r="F38" s="60" t="s">
        <v>102</v>
      </c>
      <c r="G38" s="19" t="s">
        <v>9</v>
      </c>
      <c r="H38" s="2">
        <v>26444800</v>
      </c>
      <c r="I38" s="68">
        <v>6</v>
      </c>
      <c r="J38" s="2">
        <f>H38*I38</f>
        <v>158668800</v>
      </c>
      <c r="K38" s="3">
        <v>2023</v>
      </c>
      <c r="L38" s="14" t="s">
        <v>301</v>
      </c>
      <c r="M38" s="9" t="s">
        <v>17</v>
      </c>
      <c r="N38" s="60"/>
    </row>
    <row r="39" spans="1:14" ht="39.950000000000003" customHeight="1" x14ac:dyDescent="0.25">
      <c r="A39" s="30">
        <v>36</v>
      </c>
      <c r="B39" s="91" t="s">
        <v>74</v>
      </c>
      <c r="C39" s="91"/>
      <c r="D39" s="13" t="s">
        <v>30</v>
      </c>
      <c r="E39" s="13"/>
      <c r="F39" s="60" t="s">
        <v>102</v>
      </c>
      <c r="G39" s="19" t="s">
        <v>9</v>
      </c>
      <c r="H39" s="2">
        <v>13222400</v>
      </c>
      <c r="I39" s="68">
        <v>6</v>
      </c>
      <c r="J39" s="2">
        <f>H39*I39</f>
        <v>79334400</v>
      </c>
      <c r="K39" s="3">
        <v>2023</v>
      </c>
      <c r="L39" s="14" t="s">
        <v>301</v>
      </c>
      <c r="M39" s="9" t="s">
        <v>17</v>
      </c>
      <c r="N39" s="60"/>
    </row>
    <row r="40" spans="1:14" ht="39.950000000000003" customHeight="1" x14ac:dyDescent="0.25">
      <c r="A40" s="30">
        <v>37</v>
      </c>
      <c r="B40" s="91" t="s">
        <v>75</v>
      </c>
      <c r="C40" s="91"/>
      <c r="D40" s="13" t="s">
        <v>30</v>
      </c>
      <c r="E40" s="13"/>
      <c r="F40" s="60" t="s">
        <v>102</v>
      </c>
      <c r="G40" s="19" t="s">
        <v>9</v>
      </c>
      <c r="H40" s="2">
        <v>4132000</v>
      </c>
      <c r="I40" s="68">
        <v>6</v>
      </c>
      <c r="J40" s="2">
        <f>H40*I40</f>
        <v>24792000</v>
      </c>
      <c r="K40" s="3">
        <v>2023</v>
      </c>
      <c r="L40" s="14" t="s">
        <v>301</v>
      </c>
      <c r="M40" s="9" t="s">
        <v>17</v>
      </c>
      <c r="N40" s="60"/>
    </row>
    <row r="41" spans="1:14" ht="39.950000000000003" customHeight="1" x14ac:dyDescent="0.25">
      <c r="A41" s="30">
        <v>38</v>
      </c>
      <c r="B41" s="92" t="s">
        <v>76</v>
      </c>
      <c r="C41" s="92"/>
      <c r="D41" s="13" t="s">
        <v>30</v>
      </c>
      <c r="E41" s="13"/>
      <c r="F41" s="60" t="s">
        <v>102</v>
      </c>
      <c r="G41" s="19" t="s">
        <v>9</v>
      </c>
      <c r="H41" s="2">
        <v>900000</v>
      </c>
      <c r="I41" s="68">
        <v>6</v>
      </c>
      <c r="J41" s="2">
        <f>H41*I41</f>
        <v>5400000</v>
      </c>
      <c r="K41" s="3">
        <v>2023</v>
      </c>
      <c r="L41" s="14" t="s">
        <v>305</v>
      </c>
      <c r="M41" s="9" t="s">
        <v>17</v>
      </c>
      <c r="N41" s="60"/>
    </row>
    <row r="42" spans="1:14" ht="39.950000000000003" customHeight="1" x14ac:dyDescent="0.25">
      <c r="A42" s="30">
        <v>39</v>
      </c>
      <c r="B42" s="91" t="s">
        <v>77</v>
      </c>
      <c r="C42" s="91"/>
      <c r="D42" s="13" t="s">
        <v>30</v>
      </c>
      <c r="E42" s="13"/>
      <c r="F42" s="60" t="s">
        <v>102</v>
      </c>
      <c r="G42" s="19" t="s">
        <v>9</v>
      </c>
      <c r="H42" s="2">
        <v>661120</v>
      </c>
      <c r="I42" s="68">
        <v>6</v>
      </c>
      <c r="J42" s="2">
        <f>H42*I42</f>
        <v>3966720</v>
      </c>
      <c r="K42" s="3">
        <v>2023</v>
      </c>
      <c r="L42" s="14" t="s">
        <v>305</v>
      </c>
      <c r="M42" s="9" t="s">
        <v>17</v>
      </c>
      <c r="N42" s="60"/>
    </row>
    <row r="43" spans="1:14" s="49" customFormat="1" ht="39.950000000000003" customHeight="1" x14ac:dyDescent="0.25">
      <c r="A43" s="30">
        <v>40</v>
      </c>
      <c r="B43" s="12" t="s">
        <v>81</v>
      </c>
      <c r="C43" s="73" t="s">
        <v>258</v>
      </c>
      <c r="D43" s="12" t="s">
        <v>20</v>
      </c>
      <c r="E43" s="12" t="s">
        <v>85</v>
      </c>
      <c r="F43" s="60" t="s">
        <v>113</v>
      </c>
      <c r="G43" s="13" t="s">
        <v>29</v>
      </c>
      <c r="H43" s="15">
        <f>520000+200000+165000+50000</f>
        <v>935000</v>
      </c>
      <c r="I43" s="68">
        <v>1</v>
      </c>
      <c r="J43" s="2">
        <f>H43*I43</f>
        <v>935000</v>
      </c>
      <c r="K43" s="3">
        <v>2023</v>
      </c>
      <c r="L43" s="14" t="s">
        <v>303</v>
      </c>
      <c r="M43" s="9" t="s">
        <v>17</v>
      </c>
      <c r="N43" s="60" t="s">
        <v>270</v>
      </c>
    </row>
    <row r="44" spans="1:14" s="49" customFormat="1" ht="39.950000000000003" customHeight="1" x14ac:dyDescent="0.25">
      <c r="A44" s="30">
        <v>41</v>
      </c>
      <c r="B44" s="12" t="s">
        <v>81</v>
      </c>
      <c r="C44" s="73" t="s">
        <v>254</v>
      </c>
      <c r="D44" s="12" t="s">
        <v>20</v>
      </c>
      <c r="E44" s="12" t="s">
        <v>86</v>
      </c>
      <c r="F44" s="60" t="s">
        <v>255</v>
      </c>
      <c r="G44" s="13" t="s">
        <v>256</v>
      </c>
      <c r="H44" s="2">
        <v>1900000</v>
      </c>
      <c r="I44" s="68">
        <v>1</v>
      </c>
      <c r="J44" s="2">
        <f>H44*I44</f>
        <v>1900000</v>
      </c>
      <c r="K44" s="89">
        <v>2025</v>
      </c>
      <c r="L44" s="14" t="s">
        <v>295</v>
      </c>
      <c r="M44" s="9" t="s">
        <v>17</v>
      </c>
      <c r="N44" s="60" t="s">
        <v>264</v>
      </c>
    </row>
    <row r="45" spans="1:14" s="49" customFormat="1" ht="39.950000000000003" customHeight="1" x14ac:dyDescent="0.25">
      <c r="A45" s="30">
        <v>42</v>
      </c>
      <c r="B45" s="12" t="s">
        <v>81</v>
      </c>
      <c r="C45" s="73" t="s">
        <v>258</v>
      </c>
      <c r="D45" s="12" t="s">
        <v>20</v>
      </c>
      <c r="E45" s="12" t="s">
        <v>87</v>
      </c>
      <c r="F45" s="60" t="s">
        <v>116</v>
      </c>
      <c r="G45" s="13" t="s">
        <v>29</v>
      </c>
      <c r="H45" s="2">
        <f>850000+658000</f>
        <v>1508000</v>
      </c>
      <c r="I45" s="68">
        <v>1</v>
      </c>
      <c r="J45" s="2">
        <f>H45*I45</f>
        <v>1508000</v>
      </c>
      <c r="K45" s="3">
        <v>2023</v>
      </c>
      <c r="L45" s="14" t="s">
        <v>295</v>
      </c>
      <c r="M45" s="9" t="s">
        <v>17</v>
      </c>
      <c r="N45" s="60" t="s">
        <v>139</v>
      </c>
    </row>
    <row r="46" spans="1:14" s="49" customFormat="1" ht="39.950000000000003" customHeight="1" x14ac:dyDescent="0.25">
      <c r="A46" s="30">
        <v>43</v>
      </c>
      <c r="B46" s="12" t="s">
        <v>81</v>
      </c>
      <c r="C46" s="73"/>
      <c r="D46" s="12" t="s">
        <v>20</v>
      </c>
      <c r="E46" s="12" t="s">
        <v>140</v>
      </c>
      <c r="F46" s="60" t="s">
        <v>251</v>
      </c>
      <c r="G46" s="13" t="s">
        <v>29</v>
      </c>
      <c r="H46" s="2">
        <v>1200000</v>
      </c>
      <c r="I46" s="68">
        <v>1</v>
      </c>
      <c r="J46" s="2">
        <f>H46*I46</f>
        <v>1200000</v>
      </c>
      <c r="K46" s="3">
        <v>2023</v>
      </c>
      <c r="L46" s="14" t="s">
        <v>304</v>
      </c>
      <c r="M46" s="9" t="s">
        <v>17</v>
      </c>
      <c r="N46" s="60" t="s">
        <v>268</v>
      </c>
    </row>
    <row r="47" spans="1:14" ht="39.950000000000003" customHeight="1" x14ac:dyDescent="0.25">
      <c r="A47" s="30">
        <v>44</v>
      </c>
      <c r="B47" s="12" t="s">
        <v>58</v>
      </c>
      <c r="C47" s="73" t="s">
        <v>233</v>
      </c>
      <c r="D47" s="12" t="s">
        <v>133</v>
      </c>
      <c r="E47" s="12" t="s">
        <v>111</v>
      </c>
      <c r="F47" s="60" t="s">
        <v>134</v>
      </c>
      <c r="G47" s="13" t="s">
        <v>9</v>
      </c>
      <c r="H47" s="2">
        <f>1671755+1547235</f>
        <v>3218990</v>
      </c>
      <c r="I47" s="68">
        <v>2</v>
      </c>
      <c r="J47" s="2">
        <f>H47*I47</f>
        <v>6437980</v>
      </c>
      <c r="K47" s="3">
        <v>2023</v>
      </c>
      <c r="L47" s="14" t="s">
        <v>296</v>
      </c>
      <c r="M47" s="9" t="s">
        <v>17</v>
      </c>
      <c r="N47" s="60" t="s">
        <v>232</v>
      </c>
    </row>
    <row r="48" spans="1:14" ht="39.950000000000003" customHeight="1" x14ac:dyDescent="0.25">
      <c r="A48" s="30">
        <v>45</v>
      </c>
      <c r="B48" s="12" t="s">
        <v>132</v>
      </c>
      <c r="C48" s="73" t="s">
        <v>252</v>
      </c>
      <c r="D48" s="12" t="s">
        <v>20</v>
      </c>
      <c r="E48" s="12"/>
      <c r="F48" s="60" t="s">
        <v>82</v>
      </c>
      <c r="G48" s="13" t="s">
        <v>9</v>
      </c>
      <c r="H48" s="2">
        <v>4000000</v>
      </c>
      <c r="I48" s="68">
        <v>6</v>
      </c>
      <c r="J48" s="2">
        <f>H48*I48</f>
        <v>24000000</v>
      </c>
      <c r="K48" s="3">
        <v>2023</v>
      </c>
      <c r="L48" s="14" t="s">
        <v>305</v>
      </c>
      <c r="M48" s="9" t="s">
        <v>17</v>
      </c>
      <c r="N48" s="60" t="s">
        <v>253</v>
      </c>
    </row>
    <row r="49" spans="1:14" ht="39.950000000000003" customHeight="1" x14ac:dyDescent="0.25">
      <c r="A49" s="30">
        <v>46</v>
      </c>
      <c r="B49" s="13" t="s">
        <v>117</v>
      </c>
      <c r="C49" s="60"/>
      <c r="D49" s="13" t="s">
        <v>20</v>
      </c>
      <c r="E49" s="13"/>
      <c r="F49" s="60" t="s">
        <v>271</v>
      </c>
      <c r="G49" s="60" t="s">
        <v>278</v>
      </c>
      <c r="H49" s="2">
        <v>5500000</v>
      </c>
      <c r="I49" s="68">
        <v>4</v>
      </c>
      <c r="J49" s="2">
        <f>H49*I49</f>
        <v>22000000</v>
      </c>
      <c r="K49" s="3">
        <v>2023</v>
      </c>
      <c r="L49" s="90" t="s">
        <v>296</v>
      </c>
      <c r="M49" s="9" t="s">
        <v>17</v>
      </c>
      <c r="N49" s="52" t="s">
        <v>269</v>
      </c>
    </row>
    <row r="50" spans="1:14" ht="39.950000000000003" customHeight="1" x14ac:dyDescent="0.25">
      <c r="A50" s="30">
        <v>47</v>
      </c>
      <c r="B50" s="13" t="s">
        <v>119</v>
      </c>
      <c r="C50" s="60"/>
      <c r="D50" s="13" t="s">
        <v>20</v>
      </c>
      <c r="E50" s="13"/>
      <c r="F50" s="60" t="s">
        <v>265</v>
      </c>
      <c r="G50" s="13" t="s">
        <v>9</v>
      </c>
      <c r="H50" s="2">
        <v>1080000</v>
      </c>
      <c r="I50" s="68">
        <v>8</v>
      </c>
      <c r="J50" s="2">
        <f>H50*I50</f>
        <v>8640000</v>
      </c>
      <c r="K50" s="3">
        <v>2023</v>
      </c>
      <c r="L50" s="90" t="s">
        <v>296</v>
      </c>
      <c r="M50" s="9" t="s">
        <v>17</v>
      </c>
      <c r="N50" s="52" t="s">
        <v>266</v>
      </c>
    </row>
    <row r="51" spans="1:14" ht="39.950000000000003" customHeight="1" x14ac:dyDescent="0.25">
      <c r="A51" s="30">
        <v>48</v>
      </c>
      <c r="B51" s="18" t="s">
        <v>120</v>
      </c>
      <c r="C51" s="71"/>
      <c r="D51" s="19" t="s">
        <v>20</v>
      </c>
      <c r="E51" s="19"/>
      <c r="F51" s="53" t="s">
        <v>118</v>
      </c>
      <c r="G51" s="19" t="s">
        <v>9</v>
      </c>
      <c r="H51" s="2">
        <v>412000</v>
      </c>
      <c r="I51" s="68">
        <v>6</v>
      </c>
      <c r="J51" s="2">
        <f>H51*I51</f>
        <v>2472000</v>
      </c>
      <c r="K51" s="3">
        <v>2023</v>
      </c>
      <c r="L51" s="17" t="s">
        <v>304</v>
      </c>
      <c r="M51" s="16" t="s">
        <v>17</v>
      </c>
      <c r="N51" s="53" t="s">
        <v>267</v>
      </c>
    </row>
    <row r="52" spans="1:14" ht="39.950000000000003" customHeight="1" x14ac:dyDescent="0.25">
      <c r="A52" s="30">
        <v>49</v>
      </c>
      <c r="B52" s="18" t="s">
        <v>121</v>
      </c>
      <c r="C52" s="71" t="s">
        <v>257</v>
      </c>
      <c r="D52" s="19" t="s">
        <v>20</v>
      </c>
      <c r="E52" s="12" t="s">
        <v>86</v>
      </c>
      <c r="F52" s="53" t="s">
        <v>203</v>
      </c>
      <c r="G52" s="19" t="s">
        <v>9</v>
      </c>
      <c r="H52" s="2">
        <v>111000</v>
      </c>
      <c r="I52" s="68">
        <v>6</v>
      </c>
      <c r="J52" s="2">
        <f>H52*I52</f>
        <v>666000</v>
      </c>
      <c r="K52" s="3">
        <v>2023</v>
      </c>
      <c r="L52" s="90" t="s">
        <v>304</v>
      </c>
      <c r="M52" s="16" t="s">
        <v>17</v>
      </c>
      <c r="N52" s="53" t="s">
        <v>219</v>
      </c>
    </row>
    <row r="53" spans="1:14" ht="39.950000000000003" customHeight="1" x14ac:dyDescent="0.25">
      <c r="A53" s="30">
        <v>50</v>
      </c>
      <c r="B53" s="18" t="s">
        <v>202</v>
      </c>
      <c r="C53" s="71" t="s">
        <v>257</v>
      </c>
      <c r="D53" s="19" t="s">
        <v>20</v>
      </c>
      <c r="E53" s="12" t="s">
        <v>86</v>
      </c>
      <c r="F53" s="53" t="s">
        <v>204</v>
      </c>
      <c r="G53" s="19" t="s">
        <v>9</v>
      </c>
      <c r="H53" s="2">
        <v>1025000</v>
      </c>
      <c r="I53" s="68">
        <v>6</v>
      </c>
      <c r="J53" s="2">
        <f>H53*I53</f>
        <v>6150000</v>
      </c>
      <c r="K53" s="3">
        <v>2023</v>
      </c>
      <c r="L53" s="90" t="s">
        <v>296</v>
      </c>
      <c r="M53" s="16" t="s">
        <v>17</v>
      </c>
      <c r="N53" s="53" t="s">
        <v>205</v>
      </c>
    </row>
    <row r="54" spans="1:14" ht="39.950000000000003" customHeight="1" x14ac:dyDescent="0.25">
      <c r="A54" s="30">
        <v>51</v>
      </c>
      <c r="B54" s="18" t="s">
        <v>21</v>
      </c>
      <c r="C54" s="71" t="s">
        <v>257</v>
      </c>
      <c r="D54" s="19" t="s">
        <v>20</v>
      </c>
      <c r="E54" s="19"/>
      <c r="F54" s="53" t="s">
        <v>262</v>
      </c>
      <c r="G54" s="19" t="s">
        <v>22</v>
      </c>
      <c r="H54" s="2">
        <v>667000</v>
      </c>
      <c r="I54" s="68">
        <v>2</v>
      </c>
      <c r="J54" s="2">
        <f>H54*I54</f>
        <v>1334000</v>
      </c>
      <c r="K54" s="3">
        <v>2023</v>
      </c>
      <c r="L54" s="17" t="s">
        <v>304</v>
      </c>
      <c r="M54" s="16" t="s">
        <v>17</v>
      </c>
      <c r="N54" s="53" t="s">
        <v>141</v>
      </c>
    </row>
    <row r="55" spans="1:14" ht="39.950000000000003" customHeight="1" x14ac:dyDescent="0.25">
      <c r="A55" s="30">
        <v>52</v>
      </c>
      <c r="B55" s="18" t="s">
        <v>193</v>
      </c>
      <c r="C55" s="71" t="s">
        <v>260</v>
      </c>
      <c r="D55" s="19" t="s">
        <v>20</v>
      </c>
      <c r="E55" s="19" t="s">
        <v>87</v>
      </c>
      <c r="F55" s="53" t="s">
        <v>23</v>
      </c>
      <c r="G55" s="19" t="s">
        <v>261</v>
      </c>
      <c r="H55" s="2"/>
      <c r="I55" s="68">
        <v>2</v>
      </c>
      <c r="J55" s="2">
        <f>H55*I55</f>
        <v>0</v>
      </c>
      <c r="K55" s="3">
        <v>2022</v>
      </c>
      <c r="L55" s="17" t="s">
        <v>305</v>
      </c>
      <c r="M55" s="16" t="s">
        <v>17</v>
      </c>
      <c r="N55" s="53" t="s">
        <v>122</v>
      </c>
    </row>
    <row r="56" spans="1:14" ht="39.950000000000003" customHeight="1" x14ac:dyDescent="0.25">
      <c r="A56" s="30">
        <v>53</v>
      </c>
      <c r="B56" s="26" t="s">
        <v>112</v>
      </c>
      <c r="C56" s="135" t="s">
        <v>259</v>
      </c>
      <c r="D56" s="13" t="s">
        <v>20</v>
      </c>
      <c r="E56" s="13" t="s">
        <v>263</v>
      </c>
      <c r="F56" s="60" t="s">
        <v>138</v>
      </c>
      <c r="G56" s="13" t="s">
        <v>22</v>
      </c>
      <c r="H56" s="15">
        <f>1743000+591000+225000</f>
        <v>2559000</v>
      </c>
      <c r="I56" s="68">
        <v>6</v>
      </c>
      <c r="J56" s="2">
        <f>H56*I56</f>
        <v>15354000</v>
      </c>
      <c r="K56" s="3">
        <v>2023</v>
      </c>
      <c r="L56" s="14" t="s">
        <v>297</v>
      </c>
      <c r="M56" s="9" t="s">
        <v>17</v>
      </c>
      <c r="N56" s="60" t="s">
        <v>137</v>
      </c>
    </row>
    <row r="57" spans="1:14" ht="39.950000000000003" customHeight="1" x14ac:dyDescent="0.25">
      <c r="A57" s="30">
        <v>54</v>
      </c>
      <c r="B57" s="54" t="s">
        <v>37</v>
      </c>
      <c r="C57" s="54" t="s">
        <v>230</v>
      </c>
      <c r="D57" s="54" t="s">
        <v>15</v>
      </c>
      <c r="E57" s="54"/>
      <c r="F57" s="57" t="s">
        <v>38</v>
      </c>
      <c r="G57" s="28" t="s">
        <v>307</v>
      </c>
      <c r="H57" s="21">
        <v>2700000</v>
      </c>
      <c r="I57" s="70">
        <v>1</v>
      </c>
      <c r="J57" s="21">
        <v>2700000</v>
      </c>
      <c r="K57" s="22">
        <v>2022</v>
      </c>
      <c r="L57" s="141" t="s">
        <v>290</v>
      </c>
      <c r="M57" s="25" t="s">
        <v>50</v>
      </c>
      <c r="N57" s="57"/>
    </row>
    <row r="58" spans="1:14" ht="39.950000000000003" customHeight="1" x14ac:dyDescent="0.25">
      <c r="A58" s="30">
        <v>54</v>
      </c>
      <c r="B58" s="29" t="s">
        <v>309</v>
      </c>
      <c r="C58" s="29"/>
      <c r="D58" s="29" t="s">
        <v>15</v>
      </c>
      <c r="E58" s="29"/>
      <c r="F58" s="58" t="s">
        <v>310</v>
      </c>
      <c r="G58" s="8" t="s">
        <v>307</v>
      </c>
      <c r="H58" s="4">
        <v>510000</v>
      </c>
      <c r="I58" s="69">
        <v>1</v>
      </c>
      <c r="J58" s="4">
        <f>I58*H58</f>
        <v>510000</v>
      </c>
      <c r="K58" s="5">
        <v>2022</v>
      </c>
      <c r="L58" s="147" t="s">
        <v>290</v>
      </c>
      <c r="M58" s="24" t="s">
        <v>50</v>
      </c>
      <c r="N58" s="58"/>
    </row>
    <row r="59" spans="1:14" s="49" customFormat="1" ht="39.950000000000003" customHeight="1" x14ac:dyDescent="0.25">
      <c r="A59" s="30">
        <v>55</v>
      </c>
      <c r="B59" s="26" t="s">
        <v>135</v>
      </c>
      <c r="C59" s="135" t="s">
        <v>272</v>
      </c>
      <c r="D59" s="26" t="s">
        <v>15</v>
      </c>
      <c r="E59" s="26"/>
      <c r="F59" s="60" t="s">
        <v>273</v>
      </c>
      <c r="G59" s="13" t="s">
        <v>29</v>
      </c>
      <c r="H59" s="2">
        <v>1500000</v>
      </c>
      <c r="I59" s="68">
        <v>2</v>
      </c>
      <c r="J59" s="2">
        <f>H59*I59</f>
        <v>3000000</v>
      </c>
      <c r="K59" s="3">
        <v>2023</v>
      </c>
      <c r="L59" s="14" t="s">
        <v>305</v>
      </c>
      <c r="M59" s="9" t="s">
        <v>17</v>
      </c>
      <c r="N59" s="60" t="s">
        <v>250</v>
      </c>
    </row>
    <row r="60" spans="1:14" ht="39.950000000000003" customHeight="1" x14ac:dyDescent="0.25">
      <c r="A60" s="30">
        <v>56</v>
      </c>
      <c r="B60" s="94" t="s">
        <v>14</v>
      </c>
      <c r="C60" s="94"/>
      <c r="D60" s="12" t="s">
        <v>15</v>
      </c>
      <c r="E60" s="12"/>
      <c r="F60" s="60" t="s">
        <v>16</v>
      </c>
      <c r="G60" s="13" t="s">
        <v>9</v>
      </c>
      <c r="H60" s="2">
        <v>3850000</v>
      </c>
      <c r="I60" s="68">
        <v>2</v>
      </c>
      <c r="J60" s="2">
        <v>7700000</v>
      </c>
      <c r="K60" s="89">
        <v>2024</v>
      </c>
      <c r="L60" s="14" t="s">
        <v>306</v>
      </c>
      <c r="M60" s="9" t="s">
        <v>17</v>
      </c>
      <c r="N60" s="60" t="s">
        <v>18</v>
      </c>
    </row>
    <row r="61" spans="1:14" ht="39.950000000000003" customHeight="1" x14ac:dyDescent="0.25">
      <c r="A61" s="30">
        <v>57</v>
      </c>
      <c r="B61" s="18" t="s">
        <v>33</v>
      </c>
      <c r="C61" s="18"/>
      <c r="D61" s="18" t="s">
        <v>34</v>
      </c>
      <c r="E61" s="18"/>
      <c r="F61" s="53" t="s">
        <v>277</v>
      </c>
      <c r="G61" s="19" t="s">
        <v>29</v>
      </c>
      <c r="H61" s="15">
        <f>3450000+2050000+1135000+500000+240000</f>
        <v>7375000</v>
      </c>
      <c r="I61" s="68">
        <v>1</v>
      </c>
      <c r="J61" s="2">
        <f>H61*I61</f>
        <v>7375000</v>
      </c>
      <c r="K61" s="3">
        <v>2023</v>
      </c>
      <c r="L61" s="14" t="s">
        <v>301</v>
      </c>
      <c r="M61" s="9" t="s">
        <v>17</v>
      </c>
      <c r="N61" s="53" t="s">
        <v>136</v>
      </c>
    </row>
    <row r="62" spans="1:14" ht="39.950000000000003" customHeight="1" x14ac:dyDescent="0.25">
      <c r="A62" s="30">
        <v>59</v>
      </c>
      <c r="B62" s="12" t="s">
        <v>25</v>
      </c>
      <c r="C62" s="12"/>
      <c r="D62" s="12" t="s">
        <v>26</v>
      </c>
      <c r="E62" s="12"/>
      <c r="F62" s="136" t="s">
        <v>276</v>
      </c>
      <c r="G62" s="2"/>
      <c r="H62" s="20">
        <f>3000*15</f>
        <v>45000</v>
      </c>
      <c r="I62" s="68">
        <v>1</v>
      </c>
      <c r="J62" s="2">
        <f>H62*I62</f>
        <v>45000</v>
      </c>
      <c r="K62" s="3">
        <v>2023</v>
      </c>
      <c r="L62" s="14" t="s">
        <v>295</v>
      </c>
      <c r="M62" s="9" t="s">
        <v>17</v>
      </c>
      <c r="N62" s="72" t="s">
        <v>98</v>
      </c>
    </row>
    <row r="63" spans="1:14" ht="39.950000000000003" customHeight="1" x14ac:dyDescent="0.25">
      <c r="A63" s="30">
        <v>60</v>
      </c>
      <c r="B63" s="7" t="s">
        <v>44</v>
      </c>
      <c r="C63" s="7"/>
      <c r="D63" s="7" t="s">
        <v>45</v>
      </c>
      <c r="E63" s="7"/>
      <c r="F63" s="58" t="s">
        <v>46</v>
      </c>
      <c r="G63" s="8" t="s">
        <v>9</v>
      </c>
      <c r="H63" s="4">
        <v>30000</v>
      </c>
      <c r="I63" s="69">
        <v>8</v>
      </c>
      <c r="J63" s="4">
        <f>H63*I63</f>
        <v>240000</v>
      </c>
      <c r="K63" s="5">
        <v>2023</v>
      </c>
      <c r="L63" s="23" t="s">
        <v>302</v>
      </c>
      <c r="M63" s="24" t="s">
        <v>13</v>
      </c>
      <c r="N63" s="58" t="s">
        <v>57</v>
      </c>
    </row>
    <row r="64" spans="1:14" ht="39.950000000000003" customHeight="1" x14ac:dyDescent="0.25">
      <c r="A64" s="30">
        <v>61</v>
      </c>
      <c r="B64" s="79" t="s">
        <v>221</v>
      </c>
      <c r="C64" s="79"/>
      <c r="D64" s="79" t="s">
        <v>26</v>
      </c>
      <c r="E64" s="79"/>
      <c r="F64" s="80" t="s">
        <v>220</v>
      </c>
      <c r="G64" s="13" t="s">
        <v>29</v>
      </c>
      <c r="H64" s="130">
        <v>7680000</v>
      </c>
      <c r="I64" s="131">
        <v>1</v>
      </c>
      <c r="J64" s="132">
        <f>435000*12</f>
        <v>5220000</v>
      </c>
      <c r="K64" s="3">
        <v>2023</v>
      </c>
      <c r="L64" s="14" t="s">
        <v>293</v>
      </c>
      <c r="M64" s="9" t="s">
        <v>17</v>
      </c>
      <c r="N64" s="77" t="s">
        <v>224</v>
      </c>
    </row>
    <row r="65" spans="1:14" ht="39.950000000000003" customHeight="1" x14ac:dyDescent="0.25">
      <c r="A65" s="30">
        <v>62</v>
      </c>
      <c r="B65" s="79" t="s">
        <v>222</v>
      </c>
      <c r="C65" s="79"/>
      <c r="D65" s="79" t="s">
        <v>26</v>
      </c>
      <c r="E65" s="79"/>
      <c r="F65" s="80" t="s">
        <v>223</v>
      </c>
      <c r="G65" s="13" t="s">
        <v>29</v>
      </c>
      <c r="H65" s="130">
        <v>5644000</v>
      </c>
      <c r="I65" s="131">
        <v>1</v>
      </c>
      <c r="J65" s="132">
        <f>435000*12</f>
        <v>5220000</v>
      </c>
      <c r="K65" s="3">
        <v>2023</v>
      </c>
      <c r="L65" s="14" t="s">
        <v>293</v>
      </c>
      <c r="M65" s="9" t="s">
        <v>17</v>
      </c>
      <c r="N65" s="77" t="s">
        <v>225</v>
      </c>
    </row>
    <row r="66" spans="1:14" ht="39.950000000000003" customHeight="1" x14ac:dyDescent="0.25">
      <c r="A66" s="30">
        <v>63</v>
      </c>
      <c r="B66" s="79" t="s">
        <v>237</v>
      </c>
      <c r="C66" s="79"/>
      <c r="D66" s="79" t="s">
        <v>99</v>
      </c>
      <c r="E66" s="79" t="s">
        <v>26</v>
      </c>
      <c r="F66" s="80" t="s">
        <v>238</v>
      </c>
      <c r="G66" s="13" t="s">
        <v>29</v>
      </c>
      <c r="H66" s="129">
        <v>1446000</v>
      </c>
      <c r="I66" s="78"/>
      <c r="J66" s="79"/>
      <c r="K66" s="3">
        <v>2023</v>
      </c>
      <c r="L66" s="79" t="s">
        <v>295</v>
      </c>
      <c r="M66" s="9" t="s">
        <v>17</v>
      </c>
      <c r="N66" s="77" t="s">
        <v>239</v>
      </c>
    </row>
    <row r="67" spans="1:14" ht="39.950000000000003" customHeight="1" x14ac:dyDescent="0.25">
      <c r="A67" s="30">
        <v>64</v>
      </c>
      <c r="B67" s="133" t="s">
        <v>242</v>
      </c>
      <c r="C67" s="79"/>
      <c r="D67" s="79" t="s">
        <v>99</v>
      </c>
      <c r="E67" s="79" t="s">
        <v>244</v>
      </c>
      <c r="F67" s="80" t="s">
        <v>245</v>
      </c>
      <c r="G67" s="13" t="s">
        <v>29</v>
      </c>
      <c r="H67" s="129">
        <v>1224000</v>
      </c>
      <c r="I67" s="78"/>
      <c r="J67" s="79"/>
      <c r="K67" s="3">
        <v>2023</v>
      </c>
      <c r="L67" s="79" t="s">
        <v>297</v>
      </c>
      <c r="M67" s="9" t="s">
        <v>17</v>
      </c>
      <c r="N67" s="80" t="s">
        <v>243</v>
      </c>
    </row>
  </sheetData>
  <autoFilter ref="A3:N67" xr:uid="{2DC07C5F-63FC-4639-B8CF-A7935FB2E57E}"/>
  <sortState ref="A4:N67">
    <sortCondition ref="A4"/>
  </sortState>
  <pageMargins left="0.70866141732283472" right="0.70866141732283472" top="0.78740157480314965" bottom="0.78740157480314965" header="0.31496062992125984" footer="0.31496062992125984"/>
  <pageSetup paperSize="8" scale="54" fitToHeight="2" orientation="landscape" r:id="rId1"/>
  <headerFooter>
    <oddFooter>&amp;C&amp;D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3</vt:i4>
      </vt:variant>
    </vt:vector>
  </HeadingPairs>
  <TitlesOfParts>
    <vt:vector size="12" baseType="lpstr">
      <vt:lpstr>HOK</vt:lpstr>
      <vt:lpstr>PATOL</vt:lpstr>
      <vt:lpstr>TO</vt:lpstr>
      <vt:lpstr>MIKRO</vt:lpstr>
      <vt:lpstr>GEN</vt:lpstr>
      <vt:lpstr>OKB</vt:lpstr>
      <vt:lpstr>IMUNO</vt:lpstr>
      <vt:lpstr>FNOL </vt:lpstr>
      <vt:lpstr>Detailní seznam</vt:lpstr>
      <vt:lpstr>'Detailní seznam'!Názvy_tisku</vt:lpstr>
      <vt:lpstr>'Detailní seznam'!Oblast_tisku</vt:lpstr>
      <vt:lpstr>HOK!Oblast_tisku</vt:lpstr>
    </vt:vector>
  </TitlesOfParts>
  <Company>FN Olomouc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Zemánková Lenka, PharmDr., Ph.D.</dc:creator>
  <cp:lastModifiedBy>Ondráčková Kateřina, Ing., MHA</cp:lastModifiedBy>
  <cp:lastPrinted>2023-01-10T15:19:26Z</cp:lastPrinted>
  <dcterms:created xsi:type="dcterms:W3CDTF">2022-12-07T07:22:19Z</dcterms:created>
  <dcterms:modified xsi:type="dcterms:W3CDTF">2023-01-17T18:12:09Z</dcterms:modified>
</cp:coreProperties>
</file>