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3 Plánování VZ\2025\Diagnostika\"/>
    </mc:Choice>
  </mc:AlternateContent>
  <xr:revisionPtr revIDLastSave="0" documentId="13_ncr:1_{E13E3F48-4098-4774-964D-E8F2261CD2FD}" xr6:coauthVersionLast="36" xr6:coauthVersionMax="36" xr10:uidLastSave="{00000000-0000-0000-0000-000000000000}"/>
  <bookViews>
    <workbookView xWindow="0" yWindow="0" windowWidth="28800" windowHeight="11625" activeTab="2" xr2:uid="{9B92084B-6042-457C-BCA8-D73B0618F2CA}"/>
  </bookViews>
  <sheets>
    <sheet name="MĚSÍČNĚ" sheetId="15" r:id="rId1"/>
    <sheet name="REF" sheetId="14" r:id="rId2"/>
    <sheet name="PLÁN 2024; 2025;" sheetId="2" r:id="rId3"/>
  </sheets>
  <definedNames>
    <definedName name="_xlnm._FilterDatabase" localSheetId="2" hidden="1">'PLÁN 2024; 2025;'!$A$3:$M$45</definedName>
    <definedName name="_xlnm.Print_Area" localSheetId="2">'PLÁN 2024; 2025;'!$A$1:$M$45</definedName>
  </definedNames>
  <calcPr calcId="191029"/>
  <pivotCaches>
    <pivotCache cacheId="10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J18" i="2"/>
  <c r="B18" i="15"/>
  <c r="J45" i="2" l="1"/>
  <c r="J44" i="2"/>
  <c r="J43" i="2"/>
  <c r="J42" i="2"/>
  <c r="J41" i="2"/>
  <c r="J40" i="2"/>
  <c r="J38" i="2"/>
  <c r="J37" i="2"/>
  <c r="J36" i="2"/>
  <c r="J33" i="2"/>
  <c r="J32" i="2"/>
  <c r="J31" i="2"/>
  <c r="J30" i="2"/>
  <c r="J29" i="2"/>
  <c r="J28" i="2"/>
  <c r="J27" i="2"/>
  <c r="J25" i="2"/>
  <c r="H24" i="2"/>
  <c r="J24" i="2" s="1"/>
  <c r="J23" i="2"/>
  <c r="J22" i="2"/>
  <c r="J21" i="2"/>
  <c r="J19" i="2"/>
  <c r="J17" i="2"/>
  <c r="J16" i="2"/>
  <c r="J15" i="2"/>
  <c r="J14" i="2"/>
  <c r="J13" i="2"/>
  <c r="J12" i="2"/>
  <c r="J11" i="2"/>
  <c r="H10" i="2"/>
  <c r="J9" i="2"/>
  <c r="J8" i="2"/>
  <c r="H7" i="2"/>
  <c r="H6" i="2"/>
  <c r="J5" i="2"/>
  <c r="J4" i="2"/>
  <c r="H2" i="2" l="1"/>
  <c r="J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Ondráčková Kateřina, Ing., MHA</author>
  </authors>
  <commentList>
    <comment ref="D21" authorId="0" shapeId="0" xr:uid="{29CC58F8-05D2-4744-8E7B-FE2790F9500F}">
      <text>
        <r>
          <rPr>
            <sz val="9"/>
            <color indexed="81"/>
            <rFont val="Tahoma"/>
            <family val="2"/>
            <charset val="238"/>
          </rPr>
          <t xml:space="preserve">
b = původně brandová zakázka</t>
        </r>
      </text>
    </comment>
    <comment ref="F25" authorId="0" shapeId="0" xr:uid="{616352F3-B032-405B-9900-1438B3CCD6D0}">
      <text>
        <r>
          <rPr>
            <b/>
            <sz val="9"/>
            <color indexed="81"/>
            <rFont val="Tahoma"/>
            <family val="2"/>
            <charset val="238"/>
          </rPr>
          <t>Ondráčková Kateřina, Ing., MHA:</t>
        </r>
        <r>
          <rPr>
            <sz val="9"/>
            <color indexed="81"/>
            <rFont val="Tahoma"/>
            <family val="2"/>
            <charset val="238"/>
          </rPr>
          <t xml:space="preserve">
ita mindray
cca 6 let</t>
        </r>
      </text>
    </comment>
  </commentList>
</comments>
</file>

<file path=xl/sharedStrings.xml><?xml version="1.0" encoding="utf-8"?>
<sst xmlns="http://schemas.openxmlformats.org/spreadsheetml/2006/main" count="401" uniqueCount="208">
  <si>
    <t>reagenční leasing</t>
  </si>
  <si>
    <t>OKB</t>
  </si>
  <si>
    <t>PATOL</t>
  </si>
  <si>
    <t>HOK</t>
  </si>
  <si>
    <t>brand</t>
  </si>
  <si>
    <t>IMUNO</t>
  </si>
  <si>
    <t>MIKRO</t>
  </si>
  <si>
    <t>reagenční leasing/ brand</t>
  </si>
  <si>
    <t xml:space="preserve">Siemens; hl.položka N-IGA 5 ML, N-IgM 5 ml; </t>
  </si>
  <si>
    <t>FNOL</t>
  </si>
  <si>
    <t>izolace DNA/RNA</t>
  </si>
  <si>
    <t>methyl- profil s výpůjčkou</t>
  </si>
  <si>
    <t>PROSINEC</t>
  </si>
  <si>
    <t>QuantiFERON  ELISA;CEEMED s.r.o.;East Port Praha, s.r.o.;BIOMEDICA ČS, s.r.o.</t>
  </si>
  <si>
    <t>bVZ-2016-000031</t>
  </si>
  <si>
    <t>Vyšetření preeklampsie</t>
  </si>
  <si>
    <t xml:space="preserve">hpst a roche; na Benchmark Ultra Stainer (=IHC a ISH automat) </t>
  </si>
  <si>
    <t>bVZ-2021-000004</t>
  </si>
  <si>
    <t>bVZ-2020-000976</t>
  </si>
  <si>
    <t>agary a půdy II.</t>
  </si>
  <si>
    <t>DG_2024_12</t>
  </si>
  <si>
    <t>MIKRO+TO+grant</t>
  </si>
  <si>
    <t>agary a půdy I.</t>
  </si>
  <si>
    <t>TURBIDIMETR,The Binding Site s.r.o. -pro Optilite, dg u onko pac. kappa (κ) and lambda (λ) free light chains</t>
  </si>
  <si>
    <t>VZ-2017-000427</t>
  </si>
  <si>
    <t>Analýza speciálních proteinů s výpůjčkou</t>
  </si>
  <si>
    <t>DG_2024_09</t>
  </si>
  <si>
    <t>Atelica: 3 vyšetření mají být proveditelná ze stejné zkumavky (chceme sjednotit odběrový systém)Kalprotektin Elastáza FOB; labmark</t>
  </si>
  <si>
    <t>vyšetření stolice</t>
  </si>
  <si>
    <t xml:space="preserve"> otevřený systém</t>
  </si>
  <si>
    <t>cyto-sondy</t>
  </si>
  <si>
    <t>TO</t>
  </si>
  <si>
    <t>VZ-2023-000580</t>
  </si>
  <si>
    <t>Vyšetření infekčních markerů u dárců krve s výpůjčkou</t>
  </si>
  <si>
    <t>sysmex- promedica linka</t>
  </si>
  <si>
    <t>VZ-2020-000894; VZ-2017-000679</t>
  </si>
  <si>
    <t>Vyšetření krevního obrazu s výpůjčkou hematologického analyzátoru</t>
  </si>
  <si>
    <t>DG_2024_05</t>
  </si>
  <si>
    <t>VZ-2023-000779</t>
  </si>
  <si>
    <t>Knihovny pro NGS sekvenování</t>
  </si>
  <si>
    <t>DG_2024_04</t>
  </si>
  <si>
    <t>VZ-2021-001011; VZ-2019-000114</t>
  </si>
  <si>
    <t>VZ-2024-000564; VZ-2024-000617</t>
  </si>
  <si>
    <t>DG_2024_03</t>
  </si>
  <si>
    <t>MPT</t>
  </si>
  <si>
    <t xml:space="preserve">měsíc předání na OVZ </t>
  </si>
  <si>
    <t>rok předání na OVZ</t>
  </si>
  <si>
    <t>předpokládaná hodnota VZ</t>
  </si>
  <si>
    <t>DG obrat/rok</t>
  </si>
  <si>
    <t>systém VZ</t>
  </si>
  <si>
    <t>bližší specifikace</t>
  </si>
  <si>
    <t>laboratoř</t>
  </si>
  <si>
    <t>číslo VZ  původní</t>
  </si>
  <si>
    <t>číslo VZ nové</t>
  </si>
  <si>
    <t>název VZ</t>
  </si>
  <si>
    <t>číslo obchodního případu</t>
  </si>
  <si>
    <t>rozpracováno</t>
  </si>
  <si>
    <t>Předáno OVZ</t>
  </si>
  <si>
    <t xml:space="preserve">Nové metody </t>
  </si>
  <si>
    <t>zpracuje</t>
  </si>
  <si>
    <t>konec sml 8/24; PCR; BIOVENDOR, Viry STATIM; Izolace+detekce: XpertXpress SARS, RSV, HCV, HBV,FLU</t>
  </si>
  <si>
    <t>LZ</t>
  </si>
  <si>
    <t>VZ-2024-000658</t>
  </si>
  <si>
    <t>MŠ</t>
  </si>
  <si>
    <t xml:space="preserve">statim izolace a detekce virů s výpůjčkou analyzátoru </t>
  </si>
  <si>
    <t>VZ-2024-000671 podklady</t>
  </si>
  <si>
    <t xml:space="preserve">sysmex- promedica </t>
  </si>
  <si>
    <t>VZ-2024-000818</t>
  </si>
  <si>
    <t>MPT, PTK</t>
  </si>
  <si>
    <t xml:space="preserve">VZ-2024-000550-zrušeno digiMLPA; </t>
  </si>
  <si>
    <t>VZ-2024-000844</t>
  </si>
  <si>
    <t xml:space="preserve">příprava knihoven  pentagen </t>
  </si>
  <si>
    <t>VZ-2024-000826</t>
  </si>
  <si>
    <t>VZ-2024-000548</t>
  </si>
  <si>
    <t>Knihovny HLA II. pro NGS sekvenování</t>
  </si>
  <si>
    <t>Knihovny mlpa II. pro NGS sekvenování</t>
  </si>
  <si>
    <t>Hla</t>
  </si>
  <si>
    <t>VZ-2024-000458</t>
  </si>
  <si>
    <t>příprava knihoven QIAseq DNA/RNA;soupravy pro přípravu knihovny; přístroj termocykler; roche altium genetica biovendor pentagen dynex ita; 3genes</t>
  </si>
  <si>
    <t>serologie; opakování- námitky abbott proti roche; VZ 580 ZRUŠENO; nyní analyzátory Architect, hl. položka ARC ANTI HCV RGT 2000TEST (Abbott), ARC HIV COMBO RGT</t>
  </si>
  <si>
    <t>převedení manuálního provozu na automatizovaný; roche/abbott/ita/ … ; viry i bakterie</t>
  </si>
  <si>
    <t>zbývající vyšetření manuálně; detekce+izolace; nebo poloautomatizace viry i bakterie</t>
  </si>
  <si>
    <t>hpst a roche; na Benchmark Ultra Stainer (=IHC a ISH automat) , autosteiner</t>
  </si>
  <si>
    <t>BIORAD</t>
  </si>
  <si>
    <t>VZ-2019-000706 do 10.3.26</t>
  </si>
  <si>
    <t>LISTOPAD</t>
  </si>
  <si>
    <t>VZ-2020-000055 do 20.4.26</t>
  </si>
  <si>
    <t>konec smlouvy 11/2025; beckman coulter</t>
  </si>
  <si>
    <t>VZ-2019-000406 do 24.11.25</t>
  </si>
  <si>
    <t>DUBEN</t>
  </si>
  <si>
    <t>Imunochemická vyšetření s výpůjčkou analyzátoru</t>
  </si>
  <si>
    <t>VZ-2019-001198 DO 20.4.26</t>
  </si>
  <si>
    <t>OKB Vyš.:vit.D, BAP (bone-alkalická fosfatáza), Aldosteron, renin, IGF-I, hGH (somatropin); BIOVENDOR</t>
  </si>
  <si>
    <t>Stanovení specifických IgE protilátek</t>
  </si>
  <si>
    <t>Vyšetření autoprotilátek</t>
  </si>
  <si>
    <t>VZ-2015-000438 neuRčito VZ-2020-000091 do 04/2023</t>
  </si>
  <si>
    <t>VZ-2024-000405; VZ-2024-000546; do 15.7.2025 do 6.8.25</t>
  </si>
  <si>
    <t>ŘÍJEN</t>
  </si>
  <si>
    <t>ČERVENEC</t>
  </si>
  <si>
    <r>
      <t>VZ Diagnostika, výpůjčky-</t>
    </r>
    <r>
      <rPr>
        <b/>
        <u/>
        <sz val="24"/>
        <color rgb="FFFFC000"/>
        <rFont val="Calibri"/>
        <family val="2"/>
        <charset val="238"/>
        <scheme val="minor"/>
      </rPr>
      <t xml:space="preserve"> DNS</t>
    </r>
  </si>
  <si>
    <t>imunologie nefelometr</t>
  </si>
  <si>
    <t>IMUNO - Průtokový cytometr protilátky</t>
  </si>
  <si>
    <t>HOK Průtokový cytometr</t>
  </si>
  <si>
    <t>vyšetření ANCA/ANA/ENA autoprotilátky IMUNO</t>
  </si>
  <si>
    <t>diagnostika tuberkulózní infekce imuno</t>
  </si>
  <si>
    <t>HLA typizace PCR</t>
  </si>
  <si>
    <t>protilátky IHC ISH 1/2</t>
  </si>
  <si>
    <t>protilátky -  speciální barvení 2/2</t>
  </si>
  <si>
    <t>Popisky řádků</t>
  </si>
  <si>
    <t>Celkový součet</t>
  </si>
  <si>
    <t>Počet z název VZ</t>
  </si>
  <si>
    <t>3 referenti (diagnostika vč. grantů)</t>
  </si>
  <si>
    <t>PF</t>
  </si>
  <si>
    <t>GEN, IMUNO, MIKRO; hl. položka QIAamp DNA Mini Kit (250), QIAgen; dále QIAamp… od GENETICA</t>
  </si>
  <si>
    <t>FISH sondy pro lab.cytogenetiky; fluorescenční mikroskopie; fy ALOGO, PRAGOSTEM</t>
  </si>
  <si>
    <t>různé protilátky na lab.průtokové cytometrie</t>
  </si>
  <si>
    <t>reagenční leasing/brand</t>
  </si>
  <si>
    <t>mastermix pro PCR: LightCycler-FastStart DNA M 480 test (Roche); kvantifikace mutací (např. BCR/ABL1) metodou real-time PCR</t>
  </si>
  <si>
    <t>základní vyšetření dárců, ale nižší rozlišení než NGS; hl.zboží LinkSeq HLA-ABCDRDQB1 384 kit, Biomedica; inv.plán rozvoj PCR real time termocykler</t>
  </si>
  <si>
    <t>BD FACS CANTO; BIOMEDICA; LABScreen, LABType, FlexMap, .. A HLA typizace</t>
  </si>
  <si>
    <r>
      <t xml:space="preserve">ITA, Biomedica - </t>
    </r>
    <r>
      <rPr>
        <sz val="10"/>
        <color rgb="FFFF0000"/>
        <rFont val="Arial"/>
        <family val="2"/>
        <charset val="238"/>
      </rPr>
      <t>inv.plán HAVÁRIE CYTOMETR</t>
    </r>
  </si>
  <si>
    <t>inv.plán mikroskop fluorescence?? více metod mikroskop, mikroblot, ELISA; hl.zboží MASTAZYME ANA Profile HJS (Gali); ELISA souprava, ENA screening (extrahovatelné nukleární ag); autoimunity (laboratoř humorální imunity MUDr.Heřmanová); není vázáno na přístroj</t>
  </si>
  <si>
    <t>brand?</t>
  </si>
  <si>
    <t>ELISA; ASCO-MED,spol. s r.o.; sebia, medisco</t>
  </si>
  <si>
    <t xml:space="preserve"> kultivační lahvičky pro Fotometr:  Bactec FX (I2015); Bactec MGIT -mykobakterie</t>
  </si>
  <si>
    <t>Kultivační média tuhá a tekutá; sáčky pro LAS systém; hl.výrobce TRIOS , Agary a půdy pro automat WASP(I2021) TRIOS (4mil)</t>
  </si>
  <si>
    <t>fy Dynex, Testline</t>
  </si>
  <si>
    <t>pro BRAHMS Kryptor, markery betahCG, sFLt1 (preeklampsie) lacomed vs. Roche</t>
  </si>
  <si>
    <t>TO krevní skupiny - imunohematologické vyš.</t>
  </si>
  <si>
    <r>
      <t xml:space="preserve">patologové - dle WHO klasifikace; upol </t>
    </r>
    <r>
      <rPr>
        <sz val="10"/>
        <color rgb="FFC00000"/>
        <rFont val="Calibri"/>
        <family val="2"/>
        <charset val="238"/>
        <scheme val="minor"/>
      </rPr>
      <t>projekt (hajdúch)</t>
    </r>
    <r>
      <rPr>
        <sz val="10"/>
        <color theme="1"/>
        <rFont val="Calibri"/>
        <family val="2"/>
        <charset val="238"/>
        <scheme val="minor"/>
      </rPr>
      <t xml:space="preserve">; prosinec 2024 instalace na IMTM zakoupen z grantu (10mil.cena),  žádost o výpůjčku do FNOL pro diagnostiku 1/2025;  akreditace-audit -nasmlouvání kodu pojišťovny; </t>
    </r>
    <r>
      <rPr>
        <sz val="10"/>
        <color rgb="FFFF0000"/>
        <rFont val="Calibri"/>
        <family val="2"/>
        <charset val="238"/>
        <scheme val="minor"/>
      </rPr>
      <t>V rozpočtu na rok 2025 má pro tyto účely zažádáno pracoviště o navýšení 500.000 Kč na diagnostika</t>
    </r>
  </si>
  <si>
    <t>všechny soupravy pro alergie (potraviny, zvířata, rostliny-alergeny); dodavatel Phadia (přístroj Phadia)</t>
  </si>
  <si>
    <t>testování biologických léčiv a protilátek</t>
  </si>
  <si>
    <t>ELISA; hl.zboží Neopterin ELISA (BioVendor) onkomarker; automat EVOLIS otevřený systém koupený; fy BioVendor, Dynex; GanglioCombi; 1 ks evolis z reactu (2022;1 131 000) a  2.ks 2004 od bioradu</t>
  </si>
  <si>
    <t>diagnostika pro přístroj QuantumBlue; Infliximab, Adalimumab</t>
  </si>
  <si>
    <r>
      <t xml:space="preserve">biovendor - alex kit </t>
    </r>
    <r>
      <rPr>
        <sz val="12"/>
        <color rgb="FFFF0000"/>
        <rFont val="Calibri"/>
        <family val="2"/>
        <charset val="238"/>
        <scheme val="minor"/>
      </rPr>
      <t>120 000,- za položku</t>
    </r>
  </si>
  <si>
    <t>ČERVEN</t>
  </si>
  <si>
    <t>vypsat na roky</t>
  </si>
  <si>
    <t>BŘEZEN</t>
  </si>
  <si>
    <t>ÚNOR</t>
  </si>
  <si>
    <t>KVĚTEN</t>
  </si>
  <si>
    <t>PCR diagnostika s výpůjčkou - automatizace provozu 1/2</t>
  </si>
  <si>
    <t>ZÁŘÍ</t>
  </si>
  <si>
    <t>SRPEN</t>
  </si>
  <si>
    <t>OPAKOVAČKY= NAVAZUJÍCÍ SMLOUVY</t>
  </si>
  <si>
    <t>investiční plán</t>
  </si>
  <si>
    <t>nejdražší kusovky</t>
  </si>
  <si>
    <t>průběžně</t>
  </si>
  <si>
    <t xml:space="preserve">granty </t>
  </si>
  <si>
    <r>
      <t>hl. zboží LP - 48.48 IFC</t>
    </r>
    <r>
      <rPr>
        <sz val="12"/>
        <color rgb="FFFF0000"/>
        <rFont val="Calibri"/>
        <family val="2"/>
        <charset val="238"/>
        <scheme val="minor"/>
      </rPr>
      <t xml:space="preserve"> (cena 186 390,- za položku)</t>
    </r>
    <r>
      <rPr>
        <sz val="12"/>
        <color theme="1"/>
        <rFont val="Calibri"/>
        <family val="2"/>
        <charset val="238"/>
        <scheme val="minor"/>
      </rPr>
      <t>, 10-Pack (Dynex); IMUNO: imunologie - laboratoř</t>
    </r>
  </si>
  <si>
    <t>kardiogenomika prediktivní markery</t>
  </si>
  <si>
    <t>vz-2021-000810 do 12/2023</t>
  </si>
  <si>
    <t>LEM,PATOL</t>
  </si>
  <si>
    <r>
      <t xml:space="preserve">Explorea s.r.o.; 10x96 iPLEX GOLD Compl.Genot. w SpectroCHIP II </t>
    </r>
    <r>
      <rPr>
        <sz val="12"/>
        <color rgb="FFFF0000"/>
        <rFont val="Calibri"/>
        <family val="2"/>
        <charset val="238"/>
        <scheme val="minor"/>
      </rPr>
      <t>(cena za položku 139 104,-)</t>
    </r>
    <r>
      <rPr>
        <sz val="12"/>
        <color theme="1"/>
        <rFont val="Calibri"/>
        <family val="2"/>
        <charset val="238"/>
        <scheme val="minor"/>
      </rPr>
      <t>; multiplex PCR, vyhodnocení PCR amplikonů pomocí hmotnostní spektrofotometrie</t>
    </r>
  </si>
  <si>
    <t>MassCLEAVE, PCR -grant Petřková</t>
  </si>
  <si>
    <r>
      <t xml:space="preserve">cena za položku 180 000,-; </t>
    </r>
    <r>
      <rPr>
        <sz val="10"/>
        <rFont val="Arial"/>
        <family val="2"/>
        <charset val="238"/>
      </rPr>
      <t>RIV: doc. MUDr. Jana Petřková</t>
    </r>
  </si>
  <si>
    <t>PATOL vyšetření arrayCGH CYTOSCAN</t>
  </si>
  <si>
    <r>
      <t xml:space="preserve">LEM: Vyšetření postnatálních cytogenetických změn; arrayCGH; </t>
    </r>
    <r>
      <rPr>
        <sz val="10"/>
        <color rgb="FFFF0000"/>
        <rFont val="Arial"/>
        <family val="2"/>
        <charset val="238"/>
      </rPr>
      <t>cena za položku 170 000,</t>
    </r>
    <r>
      <rPr>
        <sz val="10"/>
        <color theme="1"/>
        <rFont val="Arial"/>
        <family val="2"/>
        <charset val="238"/>
      </rPr>
      <t>- (Life Techno)</t>
    </r>
  </si>
  <si>
    <t>Novorozenecký screening OKB - SDRUŽENÝ S VFN (metabolické vrozené poruchy)</t>
  </si>
  <si>
    <r>
      <t xml:space="preserve">Novoroz.screening - MassChrom(fy Biotech 1,4mil.); Neonatal Biotinidase kit- chromatografy; hm spektometry; odběrová karta pro TEST.SCREENING (fy MAR NOC) </t>
    </r>
    <r>
      <rPr>
        <sz val="12"/>
        <color rgb="FFFF0000"/>
        <rFont val="Calibri"/>
        <family val="2"/>
        <charset val="238"/>
        <scheme val="minor"/>
      </rPr>
      <t>cena za položku 210 150,-</t>
    </r>
    <r>
      <rPr>
        <sz val="12"/>
        <color theme="1"/>
        <rFont val="Calibri"/>
        <family val="2"/>
        <charset val="238"/>
        <scheme val="minor"/>
      </rPr>
      <t>; vs Altium</t>
    </r>
  </si>
  <si>
    <t>Součet z DG obrat/rok</t>
  </si>
  <si>
    <t>PROTILÁTKY IMUNOLOGIE - alergie / intolerance</t>
  </si>
  <si>
    <t>PCR hematoonkologická vyšetření</t>
  </si>
  <si>
    <t xml:space="preserve"> ELISA vyšetření mikrobiologická </t>
  </si>
  <si>
    <t>průtokový cytometr -imunologická vyšetření</t>
  </si>
  <si>
    <t>Vyšetření biochemická -onko markery</t>
  </si>
  <si>
    <t>(reagenční leasing) brand</t>
  </si>
  <si>
    <t>suma</t>
  </si>
  <si>
    <t xml:space="preserve"> PCR diagnostika ruční zpracování s výpůjčkou 2/2</t>
  </si>
  <si>
    <t>Amplifikace DNA</t>
  </si>
  <si>
    <t>Vyšetření moči s výpůjčkou analyzátorů</t>
  </si>
  <si>
    <t>150 granty</t>
  </si>
  <si>
    <t>rok 2024</t>
  </si>
  <si>
    <t>DG_2025_01</t>
  </si>
  <si>
    <t>DG_2025_02</t>
  </si>
  <si>
    <t>DG_2025_03</t>
  </si>
  <si>
    <t>DG_2025_04</t>
  </si>
  <si>
    <t>DG_2025_05</t>
  </si>
  <si>
    <t>DG_2025_06</t>
  </si>
  <si>
    <t>DG_2025_07</t>
  </si>
  <si>
    <t>DG_2025_08</t>
  </si>
  <si>
    <t>DG_2025_09</t>
  </si>
  <si>
    <t>DG_2025_10</t>
  </si>
  <si>
    <t>DG_2025_11</t>
  </si>
  <si>
    <t>DG_2025_12</t>
  </si>
  <si>
    <t>DG_2025_13</t>
  </si>
  <si>
    <t>DG_2025_14</t>
  </si>
  <si>
    <t>DG_2025_15</t>
  </si>
  <si>
    <t>DG_2025_16</t>
  </si>
  <si>
    <t>DG_2025_17</t>
  </si>
  <si>
    <t>DG_2025_18</t>
  </si>
  <si>
    <t>DG_2025_19</t>
  </si>
  <si>
    <t>DG_2025_20</t>
  </si>
  <si>
    <t>DG_2025_21</t>
  </si>
  <si>
    <t>DG_2025_22</t>
  </si>
  <si>
    <t>DG_2025_23</t>
  </si>
  <si>
    <t>DG_2025_24</t>
  </si>
  <si>
    <t>DG_2025_25</t>
  </si>
  <si>
    <t>DG_2025_26</t>
  </si>
  <si>
    <t>DG_2025_27</t>
  </si>
  <si>
    <t>DG_2025_28</t>
  </si>
  <si>
    <t>DG_2025_29</t>
  </si>
  <si>
    <t>DG_2025_30</t>
  </si>
  <si>
    <t>DG_2025_31</t>
  </si>
  <si>
    <t>DG_2025_32</t>
  </si>
  <si>
    <t>DG_2025_33</t>
  </si>
  <si>
    <t>DG_2025_34</t>
  </si>
  <si>
    <t>VZ-2024-000660</t>
  </si>
  <si>
    <r>
      <rPr>
        <sz val="12"/>
        <color rgb="FFFF0000"/>
        <rFont val="Calibri"/>
        <family val="2"/>
        <charset val="238"/>
        <scheme val="minor"/>
      </rPr>
      <t>150 ks</t>
    </r>
    <r>
      <rPr>
        <sz val="12"/>
        <color theme="1"/>
        <rFont val="Calibri"/>
        <family val="2"/>
        <charset val="238"/>
        <scheme val="minor"/>
      </rPr>
      <t xml:space="preserve"> poptávek pro jednotlivé granty; SRPEN až ŘÍJEN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</si>
</sst>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 val="double"/>
      <sz val="20"/>
      <color theme="1"/>
      <name val="Calibri"/>
      <family val="2"/>
      <charset val="238"/>
      <scheme val="minor"/>
    </font>
    <font>
      <b/>
      <u/>
      <sz val="12"/>
      <color rgb="FF0070C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sz val="12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u/>
      <sz val="24"/>
      <color rgb="FF0070C0"/>
      <name val="Calibri"/>
      <family val="2"/>
      <charset val="238"/>
      <scheme val="minor"/>
    </font>
    <font>
      <b/>
      <u/>
      <sz val="24"/>
      <color rgb="FFFFC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00FF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164" fontId="1" fillId="0" borderId="3" xfId="0" applyNumberFormat="1" applyFont="1" applyFill="1" applyBorder="1" applyAlignment="1">
      <alignment horizontal="right"/>
    </xf>
    <xf numFmtId="49" fontId="1" fillId="0" borderId="3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0" fillId="0" borderId="3" xfId="0" applyFont="1" applyBorder="1" applyAlignment="1">
      <alignment wrapText="1"/>
    </xf>
    <xf numFmtId="0" fontId="1" fillId="0" borderId="4" xfId="0" applyFont="1" applyBorder="1" applyAlignment="1"/>
    <xf numFmtId="164" fontId="4" fillId="0" borderId="6" xfId="0" applyNumberFormat="1" applyFont="1" applyBorder="1"/>
    <xf numFmtId="0" fontId="1" fillId="0" borderId="6" xfId="0" applyFont="1" applyBorder="1"/>
    <xf numFmtId="0" fontId="1" fillId="0" borderId="4" xfId="0" applyFont="1" applyBorder="1" applyAlignment="1">
      <alignment wrapText="1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/>
    </xf>
    <xf numFmtId="0" fontId="1" fillId="4" borderId="3" xfId="0" applyFont="1" applyFill="1" applyBorder="1"/>
    <xf numFmtId="0" fontId="1" fillId="5" borderId="3" xfId="0" applyFont="1" applyFill="1" applyBorder="1" applyAlignment="1">
      <alignment horizontal="left" wrapText="1"/>
    </xf>
    <xf numFmtId="0" fontId="0" fillId="5" borderId="3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/>
    </xf>
    <xf numFmtId="0" fontId="0" fillId="5" borderId="3" xfId="0" applyFont="1" applyFill="1" applyBorder="1" applyAlignment="1">
      <alignment wrapText="1"/>
    </xf>
    <xf numFmtId="164" fontId="1" fillId="5" borderId="3" xfId="0" applyNumberFormat="1" applyFont="1" applyFill="1" applyBorder="1" applyAlignment="1">
      <alignment horizontal="right"/>
    </xf>
    <xf numFmtId="1" fontId="1" fillId="5" borderId="3" xfId="0" applyNumberFormat="1" applyFont="1" applyFill="1" applyBorder="1" applyAlignment="1">
      <alignment horizontal="center"/>
    </xf>
    <xf numFmtId="0" fontId="1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left" wrapText="1"/>
    </xf>
    <xf numFmtId="0" fontId="1" fillId="5" borderId="3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wrapText="1"/>
    </xf>
    <xf numFmtId="0" fontId="1" fillId="7" borderId="3" xfId="0" applyFont="1" applyFill="1" applyBorder="1" applyAlignment="1">
      <alignment horizontal="left" wrapText="1"/>
    </xf>
    <xf numFmtId="0" fontId="1" fillId="7" borderId="3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wrapText="1"/>
    </xf>
    <xf numFmtId="0" fontId="1" fillId="5" borderId="12" xfId="0" applyFont="1" applyFill="1" applyBorder="1" applyAlignment="1">
      <alignment horizontal="left" wrapText="1"/>
    </xf>
    <xf numFmtId="0" fontId="1" fillId="5" borderId="12" xfId="0" applyFont="1" applyFill="1" applyBorder="1" applyAlignment="1">
      <alignment horizontal="left"/>
    </xf>
    <xf numFmtId="164" fontId="1" fillId="5" borderId="12" xfId="0" applyNumberFormat="1" applyFont="1" applyFill="1" applyBorder="1" applyAlignment="1">
      <alignment horizontal="right"/>
    </xf>
    <xf numFmtId="1" fontId="1" fillId="5" borderId="12" xfId="0" applyNumberFormat="1" applyFont="1" applyFill="1" applyBorder="1" applyAlignment="1">
      <alignment horizontal="center"/>
    </xf>
    <xf numFmtId="0" fontId="1" fillId="5" borderId="12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wrapText="1"/>
    </xf>
    <xf numFmtId="0" fontId="9" fillId="0" borderId="3" xfId="0" applyFont="1" applyBorder="1" applyAlignment="1"/>
    <xf numFmtId="0" fontId="10" fillId="0" borderId="3" xfId="0" applyFont="1" applyBorder="1" applyAlignment="1">
      <alignment wrapText="1"/>
    </xf>
    <xf numFmtId="0" fontId="10" fillId="0" borderId="3" xfId="0" applyFont="1" applyBorder="1"/>
    <xf numFmtId="0" fontId="1" fillId="8" borderId="3" xfId="0" applyFont="1" applyFill="1" applyBorder="1"/>
    <xf numFmtId="0" fontId="2" fillId="8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wrapText="1"/>
    </xf>
    <xf numFmtId="0" fontId="11" fillId="0" borderId="11" xfId="0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4" fontId="2" fillId="3" borderId="1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/>
    <xf numFmtId="0" fontId="14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165" fontId="1" fillId="0" borderId="3" xfId="1" applyNumberFormat="1" applyFont="1" applyBorder="1"/>
    <xf numFmtId="0" fontId="1" fillId="0" borderId="0" xfId="0" applyFont="1" applyBorder="1"/>
    <xf numFmtId="0" fontId="20" fillId="9" borderId="3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9" fillId="13" borderId="7" xfId="0" applyFont="1" applyFill="1" applyBorder="1" applyAlignment="1"/>
    <xf numFmtId="164" fontId="1" fillId="13" borderId="3" xfId="0" applyNumberFormat="1" applyFont="1" applyFill="1" applyBorder="1" applyAlignment="1">
      <alignment horizontal="right"/>
    </xf>
    <xf numFmtId="0" fontId="13" fillId="0" borderId="3" xfId="0" applyFont="1" applyBorder="1"/>
    <xf numFmtId="44" fontId="0" fillId="0" borderId="0" xfId="0" applyNumberFormat="1"/>
    <xf numFmtId="0" fontId="23" fillId="12" borderId="3" xfId="0" applyFont="1" applyFill="1" applyBorder="1"/>
    <xf numFmtId="0" fontId="23" fillId="12" borderId="3" xfId="0" applyFont="1" applyFill="1" applyBorder="1" applyAlignment="1">
      <alignment horizontal="left" wrapText="1"/>
    </xf>
    <xf numFmtId="0" fontId="1" fillId="11" borderId="3" xfId="0" applyFont="1" applyFill="1" applyBorder="1"/>
    <xf numFmtId="0" fontId="0" fillId="0" borderId="16" xfId="0" applyBorder="1" applyAlignment="1">
      <alignment horizontal="left"/>
    </xf>
    <xf numFmtId="0" fontId="22" fillId="6" borderId="17" xfId="0" applyFont="1" applyFill="1" applyBorder="1"/>
    <xf numFmtId="0" fontId="1" fillId="0" borderId="18" xfId="0" applyFont="1" applyBorder="1"/>
    <xf numFmtId="0" fontId="1" fillId="5" borderId="19" xfId="0" applyFont="1" applyFill="1" applyBorder="1" applyAlignment="1">
      <alignment wrapText="1"/>
    </xf>
    <xf numFmtId="49" fontId="1" fillId="5" borderId="20" xfId="0" applyNumberFormat="1" applyFont="1" applyFill="1" applyBorder="1" applyAlignment="1">
      <alignment horizontal="center"/>
    </xf>
    <xf numFmtId="0" fontId="1" fillId="5" borderId="21" xfId="0" applyFont="1" applyFill="1" applyBorder="1" applyAlignment="1">
      <alignment wrapText="1"/>
    </xf>
    <xf numFmtId="49" fontId="1" fillId="5" borderId="22" xfId="0" applyNumberFormat="1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9" fillId="9" borderId="22" xfId="0" applyNumberFormat="1" applyFont="1" applyFill="1" applyBorder="1" applyAlignment="1">
      <alignment horizontal="center"/>
    </xf>
    <xf numFmtId="0" fontId="19" fillId="9" borderId="22" xfId="0" applyFont="1" applyFill="1" applyBorder="1" applyAlignment="1">
      <alignment horizontal="center"/>
    </xf>
    <xf numFmtId="0" fontId="23" fillId="12" borderId="23" xfId="0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/>
    </xf>
    <xf numFmtId="0" fontId="10" fillId="0" borderId="23" xfId="0" applyFont="1" applyBorder="1"/>
    <xf numFmtId="0" fontId="1" fillId="0" borderId="23" xfId="0" applyFont="1" applyBorder="1"/>
    <xf numFmtId="0" fontId="1" fillId="0" borderId="23" xfId="0" applyFont="1" applyFill="1" applyBorder="1" applyAlignment="1">
      <alignment horizontal="left" wrapText="1"/>
    </xf>
    <xf numFmtId="0" fontId="1" fillId="0" borderId="23" xfId="0" applyFont="1" applyBorder="1" applyAlignment="1">
      <alignment horizontal="left"/>
    </xf>
    <xf numFmtId="164" fontId="1" fillId="0" borderId="23" xfId="0" applyNumberFormat="1" applyFont="1" applyFill="1" applyBorder="1" applyAlignment="1">
      <alignment horizontal="right"/>
    </xf>
    <xf numFmtId="1" fontId="1" fillId="0" borderId="23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49" fontId="19" fillId="9" borderId="24" xfId="0" applyNumberFormat="1" applyFont="1" applyFill="1" applyBorder="1" applyAlignment="1">
      <alignment horizontal="center"/>
    </xf>
    <xf numFmtId="0" fontId="1" fillId="14" borderId="21" xfId="0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99FFCC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ndráčková Kateřina, Ing., MHA" refreshedDate="45638.628297800926" createdVersion="6" refreshedVersion="6" minRefreshableVersion="3" recordCount="42" xr:uid="{2D781209-B354-421C-BB60-05F99827CFCE}">
  <cacheSource type="worksheet">
    <worksheetSource ref="A3:M45" sheet="PLÁN 2024; 2025;"/>
  </cacheSource>
  <cacheFields count="13">
    <cacheField name="číslo obchodního případu" numFmtId="0">
      <sharedItems/>
    </cacheField>
    <cacheField name="název VZ" numFmtId="0">
      <sharedItems count="41">
        <s v="statim izolace a detekce virů s výpůjčkou analyzátoru "/>
        <s v="Knihovny pro NGS sekvenování"/>
        <s v="Knihovny HLA II. pro NGS sekvenování"/>
        <s v="Knihovny mlpa II. pro NGS sekvenování"/>
        <s v="Vyšetření krevního obrazu s výpůjčkou hematologického analyzátoru"/>
        <s v="Vyšetření infekčních markerů u dárců krve s výpůjčkou"/>
        <s v="Analýza speciálních proteinů s výpůjčkou"/>
        <s v="PCR diagnostika s výpůjčkou - automatizace provozu 1/2"/>
        <s v=" PCR diagnostika ruční zpracování s výpůjčkou 2/2"/>
        <s v="protilátky IHC ISH 1/2"/>
        <s v="protilátky -  speciální barvení 2/2"/>
        <s v="vyšetření stolice"/>
        <s v="imunologie nefelometr"/>
        <s v="Amplifikace DNA"/>
        <s v="PROTILÁTKY IMUNOLOGIE - alergie / intolerance"/>
        <s v="Vyšetření autoprotilátek"/>
        <s v="agary a půdy I."/>
        <s v="agary a půdy II."/>
        <s v=" ELISA vyšetření mikrobiologická "/>
        <s v="methyl- profil s výpůjčkou"/>
        <s v="průtokový cytometr -imunologická vyšetření"/>
        <s v="Vyšetření moči s výpůjčkou analyzátorů"/>
        <s v="cyto-sondy"/>
        <s v="PCR hematoonkologická vyšetření"/>
        <s v="IMUNO - Průtokový cytometr protilátky"/>
        <s v="Vyšetření preeklampsie"/>
        <s v="Vyšetření biochemická -onko markery"/>
        <s v="HOK Průtokový cytometr"/>
        <s v="Novorozenecký screening OKB - SDRUŽENÝ S VFN (metabolické vrozené poruchy)"/>
        <s v="kardiogenomika prediktivní markery"/>
        <s v="MassCLEAVE, PCR -grant Petřková"/>
        <s v="izolace DNA/RNA"/>
        <s v="vyšetření ANCA/ANA/ENA autoprotilátky IMUNO"/>
        <s v="granty "/>
        <s v="PATOL vyšetření arrayCGH CYTOSCAN"/>
        <s v="diagnostika tuberkulózní infekce imuno"/>
        <s v="HLA typizace PCR"/>
        <s v="testování biologických léčiv a protilátek"/>
        <s v="TO krevní skupiny - imunohematologické vyš."/>
        <s v="Imunochemická vyšetření s výpůjčkou analyzátoru"/>
        <s v="Stanovení specifických IgE protilátek"/>
      </sharedItems>
    </cacheField>
    <cacheField name="číslo VZ nové" numFmtId="0">
      <sharedItems containsBlank="1"/>
    </cacheField>
    <cacheField name="číslo VZ  původní" numFmtId="0">
      <sharedItems containsBlank="1"/>
    </cacheField>
    <cacheField name="laboratoř" numFmtId="0">
      <sharedItems/>
    </cacheField>
    <cacheField name="bližší specifikace" numFmtId="0">
      <sharedItems longText="1"/>
    </cacheField>
    <cacheField name="systém VZ" numFmtId="0">
      <sharedItems containsBlank="1"/>
    </cacheField>
    <cacheField name="DG obrat/rok" numFmtId="0">
      <sharedItems containsSemiMixedTypes="0" containsString="0" containsNumber="1" minValue="329662" maxValue="5476386.2600000035"/>
    </cacheField>
    <cacheField name="vypsat na roky" numFmtId="0">
      <sharedItems containsString="0" containsBlank="1" containsNumber="1" containsInteger="1" minValue="2" maxValue="8"/>
    </cacheField>
    <cacheField name="předpokládaná hodnota VZ" numFmtId="164">
      <sharedItems containsSemiMixedTypes="0" containsString="0" containsNumber="1" minValue="1020074" maxValue="32400000"/>
    </cacheField>
    <cacheField name="rok předání na OVZ" numFmtId="0">
      <sharedItems containsSemiMixedTypes="0" containsString="0" containsNumber="1" containsInteger="1" minValue="2024" maxValue="2025" count="2">
        <n v="2024"/>
        <n v="2025"/>
      </sharedItems>
    </cacheField>
    <cacheField name="zpracuje" numFmtId="0">
      <sharedItems count="3">
        <s v="LZ"/>
        <s v="MŠ"/>
        <s v="PF"/>
      </sharedItems>
    </cacheField>
    <cacheField name="měsíc předání na OVZ " numFmtId="0">
      <sharedItems containsBlank="1" count="13">
        <m/>
        <s v="ÚNOR"/>
        <s v="BŘEZEN"/>
        <s v="DUBEN"/>
        <s v="KVĚTEN"/>
        <s v="ČERVEN"/>
        <s v="ČERVENEC"/>
        <s v="SRPEN"/>
        <s v="průběžně"/>
        <s v="ZÁŘÍ"/>
        <s v="ŘÍJEN"/>
        <s v="LISTOPAD"/>
        <s v="PROSINE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s v="DG_2024_03"/>
    <x v="0"/>
    <s v="VZ-2024-000564; VZ-2024-000617"/>
    <s v="VZ-2021-001011; VZ-2019-000114"/>
    <s v="MIKRO"/>
    <s v="konec sml 8/24; PCR; BIOVENDOR, Viry STATIM; Izolace+detekce: XpertXpress SARS, RSV, HCV, HBV,FLU"/>
    <s v="reagenční leasing"/>
    <n v="2000000"/>
    <n v="8"/>
    <n v="16000000"/>
    <x v="0"/>
    <x v="0"/>
    <x v="0"/>
  </r>
  <r>
    <s v="DG_2024_04"/>
    <x v="1"/>
    <s v="VZ-2024-000458"/>
    <s v="VZ-2023-000779"/>
    <s v="FNOL"/>
    <s v="příprava knihoven QIAseq DNA/RNA;soupravy pro přípravu knihovny; přístroj termocykler; roche altium genetica biovendor pentagen dynex ita; 3genes"/>
    <s v="reagenční leasing"/>
    <n v="3500000"/>
    <n v="4"/>
    <n v="14000000"/>
    <x v="0"/>
    <x v="0"/>
    <x v="0"/>
  </r>
  <r>
    <s v="DG_2024_04"/>
    <x v="2"/>
    <s v="VZ-2024-000826"/>
    <s v="VZ-2024-000548"/>
    <s v="FNOL"/>
    <s v="Hla"/>
    <s v="reagenční leasing"/>
    <n v="340024.66666666669"/>
    <n v="4"/>
    <n v="1020074"/>
    <x v="0"/>
    <x v="0"/>
    <x v="0"/>
  </r>
  <r>
    <s v="DG_2024_04"/>
    <x v="3"/>
    <s v="VZ-2024-000844"/>
    <s v="VZ-2024-000550-zrušeno digiMLPA; "/>
    <s v="IMUNO"/>
    <s v="příprava knihoven  pentagen "/>
    <s v="reagenční leasing"/>
    <n v="669400"/>
    <n v="4"/>
    <n v="2008200"/>
    <x v="0"/>
    <x v="0"/>
    <x v="0"/>
  </r>
  <r>
    <s v="DG_2024_05"/>
    <x v="4"/>
    <s v="VZ-2024-000660; "/>
    <s v="VZ-2020-000894; VZ-2017-000679"/>
    <s v="TO"/>
    <s v="sysmex- promedica "/>
    <s v="reagenční leasing"/>
    <n v="1800000"/>
    <n v="8"/>
    <n v="14400000"/>
    <x v="0"/>
    <x v="0"/>
    <x v="0"/>
  </r>
  <r>
    <s v="DG_2024_05"/>
    <x v="4"/>
    <s v="VZ-2024-000671 podklady"/>
    <s v="VZ-2020-000894; VZ-2017-000679"/>
    <s v="HOK"/>
    <s v="sysmex- promedica linka"/>
    <s v="reagenční leasing"/>
    <n v="4000000"/>
    <n v="8"/>
    <n v="32000000"/>
    <x v="0"/>
    <x v="0"/>
    <x v="0"/>
  </r>
  <r>
    <s v="DG_2024_12"/>
    <x v="5"/>
    <s v="VZ-2024-000658"/>
    <s v="VZ-2023-000580"/>
    <s v="TO"/>
    <s v="serologie; opakování- námitky abbott proti roche; VZ 580 ZRUŠENO; nyní analyzátory Architect, hl. položka ARC ANTI HCV RGT 2000TEST (Abbott), ARC HIV COMBO RGT"/>
    <s v="reagenční leasing"/>
    <n v="3073750"/>
    <n v="8"/>
    <n v="24590000"/>
    <x v="0"/>
    <x v="0"/>
    <x v="0"/>
  </r>
  <r>
    <s v="DG_2024_09"/>
    <x v="6"/>
    <s v="VZ-2024-000818"/>
    <s v="VZ-2017-000427"/>
    <s v="OKB"/>
    <s v="TURBIDIMETR,The Binding Site s.r.o. -pro Optilite, dg u onko pac. kappa (κ) and lambda (λ) free light chains"/>
    <s v="reagenční leasing"/>
    <n v="2000000"/>
    <n v="6"/>
    <n v="12000000"/>
    <x v="0"/>
    <x v="1"/>
    <x v="0"/>
  </r>
  <r>
    <s v="DG_2025_01"/>
    <x v="7"/>
    <s v="MPT, PTK"/>
    <m/>
    <s v="MIKRO"/>
    <s v="převedení manuálního provozu na automatizovaný; roche/abbott/ita/ … ; viry i bakterie"/>
    <s v="reagenční leasing"/>
    <n v="3000000"/>
    <n v="8"/>
    <n v="24000000"/>
    <x v="1"/>
    <x v="0"/>
    <x v="1"/>
  </r>
  <r>
    <s v="DG_2025_02"/>
    <x v="8"/>
    <s v="MPT, PTK"/>
    <m/>
    <s v="MIKRO"/>
    <s v="zbývající vyšetření manuálně; detekce+izolace; nebo poloautomatizace viry i bakterie"/>
    <s v="reagenční leasing"/>
    <n v="1500000"/>
    <n v="8"/>
    <n v="12000000"/>
    <x v="1"/>
    <x v="0"/>
    <x v="1"/>
  </r>
  <r>
    <s v="DG_2025_03"/>
    <x v="9"/>
    <s v="MPT, PTK"/>
    <s v="bVZ-2021-000004"/>
    <s v="PATOL"/>
    <s v="hpst a roche; na Benchmark Ultra Stainer (=IHC a ISH automat) "/>
    <s v="reagenční leasing"/>
    <n v="2500000"/>
    <n v="6"/>
    <n v="15000000"/>
    <x v="1"/>
    <x v="1"/>
    <x v="1"/>
  </r>
  <r>
    <s v="DG_2025_04"/>
    <x v="10"/>
    <s v="MPT, PTK"/>
    <s v="bVZ-2021-000004"/>
    <s v="PATOL"/>
    <s v="hpst a roche; na Benchmark Ultra Stainer (=IHC a ISH automat) , autosteiner"/>
    <s v="reagenční leasing"/>
    <n v="500000"/>
    <n v="6"/>
    <n v="3000000"/>
    <x v="1"/>
    <x v="1"/>
    <x v="1"/>
  </r>
  <r>
    <s v="DG_2025_05"/>
    <x v="11"/>
    <m/>
    <m/>
    <s v="OKB"/>
    <s v="Atelica: 3 vyšetření mají být proveditelná ze stejné zkumavky (chceme sjednotit odběrový systém)Kalprotektin Elastáza FOB; labmark"/>
    <s v="reagenční leasing"/>
    <n v="800000"/>
    <n v="2"/>
    <n v="1600000"/>
    <x v="1"/>
    <x v="1"/>
    <x v="2"/>
  </r>
  <r>
    <s v="DG_2025_06"/>
    <x v="12"/>
    <m/>
    <m/>
    <s v="IMUNO"/>
    <s v="Siemens; hl.položka N-IGA 5 ML, N-IgM 5 ml; "/>
    <s v="reagenční leasing"/>
    <n v="3893562"/>
    <n v="6"/>
    <n v="23361372"/>
    <x v="1"/>
    <x v="2"/>
    <x v="2"/>
  </r>
  <r>
    <s v="DG_2025_07"/>
    <x v="13"/>
    <m/>
    <m/>
    <s v="IMUNO"/>
    <s v="hl. zboží LP - 48.48 IFC (cena 186 390,- za položku), 10-Pack (Dynex); IMUNO: imunologie - laboratoř"/>
    <s v="reagenční leasing/ brand"/>
    <n v="753810"/>
    <n v="8"/>
    <n v="6030480"/>
    <x v="1"/>
    <x v="1"/>
    <x v="2"/>
  </r>
  <r>
    <s v="DG_2025_08"/>
    <x v="14"/>
    <m/>
    <m/>
    <s v="IMUNO"/>
    <s v="všechny soupravy pro alergie (potraviny, zvířata, rostliny-alergeny); dodavatel Phadia (přístroj Phadia)"/>
    <s v="reagenční leasing/brand"/>
    <n v="5476386.2600000035"/>
    <n v="5"/>
    <n v="27381931.300000019"/>
    <x v="1"/>
    <x v="1"/>
    <x v="3"/>
  </r>
  <r>
    <s v="DG_2025_09"/>
    <x v="15"/>
    <m/>
    <s v="VZ-2024-000405; VZ-2024-000546; do 15.7.2025 do 6.8.25"/>
    <s v="IMUNO"/>
    <s v="ELISA; ASCO-MED,spol. s r.o.; sebia, medisco"/>
    <s v="brand"/>
    <n v="1400000"/>
    <n v="4"/>
    <n v="4200000"/>
    <x v="1"/>
    <x v="2"/>
    <x v="3"/>
  </r>
  <r>
    <s v="DG_2025_10"/>
    <x v="16"/>
    <m/>
    <s v="bVZ-2020-000976"/>
    <s v="MIKRO+TO+grant"/>
    <s v="Kultivační média tuhá a tekutá; sáčky pro LAS systém; hl.výrobce TRIOS , Agary a půdy pro automat WASP(I2021) TRIOS (4mil)"/>
    <s v="brand"/>
    <n v="5400000"/>
    <n v="6"/>
    <n v="32400000"/>
    <x v="1"/>
    <x v="0"/>
    <x v="3"/>
  </r>
  <r>
    <s v="DG_2025_11"/>
    <x v="17"/>
    <m/>
    <s v="bVZ-2020-000976"/>
    <s v="MIKRO"/>
    <s v=" kultivační lahvičky pro Fotometr:  Bactec FX (I2015); Bactec MGIT -mykobakterie"/>
    <s v="brand"/>
    <n v="1100000"/>
    <n v="6"/>
    <n v="6600000"/>
    <x v="1"/>
    <x v="0"/>
    <x v="3"/>
  </r>
  <r>
    <s v="DG_2025_12"/>
    <x v="18"/>
    <m/>
    <m/>
    <s v="MIKRO"/>
    <s v="fy Dynex, Testline"/>
    <s v="reagenční leasing/brand"/>
    <n v="3005438.65"/>
    <n v="7"/>
    <n v="21038070.550000001"/>
    <x v="1"/>
    <x v="0"/>
    <x v="4"/>
  </r>
  <r>
    <s v="DG_2025_13"/>
    <x v="19"/>
    <m/>
    <m/>
    <s v="FNOL"/>
    <s v="patologové - dle WHO klasifikace; upol projekt (hajdúch); prosinec 2024 instalace na IMTM zakoupen z grantu (10mil.cena),  žádost o výpůjčku do FNOL pro diagnostiku 1/2025;  akreditace-audit -nasmlouvání kodu pojišťovny; V rozpočtu na rok 2025 má pro tyto účely zažádáno pracoviště o navýšení 500.000 Kč na diagnostika"/>
    <s v="reagenční leasing/brand"/>
    <n v="4000000"/>
    <n v="4"/>
    <n v="16000000"/>
    <x v="1"/>
    <x v="0"/>
    <x v="4"/>
  </r>
  <r>
    <s v="DG_2025_14"/>
    <x v="20"/>
    <m/>
    <s v="VZ-2015-000438 neuRčito VZ-2020-000091 do 04/2023"/>
    <s v="IMUNO"/>
    <s v="BD FACS CANTO; BIOMEDICA; LABScreen, LABType, FlexMap, .. A HLA typizace"/>
    <s v="reagenční leasing"/>
    <n v="3000000"/>
    <n v="8"/>
    <n v="24000000"/>
    <x v="1"/>
    <x v="1"/>
    <x v="4"/>
  </r>
  <r>
    <s v="DG_2025_15"/>
    <x v="21"/>
    <m/>
    <s v="VZ-2019-000406 do 24.11.25"/>
    <s v="OKB"/>
    <s v="konec smlouvy 11/2025; beckman coulter"/>
    <s v="reagenční leasing"/>
    <n v="1100000"/>
    <n v="8"/>
    <n v="8800000"/>
    <x v="1"/>
    <x v="1"/>
    <x v="5"/>
  </r>
  <r>
    <s v="DG_2025_16"/>
    <x v="22"/>
    <m/>
    <m/>
    <s v="HOK"/>
    <s v="FISH sondy pro lab.cytogenetiky; fluorescenční mikroskopie; fy ALOGO, PRAGOSTEM"/>
    <s v=" otevřený systém"/>
    <n v="2800000"/>
    <n v="5"/>
    <n v="14000000"/>
    <x v="1"/>
    <x v="0"/>
    <x v="5"/>
  </r>
  <r>
    <s v="DG_2025_17"/>
    <x v="23"/>
    <m/>
    <m/>
    <s v="HOK"/>
    <s v="mastermix pro PCR: LightCycler-FastStart DNA M 480 test (Roche); kvantifikace mutací (např. BCR/ABL1) metodou real-time PCR"/>
    <s v="reagenční leasing"/>
    <n v="2700000"/>
    <n v="6"/>
    <n v="16200000"/>
    <x v="1"/>
    <x v="2"/>
    <x v="5"/>
  </r>
  <r>
    <s v="DG_2025_18"/>
    <x v="24"/>
    <m/>
    <m/>
    <s v="IMUNO"/>
    <s v="ITA, Biomedica - inv.plán HAVÁRIE CYTOMETR"/>
    <s v="reagenční leasing"/>
    <n v="2658988.4999999995"/>
    <n v="8"/>
    <n v="21271907.999999996"/>
    <x v="1"/>
    <x v="1"/>
    <x v="5"/>
  </r>
  <r>
    <s v="DG_2025_19"/>
    <x v="25"/>
    <m/>
    <s v="bVZ-2016-000031"/>
    <s v="OKB"/>
    <s v="pro BRAHMS Kryptor, markery betahCG, sFLt1 (preeklampsie) lacomed vs. Roche"/>
    <s v="reagenční leasing"/>
    <n v="2500000"/>
    <n v="6"/>
    <n v="15000000"/>
    <x v="1"/>
    <x v="1"/>
    <x v="5"/>
  </r>
  <r>
    <s v="DG_2025_20"/>
    <x v="26"/>
    <m/>
    <m/>
    <s v="OKB"/>
    <s v="ELISA; hl.zboží Neopterin ELISA (BioVendor) onkomarker; automat EVOLIS otevřený systém koupený; fy BioVendor, Dynex; GanglioCombi; 1 ks evolis z reactu (2022;1 131 000) a  2.ks 2004 od bioradu"/>
    <s v="brand"/>
    <n v="2056893"/>
    <n v="8"/>
    <n v="16455144"/>
    <x v="1"/>
    <x v="2"/>
    <x v="5"/>
  </r>
  <r>
    <s v="DG_2025_21"/>
    <x v="27"/>
    <m/>
    <m/>
    <s v="HOK"/>
    <s v="různé protilátky na lab.průtokové cytometrie"/>
    <s v="reagenční leasing/brand"/>
    <n v="1812262.67"/>
    <n v="8"/>
    <n v="14498101.359999999"/>
    <x v="1"/>
    <x v="1"/>
    <x v="6"/>
  </r>
  <r>
    <s v="DG_2025_22"/>
    <x v="28"/>
    <s v="MPT"/>
    <m/>
    <s v="OKB"/>
    <s v="Novoroz.screening - MassChrom(fy Biotech 1,4mil.); Neonatal Biotinidase kit- chromatografy; hm spektometry; odběrová karta pro TEST.SCREENING (fy MAR NOC) cena za položku 210 150,-; vs Altium"/>
    <s v="(reagenční leasing) brand"/>
    <n v="1800000"/>
    <n v="6"/>
    <n v="10800000"/>
    <x v="1"/>
    <x v="0"/>
    <x v="6"/>
  </r>
  <r>
    <s v="DG_2025_23"/>
    <x v="29"/>
    <m/>
    <s v="vz-2021-000810 do 12/2023"/>
    <s v="LEM,PATOL"/>
    <s v="Explorea s.r.o.; 10x96 iPLEX GOLD Compl.Genot. w SpectroCHIP II (cena za položku 139 104,-); multiplex PCR, vyhodnocení PCR amplikonů pomocí hmotnostní spektrofotometrie"/>
    <s v="brand"/>
    <n v="400000"/>
    <n v="6"/>
    <n v="2400000"/>
    <x v="1"/>
    <x v="0"/>
    <x v="6"/>
  </r>
  <r>
    <s v="DG_2025_24"/>
    <x v="30"/>
    <m/>
    <m/>
    <s v="PATOL"/>
    <s v="cena za položku 180 000,-; RIV: doc. MUDr. Jana Petřková"/>
    <s v="brand"/>
    <n v="355383"/>
    <n v="8"/>
    <n v="2843064"/>
    <x v="1"/>
    <x v="2"/>
    <x v="7"/>
  </r>
  <r>
    <s v="DG_2025_25"/>
    <x v="31"/>
    <m/>
    <m/>
    <s v="FNOL"/>
    <s v="GEN, IMUNO, MIKRO; hl. položka QIAamp DNA Mini Kit (250), QIAgen; dále QIAamp… od GENETICA"/>
    <s v="reagenční leasing"/>
    <n v="1800000"/>
    <n v="6"/>
    <n v="10800000"/>
    <x v="1"/>
    <x v="1"/>
    <x v="7"/>
  </r>
  <r>
    <s v="DG_2025_26"/>
    <x v="32"/>
    <m/>
    <m/>
    <s v="IMUNO"/>
    <s v="inv.plán mikroskop fluorescence?? více metod mikroskop, mikroblot, ELISA; hl.zboží MASTAZYME ANA Profile HJS (Gali); ELISA souprava, ENA screening (extrahovatelné nukleární ag); autoimunity (laboratoř humorální imunity MUDr.Heřmanová); není vázáno na přístroj"/>
    <s v="reagenční leasing/brand"/>
    <n v="1687486"/>
    <n v="8"/>
    <n v="13499888"/>
    <x v="1"/>
    <x v="1"/>
    <x v="7"/>
  </r>
  <r>
    <s v="DG_2025_27"/>
    <x v="33"/>
    <m/>
    <m/>
    <s v="FNOL"/>
    <s v="150 ks poptávek pro jednotlivé granty"/>
    <m/>
    <n v="2800000"/>
    <m/>
    <n v="2800000"/>
    <x v="1"/>
    <x v="2"/>
    <x v="8"/>
  </r>
  <r>
    <s v="DG_2025_28"/>
    <x v="34"/>
    <m/>
    <m/>
    <s v="PATOL"/>
    <s v="LEM: Vyšetření postnatálních cytogenetických změn; arrayCGH; cena za položku 170 000,- (Life Techno)"/>
    <s v="reagenční leasing"/>
    <n v="329662"/>
    <n v="8"/>
    <n v="2637296"/>
    <x v="1"/>
    <x v="0"/>
    <x v="9"/>
  </r>
  <r>
    <s v="DG_2025_29"/>
    <x v="35"/>
    <m/>
    <m/>
    <s v="IMUNO"/>
    <s v="QuantiFERON  ELISA;CEEMED s.r.o.;East Port Praha, s.r.o.;BIOMEDICA ČS, s.r.o."/>
    <s v="brand?"/>
    <n v="1446400"/>
    <n v="8"/>
    <n v="11571200"/>
    <x v="1"/>
    <x v="1"/>
    <x v="9"/>
  </r>
  <r>
    <s v="DG_2025_30"/>
    <x v="36"/>
    <m/>
    <m/>
    <s v="IMUNO"/>
    <s v="základní vyšetření dárců, ale nižší rozlišení než NGS; hl.zboží LinkSeq HLA-ABCDRDQB1 384 kit, Biomedica; inv.plán rozvoj PCR real time termocykler"/>
    <s v="reagenční leasing/ brand"/>
    <n v="1140000"/>
    <n v="8"/>
    <n v="9120000"/>
    <x v="1"/>
    <x v="0"/>
    <x v="10"/>
  </r>
  <r>
    <s v="DG_2025_31"/>
    <x v="37"/>
    <m/>
    <m/>
    <s v="IMUNO"/>
    <s v="diagnostika pro přístroj QuantumBlue; Infliximab, Adalimumab"/>
    <s v="reagenční leasing"/>
    <n v="500000"/>
    <n v="6"/>
    <n v="3000000"/>
    <x v="1"/>
    <x v="2"/>
    <x v="11"/>
  </r>
  <r>
    <s v="DG_2025_32"/>
    <x v="38"/>
    <m/>
    <s v="VZ-2019-000706 do 10.3.26"/>
    <s v="TO"/>
    <s v="BIORAD"/>
    <s v="reagenční leasing"/>
    <n v="3432667.4800000023"/>
    <n v="8"/>
    <n v="27461339.840000018"/>
    <x v="1"/>
    <x v="0"/>
    <x v="11"/>
  </r>
  <r>
    <s v="DG_2025_33"/>
    <x v="39"/>
    <m/>
    <s v="VZ-2019-001198 DO 20.4.26"/>
    <s v="OKB"/>
    <s v="OKB Vyš.:vit.D, BAP (bone-alkalická fosfatáza), Aldosteron, renin, IGF-I, hGH (somatropin); BIOVENDOR"/>
    <s v="reagenční leasing"/>
    <n v="980000"/>
    <n v="8"/>
    <n v="7840000"/>
    <x v="1"/>
    <x v="2"/>
    <x v="11"/>
  </r>
  <r>
    <s v="DG_2025_34"/>
    <x v="40"/>
    <m/>
    <s v="VZ-2020-000055 do 20.4.26"/>
    <s v="IMUNO"/>
    <s v="biovendor - alex kit 120 000,- za položku"/>
    <s v="reagenční leasing"/>
    <n v="2200000"/>
    <n v="8"/>
    <n v="17600000"/>
    <x v="1"/>
    <x v="1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6318B7-2587-4860-9D3D-7E37EBAE0299}" name="Kontingenční tabulka2" cacheId="10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6" firstHeaderRow="0" firstDataRow="1" firstDataCol="1" rowPageCount="1" colPageCount="1"/>
  <pivotFields count="13">
    <pivotField showAll="0"/>
    <pivotField axis="axisRow" dataField="1" showAll="0">
      <items count="42">
        <item x="18"/>
        <item x="8"/>
        <item x="16"/>
        <item x="17"/>
        <item x="13"/>
        <item x="6"/>
        <item x="22"/>
        <item x="35"/>
        <item x="33"/>
        <item x="36"/>
        <item x="27"/>
        <item x="24"/>
        <item x="39"/>
        <item x="12"/>
        <item x="31"/>
        <item x="29"/>
        <item x="2"/>
        <item x="3"/>
        <item x="1"/>
        <item x="30"/>
        <item x="19"/>
        <item x="28"/>
        <item x="34"/>
        <item x="7"/>
        <item x="23"/>
        <item x="10"/>
        <item x="9"/>
        <item x="14"/>
        <item x="20"/>
        <item x="40"/>
        <item x="0"/>
        <item x="37"/>
        <item x="38"/>
        <item x="32"/>
        <item x="15"/>
        <item x="26"/>
        <item x="5"/>
        <item x="4"/>
        <item x="21"/>
        <item x="25"/>
        <item x="11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numFmtId="164" showAll="0"/>
    <pivotField axis="axisPage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14">
        <item sd="0" x="1"/>
        <item sd="0" x="2"/>
        <item sd="0" x="3"/>
        <item sd="0" x="4"/>
        <item sd="0" x="5"/>
        <item sd="0" x="6"/>
        <item sd="0" x="7"/>
        <item sd="0" x="9"/>
        <item sd="0" x="10"/>
        <item sd="0" x="11"/>
        <item sd="0" x="12"/>
        <item sd="0" x="8"/>
        <item sd="0" x="0"/>
        <item t="default" sd="0"/>
      </items>
    </pivotField>
  </pivotFields>
  <rowFields count="3">
    <field x="12"/>
    <field x="11"/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pageFields count="1">
    <pageField fld="10" item="1" hier="-1"/>
  </pageFields>
  <dataFields count="2">
    <dataField name="Počet z název VZ" fld="1" subtotal="count" baseField="0" baseItem="0"/>
    <dataField name="Součet z DG obrat/rok" fld="7" baseField="1" baseItem="9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CC888C-E7DE-435A-A93E-BE839545D216}" name="Kontingenční tabulka2" cacheId="10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1" firstHeaderRow="0" firstDataRow="1" firstDataCol="1" rowPageCount="1" colPageCount="1"/>
  <pivotFields count="13">
    <pivotField showAll="0"/>
    <pivotField axis="axisRow" dataField="1" showAll="0">
      <items count="42">
        <item x="18"/>
        <item x="8"/>
        <item x="16"/>
        <item x="17"/>
        <item x="13"/>
        <item x="6"/>
        <item x="22"/>
        <item x="35"/>
        <item x="33"/>
        <item x="36"/>
        <item x="27"/>
        <item x="24"/>
        <item x="39"/>
        <item x="12"/>
        <item x="31"/>
        <item x="29"/>
        <item x="2"/>
        <item x="3"/>
        <item x="1"/>
        <item x="30"/>
        <item x="19"/>
        <item x="28"/>
        <item x="34"/>
        <item x="7"/>
        <item x="23"/>
        <item x="10"/>
        <item x="9"/>
        <item x="14"/>
        <item x="20"/>
        <item x="40"/>
        <item x="0"/>
        <item x="37"/>
        <item x="38"/>
        <item x="32"/>
        <item x="15"/>
        <item x="26"/>
        <item x="5"/>
        <item x="4"/>
        <item x="21"/>
        <item x="25"/>
        <item x="11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numFmtId="164" showAll="0"/>
    <pivotField axis="axisPage" showAll="0">
      <items count="3"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</pivotFields>
  <rowFields count="2">
    <field x="11"/>
    <field x="1"/>
  </rowFields>
  <rowItems count="38">
    <i>
      <x/>
    </i>
    <i r="1">
      <x/>
    </i>
    <i r="1">
      <x v="1"/>
    </i>
    <i r="1">
      <x v="2"/>
    </i>
    <i r="1">
      <x v="3"/>
    </i>
    <i r="1">
      <x v="6"/>
    </i>
    <i r="1">
      <x v="9"/>
    </i>
    <i r="1">
      <x v="15"/>
    </i>
    <i r="1">
      <x v="20"/>
    </i>
    <i r="1">
      <x v="21"/>
    </i>
    <i r="1">
      <x v="22"/>
    </i>
    <i r="1">
      <x v="23"/>
    </i>
    <i r="1">
      <x v="32"/>
    </i>
    <i>
      <x v="1"/>
    </i>
    <i r="1">
      <x v="4"/>
    </i>
    <i r="1">
      <x v="7"/>
    </i>
    <i r="1">
      <x v="10"/>
    </i>
    <i r="1">
      <x v="11"/>
    </i>
    <i r="1">
      <x v="14"/>
    </i>
    <i r="1">
      <x v="25"/>
    </i>
    <i r="1">
      <x v="26"/>
    </i>
    <i r="1">
      <x v="27"/>
    </i>
    <i r="1">
      <x v="28"/>
    </i>
    <i r="1">
      <x v="29"/>
    </i>
    <i r="1">
      <x v="33"/>
    </i>
    <i r="1">
      <x v="38"/>
    </i>
    <i r="1">
      <x v="39"/>
    </i>
    <i r="1">
      <x v="40"/>
    </i>
    <i>
      <x v="2"/>
    </i>
    <i r="1">
      <x v="8"/>
    </i>
    <i r="1">
      <x v="12"/>
    </i>
    <i r="1">
      <x v="13"/>
    </i>
    <i r="1">
      <x v="19"/>
    </i>
    <i r="1">
      <x v="24"/>
    </i>
    <i r="1">
      <x v="31"/>
    </i>
    <i r="1">
      <x v="34"/>
    </i>
    <i r="1">
      <x v="35"/>
    </i>
    <i t="grand">
      <x/>
    </i>
  </rowItems>
  <colFields count="1">
    <field x="-2"/>
  </colFields>
  <colItems count="2">
    <i>
      <x/>
    </i>
    <i i="1">
      <x v="1"/>
    </i>
  </colItems>
  <pageFields count="1">
    <pageField fld="10" item="1" hier="-1"/>
  </pageFields>
  <dataFields count="2">
    <dataField name="Počet z název VZ" fld="1" subtotal="count" baseField="0" baseItem="0"/>
    <dataField name="Součet z DG obrat/rok" fld="7" baseField="1" baseItem="9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8905-D875-4631-839C-BFB1A9ABA965}">
  <dimension ref="A1:D18"/>
  <sheetViews>
    <sheetView workbookViewId="0">
      <selection activeCell="B19" sqref="B19"/>
    </sheetView>
  </sheetViews>
  <sheetFormatPr defaultRowHeight="15" x14ac:dyDescent="0.25"/>
  <cols>
    <col min="1" max="1" width="18" bestFit="1" customWidth="1"/>
    <col min="2" max="2" width="15.7109375" bestFit="1" customWidth="1"/>
    <col min="3" max="3" width="20.5703125" bestFit="1" customWidth="1"/>
    <col min="4" max="4" width="10" bestFit="1" customWidth="1"/>
  </cols>
  <sheetData>
    <row r="1" spans="1:4" x14ac:dyDescent="0.25">
      <c r="A1" s="57" t="s">
        <v>46</v>
      </c>
      <c r="B1" s="58">
        <v>2025</v>
      </c>
    </row>
    <row r="3" spans="1:4" x14ac:dyDescent="0.25">
      <c r="A3" s="57" t="s">
        <v>108</v>
      </c>
      <c r="B3" t="s">
        <v>110</v>
      </c>
      <c r="C3" t="s">
        <v>159</v>
      </c>
    </row>
    <row r="4" spans="1:4" x14ac:dyDescent="0.25">
      <c r="A4" s="58" t="s">
        <v>138</v>
      </c>
      <c r="B4" s="60">
        <v>4</v>
      </c>
      <c r="C4" s="82">
        <v>7500000</v>
      </c>
    </row>
    <row r="5" spans="1:4" x14ac:dyDescent="0.25">
      <c r="A5" s="58" t="s">
        <v>137</v>
      </c>
      <c r="B5" s="60">
        <v>3</v>
      </c>
      <c r="C5" s="82">
        <v>5447372</v>
      </c>
    </row>
    <row r="6" spans="1:4" x14ac:dyDescent="0.25">
      <c r="A6" s="58" t="s">
        <v>89</v>
      </c>
      <c r="B6" s="60">
        <v>4</v>
      </c>
      <c r="C6" s="82">
        <v>13376386.260000004</v>
      </c>
    </row>
    <row r="7" spans="1:4" x14ac:dyDescent="0.25">
      <c r="A7" s="58" t="s">
        <v>139</v>
      </c>
      <c r="B7" s="60">
        <v>3</v>
      </c>
      <c r="C7" s="82">
        <v>10005438.65</v>
      </c>
    </row>
    <row r="8" spans="1:4" x14ac:dyDescent="0.25">
      <c r="A8" s="58" t="s">
        <v>135</v>
      </c>
      <c r="B8" s="60">
        <v>6</v>
      </c>
      <c r="C8" s="82">
        <v>13815881.5</v>
      </c>
    </row>
    <row r="9" spans="1:4" x14ac:dyDescent="0.25">
      <c r="A9" s="58" t="s">
        <v>98</v>
      </c>
      <c r="B9" s="60">
        <v>3</v>
      </c>
      <c r="C9" s="82">
        <v>4012262.67</v>
      </c>
    </row>
    <row r="10" spans="1:4" x14ac:dyDescent="0.25">
      <c r="A10" s="58" t="s">
        <v>142</v>
      </c>
      <c r="B10" s="60">
        <v>3</v>
      </c>
      <c r="C10" s="82">
        <v>3842869</v>
      </c>
    </row>
    <row r="11" spans="1:4" x14ac:dyDescent="0.25">
      <c r="A11" s="58" t="s">
        <v>141</v>
      </c>
      <c r="B11" s="60">
        <v>2</v>
      </c>
      <c r="C11" s="82">
        <v>1776062</v>
      </c>
    </row>
    <row r="12" spans="1:4" x14ac:dyDescent="0.25">
      <c r="A12" s="58" t="s">
        <v>97</v>
      </c>
      <c r="B12" s="60">
        <v>1</v>
      </c>
      <c r="C12" s="82">
        <v>1140000</v>
      </c>
    </row>
    <row r="13" spans="1:4" x14ac:dyDescent="0.25">
      <c r="A13" s="58" t="s">
        <v>85</v>
      </c>
      <c r="B13" s="60">
        <v>3</v>
      </c>
      <c r="C13" s="82">
        <v>4912667.4800000023</v>
      </c>
    </row>
    <row r="14" spans="1:4" x14ac:dyDescent="0.25">
      <c r="A14" s="58" t="s">
        <v>12</v>
      </c>
      <c r="B14" s="60">
        <v>1</v>
      </c>
      <c r="C14" s="82">
        <v>2200000</v>
      </c>
    </row>
    <row r="15" spans="1:4" x14ac:dyDescent="0.25">
      <c r="A15" s="58" t="s">
        <v>146</v>
      </c>
      <c r="B15" s="60">
        <v>1</v>
      </c>
      <c r="C15" s="82">
        <v>2800000</v>
      </c>
      <c r="D15" t="s">
        <v>170</v>
      </c>
    </row>
    <row r="16" spans="1:4" x14ac:dyDescent="0.25">
      <c r="A16" s="58" t="s">
        <v>109</v>
      </c>
      <c r="B16" s="60">
        <v>34</v>
      </c>
      <c r="C16" s="82">
        <v>70828939.560000002</v>
      </c>
    </row>
    <row r="17" spans="1:2" ht="15.75" thickBot="1" x14ac:dyDescent="0.3">
      <c r="A17" s="58" t="s">
        <v>171</v>
      </c>
      <c r="B17" s="60">
        <v>8</v>
      </c>
    </row>
    <row r="18" spans="1:2" ht="15.75" thickBot="1" x14ac:dyDescent="0.3">
      <c r="A18" s="86" t="s">
        <v>166</v>
      </c>
      <c r="B18" s="87">
        <f>B17+GETPIVOTDATA("Počet z název VZ",$A$3)+149</f>
        <v>191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6BD3-D0F2-45F4-BFAB-542C4ABE3819}">
  <dimension ref="A1:C41"/>
  <sheetViews>
    <sheetView topLeftCell="A10" workbookViewId="0">
      <selection activeCell="C10" sqref="C10"/>
    </sheetView>
  </sheetViews>
  <sheetFormatPr defaultRowHeight="15" x14ac:dyDescent="0.25"/>
  <cols>
    <col min="1" max="1" width="78.140625" bestFit="1" customWidth="1"/>
    <col min="2" max="2" width="15.7109375" bestFit="1" customWidth="1"/>
    <col min="3" max="3" width="20.5703125" bestFit="1" customWidth="1"/>
  </cols>
  <sheetData>
    <row r="1" spans="1:3" x14ac:dyDescent="0.25">
      <c r="A1" s="57" t="s">
        <v>46</v>
      </c>
      <c r="B1" s="58">
        <v>2025</v>
      </c>
    </row>
    <row r="3" spans="1:3" x14ac:dyDescent="0.25">
      <c r="A3" s="57" t="s">
        <v>108</v>
      </c>
      <c r="B3" t="s">
        <v>110</v>
      </c>
      <c r="C3" t="s">
        <v>159</v>
      </c>
    </row>
    <row r="4" spans="1:3" x14ac:dyDescent="0.25">
      <c r="A4" s="58" t="s">
        <v>61</v>
      </c>
      <c r="B4" s="60">
        <v>12</v>
      </c>
      <c r="C4" s="82">
        <v>27907768.130000003</v>
      </c>
    </row>
    <row r="5" spans="1:3" x14ac:dyDescent="0.25">
      <c r="A5" s="59" t="s">
        <v>162</v>
      </c>
      <c r="B5" s="60">
        <v>1</v>
      </c>
      <c r="C5" s="82">
        <v>3005438.65</v>
      </c>
    </row>
    <row r="6" spans="1:3" x14ac:dyDescent="0.25">
      <c r="A6" s="59" t="s">
        <v>167</v>
      </c>
      <c r="B6" s="60">
        <v>1</v>
      </c>
      <c r="C6" s="82">
        <v>1500000</v>
      </c>
    </row>
    <row r="7" spans="1:3" x14ac:dyDescent="0.25">
      <c r="A7" s="59" t="s">
        <v>22</v>
      </c>
      <c r="B7" s="60">
        <v>1</v>
      </c>
      <c r="C7" s="82">
        <v>5400000</v>
      </c>
    </row>
    <row r="8" spans="1:3" x14ac:dyDescent="0.25">
      <c r="A8" s="59" t="s">
        <v>19</v>
      </c>
      <c r="B8" s="60">
        <v>1</v>
      </c>
      <c r="C8" s="82">
        <v>1100000</v>
      </c>
    </row>
    <row r="9" spans="1:3" x14ac:dyDescent="0.25">
      <c r="A9" s="59" t="s">
        <v>30</v>
      </c>
      <c r="B9" s="60">
        <v>1</v>
      </c>
      <c r="C9" s="82">
        <v>2800000</v>
      </c>
    </row>
    <row r="10" spans="1:3" x14ac:dyDescent="0.25">
      <c r="A10" s="59" t="s">
        <v>105</v>
      </c>
      <c r="B10" s="60">
        <v>1</v>
      </c>
      <c r="C10" s="82">
        <v>1140000</v>
      </c>
    </row>
    <row r="11" spans="1:3" x14ac:dyDescent="0.25">
      <c r="A11" s="59" t="s">
        <v>149</v>
      </c>
      <c r="B11" s="60">
        <v>1</v>
      </c>
      <c r="C11" s="82">
        <v>400000</v>
      </c>
    </row>
    <row r="12" spans="1:3" x14ac:dyDescent="0.25">
      <c r="A12" s="59" t="s">
        <v>11</v>
      </c>
      <c r="B12" s="60">
        <v>1</v>
      </c>
      <c r="C12" s="82">
        <v>4000000</v>
      </c>
    </row>
    <row r="13" spans="1:3" x14ac:dyDescent="0.25">
      <c r="A13" s="59" t="s">
        <v>157</v>
      </c>
      <c r="B13" s="60">
        <v>1</v>
      </c>
      <c r="C13" s="82">
        <v>1800000</v>
      </c>
    </row>
    <row r="14" spans="1:3" x14ac:dyDescent="0.25">
      <c r="A14" s="59" t="s">
        <v>155</v>
      </c>
      <c r="B14" s="60">
        <v>1</v>
      </c>
      <c r="C14" s="82">
        <v>329662</v>
      </c>
    </row>
    <row r="15" spans="1:3" x14ac:dyDescent="0.25">
      <c r="A15" s="59" t="s">
        <v>140</v>
      </c>
      <c r="B15" s="60">
        <v>1</v>
      </c>
      <c r="C15" s="82">
        <v>3000000</v>
      </c>
    </row>
    <row r="16" spans="1:3" x14ac:dyDescent="0.25">
      <c r="A16" s="59" t="s">
        <v>128</v>
      </c>
      <c r="B16" s="60">
        <v>1</v>
      </c>
      <c r="C16" s="82">
        <v>3432667.4800000023</v>
      </c>
    </row>
    <row r="17" spans="1:3" x14ac:dyDescent="0.25">
      <c r="A17" s="58" t="s">
        <v>63</v>
      </c>
      <c r="B17" s="60">
        <v>14</v>
      </c>
      <c r="C17" s="82">
        <v>28235333.430000003</v>
      </c>
    </row>
    <row r="18" spans="1:3" x14ac:dyDescent="0.25">
      <c r="A18" s="59" t="s">
        <v>168</v>
      </c>
      <c r="B18" s="60">
        <v>1</v>
      </c>
      <c r="C18" s="82">
        <v>753810</v>
      </c>
    </row>
    <row r="19" spans="1:3" x14ac:dyDescent="0.25">
      <c r="A19" s="59" t="s">
        <v>104</v>
      </c>
      <c r="B19" s="60">
        <v>1</v>
      </c>
      <c r="C19" s="82">
        <v>1446400</v>
      </c>
    </row>
    <row r="20" spans="1:3" x14ac:dyDescent="0.25">
      <c r="A20" s="59" t="s">
        <v>102</v>
      </c>
      <c r="B20" s="60">
        <v>1</v>
      </c>
      <c r="C20" s="82">
        <v>1812262.67</v>
      </c>
    </row>
    <row r="21" spans="1:3" x14ac:dyDescent="0.25">
      <c r="A21" s="59" t="s">
        <v>101</v>
      </c>
      <c r="B21" s="60">
        <v>1</v>
      </c>
      <c r="C21" s="82">
        <v>2658988.4999999995</v>
      </c>
    </row>
    <row r="22" spans="1:3" x14ac:dyDescent="0.25">
      <c r="A22" s="59" t="s">
        <v>10</v>
      </c>
      <c r="B22" s="60">
        <v>1</v>
      </c>
      <c r="C22" s="82">
        <v>1800000</v>
      </c>
    </row>
    <row r="23" spans="1:3" x14ac:dyDescent="0.25">
      <c r="A23" s="59" t="s">
        <v>107</v>
      </c>
      <c r="B23" s="60">
        <v>1</v>
      </c>
      <c r="C23" s="82">
        <v>500000</v>
      </c>
    </row>
    <row r="24" spans="1:3" x14ac:dyDescent="0.25">
      <c r="A24" s="59" t="s">
        <v>106</v>
      </c>
      <c r="B24" s="60">
        <v>1</v>
      </c>
      <c r="C24" s="82">
        <v>2500000</v>
      </c>
    </row>
    <row r="25" spans="1:3" x14ac:dyDescent="0.25">
      <c r="A25" s="59" t="s">
        <v>160</v>
      </c>
      <c r="B25" s="60">
        <v>1</v>
      </c>
      <c r="C25" s="82">
        <v>5476386.2600000035</v>
      </c>
    </row>
    <row r="26" spans="1:3" x14ac:dyDescent="0.25">
      <c r="A26" s="59" t="s">
        <v>163</v>
      </c>
      <c r="B26" s="60">
        <v>1</v>
      </c>
      <c r="C26" s="82">
        <v>3000000</v>
      </c>
    </row>
    <row r="27" spans="1:3" x14ac:dyDescent="0.25">
      <c r="A27" s="59" t="s">
        <v>93</v>
      </c>
      <c r="B27" s="60">
        <v>1</v>
      </c>
      <c r="C27" s="82">
        <v>2200000</v>
      </c>
    </row>
    <row r="28" spans="1:3" x14ac:dyDescent="0.25">
      <c r="A28" s="59" t="s">
        <v>103</v>
      </c>
      <c r="B28" s="60">
        <v>1</v>
      </c>
      <c r="C28" s="82">
        <v>1687486</v>
      </c>
    </row>
    <row r="29" spans="1:3" x14ac:dyDescent="0.25">
      <c r="A29" s="59" t="s">
        <v>169</v>
      </c>
      <c r="B29" s="60">
        <v>1</v>
      </c>
      <c r="C29" s="82">
        <v>1100000</v>
      </c>
    </row>
    <row r="30" spans="1:3" x14ac:dyDescent="0.25">
      <c r="A30" s="59" t="s">
        <v>15</v>
      </c>
      <c r="B30" s="60">
        <v>1</v>
      </c>
      <c r="C30" s="82">
        <v>2500000</v>
      </c>
    </row>
    <row r="31" spans="1:3" x14ac:dyDescent="0.25">
      <c r="A31" s="59" t="s">
        <v>28</v>
      </c>
      <c r="B31" s="60">
        <v>1</v>
      </c>
      <c r="C31" s="82">
        <v>800000</v>
      </c>
    </row>
    <row r="32" spans="1:3" x14ac:dyDescent="0.25">
      <c r="A32" s="58" t="s">
        <v>112</v>
      </c>
      <c r="B32" s="60">
        <v>8</v>
      </c>
      <c r="C32" s="82">
        <v>14685838</v>
      </c>
    </row>
    <row r="33" spans="1:3" x14ac:dyDescent="0.25">
      <c r="A33" s="59" t="s">
        <v>147</v>
      </c>
      <c r="B33" s="60">
        <v>1</v>
      </c>
      <c r="C33" s="82">
        <v>2800000</v>
      </c>
    </row>
    <row r="34" spans="1:3" x14ac:dyDescent="0.25">
      <c r="A34" s="59" t="s">
        <v>90</v>
      </c>
      <c r="B34" s="60">
        <v>1</v>
      </c>
      <c r="C34" s="82">
        <v>980000</v>
      </c>
    </row>
    <row r="35" spans="1:3" x14ac:dyDescent="0.25">
      <c r="A35" s="59" t="s">
        <v>100</v>
      </c>
      <c r="B35" s="60">
        <v>1</v>
      </c>
      <c r="C35" s="82">
        <v>3893562</v>
      </c>
    </row>
    <row r="36" spans="1:3" x14ac:dyDescent="0.25">
      <c r="A36" s="59" t="s">
        <v>153</v>
      </c>
      <c r="B36" s="60">
        <v>1</v>
      </c>
      <c r="C36" s="82">
        <v>355383</v>
      </c>
    </row>
    <row r="37" spans="1:3" x14ac:dyDescent="0.25">
      <c r="A37" s="59" t="s">
        <v>161</v>
      </c>
      <c r="B37" s="60">
        <v>1</v>
      </c>
      <c r="C37" s="82">
        <v>2700000</v>
      </c>
    </row>
    <row r="38" spans="1:3" x14ac:dyDescent="0.25">
      <c r="A38" s="59" t="s">
        <v>131</v>
      </c>
      <c r="B38" s="60">
        <v>1</v>
      </c>
      <c r="C38" s="82">
        <v>500000</v>
      </c>
    </row>
    <row r="39" spans="1:3" x14ac:dyDescent="0.25">
      <c r="A39" s="59" t="s">
        <v>94</v>
      </c>
      <c r="B39" s="60">
        <v>1</v>
      </c>
      <c r="C39" s="82">
        <v>1400000</v>
      </c>
    </row>
    <row r="40" spans="1:3" x14ac:dyDescent="0.25">
      <c r="A40" s="59" t="s">
        <v>164</v>
      </c>
      <c r="B40" s="60">
        <v>1</v>
      </c>
      <c r="C40" s="82">
        <v>2056893</v>
      </c>
    </row>
    <row r="41" spans="1:3" x14ac:dyDescent="0.25">
      <c r="A41" s="58" t="s">
        <v>109</v>
      </c>
      <c r="B41" s="60">
        <v>34</v>
      </c>
      <c r="C41" s="82">
        <v>70828939.560000002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0882-7A40-4393-998B-5A94614C5A5F}">
  <sheetPr>
    <tabColor rgb="FF00B050"/>
    <pageSetUpPr fitToPage="1"/>
  </sheetPr>
  <dimension ref="A1:AP72"/>
  <sheetViews>
    <sheetView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7" sqref="C27"/>
    </sheetView>
  </sheetViews>
  <sheetFormatPr defaultRowHeight="39.950000000000003" customHeight="1" x14ac:dyDescent="0.25"/>
  <cols>
    <col min="1" max="1" width="13.42578125" style="2" customWidth="1"/>
    <col min="2" max="2" width="77.5703125" style="1" customWidth="1"/>
    <col min="3" max="3" width="20" style="1" customWidth="1"/>
    <col min="4" max="4" width="28.140625" style="3" customWidth="1"/>
    <col min="5" max="5" width="17.5703125" style="1" customWidth="1"/>
    <col min="6" max="6" width="91.85546875" style="3" customWidth="1"/>
    <col min="7" max="7" width="24.7109375" style="1" bestFit="1" customWidth="1"/>
    <col min="8" max="8" width="24.28515625" style="1" bestFit="1" customWidth="1"/>
    <col min="9" max="9" width="11.42578125" style="2" customWidth="1"/>
    <col min="10" max="10" width="30" style="1" customWidth="1"/>
    <col min="11" max="11" width="10.140625" style="2" customWidth="1"/>
    <col min="12" max="12" width="9.5703125" style="1" customWidth="1"/>
    <col min="13" max="13" width="12.28515625" style="2" customWidth="1"/>
    <col min="14" max="14" width="3.5703125" style="71" bestFit="1" customWidth="1"/>
    <col min="15" max="16384" width="9.140625" style="1"/>
  </cols>
  <sheetData>
    <row r="1" spans="1:42" s="21" customFormat="1" ht="39.950000000000003" customHeight="1" x14ac:dyDescent="0.25">
      <c r="A1" s="56" t="s">
        <v>99</v>
      </c>
      <c r="B1" s="23"/>
      <c r="C1" s="54" t="s">
        <v>58</v>
      </c>
      <c r="D1" s="35" t="s">
        <v>57</v>
      </c>
      <c r="E1" s="38" t="s">
        <v>56</v>
      </c>
      <c r="F1" s="63" t="s">
        <v>111</v>
      </c>
      <c r="G1" s="66"/>
      <c r="H1" s="66"/>
      <c r="I1" s="22"/>
      <c r="J1" s="22"/>
      <c r="K1" s="22"/>
      <c r="L1" s="22"/>
      <c r="M1" s="66"/>
      <c r="N1" s="68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42" ht="49.5" customHeight="1" thickBot="1" x14ac:dyDescent="0.45">
      <c r="A2" s="20"/>
      <c r="C2" s="77" t="s">
        <v>144</v>
      </c>
      <c r="D2" s="78" t="s">
        <v>145</v>
      </c>
      <c r="E2" s="19"/>
      <c r="F2" s="18"/>
      <c r="G2" s="17"/>
      <c r="H2" s="16">
        <f>SUM(H4:H140)</f>
        <v>88212114.226666674</v>
      </c>
      <c r="I2" s="16"/>
      <c r="J2" s="16">
        <f>SUM(J4:J140)</f>
        <v>561228069.05000007</v>
      </c>
      <c r="K2" s="67"/>
      <c r="L2" s="15"/>
      <c r="M2" s="76" t="s">
        <v>143</v>
      </c>
      <c r="N2" s="6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ht="51.75" customHeight="1" thickBot="1" x14ac:dyDescent="0.3">
      <c r="A3" s="72" t="s">
        <v>55</v>
      </c>
      <c r="B3" s="73" t="s">
        <v>54</v>
      </c>
      <c r="C3" s="73" t="s">
        <v>53</v>
      </c>
      <c r="D3" s="73" t="s">
        <v>52</v>
      </c>
      <c r="E3" s="73" t="s">
        <v>51</v>
      </c>
      <c r="F3" s="73" t="s">
        <v>50</v>
      </c>
      <c r="G3" s="73" t="s">
        <v>49</v>
      </c>
      <c r="H3" s="61" t="s">
        <v>48</v>
      </c>
      <c r="I3" s="73" t="s">
        <v>136</v>
      </c>
      <c r="J3" s="45" t="s">
        <v>47</v>
      </c>
      <c r="K3" s="73" t="s">
        <v>46</v>
      </c>
      <c r="L3" s="73" t="s">
        <v>59</v>
      </c>
      <c r="M3" s="46" t="s">
        <v>45</v>
      </c>
      <c r="N3" s="7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ht="51.75" customHeight="1" x14ac:dyDescent="0.25">
      <c r="A4" s="89" t="s">
        <v>43</v>
      </c>
      <c r="B4" s="39" t="s">
        <v>64</v>
      </c>
      <c r="C4" s="40" t="s">
        <v>42</v>
      </c>
      <c r="D4" s="40" t="s">
        <v>41</v>
      </c>
      <c r="E4" s="41" t="s">
        <v>6</v>
      </c>
      <c r="F4" s="40" t="s">
        <v>60</v>
      </c>
      <c r="G4" s="41" t="s">
        <v>0</v>
      </c>
      <c r="H4" s="42">
        <v>2000000</v>
      </c>
      <c r="I4" s="43">
        <v>8</v>
      </c>
      <c r="J4" s="42">
        <f>H4*I4</f>
        <v>16000000</v>
      </c>
      <c r="K4" s="44">
        <v>2024</v>
      </c>
      <c r="L4" s="44" t="s">
        <v>61</v>
      </c>
      <c r="M4" s="90"/>
      <c r="N4" s="70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ht="51.75" customHeight="1" x14ac:dyDescent="0.25">
      <c r="A5" s="91" t="s">
        <v>40</v>
      </c>
      <c r="B5" s="25" t="s">
        <v>39</v>
      </c>
      <c r="C5" s="33" t="s">
        <v>77</v>
      </c>
      <c r="D5" s="34" t="s">
        <v>38</v>
      </c>
      <c r="E5" s="28" t="s">
        <v>9</v>
      </c>
      <c r="F5" s="26" t="s">
        <v>78</v>
      </c>
      <c r="G5" s="41" t="s">
        <v>0</v>
      </c>
      <c r="H5" s="30">
        <v>3500000</v>
      </c>
      <c r="I5" s="31">
        <v>4</v>
      </c>
      <c r="J5" s="30">
        <f>H5*I5</f>
        <v>14000000</v>
      </c>
      <c r="K5" s="32">
        <v>2024</v>
      </c>
      <c r="L5" s="32" t="s">
        <v>61</v>
      </c>
      <c r="M5" s="92"/>
      <c r="N5" s="70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ht="51.75" customHeight="1" x14ac:dyDescent="0.25">
      <c r="A6" s="91" t="s">
        <v>40</v>
      </c>
      <c r="B6" s="25" t="s">
        <v>74</v>
      </c>
      <c r="C6" s="33" t="s">
        <v>72</v>
      </c>
      <c r="D6" s="34" t="s">
        <v>73</v>
      </c>
      <c r="E6" s="28" t="s">
        <v>9</v>
      </c>
      <c r="F6" s="26" t="s">
        <v>76</v>
      </c>
      <c r="G6" s="41" t="s">
        <v>0</v>
      </c>
      <c r="H6" s="30">
        <f>J6/3</f>
        <v>340024.66666666669</v>
      </c>
      <c r="I6" s="31">
        <v>4</v>
      </c>
      <c r="J6" s="30">
        <v>1020074</v>
      </c>
      <c r="K6" s="32">
        <v>2024</v>
      </c>
      <c r="L6" s="32" t="s">
        <v>61</v>
      </c>
      <c r="M6" s="92"/>
      <c r="N6" s="70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51.75" customHeight="1" x14ac:dyDescent="0.25">
      <c r="A7" s="91" t="s">
        <v>40</v>
      </c>
      <c r="B7" s="34" t="s">
        <v>75</v>
      </c>
      <c r="C7" s="33" t="s">
        <v>70</v>
      </c>
      <c r="D7" s="33" t="s">
        <v>69</v>
      </c>
      <c r="E7" s="28" t="s">
        <v>5</v>
      </c>
      <c r="F7" s="26" t="s">
        <v>71</v>
      </c>
      <c r="G7" s="41" t="s">
        <v>0</v>
      </c>
      <c r="H7" s="30">
        <f>J7/3</f>
        <v>669400</v>
      </c>
      <c r="I7" s="31">
        <v>4</v>
      </c>
      <c r="J7" s="30">
        <v>2008200</v>
      </c>
      <c r="K7" s="32">
        <v>2024</v>
      </c>
      <c r="L7" s="32" t="s">
        <v>61</v>
      </c>
      <c r="M7" s="92"/>
      <c r="N7" s="70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ht="51.75" customHeight="1" x14ac:dyDescent="0.25">
      <c r="A8" s="91" t="s">
        <v>37</v>
      </c>
      <c r="B8" s="26" t="s">
        <v>36</v>
      </c>
      <c r="C8" s="27" t="s">
        <v>206</v>
      </c>
      <c r="D8" s="26" t="s">
        <v>35</v>
      </c>
      <c r="E8" s="28" t="s">
        <v>31</v>
      </c>
      <c r="F8" s="29" t="s">
        <v>66</v>
      </c>
      <c r="G8" s="28" t="s">
        <v>0</v>
      </c>
      <c r="H8" s="30">
        <v>1800000</v>
      </c>
      <c r="I8" s="31">
        <v>8</v>
      </c>
      <c r="J8" s="30">
        <f>H8*I8</f>
        <v>14400000</v>
      </c>
      <c r="K8" s="32">
        <v>2024</v>
      </c>
      <c r="L8" s="32" t="s">
        <v>61</v>
      </c>
      <c r="M8" s="92"/>
      <c r="N8" s="70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ht="51.75" customHeight="1" x14ac:dyDescent="0.25">
      <c r="A9" s="91" t="s">
        <v>37</v>
      </c>
      <c r="B9" s="26" t="s">
        <v>36</v>
      </c>
      <c r="C9" s="27" t="s">
        <v>65</v>
      </c>
      <c r="D9" s="26" t="s">
        <v>35</v>
      </c>
      <c r="E9" s="28" t="s">
        <v>3</v>
      </c>
      <c r="F9" s="29" t="s">
        <v>34</v>
      </c>
      <c r="G9" s="28" t="s">
        <v>0</v>
      </c>
      <c r="H9" s="30">
        <v>4000000</v>
      </c>
      <c r="I9" s="31">
        <v>8</v>
      </c>
      <c r="J9" s="30">
        <f>H9*I9</f>
        <v>32000000</v>
      </c>
      <c r="K9" s="32">
        <v>2024</v>
      </c>
      <c r="L9" s="32" t="s">
        <v>61</v>
      </c>
      <c r="M9" s="92"/>
      <c r="N9" s="7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ht="51.75" customHeight="1" x14ac:dyDescent="0.25">
      <c r="A10" s="93" t="s">
        <v>20</v>
      </c>
      <c r="B10" s="36" t="s">
        <v>33</v>
      </c>
      <c r="C10" s="28" t="s">
        <v>62</v>
      </c>
      <c r="D10" s="28" t="s">
        <v>32</v>
      </c>
      <c r="E10" s="28" t="s">
        <v>31</v>
      </c>
      <c r="F10" s="26" t="s">
        <v>79</v>
      </c>
      <c r="G10" s="28" t="s">
        <v>0</v>
      </c>
      <c r="H10" s="30">
        <f>J10/I10</f>
        <v>3073750</v>
      </c>
      <c r="I10" s="31">
        <v>8</v>
      </c>
      <c r="J10" s="30">
        <v>24590000</v>
      </c>
      <c r="K10" s="32">
        <v>2024</v>
      </c>
      <c r="L10" s="32" t="s">
        <v>61</v>
      </c>
      <c r="M10" s="92"/>
      <c r="N10" s="7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ht="51.75" customHeight="1" x14ac:dyDescent="0.25">
      <c r="A11" s="91" t="s">
        <v>26</v>
      </c>
      <c r="B11" s="36" t="s">
        <v>25</v>
      </c>
      <c r="C11" s="28" t="s">
        <v>67</v>
      </c>
      <c r="D11" s="28" t="s">
        <v>24</v>
      </c>
      <c r="E11" s="28" t="s">
        <v>1</v>
      </c>
      <c r="F11" s="26" t="s">
        <v>23</v>
      </c>
      <c r="G11" s="28" t="s">
        <v>0</v>
      </c>
      <c r="H11" s="30">
        <v>2000000</v>
      </c>
      <c r="I11" s="31">
        <v>6</v>
      </c>
      <c r="J11" s="30">
        <f t="shared" ref="J11:J19" si="0">H11*I11</f>
        <v>12000000</v>
      </c>
      <c r="K11" s="32">
        <v>2024</v>
      </c>
      <c r="L11" s="32" t="s">
        <v>63</v>
      </c>
      <c r="M11" s="92"/>
      <c r="N11" s="7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ht="51.75" customHeight="1" x14ac:dyDescent="0.25">
      <c r="A12" s="107" t="s">
        <v>172</v>
      </c>
      <c r="B12" s="37" t="s">
        <v>140</v>
      </c>
      <c r="C12" s="13" t="s">
        <v>68</v>
      </c>
      <c r="D12" s="13"/>
      <c r="E12" s="13" t="s">
        <v>6</v>
      </c>
      <c r="F12" s="12" t="s">
        <v>80</v>
      </c>
      <c r="G12" s="11" t="s">
        <v>0</v>
      </c>
      <c r="H12" s="8">
        <v>3000000</v>
      </c>
      <c r="I12" s="10">
        <v>8</v>
      </c>
      <c r="J12" s="8">
        <f t="shared" si="0"/>
        <v>24000000</v>
      </c>
      <c r="K12" s="24">
        <v>2025</v>
      </c>
      <c r="L12" s="24" t="s">
        <v>61</v>
      </c>
      <c r="M12" s="94" t="s">
        <v>138</v>
      </c>
      <c r="N12" s="7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75"/>
      <c r="AL12" s="75"/>
      <c r="AM12" s="75"/>
      <c r="AN12" s="75"/>
      <c r="AO12" s="75"/>
      <c r="AP12" s="75"/>
    </row>
    <row r="13" spans="1:42" ht="51.75" customHeight="1" x14ac:dyDescent="0.25">
      <c r="A13" s="107" t="s">
        <v>173</v>
      </c>
      <c r="B13" s="37" t="s">
        <v>167</v>
      </c>
      <c r="C13" s="13" t="s">
        <v>68</v>
      </c>
      <c r="D13" s="13"/>
      <c r="E13" s="13" t="s">
        <v>6</v>
      </c>
      <c r="F13" s="12" t="s">
        <v>81</v>
      </c>
      <c r="G13" s="11" t="s">
        <v>0</v>
      </c>
      <c r="H13" s="8">
        <v>1500000</v>
      </c>
      <c r="I13" s="10">
        <v>8</v>
      </c>
      <c r="J13" s="8">
        <f t="shared" si="0"/>
        <v>12000000</v>
      </c>
      <c r="K13" s="24">
        <v>2025</v>
      </c>
      <c r="L13" s="24" t="s">
        <v>61</v>
      </c>
      <c r="M13" s="94" t="s">
        <v>138</v>
      </c>
      <c r="N13" s="7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75"/>
      <c r="AL13" s="75"/>
      <c r="AM13" s="75"/>
      <c r="AN13" s="75"/>
      <c r="AO13" s="75"/>
      <c r="AP13" s="75"/>
    </row>
    <row r="14" spans="1:42" ht="39.950000000000003" customHeight="1" x14ac:dyDescent="0.25">
      <c r="A14" s="107" t="s">
        <v>174</v>
      </c>
      <c r="B14" s="37" t="s">
        <v>106</v>
      </c>
      <c r="C14" s="13" t="s">
        <v>68</v>
      </c>
      <c r="D14" s="48" t="s">
        <v>17</v>
      </c>
      <c r="E14" s="13" t="s">
        <v>2</v>
      </c>
      <c r="F14" s="12" t="s">
        <v>16</v>
      </c>
      <c r="G14" s="11" t="s">
        <v>0</v>
      </c>
      <c r="H14" s="8">
        <v>2500000</v>
      </c>
      <c r="I14" s="10">
        <v>6</v>
      </c>
      <c r="J14" s="8">
        <f t="shared" si="0"/>
        <v>15000000</v>
      </c>
      <c r="K14" s="6">
        <v>2025</v>
      </c>
      <c r="L14" s="24" t="s">
        <v>63</v>
      </c>
      <c r="M14" s="94" t="s">
        <v>138</v>
      </c>
      <c r="N14" s="7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42" ht="39.950000000000003" customHeight="1" x14ac:dyDescent="0.25">
      <c r="A15" s="107" t="s">
        <v>175</v>
      </c>
      <c r="B15" s="37" t="s">
        <v>107</v>
      </c>
      <c r="C15" s="13" t="s">
        <v>68</v>
      </c>
      <c r="D15" s="48" t="s">
        <v>17</v>
      </c>
      <c r="E15" s="13" t="s">
        <v>2</v>
      </c>
      <c r="F15" s="12" t="s">
        <v>82</v>
      </c>
      <c r="G15" s="11" t="s">
        <v>0</v>
      </c>
      <c r="H15" s="8">
        <v>500000</v>
      </c>
      <c r="I15" s="10">
        <v>6</v>
      </c>
      <c r="J15" s="8">
        <f t="shared" si="0"/>
        <v>3000000</v>
      </c>
      <c r="K15" s="6">
        <v>2025</v>
      </c>
      <c r="L15" s="24" t="s">
        <v>63</v>
      </c>
      <c r="M15" s="94" t="s">
        <v>138</v>
      </c>
      <c r="N15" s="7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42" ht="39.950000000000003" customHeight="1" x14ac:dyDescent="0.25">
      <c r="A16" s="107" t="s">
        <v>176</v>
      </c>
      <c r="B16" s="37" t="s">
        <v>28</v>
      </c>
      <c r="C16" s="13"/>
      <c r="D16" s="13"/>
      <c r="E16" s="13" t="s">
        <v>1</v>
      </c>
      <c r="F16" s="14" t="s">
        <v>27</v>
      </c>
      <c r="G16" s="11" t="s">
        <v>0</v>
      </c>
      <c r="H16" s="8">
        <v>800000</v>
      </c>
      <c r="I16" s="10">
        <v>2</v>
      </c>
      <c r="J16" s="8">
        <f t="shared" si="0"/>
        <v>1600000</v>
      </c>
      <c r="K16" s="6">
        <v>2025</v>
      </c>
      <c r="L16" s="24" t="s">
        <v>63</v>
      </c>
      <c r="M16" s="94" t="s">
        <v>137</v>
      </c>
      <c r="N16" s="7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39.950000000000003" customHeight="1" x14ac:dyDescent="0.25">
      <c r="A17" s="107" t="s">
        <v>177</v>
      </c>
      <c r="B17" s="5" t="s">
        <v>100</v>
      </c>
      <c r="C17" s="13"/>
      <c r="D17" s="52"/>
      <c r="E17" s="5" t="s">
        <v>5</v>
      </c>
      <c r="F17" s="7" t="s">
        <v>8</v>
      </c>
      <c r="G17" s="5" t="s">
        <v>0</v>
      </c>
      <c r="H17" s="8">
        <v>3893562</v>
      </c>
      <c r="I17" s="10">
        <v>6</v>
      </c>
      <c r="J17" s="8">
        <f t="shared" si="0"/>
        <v>23361372</v>
      </c>
      <c r="K17" s="24">
        <v>2025</v>
      </c>
      <c r="L17" s="9" t="s">
        <v>112</v>
      </c>
      <c r="M17" s="94" t="s">
        <v>137</v>
      </c>
      <c r="N17" s="7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ht="39.950000000000003" customHeight="1" x14ac:dyDescent="0.25">
      <c r="A18" s="107" t="s">
        <v>178</v>
      </c>
      <c r="B18" s="83" t="s">
        <v>168</v>
      </c>
      <c r="C18" s="5"/>
      <c r="D18" s="7"/>
      <c r="E18" s="5" t="s">
        <v>5</v>
      </c>
      <c r="F18" s="7" t="s">
        <v>148</v>
      </c>
      <c r="G18" s="5" t="s">
        <v>7</v>
      </c>
      <c r="H18" s="8">
        <v>753810</v>
      </c>
      <c r="I18" s="10">
        <v>8</v>
      </c>
      <c r="J18" s="8">
        <f t="shared" si="0"/>
        <v>6030480</v>
      </c>
      <c r="K18" s="24">
        <v>2025</v>
      </c>
      <c r="L18" s="6" t="s">
        <v>63</v>
      </c>
      <c r="M18" s="94" t="s">
        <v>137</v>
      </c>
      <c r="N18" s="7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39.950000000000003" customHeight="1" x14ac:dyDescent="0.25">
      <c r="A19" s="107" t="s">
        <v>179</v>
      </c>
      <c r="B19" s="5" t="s">
        <v>160</v>
      </c>
      <c r="C19" s="13"/>
      <c r="D19" s="52"/>
      <c r="E19" s="5" t="s">
        <v>5</v>
      </c>
      <c r="F19" s="47" t="s">
        <v>130</v>
      </c>
      <c r="G19" s="11" t="s">
        <v>116</v>
      </c>
      <c r="H19" s="8">
        <v>5476386.2600000035</v>
      </c>
      <c r="I19" s="10">
        <v>5</v>
      </c>
      <c r="J19" s="8">
        <f t="shared" si="0"/>
        <v>27381931.300000019</v>
      </c>
      <c r="K19" s="24">
        <v>2025</v>
      </c>
      <c r="L19" s="9" t="s">
        <v>63</v>
      </c>
      <c r="M19" s="94" t="s">
        <v>89</v>
      </c>
      <c r="N19" s="7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39.950000000000003" customHeight="1" x14ac:dyDescent="0.25">
      <c r="A20" s="107" t="s">
        <v>180</v>
      </c>
      <c r="B20" s="12" t="s">
        <v>94</v>
      </c>
      <c r="C20" s="13"/>
      <c r="D20" s="51" t="s">
        <v>96</v>
      </c>
      <c r="E20" s="5" t="s">
        <v>5</v>
      </c>
      <c r="F20" s="47" t="s">
        <v>123</v>
      </c>
      <c r="G20" s="11" t="s">
        <v>4</v>
      </c>
      <c r="H20" s="62">
        <v>1400000</v>
      </c>
      <c r="I20" s="10">
        <v>4</v>
      </c>
      <c r="J20" s="8">
        <v>4200000</v>
      </c>
      <c r="K20" s="24">
        <v>2025</v>
      </c>
      <c r="L20" s="24" t="s">
        <v>112</v>
      </c>
      <c r="M20" s="95" t="s">
        <v>89</v>
      </c>
      <c r="N20" s="7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39.950000000000003" customHeight="1" x14ac:dyDescent="0.25">
      <c r="A21" s="107" t="s">
        <v>181</v>
      </c>
      <c r="B21" s="12" t="s">
        <v>22</v>
      </c>
      <c r="C21" s="13"/>
      <c r="D21" s="50" t="s">
        <v>18</v>
      </c>
      <c r="E21" s="13" t="s">
        <v>21</v>
      </c>
      <c r="F21" s="12" t="s">
        <v>125</v>
      </c>
      <c r="G21" s="11" t="s">
        <v>4</v>
      </c>
      <c r="H21" s="8">
        <v>5400000</v>
      </c>
      <c r="I21" s="10">
        <v>6</v>
      </c>
      <c r="J21" s="8">
        <f>H21*I21</f>
        <v>32400000</v>
      </c>
      <c r="K21" s="24">
        <v>2025</v>
      </c>
      <c r="L21" s="24" t="s">
        <v>61</v>
      </c>
      <c r="M21" s="94" t="s">
        <v>89</v>
      </c>
      <c r="N21" s="7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ht="39.950000000000003" customHeight="1" x14ac:dyDescent="0.25">
      <c r="A22" s="107" t="s">
        <v>182</v>
      </c>
      <c r="B22" s="12" t="s">
        <v>19</v>
      </c>
      <c r="C22" s="5"/>
      <c r="D22" s="50" t="s">
        <v>18</v>
      </c>
      <c r="E22" s="13" t="s">
        <v>6</v>
      </c>
      <c r="F22" s="7" t="s">
        <v>124</v>
      </c>
      <c r="G22" s="11" t="s">
        <v>4</v>
      </c>
      <c r="H22" s="8">
        <v>1100000</v>
      </c>
      <c r="I22" s="10">
        <v>6</v>
      </c>
      <c r="J22" s="8">
        <f>H22*I22</f>
        <v>6600000</v>
      </c>
      <c r="K22" s="24">
        <v>2025</v>
      </c>
      <c r="L22" s="24" t="s">
        <v>61</v>
      </c>
      <c r="M22" s="94" t="s">
        <v>89</v>
      </c>
      <c r="N22" s="7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39.950000000000003" customHeight="1" x14ac:dyDescent="0.25">
      <c r="A23" s="107" t="s">
        <v>183</v>
      </c>
      <c r="B23" s="5" t="s">
        <v>162</v>
      </c>
      <c r="C23" s="13"/>
      <c r="D23" s="52"/>
      <c r="E23" s="5" t="s">
        <v>6</v>
      </c>
      <c r="F23" s="47" t="s">
        <v>126</v>
      </c>
      <c r="G23" s="11" t="s">
        <v>116</v>
      </c>
      <c r="H23" s="8">
        <v>3005438.65</v>
      </c>
      <c r="I23" s="10">
        <v>7</v>
      </c>
      <c r="J23" s="8">
        <f>H23*I23</f>
        <v>21038070.550000001</v>
      </c>
      <c r="K23" s="24">
        <v>2025</v>
      </c>
      <c r="L23" s="9" t="s">
        <v>61</v>
      </c>
      <c r="M23" s="94" t="s">
        <v>139</v>
      </c>
      <c r="N23" s="7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39.950000000000003" customHeight="1" x14ac:dyDescent="0.25">
      <c r="A24" s="107" t="s">
        <v>184</v>
      </c>
      <c r="B24" s="53" t="s">
        <v>11</v>
      </c>
      <c r="C24" s="5"/>
      <c r="D24" s="7"/>
      <c r="E24" s="5" t="s">
        <v>9</v>
      </c>
      <c r="F24" s="65" t="s">
        <v>129</v>
      </c>
      <c r="G24" s="11" t="s">
        <v>116</v>
      </c>
      <c r="H24" s="8">
        <f>500000*8</f>
        <v>4000000</v>
      </c>
      <c r="I24" s="6">
        <v>4</v>
      </c>
      <c r="J24" s="8">
        <f>H24*I24</f>
        <v>16000000</v>
      </c>
      <c r="K24" s="6">
        <v>2025</v>
      </c>
      <c r="L24" s="24" t="s">
        <v>61</v>
      </c>
      <c r="M24" s="94" t="s">
        <v>139</v>
      </c>
      <c r="N24" s="7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ht="39.950000000000003" customHeight="1" x14ac:dyDescent="0.25">
      <c r="A25" s="107" t="s">
        <v>185</v>
      </c>
      <c r="B25" s="13" t="s">
        <v>163</v>
      </c>
      <c r="C25" s="13"/>
      <c r="D25" s="49" t="s">
        <v>95</v>
      </c>
      <c r="E25" s="5" t="s">
        <v>5</v>
      </c>
      <c r="F25" s="12" t="s">
        <v>119</v>
      </c>
      <c r="G25" s="11" t="s">
        <v>0</v>
      </c>
      <c r="H25" s="8">
        <v>3000000</v>
      </c>
      <c r="I25" s="10">
        <v>8</v>
      </c>
      <c r="J25" s="8">
        <f>H25*I25</f>
        <v>24000000</v>
      </c>
      <c r="K25" s="24">
        <v>2025</v>
      </c>
      <c r="L25" s="24" t="s">
        <v>63</v>
      </c>
      <c r="M25" s="94" t="s">
        <v>139</v>
      </c>
      <c r="N25" s="7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ht="39.950000000000003" customHeight="1" x14ac:dyDescent="0.25">
      <c r="A26" s="107" t="s">
        <v>186</v>
      </c>
      <c r="B26" s="5" t="s">
        <v>169</v>
      </c>
      <c r="C26" s="5"/>
      <c r="D26" s="55" t="s">
        <v>88</v>
      </c>
      <c r="E26" s="5" t="s">
        <v>1</v>
      </c>
      <c r="F26" s="7" t="s">
        <v>87</v>
      </c>
      <c r="G26" s="5" t="s">
        <v>0</v>
      </c>
      <c r="H26" s="62">
        <v>1100000</v>
      </c>
      <c r="I26" s="6">
        <v>8</v>
      </c>
      <c r="J26" s="8">
        <v>8800000</v>
      </c>
      <c r="K26" s="6">
        <v>2025</v>
      </c>
      <c r="L26" s="6" t="s">
        <v>63</v>
      </c>
      <c r="M26" s="96" t="s">
        <v>135</v>
      </c>
      <c r="N26" s="7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39.950000000000003" customHeight="1" x14ac:dyDescent="0.25">
      <c r="A27" s="107" t="s">
        <v>187</v>
      </c>
      <c r="B27" s="12" t="s">
        <v>30</v>
      </c>
      <c r="C27" s="13"/>
      <c r="D27" s="13"/>
      <c r="E27" s="13" t="s">
        <v>3</v>
      </c>
      <c r="F27" s="12" t="s">
        <v>114</v>
      </c>
      <c r="G27" s="11" t="s">
        <v>29</v>
      </c>
      <c r="H27" s="8">
        <v>2800000</v>
      </c>
      <c r="I27" s="10">
        <v>5</v>
      </c>
      <c r="J27" s="8">
        <f t="shared" ref="J27:J37" si="1">H27*I27</f>
        <v>14000000</v>
      </c>
      <c r="K27" s="24">
        <v>2025</v>
      </c>
      <c r="L27" s="24" t="s">
        <v>61</v>
      </c>
      <c r="M27" s="94" t="s">
        <v>135</v>
      </c>
      <c r="N27" s="7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ht="39.950000000000003" customHeight="1" x14ac:dyDescent="0.25">
      <c r="A28" s="107" t="s">
        <v>188</v>
      </c>
      <c r="B28" s="5" t="s">
        <v>161</v>
      </c>
      <c r="C28" s="5"/>
      <c r="D28" s="7"/>
      <c r="E28" s="5" t="s">
        <v>3</v>
      </c>
      <c r="F28" s="7" t="s">
        <v>117</v>
      </c>
      <c r="G28" s="5" t="s">
        <v>0</v>
      </c>
      <c r="H28" s="62">
        <v>2700000</v>
      </c>
      <c r="I28" s="6">
        <v>6</v>
      </c>
      <c r="J28" s="8">
        <f t="shared" si="1"/>
        <v>16200000</v>
      </c>
      <c r="K28" s="6">
        <v>2025</v>
      </c>
      <c r="L28" s="24" t="s">
        <v>112</v>
      </c>
      <c r="M28" s="94" t="s">
        <v>135</v>
      </c>
      <c r="N28" s="7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ht="39.950000000000003" customHeight="1" x14ac:dyDescent="0.25">
      <c r="A29" s="107" t="s">
        <v>189</v>
      </c>
      <c r="B29" s="85" t="s">
        <v>101</v>
      </c>
      <c r="C29" s="13"/>
      <c r="D29" s="52"/>
      <c r="E29" s="5" t="s">
        <v>5</v>
      </c>
      <c r="F29" s="47" t="s">
        <v>120</v>
      </c>
      <c r="G29" s="11" t="s">
        <v>0</v>
      </c>
      <c r="H29" s="8">
        <v>2658988.4999999995</v>
      </c>
      <c r="I29" s="10">
        <v>8</v>
      </c>
      <c r="J29" s="8">
        <f t="shared" si="1"/>
        <v>21271907.999999996</v>
      </c>
      <c r="K29" s="6">
        <v>2025</v>
      </c>
      <c r="L29" s="9" t="s">
        <v>63</v>
      </c>
      <c r="M29" s="94" t="s">
        <v>135</v>
      </c>
      <c r="N29" s="7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39.950000000000003" customHeight="1" x14ac:dyDescent="0.25">
      <c r="A30" s="107" t="s">
        <v>190</v>
      </c>
      <c r="B30" s="12" t="s">
        <v>15</v>
      </c>
      <c r="C30" s="13"/>
      <c r="D30" s="48" t="s">
        <v>14</v>
      </c>
      <c r="E30" s="13" t="s">
        <v>1</v>
      </c>
      <c r="F30" s="12" t="s">
        <v>127</v>
      </c>
      <c r="G30" s="11" t="s">
        <v>0</v>
      </c>
      <c r="H30" s="8">
        <v>2500000</v>
      </c>
      <c r="I30" s="10">
        <v>6</v>
      </c>
      <c r="J30" s="8">
        <f t="shared" si="1"/>
        <v>15000000</v>
      </c>
      <c r="K30" s="24">
        <v>2025</v>
      </c>
      <c r="L30" s="24" t="s">
        <v>63</v>
      </c>
      <c r="M30" s="94" t="s">
        <v>135</v>
      </c>
      <c r="N30" s="7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39.950000000000003" customHeight="1" x14ac:dyDescent="0.25">
      <c r="A31" s="107" t="s">
        <v>191</v>
      </c>
      <c r="B31" s="5" t="s">
        <v>164</v>
      </c>
      <c r="C31" s="13"/>
      <c r="D31" s="52"/>
      <c r="E31" s="5" t="s">
        <v>1</v>
      </c>
      <c r="F31" s="64" t="s">
        <v>132</v>
      </c>
      <c r="G31" s="11" t="s">
        <v>4</v>
      </c>
      <c r="H31" s="8">
        <v>2056893</v>
      </c>
      <c r="I31" s="10">
        <v>8</v>
      </c>
      <c r="J31" s="8">
        <f t="shared" si="1"/>
        <v>16455144</v>
      </c>
      <c r="K31" s="24">
        <v>2025</v>
      </c>
      <c r="L31" s="9" t="s">
        <v>112</v>
      </c>
      <c r="M31" s="94" t="s">
        <v>135</v>
      </c>
      <c r="N31" s="7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ht="39.950000000000003" customHeight="1" x14ac:dyDescent="0.25">
      <c r="A32" s="107" t="s">
        <v>192</v>
      </c>
      <c r="B32" s="5" t="s">
        <v>102</v>
      </c>
      <c r="C32" s="13"/>
      <c r="D32" s="52"/>
      <c r="E32" s="5" t="s">
        <v>3</v>
      </c>
      <c r="F32" s="47" t="s">
        <v>115</v>
      </c>
      <c r="G32" s="5" t="s">
        <v>116</v>
      </c>
      <c r="H32" s="8">
        <v>1812262.67</v>
      </c>
      <c r="I32" s="10">
        <v>8</v>
      </c>
      <c r="J32" s="8">
        <f t="shared" si="1"/>
        <v>14498101.359999999</v>
      </c>
      <c r="K32" s="24">
        <v>2025</v>
      </c>
      <c r="L32" s="9" t="s">
        <v>63</v>
      </c>
      <c r="M32" s="94" t="s">
        <v>98</v>
      </c>
      <c r="N32" s="7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ht="47.25" customHeight="1" x14ac:dyDescent="0.25">
      <c r="A33" s="107" t="s">
        <v>193</v>
      </c>
      <c r="B33" s="83" t="s">
        <v>157</v>
      </c>
      <c r="C33" s="13" t="s">
        <v>44</v>
      </c>
      <c r="D33" s="13"/>
      <c r="E33" s="13" t="s">
        <v>1</v>
      </c>
      <c r="F33" s="12" t="s">
        <v>158</v>
      </c>
      <c r="G33" s="11" t="s">
        <v>165</v>
      </c>
      <c r="H33" s="8">
        <v>1800000</v>
      </c>
      <c r="I33" s="10">
        <v>6</v>
      </c>
      <c r="J33" s="8">
        <f t="shared" si="1"/>
        <v>10800000</v>
      </c>
      <c r="K33" s="24">
        <v>2025</v>
      </c>
      <c r="L33" s="24" t="s">
        <v>61</v>
      </c>
      <c r="M33" s="94" t="s">
        <v>98</v>
      </c>
      <c r="N33" s="7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ht="39.950000000000003" customHeight="1" x14ac:dyDescent="0.25">
      <c r="A34" s="107" t="s">
        <v>194</v>
      </c>
      <c r="B34" s="84" t="s">
        <v>149</v>
      </c>
      <c r="C34" s="13"/>
      <c r="D34" s="48" t="s">
        <v>150</v>
      </c>
      <c r="E34" s="13" t="s">
        <v>151</v>
      </c>
      <c r="F34" s="12" t="s">
        <v>152</v>
      </c>
      <c r="G34" s="11" t="s">
        <v>4</v>
      </c>
      <c r="H34" s="8">
        <v>400000</v>
      </c>
      <c r="I34" s="10">
        <v>6</v>
      </c>
      <c r="J34" s="8">
        <v>2400000</v>
      </c>
      <c r="K34" s="24">
        <v>2025</v>
      </c>
      <c r="L34" s="24" t="s">
        <v>61</v>
      </c>
      <c r="M34" s="94" t="s">
        <v>98</v>
      </c>
      <c r="N34" s="70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ht="39.950000000000003" customHeight="1" x14ac:dyDescent="0.25">
      <c r="A35" s="107" t="s">
        <v>195</v>
      </c>
      <c r="B35" s="83" t="s">
        <v>153</v>
      </c>
      <c r="C35" s="13"/>
      <c r="D35" s="52"/>
      <c r="E35" s="5" t="s">
        <v>2</v>
      </c>
      <c r="F35" s="81" t="s">
        <v>154</v>
      </c>
      <c r="G35" s="11" t="s">
        <v>4</v>
      </c>
      <c r="H35" s="8">
        <v>355383</v>
      </c>
      <c r="I35" s="10">
        <v>8</v>
      </c>
      <c r="J35" s="8">
        <v>2843064</v>
      </c>
      <c r="K35" s="24">
        <v>2025</v>
      </c>
      <c r="L35" s="9" t="s">
        <v>112</v>
      </c>
      <c r="M35" s="94" t="s">
        <v>142</v>
      </c>
      <c r="N35" s="7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ht="39.950000000000003" customHeight="1" x14ac:dyDescent="0.25">
      <c r="A36" s="107" t="s">
        <v>196</v>
      </c>
      <c r="B36" s="5" t="s">
        <v>10</v>
      </c>
      <c r="C36" s="5"/>
      <c r="D36" s="7"/>
      <c r="E36" s="5" t="s">
        <v>9</v>
      </c>
      <c r="F36" s="7" t="s">
        <v>113</v>
      </c>
      <c r="G36" s="5" t="s">
        <v>0</v>
      </c>
      <c r="H36" s="8">
        <v>1800000</v>
      </c>
      <c r="I36" s="10">
        <v>6</v>
      </c>
      <c r="J36" s="8">
        <f t="shared" si="1"/>
        <v>10800000</v>
      </c>
      <c r="K36" s="6">
        <v>2025</v>
      </c>
      <c r="L36" s="9" t="s">
        <v>63</v>
      </c>
      <c r="M36" s="94" t="s">
        <v>142</v>
      </c>
      <c r="N36" s="7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ht="39.950000000000003" customHeight="1" x14ac:dyDescent="0.25">
      <c r="A37" s="107" t="s">
        <v>197</v>
      </c>
      <c r="B37" s="85" t="s">
        <v>103</v>
      </c>
      <c r="C37" s="13"/>
      <c r="D37" s="52"/>
      <c r="E37" s="5" t="s">
        <v>5</v>
      </c>
      <c r="F37" s="64" t="s">
        <v>121</v>
      </c>
      <c r="G37" s="11" t="s">
        <v>116</v>
      </c>
      <c r="H37" s="8">
        <v>1687486</v>
      </c>
      <c r="I37" s="10">
        <v>8</v>
      </c>
      <c r="J37" s="8">
        <f t="shared" si="1"/>
        <v>13499888</v>
      </c>
      <c r="K37" s="24">
        <v>2025</v>
      </c>
      <c r="L37" s="9" t="s">
        <v>63</v>
      </c>
      <c r="M37" s="94" t="s">
        <v>142</v>
      </c>
      <c r="N37" s="70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39.950000000000003" customHeight="1" x14ac:dyDescent="0.25">
      <c r="A38" s="107" t="s">
        <v>198</v>
      </c>
      <c r="B38" s="79" t="s">
        <v>147</v>
      </c>
      <c r="C38" s="13"/>
      <c r="D38" s="52"/>
      <c r="E38" s="5" t="s">
        <v>9</v>
      </c>
      <c r="F38" s="12" t="s">
        <v>207</v>
      </c>
      <c r="G38" s="11"/>
      <c r="H38" s="80">
        <v>2800000</v>
      </c>
      <c r="I38" s="10"/>
      <c r="J38" s="8">
        <f>H38</f>
        <v>2800000</v>
      </c>
      <c r="K38" s="24">
        <v>2025</v>
      </c>
      <c r="L38" s="24" t="s">
        <v>112</v>
      </c>
      <c r="M38" s="94" t="s">
        <v>146</v>
      </c>
      <c r="N38" s="7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39.950000000000003" customHeight="1" x14ac:dyDescent="0.25">
      <c r="A39" s="107" t="s">
        <v>199</v>
      </c>
      <c r="B39" s="83" t="s">
        <v>155</v>
      </c>
      <c r="C39" s="13"/>
      <c r="D39" s="52"/>
      <c r="E39" s="5" t="s">
        <v>2</v>
      </c>
      <c r="F39" s="47" t="s">
        <v>156</v>
      </c>
      <c r="G39" s="5" t="s">
        <v>0</v>
      </c>
      <c r="H39" s="8">
        <v>329662</v>
      </c>
      <c r="I39" s="10">
        <v>8</v>
      </c>
      <c r="J39" s="8">
        <f t="shared" ref="J39" si="2">H39*I39</f>
        <v>2637296</v>
      </c>
      <c r="K39" s="24">
        <v>2025</v>
      </c>
      <c r="L39" s="9" t="s">
        <v>61</v>
      </c>
      <c r="M39" s="94" t="s">
        <v>141</v>
      </c>
      <c r="N39" s="7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ht="39.950000000000003" customHeight="1" x14ac:dyDescent="0.25">
      <c r="A40" s="107" t="s">
        <v>200</v>
      </c>
      <c r="B40" s="5" t="s">
        <v>104</v>
      </c>
      <c r="C40" s="13"/>
      <c r="D40" s="52"/>
      <c r="E40" s="5" t="s">
        <v>5</v>
      </c>
      <c r="F40" s="12" t="s">
        <v>13</v>
      </c>
      <c r="G40" s="11" t="s">
        <v>122</v>
      </c>
      <c r="H40" s="8">
        <v>1446400</v>
      </c>
      <c r="I40" s="10">
        <v>8</v>
      </c>
      <c r="J40" s="8">
        <f t="shared" ref="J40:J45" si="3">H40*I40</f>
        <v>11571200</v>
      </c>
      <c r="K40" s="24">
        <v>2025</v>
      </c>
      <c r="L40" s="9" t="s">
        <v>63</v>
      </c>
      <c r="M40" s="94" t="s">
        <v>141</v>
      </c>
      <c r="N40" s="70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ht="39.950000000000003" customHeight="1" x14ac:dyDescent="0.25">
      <c r="A41" s="107" t="s">
        <v>201</v>
      </c>
      <c r="B41" s="85" t="s">
        <v>105</v>
      </c>
      <c r="C41" s="13"/>
      <c r="D41" s="52"/>
      <c r="E41" s="5" t="s">
        <v>5</v>
      </c>
      <c r="F41" s="64" t="s">
        <v>118</v>
      </c>
      <c r="G41" s="5" t="s">
        <v>7</v>
      </c>
      <c r="H41" s="8">
        <v>1140000</v>
      </c>
      <c r="I41" s="10">
        <v>8</v>
      </c>
      <c r="J41" s="8">
        <f t="shared" si="3"/>
        <v>9120000</v>
      </c>
      <c r="K41" s="24">
        <v>2025</v>
      </c>
      <c r="L41" s="9" t="s">
        <v>61</v>
      </c>
      <c r="M41" s="94" t="s">
        <v>97</v>
      </c>
      <c r="N41" s="70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36" ht="39.950000000000003" customHeight="1" x14ac:dyDescent="0.25">
      <c r="A42" s="107" t="s">
        <v>202</v>
      </c>
      <c r="B42" s="53" t="s">
        <v>131</v>
      </c>
      <c r="C42" s="5"/>
      <c r="D42" s="7"/>
      <c r="E42" s="5" t="s">
        <v>5</v>
      </c>
      <c r="F42" s="7" t="s">
        <v>133</v>
      </c>
      <c r="G42" s="5" t="s">
        <v>0</v>
      </c>
      <c r="H42" s="74">
        <v>500000</v>
      </c>
      <c r="I42" s="6">
        <v>6</v>
      </c>
      <c r="J42" s="8">
        <f t="shared" si="3"/>
        <v>3000000</v>
      </c>
      <c r="K42" s="24">
        <v>2025</v>
      </c>
      <c r="L42" s="6" t="s">
        <v>112</v>
      </c>
      <c r="M42" s="94" t="s">
        <v>85</v>
      </c>
      <c r="N42" s="7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36" ht="39.950000000000003" customHeight="1" x14ac:dyDescent="0.25">
      <c r="A43" s="107" t="s">
        <v>203</v>
      </c>
      <c r="B43" s="12" t="s">
        <v>128</v>
      </c>
      <c r="C43" s="13"/>
      <c r="D43" s="52" t="s">
        <v>84</v>
      </c>
      <c r="E43" s="13" t="s">
        <v>31</v>
      </c>
      <c r="F43" s="12" t="s">
        <v>83</v>
      </c>
      <c r="G43" s="11" t="s">
        <v>0</v>
      </c>
      <c r="H43" s="8">
        <v>3432667.4800000023</v>
      </c>
      <c r="I43" s="10">
        <v>8</v>
      </c>
      <c r="J43" s="8">
        <f t="shared" si="3"/>
        <v>27461339.840000018</v>
      </c>
      <c r="K43" s="24">
        <v>2025</v>
      </c>
      <c r="L43" s="24" t="s">
        <v>61</v>
      </c>
      <c r="M43" s="95" t="s">
        <v>85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36" ht="39.950000000000003" customHeight="1" x14ac:dyDescent="0.25">
      <c r="A44" s="107" t="s">
        <v>204</v>
      </c>
      <c r="B44" s="13" t="s">
        <v>90</v>
      </c>
      <c r="C44" s="13"/>
      <c r="D44" s="48" t="s">
        <v>91</v>
      </c>
      <c r="E44" s="13" t="s">
        <v>1</v>
      </c>
      <c r="F44" s="12" t="s">
        <v>92</v>
      </c>
      <c r="G44" s="11" t="s">
        <v>0</v>
      </c>
      <c r="H44" s="8">
        <v>980000</v>
      </c>
      <c r="I44" s="10">
        <v>8</v>
      </c>
      <c r="J44" s="8">
        <f t="shared" si="3"/>
        <v>7840000</v>
      </c>
      <c r="K44" s="24">
        <v>2025</v>
      </c>
      <c r="L44" s="24" t="s">
        <v>112</v>
      </c>
      <c r="M44" s="95" t="s">
        <v>85</v>
      </c>
      <c r="N44" s="70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36" ht="39.950000000000003" customHeight="1" thickBot="1" x14ac:dyDescent="0.3">
      <c r="A45" s="107" t="s">
        <v>205</v>
      </c>
      <c r="B45" s="97" t="s">
        <v>93</v>
      </c>
      <c r="C45" s="98"/>
      <c r="D45" s="99" t="s">
        <v>86</v>
      </c>
      <c r="E45" s="100" t="s">
        <v>5</v>
      </c>
      <c r="F45" s="101" t="s">
        <v>134</v>
      </c>
      <c r="G45" s="102" t="s">
        <v>0</v>
      </c>
      <c r="H45" s="103">
        <v>2200000</v>
      </c>
      <c r="I45" s="104">
        <v>8</v>
      </c>
      <c r="J45" s="103">
        <f t="shared" si="3"/>
        <v>17600000</v>
      </c>
      <c r="K45" s="105">
        <v>2025</v>
      </c>
      <c r="L45" s="105" t="s">
        <v>63</v>
      </c>
      <c r="M45" s="106" t="s">
        <v>12</v>
      </c>
      <c r="N45" s="7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36" ht="39.950000000000003" customHeight="1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36" ht="39.950000000000003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36" ht="39.950000000000003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39.950000000000003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39.950000000000003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39.950000000000003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39.950000000000003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39.950000000000003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39.950000000000003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39.950000000000003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39.950000000000003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39.950000000000003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39.950000000000003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39.950000000000003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39.950000000000003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39.950000000000003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39.950000000000003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39.950000000000003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39.950000000000003" customHeight="1" x14ac:dyDescent="0.25"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5:29" ht="39.950000000000003" customHeight="1" x14ac:dyDescent="0.25"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5:29" ht="39.950000000000003" customHeight="1" x14ac:dyDescent="0.25"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5:29" ht="39.950000000000003" customHeight="1" x14ac:dyDescent="0.25"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5:29" ht="39.950000000000003" customHeight="1" x14ac:dyDescent="0.25"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5:29" ht="39.950000000000003" customHeight="1" x14ac:dyDescent="0.25"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5:29" ht="39.950000000000003" customHeight="1" x14ac:dyDescent="0.25"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5:29" ht="39.950000000000003" customHeight="1" x14ac:dyDescent="0.25"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5:29" ht="39.950000000000003" customHeight="1" x14ac:dyDescent="0.25"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</sheetData>
  <autoFilter ref="A3:M45" xr:uid="{F38E8F8D-CC01-4F06-ACFD-040A697B08CB}"/>
  <pageMargins left="0.70866141732283472" right="0.70866141732283472" top="0.78740157480314965" bottom="0.78740157480314965" header="0.31496062992125984" footer="0.31496062992125984"/>
  <pageSetup paperSize="8" scale="51" fitToHeight="0" orientation="landscape" r:id="rId1"/>
  <headerFooter>
    <oddFooter>&amp;C&amp;D&amp;R&amp;D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MĚSÍČNĚ</vt:lpstr>
      <vt:lpstr>REF</vt:lpstr>
      <vt:lpstr>PLÁN 2024; 2025;</vt:lpstr>
      <vt:lpstr>'PLÁN 2024; 2025;'!Oblast_tisku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Ondráčková Kateřina, Ing., MHA</dc:creator>
  <cp:lastModifiedBy>Ondráčková Kateřina, Ing., MHA</cp:lastModifiedBy>
  <cp:lastPrinted>2024-12-12T09:32:27Z</cp:lastPrinted>
  <dcterms:created xsi:type="dcterms:W3CDTF">2024-08-28T06:27:59Z</dcterms:created>
  <dcterms:modified xsi:type="dcterms:W3CDTF">2024-12-12T15:23:55Z</dcterms:modified>
</cp:coreProperties>
</file>