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4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0" i="1"/>
  <c r="N40"/>
  <c r="O20"/>
  <c r="O80"/>
  <c r="H4"/>
  <c r="H13"/>
  <c r="H19"/>
  <c r="O19"/>
  <c r="O76"/>
  <c r="O61"/>
  <c r="O40"/>
  <c r="O78" l="1"/>
  <c r="N54"/>
  <c r="H44"/>
  <c r="H43"/>
  <c r="H55"/>
  <c r="H54"/>
  <c r="H59"/>
  <c r="H60"/>
  <c r="H57"/>
  <c r="H58"/>
  <c r="H56"/>
  <c r="H53"/>
  <c r="H52"/>
  <c r="H51"/>
  <c r="H18" l="1"/>
  <c r="H17"/>
  <c r="H16"/>
  <c r="H15"/>
  <c r="H20" s="1"/>
  <c r="H45"/>
  <c r="H46"/>
  <c r="H50"/>
  <c r="H49"/>
  <c r="H47"/>
  <c r="N61"/>
  <c r="H48"/>
  <c r="G61"/>
  <c r="N76"/>
  <c r="N78" s="1"/>
  <c r="H40"/>
  <c r="H76" l="1"/>
  <c r="H61"/>
  <c r="H78" l="1"/>
</calcChain>
</file>

<file path=xl/sharedStrings.xml><?xml version="1.0" encoding="utf-8"?>
<sst xmlns="http://schemas.openxmlformats.org/spreadsheetml/2006/main" count="389" uniqueCount="181">
  <si>
    <t>AR F</t>
  </si>
  <si>
    <t xml:space="preserve">Výměna vekovní splaškové kanalizace </t>
  </si>
  <si>
    <t>PD</t>
  </si>
  <si>
    <t>AXQ</t>
  </si>
  <si>
    <t>pevnost</t>
  </si>
  <si>
    <t>Střecha pevnost OPS</t>
  </si>
  <si>
    <t>UZQ</t>
  </si>
  <si>
    <t>KZL</t>
  </si>
  <si>
    <t>Oprava hygienického zařízení v 1PP</t>
  </si>
  <si>
    <t>AYH</t>
  </si>
  <si>
    <t>Ubyt. Albertova</t>
  </si>
  <si>
    <t>AM2,3</t>
  </si>
  <si>
    <t>NCHIR</t>
  </si>
  <si>
    <t>rekonstrukce opláštění krčku mezi M2 a M3 (včetně topení za 77)</t>
  </si>
  <si>
    <t>Q191</t>
  </si>
  <si>
    <t>DK</t>
  </si>
  <si>
    <t>výměna oken v 1PP</t>
  </si>
  <si>
    <t>AYD</t>
  </si>
  <si>
    <t>A_F</t>
  </si>
  <si>
    <t>Výměna části páteřního rozvodu TV,C,SV, uzavíracích armatur, včetně výměny podhledů</t>
  </si>
  <si>
    <t>A_E</t>
  </si>
  <si>
    <t>OCNI, ORL</t>
  </si>
  <si>
    <t>výměna uzavíracích armatur</t>
  </si>
  <si>
    <t>A_C</t>
  </si>
  <si>
    <t>PORGYN</t>
  </si>
  <si>
    <t>Výměna části páteřního rozvodu TV,C,SV včetně uzavíracích armatur</t>
  </si>
  <si>
    <t>A_R</t>
  </si>
  <si>
    <t>KUČOCH</t>
  </si>
  <si>
    <t>výměna podhledů a osvětlení</t>
  </si>
  <si>
    <t>včetně DPH</t>
  </si>
  <si>
    <t>střecha YH (včetně hromosvodu za 100)</t>
  </si>
  <si>
    <t>bez DPH</t>
  </si>
  <si>
    <t>ALER</t>
  </si>
  <si>
    <t>AREÁL</t>
  </si>
  <si>
    <t>Areál</t>
  </si>
  <si>
    <t>instalace vodoměrů´, tlak. Čidel + vizualizace</t>
  </si>
  <si>
    <t>lůžkové rampy D1-3.NP,7.NP,8.NP + elektro</t>
  </si>
  <si>
    <t>repase stativů na budově A+sál M3</t>
  </si>
  <si>
    <t>opravy výtahů,výměny poohonů, dveří, strojů, řízení</t>
  </si>
  <si>
    <t>rekonstrukce výtahů 44,43,55</t>
  </si>
  <si>
    <t>MaR IV etapa budova A+vizualizace</t>
  </si>
  <si>
    <t>Výměna kompresorů ortopedie</t>
  </si>
  <si>
    <t>výměna chladících jednotek ortopedie-R22</t>
  </si>
  <si>
    <t>Výměna chladících jednotek s R22</t>
  </si>
  <si>
    <t>D1</t>
  </si>
  <si>
    <t>KCHIR, 2CHIR,</t>
  </si>
  <si>
    <t>A</t>
  </si>
  <si>
    <t>A,M3</t>
  </si>
  <si>
    <t>Ubytovny</t>
  </si>
  <si>
    <t>F,D1</t>
  </si>
  <si>
    <t>S</t>
  </si>
  <si>
    <t>Ortopedie</t>
  </si>
  <si>
    <t>ČOV</t>
  </si>
  <si>
    <t>Rekonstrukce MaR- polní instrumentace</t>
  </si>
  <si>
    <t>Q</t>
  </si>
  <si>
    <t>Dětská klinika</t>
  </si>
  <si>
    <t>R</t>
  </si>
  <si>
    <t>Kučoch</t>
  </si>
  <si>
    <t>jeden C-BUS</t>
  </si>
  <si>
    <t>oprava UPS-havarie</t>
  </si>
  <si>
    <t>Výměna staré UPS</t>
  </si>
  <si>
    <t>výměna světel na VO- cca 200ks</t>
  </si>
  <si>
    <t xml:space="preserve">2.NP+4.NP nouzové osvětlaní </t>
  </si>
  <si>
    <t>Zahradní ubytovna</t>
  </si>
  <si>
    <t>YD</t>
  </si>
  <si>
    <t>nouzové osvětlení</t>
  </si>
  <si>
    <t>H1</t>
  </si>
  <si>
    <t>H2</t>
  </si>
  <si>
    <t>Kolektor</t>
  </si>
  <si>
    <t>oprava vstupů, žebříků,atd.</t>
  </si>
  <si>
    <t>Ocelové nosné konstrukce, kabelové lávky,atd.</t>
  </si>
  <si>
    <t>Sanace průsaků</t>
  </si>
  <si>
    <t>Kotelna</t>
  </si>
  <si>
    <t>Výměna hlavních čerpadel+MaR</t>
  </si>
  <si>
    <t>hydraulické vyvážení páteřního topného systému-jen PD</t>
  </si>
  <si>
    <t>C</t>
  </si>
  <si>
    <t>WP</t>
  </si>
  <si>
    <t>M</t>
  </si>
  <si>
    <t>K</t>
  </si>
  <si>
    <t>Oprava-výměna MaR</t>
  </si>
  <si>
    <t>Oprava-výměna MaR+směšování</t>
  </si>
  <si>
    <t xml:space="preserve">výměna ventilů na vodovodním řádě </t>
  </si>
  <si>
    <t>šachta 14 rekonstrukce odtokového kanálu</t>
  </si>
  <si>
    <t xml:space="preserve">Rozdělovací šachta ČOV oprava šibru 50 000,-Kč </t>
  </si>
  <si>
    <t>oprava dopojení Budova R</t>
  </si>
  <si>
    <t>oprava, ůdržba ČOVka - čerpadla, nové rošty,  průtokoměry, provzdušňování</t>
  </si>
  <si>
    <t>ČOVka oprava střešní krytiny</t>
  </si>
  <si>
    <t>Výměna uzávěru vody u budov ve FNOL - uzávěry DN25 x 10, DN50 x 20, DN 100 x 10</t>
  </si>
  <si>
    <t>revitalizace plochy (u nové příjezdové cesty u pevnůstky)</t>
  </si>
  <si>
    <t>Pevnůstka oprava plotů, úklid stavebního odpadu</t>
  </si>
  <si>
    <t>Oprava shromadovacích míst (budova P)</t>
  </si>
  <si>
    <t>Celkem:</t>
  </si>
  <si>
    <t>Garant</t>
  </si>
  <si>
    <t>Svozil, Srovnal</t>
  </si>
  <si>
    <t>Srovnal</t>
  </si>
  <si>
    <t>Hajčík</t>
  </si>
  <si>
    <t>Svozil,Srovnal</t>
  </si>
  <si>
    <t xml:space="preserve">Šachta 7 výměna uzávěru 100 000,-Kč </t>
  </si>
  <si>
    <t>Příprava</t>
  </si>
  <si>
    <t>Klinika</t>
  </si>
  <si>
    <t>Budova</t>
  </si>
  <si>
    <t>Oddělení energetiky</t>
  </si>
  <si>
    <t>Oddělení  vodního hospodářství  a ekologie</t>
  </si>
  <si>
    <t>Č.P.:</t>
  </si>
  <si>
    <t>Akce</t>
  </si>
  <si>
    <t>automatické odpouštění vody,cca 200 míst + vizualizace</t>
  </si>
  <si>
    <t>Odesláno na VZ</t>
  </si>
  <si>
    <t>Konec VZ:</t>
  </si>
  <si>
    <t>Výherce:</t>
  </si>
  <si>
    <t>Cena dle VZ</t>
  </si>
  <si>
    <t>Začátek VZ:</t>
  </si>
  <si>
    <t>Soutěž VZ</t>
  </si>
  <si>
    <t xml:space="preserve">Poznámka </t>
  </si>
  <si>
    <t>kompresorová stanice+ potrubní rozvod</t>
  </si>
  <si>
    <t>prohlídka 31.8. 2020</t>
  </si>
  <si>
    <t>již se realizuje</t>
  </si>
  <si>
    <t>řeší se projekt</t>
  </si>
  <si>
    <t>Zbořil</t>
  </si>
  <si>
    <t>Urbiš</t>
  </si>
  <si>
    <t>Eyer</t>
  </si>
  <si>
    <t>Eyer, Zbořil</t>
  </si>
  <si>
    <t>údržba, z účtu 511 02025</t>
  </si>
  <si>
    <t>DEV Company</t>
  </si>
  <si>
    <t>MP oprava budova D2</t>
  </si>
  <si>
    <t>?</t>
  </si>
  <si>
    <t>Dräger Medical</t>
  </si>
  <si>
    <t>IZOTECH</t>
  </si>
  <si>
    <t>Cena dle VZ bez DPH</t>
  </si>
  <si>
    <t>OHL ŽS</t>
  </si>
  <si>
    <t>zrušeno</t>
  </si>
  <si>
    <t>Ing. Duda</t>
  </si>
  <si>
    <t>hotovo</t>
  </si>
  <si>
    <t>Svozil</t>
  </si>
  <si>
    <t>MIZ s.r.o.</t>
  </si>
  <si>
    <t>v realizaci</t>
  </si>
  <si>
    <t>M.N</t>
  </si>
  <si>
    <t>oprava obvodového pláště budova M,N</t>
  </si>
  <si>
    <t>přístupové systémy k výtahům 59,22,24,28,54, 38,76,3,42,32,82</t>
  </si>
  <si>
    <t>výměna svítidel na COS-388ks</t>
  </si>
  <si>
    <t>M3,S,Q,R,H1,A,M2,P,C,U</t>
  </si>
  <si>
    <t>reší se ve spolupráci VS FNOL</t>
  </si>
  <si>
    <t>Elmar</t>
  </si>
  <si>
    <t>Stavitelství Pospíšil</t>
  </si>
  <si>
    <t>Elpremo</t>
  </si>
  <si>
    <t xml:space="preserve">Merit </t>
  </si>
  <si>
    <t>společná VZ pol. 33, 34, 35, 36</t>
  </si>
  <si>
    <t>EBM TZB, s.r.o. Brno</t>
  </si>
  <si>
    <t>společná VZ pol. 37, 38</t>
  </si>
  <si>
    <t>údržba, z účtu 511 02 025</t>
  </si>
  <si>
    <t>probíhá</t>
  </si>
  <si>
    <t>RZF</t>
  </si>
  <si>
    <t>Pronájem</t>
  </si>
  <si>
    <t>Oprava podlahy v dílně</t>
  </si>
  <si>
    <t>AAP Hranice</t>
  </si>
  <si>
    <t>XA</t>
  </si>
  <si>
    <t>Oprava hyg. Zařízení</t>
  </si>
  <si>
    <t>Marek ALT</t>
  </si>
  <si>
    <t>NOVO</t>
  </si>
  <si>
    <t>Úprava prostor v 1.NP</t>
  </si>
  <si>
    <t>Elektro-flexi spol.s.r.o</t>
  </si>
  <si>
    <t>Dodávka  a montáž stínící techniky</t>
  </si>
  <si>
    <t>Žaluzie Hejl</t>
  </si>
  <si>
    <t>J1</t>
  </si>
  <si>
    <t>3.IK</t>
  </si>
  <si>
    <t>Výměna páteřního rozvodu vody, včetně uzavíracích armatur</t>
  </si>
  <si>
    <t>průběžně</t>
  </si>
  <si>
    <t>MIZ Olomouc s.r.o.</t>
  </si>
  <si>
    <t>Opluštil stavby elektromontáže</t>
  </si>
  <si>
    <t>LB 2000, s.r.o.</t>
  </si>
  <si>
    <t>Převod a financování 2021 bez DPH</t>
  </si>
  <si>
    <t>již vysoutěžené, realizace 21</t>
  </si>
  <si>
    <t>celkem převod na 2021, včetně vysoutěžených</t>
  </si>
  <si>
    <t>Hotovo</t>
  </si>
  <si>
    <t>VZ - kolečko k podpisu</t>
  </si>
  <si>
    <t>Seadon s.r.o</t>
  </si>
  <si>
    <t>Nástup 6.7 2021</t>
  </si>
  <si>
    <t>VV TOP s.r.o</t>
  </si>
  <si>
    <t>INSTOP spol.s.r.o</t>
  </si>
  <si>
    <t>Správa budov- Srovnal</t>
  </si>
  <si>
    <t>Údržba technického zařízení- Srovnal</t>
  </si>
  <si>
    <t>Srovnal, Kadlec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</si>
</sst>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0\ _K_č"/>
    <numFmt numFmtId="165" formatCode="#,##0.00\ &quot;Kč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4" fillId="0" borderId="0" xfId="0" applyFont="1"/>
    <xf numFmtId="164" fontId="0" fillId="0" borderId="0" xfId="0" applyNumberFormat="1"/>
    <xf numFmtId="164" fontId="4" fillId="0" borderId="0" xfId="0" applyNumberFormat="1" applyFont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3" fillId="0" borderId="12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4" fontId="0" fillId="0" borderId="1" xfId="0" applyNumberFormat="1" applyBorder="1" applyAlignment="1">
      <alignment wrapText="1"/>
    </xf>
    <xf numFmtId="0" fontId="0" fillId="5" borderId="11" xfId="0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164" fontId="3" fillId="0" borderId="8" xfId="0" applyNumberFormat="1" applyFont="1" applyBorder="1" applyAlignment="1">
      <alignment wrapText="1"/>
    </xf>
    <xf numFmtId="14" fontId="0" fillId="0" borderId="7" xfId="0" applyNumberFormat="1" applyBorder="1" applyAlignment="1">
      <alignment wrapText="1"/>
    </xf>
    <xf numFmtId="0" fontId="7" fillId="0" borderId="6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3" xfId="0" applyFill="1" applyBorder="1" applyAlignment="1">
      <alignment wrapText="1"/>
    </xf>
    <xf numFmtId="4" fontId="0" fillId="0" borderId="15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14" fontId="0" fillId="0" borderId="11" xfId="0" applyNumberFormat="1" applyBorder="1" applyAlignment="1">
      <alignment wrapText="1"/>
    </xf>
    <xf numFmtId="4" fontId="4" fillId="0" borderId="0" xfId="0" applyNumberFormat="1" applyFont="1"/>
    <xf numFmtId="0" fontId="0" fillId="6" borderId="14" xfId="0" applyFill="1" applyBorder="1" applyAlignment="1">
      <alignment horizontal="center" wrapText="1"/>
    </xf>
    <xf numFmtId="0" fontId="2" fillId="6" borderId="14" xfId="0" applyFont="1" applyFill="1" applyBorder="1" applyAlignment="1">
      <alignment wrapText="1"/>
    </xf>
    <xf numFmtId="0" fontId="2" fillId="6" borderId="15" xfId="0" applyFont="1" applyFill="1" applyBorder="1" applyAlignment="1">
      <alignment wrapText="1"/>
    </xf>
    <xf numFmtId="0" fontId="2" fillId="6" borderId="16" xfId="0" applyFont="1" applyFill="1" applyBorder="1" applyAlignment="1">
      <alignment wrapText="1"/>
    </xf>
    <xf numFmtId="43" fontId="0" fillId="6" borderId="17" xfId="0" applyNumberFormat="1" applyFon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8" fillId="6" borderId="3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4" xfId="0" applyFill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5" fillId="0" borderId="14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0" xfId="0" applyFont="1"/>
    <xf numFmtId="3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24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5" borderId="5" xfId="0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0" fillId="0" borderId="7" xfId="0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164" fontId="3" fillId="7" borderId="13" xfId="0" applyNumberFormat="1" applyFont="1" applyFill="1" applyBorder="1" applyAlignment="1">
      <alignment wrapText="1"/>
    </xf>
    <xf numFmtId="164" fontId="3" fillId="7" borderId="9" xfId="0" applyNumberFormat="1" applyFont="1" applyFill="1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Font="1" applyBorder="1" applyAlignment="1">
      <alignment wrapText="1"/>
    </xf>
    <xf numFmtId="164" fontId="0" fillId="0" borderId="8" xfId="0" applyNumberFormat="1" applyBorder="1" applyAlignment="1">
      <alignment wrapText="1"/>
    </xf>
    <xf numFmtId="164" fontId="0" fillId="0" borderId="9" xfId="0" applyNumberFormat="1" applyFill="1" applyBorder="1" applyAlignment="1">
      <alignment wrapText="1"/>
    </xf>
    <xf numFmtId="164" fontId="0" fillId="6" borderId="29" xfId="1" applyNumberFormat="1" applyFont="1" applyFill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30" xfId="0" applyBorder="1" applyAlignment="1">
      <alignment wrapText="1"/>
    </xf>
    <xf numFmtId="164" fontId="0" fillId="0" borderId="12" xfId="0" applyNumberFormat="1" applyBorder="1" applyAlignment="1">
      <alignment wrapText="1"/>
    </xf>
    <xf numFmtId="0" fontId="0" fillId="8" borderId="1" xfId="0" applyFill="1" applyBorder="1" applyAlignment="1">
      <alignment wrapText="1"/>
    </xf>
    <xf numFmtId="0" fontId="11" fillId="0" borderId="0" xfId="0" applyFont="1" applyFill="1" applyAlignment="1">
      <alignment wrapText="1"/>
    </xf>
    <xf numFmtId="2" fontId="0" fillId="0" borderId="21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0" fillId="5" borderId="27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4" fontId="0" fillId="0" borderId="2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2" xfId="0" applyNumberFormat="1" applyBorder="1" applyAlignment="1">
      <alignment wrapText="1"/>
    </xf>
    <xf numFmtId="4" fontId="0" fillId="0" borderId="31" xfId="0" applyNumberFormat="1" applyBorder="1" applyAlignment="1">
      <alignment wrapText="1"/>
    </xf>
    <xf numFmtId="4" fontId="11" fillId="0" borderId="2" xfId="0" applyNumberFormat="1" applyFont="1" applyBorder="1" applyAlignment="1">
      <alignment wrapText="1"/>
    </xf>
    <xf numFmtId="4" fontId="11" fillId="0" borderId="2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horizontal="right" wrapText="1"/>
    </xf>
    <xf numFmtId="4" fontId="2" fillId="0" borderId="27" xfId="0" applyNumberFormat="1" applyFont="1" applyBorder="1" applyAlignment="1">
      <alignment wrapText="1"/>
    </xf>
    <xf numFmtId="4" fontId="11" fillId="0" borderId="16" xfId="0" applyNumberFormat="1" applyFont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0" fontId="8" fillId="6" borderId="19" xfId="0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0" borderId="7" xfId="0" applyBorder="1" applyAlignment="1">
      <alignment horizontal="right" wrapText="1"/>
    </xf>
    <xf numFmtId="43" fontId="0" fillId="0" borderId="1" xfId="0" applyNumberFormat="1" applyFont="1" applyFill="1" applyBorder="1" applyAlignment="1">
      <alignment horizontal="right" wrapText="1"/>
    </xf>
    <xf numFmtId="0" fontId="2" fillId="7" borderId="35" xfId="0" applyFont="1" applyFill="1" applyBorder="1"/>
    <xf numFmtId="0" fontId="2" fillId="7" borderId="36" xfId="0" applyFont="1" applyFill="1" applyBorder="1"/>
    <xf numFmtId="0" fontId="0" fillId="11" borderId="35" xfId="0" applyFill="1" applyBorder="1"/>
    <xf numFmtId="0" fontId="0" fillId="11" borderId="35" xfId="0" applyFont="1" applyFill="1" applyBorder="1"/>
    <xf numFmtId="0" fontId="0" fillId="11" borderId="36" xfId="0" applyFont="1" applyFill="1" applyBorder="1"/>
    <xf numFmtId="164" fontId="0" fillId="0" borderId="8" xfId="0" applyNumberFormat="1" applyBorder="1" applyAlignment="1">
      <alignment horizontal="right" wrapText="1"/>
    </xf>
    <xf numFmtId="164" fontId="0" fillId="0" borderId="9" xfId="1" applyNumberFormat="1" applyFont="1" applyBorder="1" applyAlignment="1">
      <alignment horizontal="right" wrapText="1"/>
    </xf>
    <xf numFmtId="164" fontId="0" fillId="0" borderId="9" xfId="1" applyNumberFormat="1" applyFont="1" applyFill="1" applyBorder="1" applyAlignment="1">
      <alignment horizontal="right" wrapText="1"/>
    </xf>
    <xf numFmtId="164" fontId="0" fillId="7" borderId="9" xfId="1" applyNumberFormat="1" applyFont="1" applyFill="1" applyBorder="1" applyAlignment="1">
      <alignment horizontal="right" wrapText="1"/>
    </xf>
    <xf numFmtId="2" fontId="0" fillId="0" borderId="11" xfId="0" applyNumberFormat="1" applyFill="1" applyBorder="1" applyAlignment="1">
      <alignment horizontal="right" wrapText="1"/>
    </xf>
    <xf numFmtId="164" fontId="0" fillId="0" borderId="12" xfId="1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0" fontId="0" fillId="0" borderId="37" xfId="0" applyFill="1" applyBorder="1" applyAlignment="1">
      <alignment horizontal="center" wrapText="1"/>
    </xf>
    <xf numFmtId="164" fontId="0" fillId="7" borderId="9" xfId="0" applyNumberFormat="1" applyFill="1" applyBorder="1" applyAlignment="1">
      <alignment wrapText="1"/>
    </xf>
    <xf numFmtId="0" fontId="0" fillId="0" borderId="0" xfId="0" applyFill="1"/>
    <xf numFmtId="4" fontId="12" fillId="0" borderId="0" xfId="0" applyNumberFormat="1" applyFont="1" applyFill="1" applyAlignment="1">
      <alignment wrapText="1"/>
    </xf>
    <xf numFmtId="165" fontId="4" fillId="11" borderId="34" xfId="0" applyNumberFormat="1" applyFont="1" applyFill="1" applyBorder="1"/>
    <xf numFmtId="164" fontId="0" fillId="9" borderId="8" xfId="0" applyNumberFormat="1" applyFill="1" applyBorder="1" applyAlignment="1">
      <alignment horizontal="center"/>
    </xf>
    <xf numFmtId="164" fontId="0" fillId="9" borderId="9" xfId="0" applyNumberFormat="1" applyFill="1" applyBorder="1" applyAlignment="1">
      <alignment horizontal="center" wrapText="1"/>
    </xf>
    <xf numFmtId="164" fontId="0" fillId="9" borderId="9" xfId="0" applyNumberFormat="1" applyFill="1" applyBorder="1" applyAlignment="1">
      <alignment wrapText="1"/>
    </xf>
    <xf numFmtId="164" fontId="0" fillId="9" borderId="12" xfId="0" applyNumberFormat="1" applyFill="1" applyBorder="1" applyAlignment="1">
      <alignment wrapText="1"/>
    </xf>
    <xf numFmtId="164" fontId="11" fillId="0" borderId="9" xfId="0" applyNumberFormat="1" applyFont="1" applyBorder="1" applyAlignment="1">
      <alignment wrapText="1"/>
    </xf>
    <xf numFmtId="164" fontId="11" fillId="0" borderId="9" xfId="0" applyNumberFormat="1" applyFon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164" fontId="2" fillId="0" borderId="9" xfId="0" applyNumberFormat="1" applyFont="1" applyBorder="1" applyAlignment="1">
      <alignment wrapText="1"/>
    </xf>
    <xf numFmtId="164" fontId="8" fillId="6" borderId="9" xfId="0" applyNumberFormat="1" applyFont="1" applyFill="1" applyBorder="1" applyAlignment="1">
      <alignment wrapText="1"/>
    </xf>
    <xf numFmtId="165" fontId="13" fillId="7" borderId="34" xfId="0" applyNumberFormat="1" applyFont="1" applyFill="1" applyBorder="1"/>
    <xf numFmtId="0" fontId="6" fillId="3" borderId="6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4" borderId="22" xfId="0" applyFill="1" applyBorder="1" applyAlignment="1">
      <alignment horizontal="center" vertical="center"/>
    </xf>
    <xf numFmtId="0" fontId="0" fillId="4" borderId="28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4" fontId="0" fillId="0" borderId="27" xfId="0" applyNumberFormat="1" applyBorder="1" applyAlignment="1">
      <alignment wrapText="1"/>
    </xf>
    <xf numFmtId="4" fontId="0" fillId="0" borderId="33" xfId="0" applyNumberFormat="1" applyBorder="1" applyAlignment="1">
      <alignment wrapText="1"/>
    </xf>
    <xf numFmtId="4" fontId="0" fillId="0" borderId="16" xfId="0" applyNumberFormat="1" applyBorder="1" applyAlignment="1">
      <alignment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0"/>
  <sheetViews>
    <sheetView tabSelected="1" zoomScaleNormal="100" workbookViewId="0">
      <selection activeCell="F51" sqref="F51"/>
    </sheetView>
  </sheetViews>
  <sheetFormatPr defaultRowHeight="15"/>
  <cols>
    <col min="1" max="1" width="5" style="32" bestFit="1" customWidth="1"/>
    <col min="2" max="2" width="13.85546875" style="1" bestFit="1" customWidth="1"/>
    <col min="3" max="3" width="13.5703125" customWidth="1"/>
    <col min="4" max="4" width="54.140625" customWidth="1"/>
    <col min="5" max="5" width="13.85546875" style="1" bestFit="1" customWidth="1"/>
    <col min="6" max="6" width="22.28515625" customWidth="1"/>
    <col min="7" max="7" width="13.7109375" bestFit="1" customWidth="1"/>
    <col min="8" max="8" width="15" style="22" customWidth="1"/>
    <col min="9" max="9" width="15.42578125" customWidth="1"/>
    <col min="10" max="10" width="14.85546875" customWidth="1"/>
    <col min="11" max="11" width="11" style="1" customWidth="1"/>
    <col min="12" max="12" width="10.140625" customWidth="1"/>
    <col min="13" max="13" width="26" customWidth="1"/>
    <col min="14" max="14" width="15.85546875" customWidth="1"/>
    <col min="15" max="15" width="15.85546875" style="22" customWidth="1"/>
    <col min="16" max="16" width="19.5703125" customWidth="1"/>
    <col min="17" max="17" width="11.42578125" bestFit="1" customWidth="1"/>
  </cols>
  <sheetData>
    <row r="1" spans="1:16" ht="15.75" thickBot="1"/>
    <row r="2" spans="1:16" s="1" customFormat="1" ht="15.75">
      <c r="A2" s="155" t="s">
        <v>178</v>
      </c>
      <c r="B2" s="156"/>
      <c r="C2" s="157"/>
      <c r="D2" s="157"/>
      <c r="E2" s="157"/>
      <c r="F2" s="157"/>
      <c r="G2" s="157"/>
      <c r="H2" s="158"/>
      <c r="I2" s="161" t="s">
        <v>112</v>
      </c>
      <c r="J2" s="159" t="s">
        <v>111</v>
      </c>
      <c r="K2" s="159"/>
      <c r="L2" s="159"/>
      <c r="M2" s="159"/>
      <c r="N2" s="160"/>
      <c r="O2" s="145"/>
    </row>
    <row r="3" spans="1:16" ht="45.75" thickBot="1">
      <c r="A3" s="87" t="s">
        <v>103</v>
      </c>
      <c r="B3" s="87" t="s">
        <v>100</v>
      </c>
      <c r="C3" s="88" t="s">
        <v>99</v>
      </c>
      <c r="D3" s="88" t="s">
        <v>104</v>
      </c>
      <c r="E3" s="88" t="s">
        <v>92</v>
      </c>
      <c r="F3" s="88" t="s">
        <v>98</v>
      </c>
      <c r="G3" s="88" t="s">
        <v>31</v>
      </c>
      <c r="H3" s="89" t="s">
        <v>29</v>
      </c>
      <c r="I3" s="162"/>
      <c r="J3" s="91" t="s">
        <v>106</v>
      </c>
      <c r="K3" s="91" t="s">
        <v>110</v>
      </c>
      <c r="L3" s="91" t="s">
        <v>107</v>
      </c>
      <c r="M3" s="91" t="s">
        <v>108</v>
      </c>
      <c r="N3" s="111" t="s">
        <v>127</v>
      </c>
      <c r="O3" s="146" t="s">
        <v>169</v>
      </c>
      <c r="P3" s="142"/>
    </row>
    <row r="4" spans="1:16" s="4" customFormat="1" ht="30">
      <c r="A4" s="92">
        <v>1</v>
      </c>
      <c r="B4" s="45" t="s">
        <v>154</v>
      </c>
      <c r="C4" s="45" t="s">
        <v>52</v>
      </c>
      <c r="D4" s="93" t="s">
        <v>86</v>
      </c>
      <c r="E4" s="45" t="s">
        <v>180</v>
      </c>
      <c r="F4" s="45" t="s">
        <v>173</v>
      </c>
      <c r="G4" s="125">
        <v>506218</v>
      </c>
      <c r="H4" s="132">
        <f>G4*1.21</f>
        <v>612523.78</v>
      </c>
      <c r="I4" s="44"/>
      <c r="J4" s="45"/>
      <c r="K4" s="45"/>
      <c r="L4" s="45"/>
      <c r="M4" s="45" t="s">
        <v>174</v>
      </c>
      <c r="N4" s="109">
        <v>506218</v>
      </c>
      <c r="O4" s="147">
        <v>506218.61</v>
      </c>
      <c r="P4" s="74"/>
    </row>
    <row r="5" spans="1:16" s="4" customFormat="1" ht="31.5">
      <c r="A5" s="34">
        <v>2</v>
      </c>
      <c r="B5" s="5" t="s">
        <v>3</v>
      </c>
      <c r="C5" s="5" t="s">
        <v>4</v>
      </c>
      <c r="D5" s="5" t="s">
        <v>5</v>
      </c>
      <c r="E5" s="13" t="s">
        <v>180</v>
      </c>
      <c r="F5" s="5" t="s">
        <v>2</v>
      </c>
      <c r="G5" s="126">
        <v>1865000</v>
      </c>
      <c r="H5" s="133">
        <v>2256650</v>
      </c>
      <c r="I5" s="71" t="s">
        <v>129</v>
      </c>
      <c r="J5" s="13"/>
      <c r="K5" s="13"/>
      <c r="L5" s="13"/>
      <c r="M5" s="13"/>
      <c r="N5" s="110"/>
      <c r="O5" s="24"/>
      <c r="P5" s="74"/>
    </row>
    <row r="6" spans="1:16" s="4" customFormat="1" ht="30">
      <c r="A6" s="94">
        <v>3</v>
      </c>
      <c r="B6" s="5" t="s">
        <v>6</v>
      </c>
      <c r="C6" s="5" t="s">
        <v>7</v>
      </c>
      <c r="D6" s="5" t="s">
        <v>8</v>
      </c>
      <c r="E6" s="13" t="s">
        <v>180</v>
      </c>
      <c r="F6" s="124" t="s">
        <v>172</v>
      </c>
      <c r="G6" s="126">
        <v>206611.57024793388</v>
      </c>
      <c r="H6" s="133">
        <v>250000</v>
      </c>
      <c r="I6" s="12"/>
      <c r="J6" s="13"/>
      <c r="K6" s="13"/>
      <c r="L6" s="13"/>
      <c r="M6" s="80" t="s">
        <v>142</v>
      </c>
      <c r="N6" s="110">
        <v>445113</v>
      </c>
      <c r="O6" s="24"/>
      <c r="P6" s="74"/>
    </row>
    <row r="7" spans="1:16" s="4" customFormat="1" ht="30">
      <c r="A7" s="34">
        <v>4</v>
      </c>
      <c r="B7" s="5" t="s">
        <v>9</v>
      </c>
      <c r="C7" s="5" t="s">
        <v>10</v>
      </c>
      <c r="D7" s="5" t="s">
        <v>30</v>
      </c>
      <c r="E7" s="13" t="s">
        <v>180</v>
      </c>
      <c r="F7" s="124" t="s">
        <v>172</v>
      </c>
      <c r="G7" s="126">
        <v>1745000</v>
      </c>
      <c r="H7" s="133">
        <v>2111450</v>
      </c>
      <c r="I7" s="12"/>
      <c r="J7" s="13" t="s">
        <v>124</v>
      </c>
      <c r="K7" s="13" t="s">
        <v>124</v>
      </c>
      <c r="L7" s="42">
        <v>44085</v>
      </c>
      <c r="M7" s="13" t="s">
        <v>126</v>
      </c>
      <c r="N7" s="110">
        <v>1786375.48</v>
      </c>
      <c r="O7" s="24"/>
      <c r="P7" s="74"/>
    </row>
    <row r="8" spans="1:16" s="4" customFormat="1" ht="30">
      <c r="A8" s="94">
        <v>5</v>
      </c>
      <c r="B8" s="5" t="s">
        <v>11</v>
      </c>
      <c r="C8" s="5" t="s">
        <v>12</v>
      </c>
      <c r="D8" s="5" t="s">
        <v>13</v>
      </c>
      <c r="E8" s="13" t="s">
        <v>180</v>
      </c>
      <c r="F8" s="6" t="s">
        <v>175</v>
      </c>
      <c r="G8" s="126">
        <v>1692000</v>
      </c>
      <c r="H8" s="133">
        <v>2047320</v>
      </c>
      <c r="I8" s="12"/>
      <c r="J8" s="13"/>
      <c r="K8" s="13"/>
      <c r="L8" s="13"/>
      <c r="M8" s="31" t="s">
        <v>174</v>
      </c>
      <c r="N8" s="110">
        <v>1925459.74</v>
      </c>
      <c r="O8" s="147">
        <v>1925459.74</v>
      </c>
      <c r="P8" s="74"/>
    </row>
    <row r="9" spans="1:16" s="4" customFormat="1" ht="30">
      <c r="A9" s="34">
        <v>6</v>
      </c>
      <c r="B9" s="5" t="s">
        <v>14</v>
      </c>
      <c r="C9" s="5" t="s">
        <v>15</v>
      </c>
      <c r="D9" s="5" t="s">
        <v>16</v>
      </c>
      <c r="E9" s="13" t="s">
        <v>180</v>
      </c>
      <c r="F9" s="124" t="s">
        <v>172</v>
      </c>
      <c r="G9" s="126">
        <v>450000</v>
      </c>
      <c r="H9" s="134">
        <v>544500</v>
      </c>
      <c r="I9" s="12"/>
      <c r="J9" s="13"/>
      <c r="K9" s="13"/>
      <c r="L9" s="13"/>
      <c r="M9" s="13" t="s">
        <v>128</v>
      </c>
      <c r="N9" s="110">
        <v>260746.36</v>
      </c>
      <c r="O9" s="24"/>
      <c r="P9" s="74"/>
    </row>
    <row r="10" spans="1:16" s="4" customFormat="1" ht="30">
      <c r="A10" s="94">
        <v>7</v>
      </c>
      <c r="B10" s="5" t="s">
        <v>17</v>
      </c>
      <c r="C10" s="5" t="s">
        <v>135</v>
      </c>
      <c r="D10" s="5" t="s">
        <v>136</v>
      </c>
      <c r="E10" s="13" t="s">
        <v>180</v>
      </c>
      <c r="F10" s="6" t="s">
        <v>149</v>
      </c>
      <c r="G10" s="126">
        <v>1950000</v>
      </c>
      <c r="H10" s="134">
        <v>2359500</v>
      </c>
      <c r="I10" s="12"/>
      <c r="J10" s="13"/>
      <c r="K10" s="13"/>
      <c r="L10" s="13"/>
      <c r="M10" s="80" t="s">
        <v>142</v>
      </c>
      <c r="N10" s="110">
        <v>1801972</v>
      </c>
      <c r="O10" s="24"/>
      <c r="P10" s="74"/>
    </row>
    <row r="11" spans="1:16" s="4" customFormat="1" ht="31.5">
      <c r="A11" s="34">
        <v>8</v>
      </c>
      <c r="B11" s="5" t="s">
        <v>18</v>
      </c>
      <c r="C11" s="5" t="s">
        <v>32</v>
      </c>
      <c r="D11" s="5" t="s">
        <v>19</v>
      </c>
      <c r="E11" s="13" t="s">
        <v>180</v>
      </c>
      <c r="F11" s="70" t="s">
        <v>129</v>
      </c>
      <c r="G11" s="126">
        <v>670000</v>
      </c>
      <c r="H11" s="134">
        <v>810700</v>
      </c>
      <c r="I11" s="71" t="s">
        <v>129</v>
      </c>
      <c r="J11" s="13"/>
      <c r="K11" s="13"/>
      <c r="L11" s="13"/>
      <c r="M11" s="13"/>
      <c r="N11" s="110"/>
      <c r="O11" s="24"/>
      <c r="P11" s="74"/>
    </row>
    <row r="12" spans="1:16" s="4" customFormat="1" ht="30">
      <c r="A12" s="94">
        <v>9</v>
      </c>
      <c r="B12" s="5" t="s">
        <v>20</v>
      </c>
      <c r="C12" s="5" t="s">
        <v>21</v>
      </c>
      <c r="D12" s="5" t="s">
        <v>22</v>
      </c>
      <c r="E12" s="13" t="s">
        <v>180</v>
      </c>
      <c r="F12" s="6" t="s">
        <v>165</v>
      </c>
      <c r="G12" s="126">
        <v>65000</v>
      </c>
      <c r="H12" s="135">
        <v>78650</v>
      </c>
      <c r="I12" s="12"/>
      <c r="J12" s="42"/>
      <c r="K12" s="13"/>
      <c r="L12" s="13"/>
      <c r="M12" s="13"/>
      <c r="N12" s="110"/>
      <c r="O12" s="24"/>
      <c r="P12" s="74"/>
    </row>
    <row r="13" spans="1:16" s="4" customFormat="1" ht="31.5">
      <c r="A13" s="34">
        <v>10</v>
      </c>
      <c r="B13" s="5" t="s">
        <v>23</v>
      </c>
      <c r="C13" s="5" t="s">
        <v>24</v>
      </c>
      <c r="D13" s="5" t="s">
        <v>25</v>
      </c>
      <c r="E13" s="13" t="s">
        <v>180</v>
      </c>
      <c r="F13" s="6" t="s">
        <v>173</v>
      </c>
      <c r="G13" s="126">
        <v>989640</v>
      </c>
      <c r="H13" s="134">
        <f>G13*1.21</f>
        <v>1197464.3999999999</v>
      </c>
      <c r="I13" s="138"/>
      <c r="J13" s="13"/>
      <c r="K13" s="13"/>
      <c r="L13" s="13"/>
      <c r="M13" s="13" t="s">
        <v>177</v>
      </c>
      <c r="N13" s="110">
        <v>989640</v>
      </c>
      <c r="O13" s="147">
        <v>989640</v>
      </c>
      <c r="P13" s="74"/>
    </row>
    <row r="14" spans="1:16" s="4" customFormat="1" ht="31.5">
      <c r="A14" s="94">
        <v>11</v>
      </c>
      <c r="B14" s="5" t="s">
        <v>26</v>
      </c>
      <c r="C14" s="5" t="s">
        <v>27</v>
      </c>
      <c r="D14" s="5" t="s">
        <v>28</v>
      </c>
      <c r="E14" s="13" t="s">
        <v>180</v>
      </c>
      <c r="F14" s="6" t="s">
        <v>2</v>
      </c>
      <c r="G14" s="126">
        <v>506000</v>
      </c>
      <c r="H14" s="134">
        <v>612260</v>
      </c>
      <c r="I14" s="71" t="s">
        <v>129</v>
      </c>
      <c r="J14" s="13"/>
      <c r="K14" s="13"/>
      <c r="L14" s="13"/>
      <c r="M14" s="13"/>
      <c r="N14" s="110"/>
      <c r="O14" s="24"/>
      <c r="P14" s="74"/>
    </row>
    <row r="15" spans="1:16" s="4" customFormat="1" ht="30">
      <c r="A15" s="94">
        <v>12</v>
      </c>
      <c r="B15" s="5" t="s">
        <v>150</v>
      </c>
      <c r="C15" s="5" t="s">
        <v>151</v>
      </c>
      <c r="D15" s="5" t="s">
        <v>152</v>
      </c>
      <c r="E15" s="13" t="s">
        <v>180</v>
      </c>
      <c r="F15" s="107" t="s">
        <v>131</v>
      </c>
      <c r="G15" s="126">
        <v>187624</v>
      </c>
      <c r="H15" s="134">
        <f>G15*1.21</f>
        <v>227025.03999999998</v>
      </c>
      <c r="I15" s="12"/>
      <c r="J15" s="13"/>
      <c r="K15" s="13"/>
      <c r="L15" s="13"/>
      <c r="M15" s="13" t="s">
        <v>153</v>
      </c>
      <c r="N15" s="110">
        <v>187624</v>
      </c>
      <c r="O15" s="24"/>
      <c r="P15" s="74"/>
    </row>
    <row r="16" spans="1:16" s="4" customFormat="1" ht="30">
      <c r="A16" s="94">
        <v>13</v>
      </c>
      <c r="B16" s="5" t="s">
        <v>26</v>
      </c>
      <c r="C16" s="5" t="s">
        <v>27</v>
      </c>
      <c r="D16" s="5" t="s">
        <v>155</v>
      </c>
      <c r="E16" s="13" t="s">
        <v>180</v>
      </c>
      <c r="F16" s="107" t="s">
        <v>131</v>
      </c>
      <c r="G16" s="126">
        <v>298353</v>
      </c>
      <c r="H16" s="134">
        <f>G16*1.21</f>
        <v>361007.13</v>
      </c>
      <c r="I16" s="12"/>
      <c r="J16" s="13"/>
      <c r="K16" s="13"/>
      <c r="L16" s="13"/>
      <c r="M16" s="13" t="s">
        <v>156</v>
      </c>
      <c r="N16" s="110">
        <v>298353</v>
      </c>
      <c r="O16" s="24"/>
      <c r="P16" s="74"/>
    </row>
    <row r="17" spans="1:16" s="4" customFormat="1" ht="30">
      <c r="A17" s="94">
        <v>14</v>
      </c>
      <c r="B17" s="5" t="s">
        <v>75</v>
      </c>
      <c r="C17" s="5" t="s">
        <v>157</v>
      </c>
      <c r="D17" s="5" t="s">
        <v>158</v>
      </c>
      <c r="E17" s="13" t="s">
        <v>180</v>
      </c>
      <c r="F17" s="6" t="s">
        <v>149</v>
      </c>
      <c r="G17" s="126">
        <v>98427</v>
      </c>
      <c r="H17" s="134">
        <f t="shared" ref="H17:H18" si="0">G17*1.21</f>
        <v>119096.67</v>
      </c>
      <c r="I17" s="12"/>
      <c r="J17" s="13"/>
      <c r="K17" s="13"/>
      <c r="L17" s="13"/>
      <c r="M17" s="13" t="s">
        <v>159</v>
      </c>
      <c r="N17" s="110">
        <v>98427</v>
      </c>
      <c r="O17" s="24"/>
      <c r="P17" s="74"/>
    </row>
    <row r="18" spans="1:16" s="4" customFormat="1" ht="30">
      <c r="A18" s="94">
        <v>15</v>
      </c>
      <c r="B18" s="5" t="s">
        <v>54</v>
      </c>
      <c r="C18" s="5" t="s">
        <v>15</v>
      </c>
      <c r="D18" s="5" t="s">
        <v>160</v>
      </c>
      <c r="E18" s="13" t="s">
        <v>180</v>
      </c>
      <c r="F18" s="6" t="s">
        <v>149</v>
      </c>
      <c r="G18" s="126">
        <v>195500</v>
      </c>
      <c r="H18" s="134">
        <f t="shared" si="0"/>
        <v>236555</v>
      </c>
      <c r="I18" s="12"/>
      <c r="J18" s="13"/>
      <c r="K18" s="13"/>
      <c r="L18" s="13"/>
      <c r="M18" s="13" t="s">
        <v>161</v>
      </c>
      <c r="N18" s="110">
        <v>195500</v>
      </c>
      <c r="O18" s="147">
        <v>195500</v>
      </c>
      <c r="P18" s="74"/>
    </row>
    <row r="19" spans="1:16" s="4" customFormat="1" ht="30.75" thickBot="1">
      <c r="A19" s="95">
        <v>16</v>
      </c>
      <c r="B19" s="8" t="s">
        <v>162</v>
      </c>
      <c r="C19" s="8" t="s">
        <v>163</v>
      </c>
      <c r="D19" s="8" t="s">
        <v>164</v>
      </c>
      <c r="E19" s="16" t="s">
        <v>180</v>
      </c>
      <c r="F19" s="9" t="s">
        <v>149</v>
      </c>
      <c r="G19" s="136">
        <v>584523</v>
      </c>
      <c r="H19" s="137">
        <f>G19*1.21</f>
        <v>707272.83</v>
      </c>
      <c r="I19" s="15"/>
      <c r="J19" s="16"/>
      <c r="K19" s="16"/>
      <c r="L19" s="16"/>
      <c r="M19" s="16" t="s">
        <v>176</v>
      </c>
      <c r="N19" s="139">
        <v>584523</v>
      </c>
      <c r="O19" s="148">
        <f>N19*1.21</f>
        <v>707272.83</v>
      </c>
      <c r="P19" s="74"/>
    </row>
    <row r="20" spans="1:16" s="4" customFormat="1" ht="15.75" thickBot="1">
      <c r="A20" s="35"/>
      <c r="B20" s="10"/>
      <c r="C20" s="11"/>
      <c r="D20" s="10"/>
      <c r="E20" s="10"/>
      <c r="F20" s="10"/>
      <c r="G20" s="10"/>
      <c r="H20" s="23">
        <f>SUM(H4:H19)</f>
        <v>14531974.850000001</v>
      </c>
      <c r="N20" s="47">
        <f>SUM(N4:N19)</f>
        <v>9079951.5800000001</v>
      </c>
      <c r="O20" s="23">
        <f>SUM(O4:O19)</f>
        <v>4324091.18</v>
      </c>
      <c r="P20" s="74"/>
    </row>
    <row r="21" spans="1:16" s="1" customFormat="1" ht="15.75">
      <c r="A21" s="155" t="s">
        <v>179</v>
      </c>
      <c r="B21" s="156"/>
      <c r="C21" s="157"/>
      <c r="D21" s="157"/>
      <c r="E21" s="157"/>
      <c r="F21" s="157"/>
      <c r="G21" s="157"/>
      <c r="H21" s="158"/>
      <c r="I21" s="161" t="s">
        <v>112</v>
      </c>
      <c r="J21" s="159" t="s">
        <v>111</v>
      </c>
      <c r="K21" s="159"/>
      <c r="L21" s="159"/>
      <c r="M21" s="159"/>
      <c r="N21" s="160"/>
      <c r="O21" s="145"/>
      <c r="P21" s="142"/>
    </row>
    <row r="22" spans="1:16" s="4" customFormat="1" ht="45.75" thickBot="1">
      <c r="A22" s="33" t="s">
        <v>103</v>
      </c>
      <c r="B22" s="87" t="s">
        <v>100</v>
      </c>
      <c r="C22" s="88" t="s">
        <v>99</v>
      </c>
      <c r="D22" s="88" t="s">
        <v>104</v>
      </c>
      <c r="E22" s="88" t="s">
        <v>92</v>
      </c>
      <c r="F22" s="88" t="s">
        <v>98</v>
      </c>
      <c r="G22" s="88" t="s">
        <v>31</v>
      </c>
      <c r="H22" s="89" t="s">
        <v>29</v>
      </c>
      <c r="I22" s="163"/>
      <c r="J22" s="43" t="s">
        <v>106</v>
      </c>
      <c r="K22" s="43" t="s">
        <v>110</v>
      </c>
      <c r="L22" s="43" t="s">
        <v>107</v>
      </c>
      <c r="M22" s="43" t="s">
        <v>108</v>
      </c>
      <c r="N22" s="112" t="s">
        <v>109</v>
      </c>
      <c r="O22" s="146" t="s">
        <v>169</v>
      </c>
      <c r="P22" s="74"/>
    </row>
    <row r="23" spans="1:16" s="4" customFormat="1">
      <c r="A23" s="48">
        <v>12</v>
      </c>
      <c r="B23" s="44"/>
      <c r="C23" s="82" t="s">
        <v>34</v>
      </c>
      <c r="D23" s="45" t="s">
        <v>35</v>
      </c>
      <c r="E23" s="45" t="s">
        <v>93</v>
      </c>
      <c r="F23" s="45"/>
      <c r="G23" s="45"/>
      <c r="H23" s="50">
        <v>5000000</v>
      </c>
      <c r="I23" s="44"/>
      <c r="J23" s="45"/>
      <c r="K23" s="45"/>
      <c r="L23" s="45"/>
      <c r="M23" s="45"/>
      <c r="N23" s="113"/>
      <c r="O23" s="24">
        <v>5000000</v>
      </c>
      <c r="P23" s="74"/>
    </row>
    <row r="24" spans="1:16" s="4" customFormat="1">
      <c r="A24" s="49">
        <v>13</v>
      </c>
      <c r="B24" s="12" t="s">
        <v>44</v>
      </c>
      <c r="C24" s="83" t="s">
        <v>45</v>
      </c>
      <c r="D24" s="13" t="s">
        <v>36</v>
      </c>
      <c r="E24" s="13" t="s">
        <v>94</v>
      </c>
      <c r="F24" s="13"/>
      <c r="G24" s="13"/>
      <c r="H24" s="24">
        <v>7500000</v>
      </c>
      <c r="I24" s="12"/>
      <c r="J24" s="42">
        <v>44088</v>
      </c>
      <c r="K24" s="13"/>
      <c r="L24" s="42">
        <v>44153</v>
      </c>
      <c r="M24" s="13"/>
      <c r="N24" s="114">
        <v>4347938</v>
      </c>
      <c r="O24" s="147">
        <v>4347938</v>
      </c>
      <c r="P24" s="74"/>
    </row>
    <row r="25" spans="1:16" s="4" customFormat="1">
      <c r="A25" s="48">
        <v>14</v>
      </c>
      <c r="B25" s="12" t="s">
        <v>47</v>
      </c>
      <c r="C25" s="83"/>
      <c r="D25" s="13" t="s">
        <v>37</v>
      </c>
      <c r="E25" s="13" t="s">
        <v>94</v>
      </c>
      <c r="F25" s="13"/>
      <c r="G25" s="13"/>
      <c r="H25" s="24">
        <v>4500000</v>
      </c>
      <c r="I25" s="12"/>
      <c r="J25" s="42">
        <v>44070</v>
      </c>
      <c r="K25" s="13"/>
      <c r="L25" s="42">
        <v>44179</v>
      </c>
      <c r="M25" s="13"/>
      <c r="N25" s="114">
        <v>2491000</v>
      </c>
      <c r="O25" s="147">
        <v>2491000</v>
      </c>
      <c r="P25" s="74"/>
    </row>
    <row r="26" spans="1:16" s="4" customFormat="1">
      <c r="A26" s="49">
        <v>15</v>
      </c>
      <c r="B26" s="12"/>
      <c r="C26" s="84" t="s">
        <v>34</v>
      </c>
      <c r="D26" s="13" t="s">
        <v>38</v>
      </c>
      <c r="E26" s="13" t="s">
        <v>95</v>
      </c>
      <c r="F26" s="13"/>
      <c r="G26" s="13"/>
      <c r="H26" s="24">
        <v>5500000</v>
      </c>
      <c r="I26" s="12"/>
      <c r="J26" s="42">
        <v>44088</v>
      </c>
      <c r="K26" s="13"/>
      <c r="L26" s="42">
        <v>44167</v>
      </c>
      <c r="M26" s="13"/>
      <c r="N26" s="114">
        <v>5551325</v>
      </c>
      <c r="O26" s="147">
        <v>5551325</v>
      </c>
      <c r="P26" s="74"/>
    </row>
    <row r="27" spans="1:16" s="4" customFormat="1">
      <c r="A27" s="48">
        <v>16</v>
      </c>
      <c r="B27" s="12"/>
      <c r="C27" s="83" t="s">
        <v>48</v>
      </c>
      <c r="D27" s="13" t="s">
        <v>39</v>
      </c>
      <c r="E27" s="13" t="s">
        <v>95</v>
      </c>
      <c r="F27" s="13"/>
      <c r="G27" s="13"/>
      <c r="H27" s="24">
        <v>4500000</v>
      </c>
      <c r="I27" s="12"/>
      <c r="J27" s="42">
        <v>44081</v>
      </c>
      <c r="K27" s="13"/>
      <c r="L27" s="42">
        <v>44173</v>
      </c>
      <c r="M27" s="13"/>
      <c r="N27" s="114">
        <v>2790000</v>
      </c>
      <c r="O27" s="147">
        <v>2790000</v>
      </c>
      <c r="P27" s="74"/>
    </row>
    <row r="28" spans="1:16" s="4" customFormat="1">
      <c r="A28" s="49">
        <v>17</v>
      </c>
      <c r="B28" s="12" t="s">
        <v>46</v>
      </c>
      <c r="C28" s="84"/>
      <c r="D28" s="13" t="s">
        <v>40</v>
      </c>
      <c r="E28" s="13" t="s">
        <v>94</v>
      </c>
      <c r="F28" s="6"/>
      <c r="G28" s="13"/>
      <c r="H28" s="24">
        <v>2000000</v>
      </c>
      <c r="I28" s="12"/>
      <c r="J28" s="42">
        <v>44066</v>
      </c>
      <c r="K28" s="13"/>
      <c r="L28" s="42">
        <v>44089</v>
      </c>
      <c r="M28" s="13" t="s">
        <v>141</v>
      </c>
      <c r="N28" s="114">
        <v>1430000</v>
      </c>
      <c r="O28" s="24"/>
      <c r="P28" s="74"/>
    </row>
    <row r="29" spans="1:16" s="4" customFormat="1">
      <c r="A29" s="48">
        <v>18</v>
      </c>
      <c r="B29" s="12"/>
      <c r="C29" s="84" t="s">
        <v>34</v>
      </c>
      <c r="D29" s="13" t="s">
        <v>105</v>
      </c>
      <c r="E29" s="13" t="s">
        <v>96</v>
      </c>
      <c r="F29" s="13"/>
      <c r="G29" s="13"/>
      <c r="H29" s="24">
        <v>5000000</v>
      </c>
      <c r="I29" s="12"/>
      <c r="J29" s="13"/>
      <c r="K29" s="13"/>
      <c r="L29" s="13"/>
      <c r="M29" s="13"/>
      <c r="N29" s="114"/>
      <c r="O29" s="24">
        <v>7000000</v>
      </c>
      <c r="P29" s="74"/>
    </row>
    <row r="30" spans="1:16" s="4" customFormat="1" ht="30">
      <c r="A30" s="49">
        <v>19</v>
      </c>
      <c r="B30" s="12" t="s">
        <v>139</v>
      </c>
      <c r="C30" s="84"/>
      <c r="D30" s="13" t="s">
        <v>137</v>
      </c>
      <c r="E30" s="13" t="s">
        <v>95</v>
      </c>
      <c r="F30" s="13" t="s">
        <v>2</v>
      </c>
      <c r="G30" s="13"/>
      <c r="H30" s="24">
        <v>3500000</v>
      </c>
      <c r="I30" s="12"/>
      <c r="J30" s="42">
        <v>44098</v>
      </c>
      <c r="K30" s="13"/>
      <c r="L30" s="42">
        <v>44134</v>
      </c>
      <c r="M30" s="13" t="s">
        <v>144</v>
      </c>
      <c r="N30" s="114">
        <v>3041694.87</v>
      </c>
      <c r="O30" s="24"/>
      <c r="P30" s="74"/>
    </row>
    <row r="31" spans="1:16" s="4" customFormat="1" ht="21">
      <c r="A31" s="48">
        <v>20</v>
      </c>
      <c r="B31" s="12" t="s">
        <v>6</v>
      </c>
      <c r="C31" s="84"/>
      <c r="D31" s="13" t="s">
        <v>113</v>
      </c>
      <c r="E31" s="13" t="s">
        <v>94</v>
      </c>
      <c r="F31" s="13"/>
      <c r="G31" s="13"/>
      <c r="H31" s="25">
        <v>1000000</v>
      </c>
      <c r="I31" s="71" t="s">
        <v>129</v>
      </c>
      <c r="J31" s="13"/>
      <c r="K31" s="13"/>
      <c r="L31" s="13"/>
      <c r="M31" s="13"/>
      <c r="N31" s="114"/>
      <c r="O31" s="24">
        <v>1500000</v>
      </c>
      <c r="P31" s="74"/>
    </row>
    <row r="32" spans="1:16" s="4" customFormat="1">
      <c r="A32" s="49">
        <v>21</v>
      </c>
      <c r="B32" s="12" t="s">
        <v>49</v>
      </c>
      <c r="C32" s="84"/>
      <c r="D32" s="13" t="s">
        <v>123</v>
      </c>
      <c r="E32" s="13" t="s">
        <v>94</v>
      </c>
      <c r="F32" s="13"/>
      <c r="G32" s="13"/>
      <c r="H32" s="24">
        <v>500000</v>
      </c>
      <c r="I32" s="12"/>
      <c r="J32" s="42">
        <v>44088</v>
      </c>
      <c r="K32" s="13"/>
      <c r="L32" s="13"/>
      <c r="M32" s="60" t="s">
        <v>125</v>
      </c>
      <c r="N32" s="114">
        <v>485000</v>
      </c>
      <c r="O32" s="24"/>
      <c r="P32" s="74"/>
    </row>
    <row r="33" spans="1:17" s="4" customFormat="1">
      <c r="A33" s="48">
        <v>22</v>
      </c>
      <c r="B33" s="12" t="s">
        <v>50</v>
      </c>
      <c r="C33" s="84" t="s">
        <v>51</v>
      </c>
      <c r="D33" s="13" t="s">
        <v>41</v>
      </c>
      <c r="E33" s="13" t="s">
        <v>94</v>
      </c>
      <c r="F33" s="6"/>
      <c r="G33" s="13"/>
      <c r="H33" s="24">
        <v>800000</v>
      </c>
      <c r="I33" s="12"/>
      <c r="J33" s="42">
        <v>44057</v>
      </c>
      <c r="K33" s="42"/>
      <c r="L33" s="42">
        <v>44083</v>
      </c>
      <c r="M33" s="60" t="s">
        <v>125</v>
      </c>
      <c r="N33" s="115">
        <v>562000</v>
      </c>
      <c r="O33" s="24"/>
      <c r="P33" s="74"/>
    </row>
    <row r="34" spans="1:17" s="4" customFormat="1" ht="21">
      <c r="A34" s="49">
        <v>23</v>
      </c>
      <c r="B34" s="12" t="s">
        <v>50</v>
      </c>
      <c r="C34" s="84" t="s">
        <v>51</v>
      </c>
      <c r="D34" s="13" t="s">
        <v>42</v>
      </c>
      <c r="E34" s="13" t="s">
        <v>94</v>
      </c>
      <c r="F34" s="13"/>
      <c r="G34" s="13"/>
      <c r="H34" s="24">
        <v>1000000</v>
      </c>
      <c r="I34" s="71" t="s">
        <v>129</v>
      </c>
      <c r="J34" s="13"/>
      <c r="K34" s="13"/>
      <c r="L34" s="13"/>
      <c r="M34" s="13"/>
      <c r="N34" s="114"/>
      <c r="O34" s="24"/>
      <c r="P34" s="74"/>
    </row>
    <row r="35" spans="1:17" s="4" customFormat="1">
      <c r="A35" s="48">
        <v>24</v>
      </c>
      <c r="B35" s="90" t="s">
        <v>50</v>
      </c>
      <c r="C35" s="84" t="s">
        <v>51</v>
      </c>
      <c r="D35" s="13" t="s">
        <v>53</v>
      </c>
      <c r="E35" s="13" t="s">
        <v>94</v>
      </c>
      <c r="F35" s="14"/>
      <c r="G35" s="14"/>
      <c r="H35" s="96">
        <v>1500000</v>
      </c>
      <c r="I35" s="12" t="s">
        <v>58</v>
      </c>
      <c r="J35" s="42">
        <v>44110</v>
      </c>
      <c r="K35" s="13"/>
      <c r="L35" s="42">
        <v>44162</v>
      </c>
      <c r="M35" s="13"/>
      <c r="N35" s="164">
        <v>4143832</v>
      </c>
      <c r="O35" s="24"/>
      <c r="P35" s="74"/>
    </row>
    <row r="36" spans="1:17" s="4" customFormat="1">
      <c r="A36" s="49">
        <v>25</v>
      </c>
      <c r="B36" s="90" t="s">
        <v>54</v>
      </c>
      <c r="C36" s="84" t="s">
        <v>55</v>
      </c>
      <c r="D36" s="13" t="s">
        <v>53</v>
      </c>
      <c r="E36" s="13" t="s">
        <v>94</v>
      </c>
      <c r="F36" s="13"/>
      <c r="G36" s="13"/>
      <c r="H36" s="97">
        <v>3000000</v>
      </c>
      <c r="I36" s="12" t="s">
        <v>58</v>
      </c>
      <c r="J36" s="42">
        <v>44110</v>
      </c>
      <c r="K36" s="13"/>
      <c r="L36" s="42">
        <v>44162</v>
      </c>
      <c r="M36" s="13"/>
      <c r="N36" s="165"/>
      <c r="O36" s="24"/>
      <c r="P36" s="74"/>
    </row>
    <row r="37" spans="1:17" s="4" customFormat="1">
      <c r="A37" s="48">
        <v>26</v>
      </c>
      <c r="B37" s="90" t="s">
        <v>56</v>
      </c>
      <c r="C37" s="84" t="s">
        <v>57</v>
      </c>
      <c r="D37" s="13" t="s">
        <v>53</v>
      </c>
      <c r="E37" s="13" t="s">
        <v>94</v>
      </c>
      <c r="F37" s="13"/>
      <c r="G37" s="13"/>
      <c r="H37" s="97">
        <v>1000000</v>
      </c>
      <c r="I37" s="12" t="s">
        <v>58</v>
      </c>
      <c r="J37" s="42">
        <v>44110</v>
      </c>
      <c r="K37" s="13"/>
      <c r="L37" s="42">
        <v>44162</v>
      </c>
      <c r="M37" s="13"/>
      <c r="N37" s="166"/>
      <c r="O37" s="24"/>
      <c r="P37" s="74"/>
    </row>
    <row r="38" spans="1:17" s="4" customFormat="1" ht="21">
      <c r="A38" s="49">
        <v>27</v>
      </c>
      <c r="B38" s="12"/>
      <c r="C38" s="85" t="s">
        <v>34</v>
      </c>
      <c r="D38" s="14" t="s">
        <v>43</v>
      </c>
      <c r="E38" s="13" t="s">
        <v>94</v>
      </c>
      <c r="F38" s="14"/>
      <c r="G38" s="14"/>
      <c r="H38" s="26">
        <v>1000000</v>
      </c>
      <c r="I38" s="71" t="s">
        <v>129</v>
      </c>
      <c r="J38" s="13"/>
      <c r="K38" s="13"/>
      <c r="L38" s="13"/>
      <c r="M38" s="13"/>
      <c r="N38" s="114"/>
      <c r="O38" s="24"/>
      <c r="P38" s="74"/>
    </row>
    <row r="39" spans="1:17" s="4" customFormat="1" ht="15.75" thickBot="1">
      <c r="A39" s="140">
        <v>28</v>
      </c>
      <c r="B39" s="15" t="s">
        <v>52</v>
      </c>
      <c r="C39" s="86" t="s">
        <v>52</v>
      </c>
      <c r="D39" s="16" t="s">
        <v>53</v>
      </c>
      <c r="E39" s="16" t="s">
        <v>96</v>
      </c>
      <c r="F39" s="16"/>
      <c r="G39" s="16"/>
      <c r="H39" s="27">
        <v>0</v>
      </c>
      <c r="I39" s="15"/>
      <c r="J39" s="62">
        <v>44098</v>
      </c>
      <c r="K39" s="16"/>
      <c r="L39" s="62">
        <v>44153</v>
      </c>
      <c r="M39" s="16"/>
      <c r="N39" s="116"/>
      <c r="O39" s="106"/>
      <c r="P39" s="74"/>
    </row>
    <row r="40" spans="1:17" s="4" customFormat="1" ht="15.75" thickBot="1">
      <c r="A40" s="36"/>
      <c r="H40" s="28">
        <f>SUM(H23:H39)</f>
        <v>47300000</v>
      </c>
      <c r="N40" s="46">
        <f>SUM(N23:N39)</f>
        <v>24842789.870000001</v>
      </c>
      <c r="O40" s="28">
        <f>SUM(O23:O39)</f>
        <v>28680263</v>
      </c>
      <c r="P40" s="74"/>
    </row>
    <row r="41" spans="1:17" s="1" customFormat="1" ht="15.75">
      <c r="A41" s="155" t="s">
        <v>101</v>
      </c>
      <c r="B41" s="156"/>
      <c r="C41" s="157"/>
      <c r="D41" s="157"/>
      <c r="E41" s="157"/>
      <c r="F41" s="157"/>
      <c r="G41" s="157"/>
      <c r="H41" s="158"/>
      <c r="I41" s="161" t="s">
        <v>112</v>
      </c>
      <c r="J41" s="159" t="s">
        <v>111</v>
      </c>
      <c r="K41" s="159"/>
      <c r="L41" s="159"/>
      <c r="M41" s="159"/>
      <c r="N41" s="160"/>
      <c r="O41" s="145"/>
      <c r="P41" s="142"/>
    </row>
    <row r="42" spans="1:17" s="4" customFormat="1" ht="45.75" thickBot="1">
      <c r="A42" s="33" t="s">
        <v>103</v>
      </c>
      <c r="B42" s="33" t="s">
        <v>100</v>
      </c>
      <c r="C42" s="40" t="s">
        <v>99</v>
      </c>
      <c r="D42" s="40" t="s">
        <v>104</v>
      </c>
      <c r="E42" s="40" t="s">
        <v>92</v>
      </c>
      <c r="F42" s="40" t="s">
        <v>98</v>
      </c>
      <c r="G42" s="40" t="s">
        <v>31</v>
      </c>
      <c r="H42" s="41" t="s">
        <v>29</v>
      </c>
      <c r="I42" s="163"/>
      <c r="J42" s="43" t="s">
        <v>106</v>
      </c>
      <c r="K42" s="43" t="s">
        <v>110</v>
      </c>
      <c r="L42" s="43" t="s">
        <v>107</v>
      </c>
      <c r="M42" s="43" t="s">
        <v>108</v>
      </c>
      <c r="N42" s="112" t="s">
        <v>109</v>
      </c>
      <c r="O42" s="146" t="s">
        <v>169</v>
      </c>
      <c r="P42" s="74"/>
    </row>
    <row r="43" spans="1:17" s="4" customFormat="1" ht="15" customHeight="1">
      <c r="A43" s="37">
        <v>29</v>
      </c>
      <c r="B43" s="57" t="s">
        <v>46</v>
      </c>
      <c r="C43" s="31"/>
      <c r="D43" s="31" t="s">
        <v>59</v>
      </c>
      <c r="E43" s="31" t="s">
        <v>117</v>
      </c>
      <c r="F43" s="31" t="s">
        <v>131</v>
      </c>
      <c r="G43" s="59">
        <v>250000</v>
      </c>
      <c r="H43" s="141">
        <f t="shared" ref="H43:H54" si="1">1.21*G43</f>
        <v>302500</v>
      </c>
      <c r="I43" s="44" t="s">
        <v>148</v>
      </c>
      <c r="J43" s="45"/>
      <c r="K43" s="45"/>
      <c r="L43" s="45"/>
      <c r="M43" s="45"/>
      <c r="N43" s="113">
        <v>207000</v>
      </c>
      <c r="O43" s="24"/>
      <c r="P43" s="74"/>
    </row>
    <row r="44" spans="1:17" s="4" customFormat="1" ht="15" customHeight="1">
      <c r="A44" s="38">
        <v>30</v>
      </c>
      <c r="B44" s="58" t="s">
        <v>46</v>
      </c>
      <c r="C44" s="13"/>
      <c r="D44" s="6" t="s">
        <v>60</v>
      </c>
      <c r="E44" s="6" t="s">
        <v>117</v>
      </c>
      <c r="F44" s="13" t="s">
        <v>131</v>
      </c>
      <c r="G44" s="60">
        <v>500000</v>
      </c>
      <c r="H44" s="141">
        <f t="shared" si="1"/>
        <v>605000</v>
      </c>
      <c r="I44" s="30" t="s">
        <v>121</v>
      </c>
      <c r="J44" s="13"/>
      <c r="K44" s="13"/>
      <c r="L44" s="13"/>
      <c r="M44" s="13"/>
      <c r="N44" s="114">
        <v>515004</v>
      </c>
      <c r="O44" s="24"/>
      <c r="P44" s="74"/>
    </row>
    <row r="45" spans="1:17" s="4" customFormat="1">
      <c r="A45" s="37">
        <v>31</v>
      </c>
      <c r="B45" s="58" t="s">
        <v>46</v>
      </c>
      <c r="C45" s="13"/>
      <c r="D45" s="6" t="s">
        <v>138</v>
      </c>
      <c r="E45" s="6" t="s">
        <v>117</v>
      </c>
      <c r="F45" s="13" t="s">
        <v>172</v>
      </c>
      <c r="G45" s="60">
        <v>3900000</v>
      </c>
      <c r="H45" s="24">
        <f t="shared" si="1"/>
        <v>4719000</v>
      </c>
      <c r="I45" s="12"/>
      <c r="J45" s="42">
        <v>44098</v>
      </c>
      <c r="K45" s="42">
        <v>44110</v>
      </c>
      <c r="L45" s="42">
        <v>44124</v>
      </c>
      <c r="M45" s="13" t="s">
        <v>143</v>
      </c>
      <c r="N45" s="117">
        <v>3061779</v>
      </c>
      <c r="O45" s="149"/>
      <c r="P45" s="108"/>
      <c r="Q45" s="98"/>
    </row>
    <row r="46" spans="1:17" s="4" customFormat="1" ht="30">
      <c r="A46" s="38">
        <v>32</v>
      </c>
      <c r="B46" s="58" t="s">
        <v>34</v>
      </c>
      <c r="C46" s="13"/>
      <c r="D46" s="6" t="s">
        <v>61</v>
      </c>
      <c r="E46" s="6" t="s">
        <v>117</v>
      </c>
      <c r="F46" s="13" t="s">
        <v>172</v>
      </c>
      <c r="G46" s="60">
        <v>2500000</v>
      </c>
      <c r="H46" s="141">
        <f t="shared" si="1"/>
        <v>3025000</v>
      </c>
      <c r="I46" s="12"/>
      <c r="J46" s="42">
        <v>44092</v>
      </c>
      <c r="K46" s="42">
        <v>44076</v>
      </c>
      <c r="L46" s="42">
        <v>44106</v>
      </c>
      <c r="M46" s="13" t="s">
        <v>167</v>
      </c>
      <c r="N46" s="117">
        <v>2365930</v>
      </c>
      <c r="O46" s="149"/>
      <c r="P46" s="108"/>
    </row>
    <row r="47" spans="1:17" s="4" customFormat="1" ht="45">
      <c r="A47" s="37">
        <v>33</v>
      </c>
      <c r="B47" s="58" t="s">
        <v>56</v>
      </c>
      <c r="C47" s="13" t="s">
        <v>57</v>
      </c>
      <c r="D47" s="6" t="s">
        <v>62</v>
      </c>
      <c r="E47" s="6" t="s">
        <v>119</v>
      </c>
      <c r="F47" s="13" t="s">
        <v>134</v>
      </c>
      <c r="G47" s="60">
        <v>723000</v>
      </c>
      <c r="H47" s="24">
        <f t="shared" si="1"/>
        <v>874830</v>
      </c>
      <c r="I47" s="12" t="s">
        <v>145</v>
      </c>
      <c r="J47" s="42">
        <v>44090</v>
      </c>
      <c r="K47" s="42">
        <v>44095</v>
      </c>
      <c r="L47" s="42">
        <v>44104</v>
      </c>
      <c r="M47" s="13" t="s">
        <v>146</v>
      </c>
      <c r="N47" s="118">
        <v>557015</v>
      </c>
      <c r="O47" s="150"/>
      <c r="P47" s="108"/>
    </row>
    <row r="48" spans="1:17" s="4" customFormat="1" ht="45">
      <c r="A48" s="38">
        <v>34</v>
      </c>
      <c r="B48" s="58" t="s">
        <v>64</v>
      </c>
      <c r="C48" s="13" t="s">
        <v>63</v>
      </c>
      <c r="D48" s="6" t="s">
        <v>65</v>
      </c>
      <c r="E48" s="6" t="s">
        <v>119</v>
      </c>
      <c r="F48" s="13" t="s">
        <v>172</v>
      </c>
      <c r="G48" s="60">
        <v>1530000</v>
      </c>
      <c r="H48" s="24">
        <f t="shared" si="1"/>
        <v>1851300</v>
      </c>
      <c r="I48" s="12" t="s">
        <v>145</v>
      </c>
      <c r="J48" s="42">
        <v>44090</v>
      </c>
      <c r="K48" s="42">
        <v>44095</v>
      </c>
      <c r="L48" s="42">
        <v>44104</v>
      </c>
      <c r="M48" s="13" t="s">
        <v>146</v>
      </c>
      <c r="N48" s="119">
        <v>766076</v>
      </c>
      <c r="O48" s="151"/>
      <c r="P48" s="74"/>
    </row>
    <row r="49" spans="1:17" s="4" customFormat="1" ht="45">
      <c r="A49" s="37">
        <v>35</v>
      </c>
      <c r="B49" s="58" t="s">
        <v>66</v>
      </c>
      <c r="C49" s="13"/>
      <c r="D49" s="6" t="s">
        <v>65</v>
      </c>
      <c r="E49" s="6" t="s">
        <v>120</v>
      </c>
      <c r="F49" s="13" t="s">
        <v>172</v>
      </c>
      <c r="G49" s="60">
        <v>1135000</v>
      </c>
      <c r="H49" s="24">
        <f t="shared" si="1"/>
        <v>1373350</v>
      </c>
      <c r="I49" s="12" t="s">
        <v>145</v>
      </c>
      <c r="J49" s="42">
        <v>44090</v>
      </c>
      <c r="K49" s="42">
        <v>44095</v>
      </c>
      <c r="L49" s="42">
        <v>44104</v>
      </c>
      <c r="M49" s="13" t="s">
        <v>146</v>
      </c>
      <c r="N49" s="119">
        <v>885786</v>
      </c>
      <c r="O49" s="151"/>
      <c r="P49" s="74"/>
    </row>
    <row r="50" spans="1:17" s="4" customFormat="1" ht="45">
      <c r="A50" s="38">
        <v>36</v>
      </c>
      <c r="B50" s="58" t="s">
        <v>67</v>
      </c>
      <c r="C50" s="13"/>
      <c r="D50" s="6" t="s">
        <v>65</v>
      </c>
      <c r="E50" s="6" t="s">
        <v>120</v>
      </c>
      <c r="F50" s="13" t="s">
        <v>172</v>
      </c>
      <c r="G50" s="60">
        <v>975000</v>
      </c>
      <c r="H50" s="24">
        <f t="shared" si="1"/>
        <v>1179750</v>
      </c>
      <c r="I50" s="12" t="s">
        <v>145</v>
      </c>
      <c r="J50" s="42">
        <v>44090</v>
      </c>
      <c r="K50" s="42">
        <v>44095</v>
      </c>
      <c r="L50" s="42">
        <v>44104</v>
      </c>
      <c r="M50" s="13" t="s">
        <v>146</v>
      </c>
      <c r="N50" s="119">
        <v>788982</v>
      </c>
      <c r="O50" s="151"/>
      <c r="P50" s="74"/>
    </row>
    <row r="51" spans="1:17" s="4" customFormat="1" ht="30">
      <c r="A51" s="37">
        <v>37</v>
      </c>
      <c r="B51" s="17" t="s">
        <v>68</v>
      </c>
      <c r="C51" s="6" t="s">
        <v>68</v>
      </c>
      <c r="D51" s="6" t="s">
        <v>69</v>
      </c>
      <c r="E51" s="6" t="s">
        <v>118</v>
      </c>
      <c r="F51" s="13" t="s">
        <v>134</v>
      </c>
      <c r="G51" s="60">
        <v>420000</v>
      </c>
      <c r="H51" s="141">
        <f t="shared" si="1"/>
        <v>508200</v>
      </c>
      <c r="I51" s="12" t="s">
        <v>147</v>
      </c>
      <c r="J51" s="42">
        <v>44124</v>
      </c>
      <c r="K51" s="42">
        <v>44127</v>
      </c>
      <c r="L51" s="42">
        <v>44145</v>
      </c>
      <c r="M51" s="13" t="s">
        <v>166</v>
      </c>
      <c r="N51" s="120">
        <v>500000</v>
      </c>
      <c r="O51" s="152"/>
      <c r="P51" s="108"/>
    </row>
    <row r="52" spans="1:17" s="4" customFormat="1" ht="30">
      <c r="A52" s="38">
        <v>38</v>
      </c>
      <c r="B52" s="17" t="s">
        <v>68</v>
      </c>
      <c r="C52" s="6" t="s">
        <v>68</v>
      </c>
      <c r="D52" s="6" t="s">
        <v>70</v>
      </c>
      <c r="E52" s="6" t="s">
        <v>118</v>
      </c>
      <c r="F52" s="13" t="s">
        <v>134</v>
      </c>
      <c r="G52" s="60">
        <v>350000</v>
      </c>
      <c r="H52" s="141">
        <f t="shared" si="1"/>
        <v>423500</v>
      </c>
      <c r="I52" s="12" t="s">
        <v>147</v>
      </c>
      <c r="J52" s="42">
        <v>44124</v>
      </c>
      <c r="K52" s="42">
        <v>44127</v>
      </c>
      <c r="L52" s="42">
        <v>44145</v>
      </c>
      <c r="M52" s="13"/>
      <c r="N52" s="121">
        <v>1240008</v>
      </c>
      <c r="O52" s="149"/>
      <c r="P52" s="108"/>
    </row>
    <row r="53" spans="1:17" s="4" customFormat="1" ht="15" customHeight="1">
      <c r="A53" s="37">
        <v>39</v>
      </c>
      <c r="B53" s="17" t="s">
        <v>68</v>
      </c>
      <c r="C53" s="6" t="s">
        <v>68</v>
      </c>
      <c r="D53" s="6" t="s">
        <v>71</v>
      </c>
      <c r="E53" s="6" t="s">
        <v>118</v>
      </c>
      <c r="F53" s="13" t="s">
        <v>131</v>
      </c>
      <c r="G53" s="60">
        <v>499925</v>
      </c>
      <c r="H53" s="24">
        <f t="shared" si="1"/>
        <v>604909.25</v>
      </c>
      <c r="I53" s="12"/>
      <c r="J53" s="42">
        <v>44035</v>
      </c>
      <c r="K53" s="42">
        <v>44040</v>
      </c>
      <c r="L53" s="42">
        <v>44054</v>
      </c>
      <c r="M53" s="13" t="s">
        <v>122</v>
      </c>
      <c r="N53" s="114">
        <v>499925</v>
      </c>
      <c r="O53" s="24"/>
      <c r="P53" s="74"/>
    </row>
    <row r="54" spans="1:17" s="4" customFormat="1" ht="30" customHeight="1">
      <c r="A54" s="38">
        <v>40</v>
      </c>
      <c r="B54" s="17" t="s">
        <v>72</v>
      </c>
      <c r="C54" s="6" t="s">
        <v>72</v>
      </c>
      <c r="D54" s="6" t="s">
        <v>73</v>
      </c>
      <c r="E54" s="6" t="s">
        <v>118</v>
      </c>
      <c r="F54" s="13" t="s">
        <v>134</v>
      </c>
      <c r="G54" s="60">
        <v>415000</v>
      </c>
      <c r="H54" s="24">
        <f t="shared" si="1"/>
        <v>502150</v>
      </c>
      <c r="I54" s="30" t="s">
        <v>121</v>
      </c>
      <c r="J54" s="13"/>
      <c r="K54" s="13"/>
      <c r="L54" s="13"/>
      <c r="M54" s="13"/>
      <c r="N54" s="114">
        <f>257622+279431</f>
        <v>537053</v>
      </c>
      <c r="O54" s="24"/>
      <c r="P54" s="74"/>
    </row>
    <row r="55" spans="1:17" s="4" customFormat="1" ht="21">
      <c r="A55" s="37">
        <v>41</v>
      </c>
      <c r="B55" s="17" t="s">
        <v>34</v>
      </c>
      <c r="C55" s="6" t="s">
        <v>34</v>
      </c>
      <c r="D55" s="6" t="s">
        <v>74</v>
      </c>
      <c r="E55" s="6" t="s">
        <v>119</v>
      </c>
      <c r="F55" s="13"/>
      <c r="G55" s="60">
        <v>415000</v>
      </c>
      <c r="H55" s="24">
        <f t="shared" ref="H55" si="2">1.21*G55</f>
        <v>502150</v>
      </c>
      <c r="I55" s="71" t="s">
        <v>129</v>
      </c>
      <c r="J55" s="13"/>
      <c r="K55" s="13"/>
      <c r="L55" s="13"/>
      <c r="M55" s="13"/>
      <c r="N55" s="114"/>
      <c r="O55" s="24"/>
      <c r="P55" s="74"/>
    </row>
    <row r="56" spans="1:17" s="4" customFormat="1">
      <c r="A56" s="38">
        <v>42</v>
      </c>
      <c r="B56" s="17" t="s">
        <v>75</v>
      </c>
      <c r="C56" s="13"/>
      <c r="D56" s="6" t="s">
        <v>79</v>
      </c>
      <c r="E56" s="13" t="s">
        <v>94</v>
      </c>
      <c r="F56" s="13"/>
      <c r="G56" s="60">
        <v>826500</v>
      </c>
      <c r="H56" s="25">
        <f t="shared" ref="H56:H60" si="3">1.21*G56</f>
        <v>1000065</v>
      </c>
      <c r="I56" s="12"/>
      <c r="J56" s="42">
        <v>44081</v>
      </c>
      <c r="K56" s="13"/>
      <c r="L56" s="42">
        <v>44131</v>
      </c>
      <c r="M56" s="13" t="s">
        <v>141</v>
      </c>
      <c r="N56" s="114">
        <v>304864</v>
      </c>
      <c r="O56" s="24"/>
      <c r="P56" s="74"/>
    </row>
    <row r="57" spans="1:17" s="4" customFormat="1">
      <c r="A57" s="37">
        <v>43</v>
      </c>
      <c r="B57" s="17" t="s">
        <v>44</v>
      </c>
      <c r="C57" s="13"/>
      <c r="D57" s="6" t="s">
        <v>79</v>
      </c>
      <c r="E57" s="13" t="s">
        <v>94</v>
      </c>
      <c r="F57" s="13"/>
      <c r="G57" s="60">
        <v>826500</v>
      </c>
      <c r="H57" s="25">
        <f t="shared" si="3"/>
        <v>1000065</v>
      </c>
      <c r="I57" s="12"/>
      <c r="J57" s="42">
        <v>44081</v>
      </c>
      <c r="K57" s="13"/>
      <c r="L57" s="42">
        <v>44131</v>
      </c>
      <c r="M57" s="13" t="s">
        <v>141</v>
      </c>
      <c r="N57" s="114">
        <v>279785</v>
      </c>
      <c r="O57" s="24"/>
      <c r="P57" s="74"/>
    </row>
    <row r="58" spans="1:17" s="4" customFormat="1">
      <c r="A58" s="38">
        <v>44</v>
      </c>
      <c r="B58" s="17" t="s">
        <v>76</v>
      </c>
      <c r="C58" s="13"/>
      <c r="D58" s="6" t="s">
        <v>79</v>
      </c>
      <c r="E58" s="13" t="s">
        <v>94</v>
      </c>
      <c r="F58" s="13"/>
      <c r="G58" s="60">
        <v>826500</v>
      </c>
      <c r="H58" s="25">
        <f t="shared" si="3"/>
        <v>1000065</v>
      </c>
      <c r="I58" s="12"/>
      <c r="J58" s="42">
        <v>44081</v>
      </c>
      <c r="K58" s="13"/>
      <c r="L58" s="42">
        <v>44131</v>
      </c>
      <c r="M58" s="13" t="s">
        <v>141</v>
      </c>
      <c r="N58" s="114">
        <v>344415</v>
      </c>
      <c r="O58" s="24"/>
      <c r="P58" s="74"/>
    </row>
    <row r="59" spans="1:17" s="4" customFormat="1">
      <c r="A59" s="37">
        <v>45</v>
      </c>
      <c r="B59" s="17" t="s">
        <v>77</v>
      </c>
      <c r="C59" s="13"/>
      <c r="D59" s="6" t="s">
        <v>80</v>
      </c>
      <c r="E59" s="13" t="s">
        <v>94</v>
      </c>
      <c r="F59" s="13"/>
      <c r="G59" s="60">
        <v>1652000</v>
      </c>
      <c r="H59" s="25">
        <f t="shared" si="3"/>
        <v>1998920</v>
      </c>
      <c r="I59" s="12"/>
      <c r="J59" s="42">
        <v>44081</v>
      </c>
      <c r="K59" s="13"/>
      <c r="L59" s="42">
        <v>44131</v>
      </c>
      <c r="M59" s="13" t="s">
        <v>141</v>
      </c>
      <c r="N59" s="114">
        <v>554510</v>
      </c>
      <c r="O59" s="24"/>
      <c r="P59" s="74"/>
      <c r="Q59" s="81"/>
    </row>
    <row r="60" spans="1:17" s="4" customFormat="1" ht="15.75" thickBot="1">
      <c r="A60" s="104">
        <v>46</v>
      </c>
      <c r="B60" s="18" t="s">
        <v>78</v>
      </c>
      <c r="C60" s="16"/>
      <c r="D60" s="9" t="s">
        <v>79</v>
      </c>
      <c r="E60" s="13" t="s">
        <v>94</v>
      </c>
      <c r="F60" s="16"/>
      <c r="G60" s="61">
        <v>826500</v>
      </c>
      <c r="H60" s="27">
        <f t="shared" si="3"/>
        <v>1000065</v>
      </c>
      <c r="I60" s="15"/>
      <c r="J60" s="62">
        <v>44081</v>
      </c>
      <c r="K60" s="16"/>
      <c r="L60" s="62">
        <v>44131</v>
      </c>
      <c r="M60" s="16" t="s">
        <v>141</v>
      </c>
      <c r="N60" s="116">
        <v>346736</v>
      </c>
      <c r="O60" s="106"/>
      <c r="P60" s="74"/>
    </row>
    <row r="61" spans="1:17" s="4" customFormat="1" ht="15.75" thickBot="1">
      <c r="A61" s="36"/>
      <c r="G61" s="28">
        <f>SUM(G43:G60)</f>
        <v>18570925</v>
      </c>
      <c r="H61" s="28">
        <f>SUM(H43:H60)</f>
        <v>22470819.25</v>
      </c>
      <c r="N61" s="28">
        <f>SUM(N43:N60)</f>
        <v>13754868</v>
      </c>
      <c r="O61" s="28">
        <f>SUM(O43:O60)</f>
        <v>0</v>
      </c>
      <c r="P61" s="143"/>
    </row>
    <row r="62" spans="1:17" s="1" customFormat="1" ht="15.75">
      <c r="A62" s="155" t="s">
        <v>102</v>
      </c>
      <c r="B62" s="156"/>
      <c r="C62" s="157"/>
      <c r="D62" s="157"/>
      <c r="E62" s="157"/>
      <c r="F62" s="157"/>
      <c r="G62" s="157"/>
      <c r="H62" s="158"/>
      <c r="I62" s="161" t="s">
        <v>112</v>
      </c>
      <c r="J62" s="159" t="s">
        <v>111</v>
      </c>
      <c r="K62" s="159"/>
      <c r="L62" s="159"/>
      <c r="M62" s="159"/>
      <c r="N62" s="160"/>
      <c r="O62" s="145"/>
      <c r="P62" s="142"/>
    </row>
    <row r="63" spans="1:17" s="4" customFormat="1" ht="45.75" thickBot="1">
      <c r="A63" s="33" t="s">
        <v>103</v>
      </c>
      <c r="B63" s="33" t="s">
        <v>100</v>
      </c>
      <c r="C63" s="40" t="s">
        <v>99</v>
      </c>
      <c r="D63" s="40" t="s">
        <v>104</v>
      </c>
      <c r="E63" s="40" t="s">
        <v>92</v>
      </c>
      <c r="F63" s="40" t="s">
        <v>98</v>
      </c>
      <c r="G63" s="40" t="s">
        <v>31</v>
      </c>
      <c r="H63" s="41" t="s">
        <v>29</v>
      </c>
      <c r="I63" s="163"/>
      <c r="J63" s="43" t="s">
        <v>106</v>
      </c>
      <c r="K63" s="43" t="s">
        <v>110</v>
      </c>
      <c r="L63" s="43" t="s">
        <v>107</v>
      </c>
      <c r="M63" s="43" t="s">
        <v>108</v>
      </c>
      <c r="N63" s="112" t="s">
        <v>109</v>
      </c>
      <c r="O63" s="146" t="s">
        <v>169</v>
      </c>
      <c r="P63" s="74"/>
    </row>
    <row r="64" spans="1:17" s="4" customFormat="1">
      <c r="A64" s="99">
        <v>47</v>
      </c>
      <c r="B64" s="44" t="s">
        <v>34</v>
      </c>
      <c r="C64" s="45"/>
      <c r="D64" s="100" t="s">
        <v>81</v>
      </c>
      <c r="E64" s="45" t="s">
        <v>132</v>
      </c>
      <c r="F64" s="45"/>
      <c r="G64" s="45"/>
      <c r="H64" s="101">
        <v>2900000</v>
      </c>
      <c r="I64" s="52" t="s">
        <v>114</v>
      </c>
      <c r="J64" s="51">
        <v>44046</v>
      </c>
      <c r="K64" s="45"/>
      <c r="L64" s="45"/>
      <c r="M64" s="6" t="s">
        <v>133</v>
      </c>
      <c r="N64" s="122">
        <v>2049100</v>
      </c>
      <c r="O64" s="102"/>
      <c r="P64" s="74"/>
    </row>
    <row r="65" spans="1:19" s="74" customFormat="1">
      <c r="A65" s="73">
        <v>48</v>
      </c>
      <c r="B65" s="17" t="s">
        <v>34</v>
      </c>
      <c r="C65" s="6"/>
      <c r="D65" s="7" t="s">
        <v>82</v>
      </c>
      <c r="E65" s="31" t="s">
        <v>132</v>
      </c>
      <c r="F65" s="6"/>
      <c r="G65" s="6"/>
      <c r="H65" s="102">
        <v>150000</v>
      </c>
      <c r="I65" s="77" t="s">
        <v>115</v>
      </c>
      <c r="J65" s="6"/>
      <c r="K65" s="6"/>
      <c r="L65" s="6"/>
      <c r="M65" s="6" t="s">
        <v>133</v>
      </c>
      <c r="N65" s="122">
        <v>28350</v>
      </c>
      <c r="O65" s="102"/>
    </row>
    <row r="66" spans="1:19" s="74" customFormat="1">
      <c r="A66" s="75">
        <v>49</v>
      </c>
      <c r="B66" s="17" t="s">
        <v>34</v>
      </c>
      <c r="C66" s="6"/>
      <c r="D66" s="76" t="s">
        <v>97</v>
      </c>
      <c r="E66" s="31" t="s">
        <v>132</v>
      </c>
      <c r="F66" s="6"/>
      <c r="G66" s="6"/>
      <c r="H66" s="102">
        <v>100000</v>
      </c>
      <c r="I66" s="77" t="s">
        <v>115</v>
      </c>
      <c r="J66" s="6"/>
      <c r="K66" s="6"/>
      <c r="L66" s="6"/>
      <c r="M66" s="6" t="s">
        <v>133</v>
      </c>
      <c r="N66" s="122">
        <v>57177</v>
      </c>
      <c r="O66" s="102"/>
    </row>
    <row r="67" spans="1:19" s="74" customFormat="1">
      <c r="A67" s="73">
        <v>50</v>
      </c>
      <c r="B67" s="17" t="s">
        <v>34</v>
      </c>
      <c r="C67" s="6"/>
      <c r="D67" s="76" t="s">
        <v>83</v>
      </c>
      <c r="E67" s="31" t="s">
        <v>132</v>
      </c>
      <c r="F67" s="6"/>
      <c r="G67" s="6"/>
      <c r="H67" s="102">
        <v>100000</v>
      </c>
      <c r="I67" s="77" t="s">
        <v>115</v>
      </c>
      <c r="J67" s="6"/>
      <c r="K67" s="6"/>
      <c r="L67" s="6"/>
      <c r="M67" s="6" t="s">
        <v>133</v>
      </c>
      <c r="N67" s="122">
        <v>39500</v>
      </c>
      <c r="O67" s="102"/>
    </row>
    <row r="68" spans="1:19" s="4" customFormat="1">
      <c r="A68" s="37">
        <v>51</v>
      </c>
      <c r="B68" s="12" t="s">
        <v>34</v>
      </c>
      <c r="C68" s="13"/>
      <c r="D68" s="2" t="s">
        <v>84</v>
      </c>
      <c r="E68" s="6" t="s">
        <v>132</v>
      </c>
      <c r="F68" s="13"/>
      <c r="G68" s="13"/>
      <c r="H68" s="24">
        <v>1350000</v>
      </c>
      <c r="I68" s="56" t="s">
        <v>116</v>
      </c>
      <c r="J68" s="42">
        <v>44148</v>
      </c>
      <c r="K68" s="13"/>
      <c r="L68" s="42">
        <v>44179</v>
      </c>
      <c r="M68" s="13" t="s">
        <v>168</v>
      </c>
      <c r="N68" s="114">
        <v>458568</v>
      </c>
      <c r="O68" s="147">
        <v>458568</v>
      </c>
      <c r="P68" s="74"/>
    </row>
    <row r="69" spans="1:19" s="4" customFormat="1" ht="36.75">
      <c r="A69" s="38">
        <v>52</v>
      </c>
      <c r="B69" s="12" t="s">
        <v>34</v>
      </c>
      <c r="C69" s="13"/>
      <c r="D69" s="2" t="s">
        <v>85</v>
      </c>
      <c r="E69" s="31" t="s">
        <v>132</v>
      </c>
      <c r="F69" s="13"/>
      <c r="G69" s="13"/>
      <c r="H69" s="24">
        <v>1000000</v>
      </c>
      <c r="I69" s="78" t="s">
        <v>140</v>
      </c>
      <c r="J69" s="13"/>
      <c r="K69" s="13"/>
      <c r="L69" s="13"/>
      <c r="M69" s="13"/>
      <c r="N69" s="114">
        <v>428565</v>
      </c>
      <c r="O69" s="24"/>
      <c r="P69" s="74"/>
    </row>
    <row r="70" spans="1:19" s="4" customFormat="1" ht="21">
      <c r="A70" s="64">
        <v>53</v>
      </c>
      <c r="B70" s="65" t="s">
        <v>0</v>
      </c>
      <c r="C70" s="66" t="s">
        <v>33</v>
      </c>
      <c r="D70" s="67" t="s">
        <v>1</v>
      </c>
      <c r="E70" s="67"/>
      <c r="F70" s="66" t="s">
        <v>2</v>
      </c>
      <c r="G70" s="68">
        <v>1560000</v>
      </c>
      <c r="H70" s="103">
        <v>1887600</v>
      </c>
      <c r="I70" s="71" t="s">
        <v>129</v>
      </c>
      <c r="J70" s="69">
        <v>44047</v>
      </c>
      <c r="K70" s="70"/>
      <c r="L70" s="70"/>
      <c r="M70" s="70"/>
      <c r="N70" s="123" t="s">
        <v>129</v>
      </c>
      <c r="O70" s="153"/>
      <c r="P70" s="74"/>
    </row>
    <row r="71" spans="1:19" s="4" customFormat="1" ht="30">
      <c r="A71" s="38">
        <v>54</v>
      </c>
      <c r="B71" s="12" t="s">
        <v>34</v>
      </c>
      <c r="C71" s="13"/>
      <c r="D71" s="2" t="s">
        <v>87</v>
      </c>
      <c r="E71" s="31" t="s">
        <v>132</v>
      </c>
      <c r="F71" s="13"/>
      <c r="G71" s="13"/>
      <c r="H71" s="24">
        <v>500000</v>
      </c>
      <c r="I71" s="54" t="s">
        <v>115</v>
      </c>
      <c r="J71" s="13"/>
      <c r="K71" s="13"/>
      <c r="L71" s="13"/>
      <c r="M71" s="13"/>
      <c r="N71" s="114">
        <v>506017</v>
      </c>
      <c r="O71" s="24"/>
      <c r="P71" s="74"/>
    </row>
    <row r="72" spans="1:19" s="4" customFormat="1">
      <c r="A72" s="37">
        <v>55</v>
      </c>
      <c r="B72" s="12" t="s">
        <v>34</v>
      </c>
      <c r="C72" s="13"/>
      <c r="D72" s="2" t="s">
        <v>88</v>
      </c>
      <c r="E72" s="31" t="s">
        <v>132</v>
      </c>
      <c r="F72" s="6"/>
      <c r="G72" s="13"/>
      <c r="H72" s="24">
        <v>200000</v>
      </c>
      <c r="I72" s="54" t="s">
        <v>115</v>
      </c>
      <c r="J72" s="13"/>
      <c r="K72" s="13"/>
      <c r="L72" s="13"/>
      <c r="M72" s="13"/>
      <c r="N72" s="114">
        <v>78227</v>
      </c>
      <c r="O72" s="24"/>
      <c r="P72" s="74"/>
    </row>
    <row r="73" spans="1:19" s="4" customFormat="1">
      <c r="A73" s="38">
        <v>56</v>
      </c>
      <c r="B73" s="12" t="s">
        <v>34</v>
      </c>
      <c r="C73" s="13"/>
      <c r="D73" s="2" t="s">
        <v>89</v>
      </c>
      <c r="E73" s="31" t="s">
        <v>132</v>
      </c>
      <c r="F73" s="6"/>
      <c r="G73" s="13"/>
      <c r="H73" s="24">
        <v>150000</v>
      </c>
      <c r="I73" s="55" t="s">
        <v>131</v>
      </c>
      <c r="J73" s="13"/>
      <c r="K73" s="13"/>
      <c r="L73" s="13"/>
      <c r="M73" s="13"/>
      <c r="N73" s="114">
        <v>255530</v>
      </c>
      <c r="O73" s="24"/>
      <c r="P73" s="74"/>
    </row>
    <row r="74" spans="1:19" s="4" customFormat="1">
      <c r="A74" s="37">
        <v>57</v>
      </c>
      <c r="B74" s="12" t="s">
        <v>52</v>
      </c>
      <c r="C74" s="13" t="s">
        <v>52</v>
      </c>
      <c r="D74" s="19" t="s">
        <v>53</v>
      </c>
      <c r="E74" s="13" t="s">
        <v>96</v>
      </c>
      <c r="F74" s="13"/>
      <c r="G74" s="13"/>
      <c r="H74" s="25">
        <v>3000000</v>
      </c>
      <c r="I74" s="54"/>
      <c r="J74" s="42">
        <v>44098</v>
      </c>
      <c r="K74" s="13"/>
      <c r="L74" s="42">
        <v>44153</v>
      </c>
      <c r="M74" s="13"/>
      <c r="N74" s="114">
        <v>1683818</v>
      </c>
      <c r="O74" s="24"/>
      <c r="P74" s="74"/>
    </row>
    <row r="75" spans="1:19" s="4" customFormat="1" ht="15.75" thickBot="1">
      <c r="A75" s="104">
        <v>58</v>
      </c>
      <c r="B75" s="15" t="s">
        <v>34</v>
      </c>
      <c r="C75" s="16"/>
      <c r="D75" s="3" t="s">
        <v>90</v>
      </c>
      <c r="E75" s="105" t="s">
        <v>132</v>
      </c>
      <c r="F75" s="9"/>
      <c r="G75" s="16"/>
      <c r="H75" s="106">
        <v>200000</v>
      </c>
      <c r="I75" s="53" t="s">
        <v>131</v>
      </c>
      <c r="J75" s="16"/>
      <c r="K75" s="16"/>
      <c r="L75" s="16"/>
      <c r="M75" s="72" t="s">
        <v>130</v>
      </c>
      <c r="N75" s="116">
        <v>181374</v>
      </c>
      <c r="O75" s="106"/>
      <c r="P75" s="74"/>
    </row>
    <row r="76" spans="1:19">
      <c r="H76" s="29">
        <f>SUM(H64:H75)</f>
        <v>11537600</v>
      </c>
      <c r="N76" s="29">
        <f>SUM(N64:N75)</f>
        <v>5766226</v>
      </c>
      <c r="O76" s="29">
        <f>SUM(O64:O75)</f>
        <v>458568</v>
      </c>
    </row>
    <row r="77" spans="1:19" ht="15.75" thickBot="1"/>
    <row r="78" spans="1:19" s="20" customFormat="1" ht="15.75" thickBot="1">
      <c r="A78" s="39"/>
      <c r="D78" s="21" t="s">
        <v>91</v>
      </c>
      <c r="E78" s="21"/>
      <c r="H78" s="29">
        <f>+H76+H61+H40+H20</f>
        <v>95840394.099999994</v>
      </c>
      <c r="N78" s="63">
        <f>+N76+N61+N40+N20</f>
        <v>53443835.450000003</v>
      </c>
      <c r="O78" s="144">
        <f>+O76+O61+O40+O20</f>
        <v>33462922.18</v>
      </c>
      <c r="P78" s="129" t="s">
        <v>171</v>
      </c>
      <c r="Q78" s="130"/>
      <c r="R78" s="130"/>
      <c r="S78" s="131"/>
    </row>
    <row r="79" spans="1:19" ht="15.75" thickBot="1"/>
    <row r="80" spans="1:19" ht="15.75" thickBot="1">
      <c r="J80" s="79"/>
      <c r="O80" s="154">
        <f>O4+O8+O13+O18+O19+O24+O25+O26+O27+O68</f>
        <v>19962922.18</v>
      </c>
      <c r="P80" s="127" t="s">
        <v>170</v>
      </c>
      <c r="Q80" s="128"/>
    </row>
  </sheetData>
  <mergeCells count="13">
    <mergeCell ref="A2:H2"/>
    <mergeCell ref="A21:H21"/>
    <mergeCell ref="A41:H41"/>
    <mergeCell ref="A62:H62"/>
    <mergeCell ref="J2:N2"/>
    <mergeCell ref="I2:I3"/>
    <mergeCell ref="I21:I22"/>
    <mergeCell ref="J21:N21"/>
    <mergeCell ref="I41:I42"/>
    <mergeCell ref="J41:N41"/>
    <mergeCell ref="I62:I63"/>
    <mergeCell ref="J62:N62"/>
    <mergeCell ref="N35:N37"/>
  </mergeCells>
  <pageMargins left="0.23622047244094491" right="0.31496062992125984" top="0.31496062992125984" bottom="0.31496062992125984" header="0.31496062992125984" footer="0.31496062992125984"/>
  <pageSetup paperSize="8" scale="4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45511</dc:creator>
  <cp:lastModifiedBy>Uživatel systému Windows</cp:lastModifiedBy>
  <cp:lastPrinted>2020-11-16T13:15:10Z</cp:lastPrinted>
  <dcterms:created xsi:type="dcterms:W3CDTF">2020-07-17T04:54:18Z</dcterms:created>
  <dcterms:modified xsi:type="dcterms:W3CDTF">2021-03-22T07:25:46Z</dcterms:modified>
</cp:coreProperties>
</file>