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19320" windowHeight="12210"/>
  </bookViews>
  <sheets>
    <sheet name="REKAPITULACE CENY" sheetId="21" r:id="rId1"/>
    <sheet name="SKR A FO" sheetId="7" r:id="rId2"/>
    <sheet name="RACKY" sheetId="18" r:id="rId3"/>
    <sheet name="CCTV" sheetId="20" r:id="rId4"/>
  </sheets>
  <definedNames>
    <definedName name="kurz_EU">#REF!</definedName>
    <definedName name="kurz_usd">#REF!</definedName>
    <definedName name="marze_hw">#REF!</definedName>
    <definedName name="marze_sluzby">#REF!</definedName>
    <definedName name="marze_sw">#REF!</definedName>
    <definedName name="_xlnm.Print_Area" localSheetId="3">CCTV!$A$1:$J$37</definedName>
    <definedName name="_xlnm.Print_Area" localSheetId="2">RACKY!$A$1:$K$66</definedName>
    <definedName name="_xlnm.Print_Area" localSheetId="1">'SKR A FO'!$A$1:$J$102</definedName>
  </definedNames>
  <calcPr calcId="114210"/>
</workbook>
</file>

<file path=xl/calcChain.xml><?xml version="1.0" encoding="utf-8"?>
<calcChain xmlns="http://schemas.openxmlformats.org/spreadsheetml/2006/main">
  <c r="I60" i="18"/>
  <c r="I61"/>
  <c r="I62"/>
  <c r="I63"/>
  <c r="I64"/>
  <c r="I65"/>
  <c r="K5"/>
  <c r="K6"/>
  <c r="K7"/>
  <c r="K8"/>
  <c r="K9"/>
  <c r="K10"/>
  <c r="K11"/>
  <c r="K12"/>
  <c r="K13"/>
  <c r="K14"/>
  <c r="K15"/>
  <c r="K16"/>
  <c r="K17"/>
  <c r="K18"/>
  <c r="K20"/>
  <c r="K21"/>
  <c r="K22"/>
  <c r="K23"/>
  <c r="K24"/>
  <c r="K25"/>
  <c r="K26"/>
  <c r="K27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8"/>
  <c r="K49"/>
  <c r="K50"/>
  <c r="K51"/>
  <c r="K52"/>
  <c r="K53"/>
  <c r="K65"/>
  <c r="K64"/>
  <c r="K63"/>
  <c r="K62"/>
  <c r="K61"/>
  <c r="K60"/>
  <c r="I59"/>
  <c r="K59"/>
  <c r="I57"/>
  <c r="K57"/>
  <c r="K56"/>
  <c r="K55"/>
  <c r="G5" i="20"/>
  <c r="I5"/>
  <c r="J5"/>
  <c r="G7"/>
  <c r="I7"/>
  <c r="J7"/>
  <c r="G8"/>
  <c r="I8"/>
  <c r="J8"/>
  <c r="G10"/>
  <c r="I10"/>
  <c r="J10"/>
  <c r="G12"/>
  <c r="I12"/>
  <c r="J12"/>
  <c r="G13"/>
  <c r="I13"/>
  <c r="J13"/>
  <c r="G15"/>
  <c r="I15"/>
  <c r="J15"/>
  <c r="G16"/>
  <c r="J16"/>
  <c r="G20"/>
  <c r="I20"/>
  <c r="J20"/>
  <c r="G22"/>
  <c r="I22"/>
  <c r="J22"/>
  <c r="I18"/>
  <c r="J18"/>
  <c r="I23"/>
  <c r="J23"/>
  <c r="H25"/>
  <c r="I25"/>
  <c r="J25"/>
  <c r="H27"/>
  <c r="I27"/>
  <c r="J27"/>
  <c r="H31"/>
  <c r="I31"/>
  <c r="J31"/>
  <c r="H35"/>
  <c r="I35"/>
  <c r="J35"/>
  <c r="H36"/>
  <c r="I36"/>
  <c r="J36"/>
  <c r="H28"/>
  <c r="I28"/>
  <c r="J28"/>
  <c r="H30"/>
  <c r="I30"/>
  <c r="J30"/>
  <c r="I26"/>
  <c r="J26"/>
  <c r="I32"/>
  <c r="J32"/>
  <c r="I33"/>
  <c r="J33"/>
  <c r="I34"/>
  <c r="J34"/>
  <c r="J37"/>
  <c r="D4" i="21"/>
  <c r="G5" i="7"/>
  <c r="I5"/>
  <c r="J5"/>
  <c r="G6"/>
  <c r="I6"/>
  <c r="J6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G15"/>
  <c r="I15"/>
  <c r="J15"/>
  <c r="G17"/>
  <c r="I17"/>
  <c r="J17"/>
  <c r="G18"/>
  <c r="I18"/>
  <c r="J18"/>
  <c r="G20"/>
  <c r="I20"/>
  <c r="J20"/>
  <c r="G21"/>
  <c r="I21"/>
  <c r="J21"/>
  <c r="G22"/>
  <c r="I22"/>
  <c r="J22"/>
  <c r="G23"/>
  <c r="I23"/>
  <c r="J23"/>
  <c r="G25"/>
  <c r="I25"/>
  <c r="J25"/>
  <c r="G27"/>
  <c r="I27"/>
  <c r="J27"/>
  <c r="G29"/>
  <c r="J29"/>
  <c r="G33"/>
  <c r="J33"/>
  <c r="G34"/>
  <c r="J34"/>
  <c r="G35"/>
  <c r="J35"/>
  <c r="G36"/>
  <c r="J36"/>
  <c r="G37"/>
  <c r="J37"/>
  <c r="G38"/>
  <c r="J38"/>
  <c r="G39"/>
  <c r="J39"/>
  <c r="G40"/>
  <c r="J40"/>
  <c r="G42"/>
  <c r="J42"/>
  <c r="G43"/>
  <c r="J43"/>
  <c r="G45"/>
  <c r="I45"/>
  <c r="J45"/>
  <c r="G46"/>
  <c r="I46"/>
  <c r="J46"/>
  <c r="G47"/>
  <c r="I47"/>
  <c r="J47"/>
  <c r="G48"/>
  <c r="I48"/>
  <c r="J48"/>
  <c r="G49"/>
  <c r="I49"/>
  <c r="J49"/>
  <c r="G51"/>
  <c r="I51"/>
  <c r="J51"/>
  <c r="G52"/>
  <c r="I52"/>
  <c r="J52"/>
  <c r="G53"/>
  <c r="I53"/>
  <c r="J53"/>
  <c r="G54"/>
  <c r="I54"/>
  <c r="J54"/>
  <c r="G55"/>
  <c r="I55"/>
  <c r="J55"/>
  <c r="G56"/>
  <c r="I56"/>
  <c r="J56"/>
  <c r="G58"/>
  <c r="I58"/>
  <c r="J58"/>
  <c r="G59"/>
  <c r="I59"/>
  <c r="J59"/>
  <c r="G60"/>
  <c r="I60"/>
  <c r="J60"/>
  <c r="G62"/>
  <c r="I62"/>
  <c r="J62"/>
  <c r="G64"/>
  <c r="I64"/>
  <c r="J64"/>
  <c r="G65"/>
  <c r="I65"/>
  <c r="J65"/>
  <c r="G66"/>
  <c r="I66"/>
  <c r="J66"/>
  <c r="G67"/>
  <c r="I67"/>
  <c r="J67"/>
  <c r="G68"/>
  <c r="I68"/>
  <c r="J68"/>
  <c r="G70"/>
  <c r="I70"/>
  <c r="J70"/>
  <c r="G71"/>
  <c r="I71"/>
  <c r="J71"/>
  <c r="G72"/>
  <c r="I72"/>
  <c r="J72"/>
  <c r="G74"/>
  <c r="I74"/>
  <c r="J74"/>
  <c r="G75"/>
  <c r="I75"/>
  <c r="J75"/>
  <c r="G76"/>
  <c r="I76"/>
  <c r="J76"/>
  <c r="G77"/>
  <c r="I77"/>
  <c r="J77"/>
  <c r="G78"/>
  <c r="I78"/>
  <c r="J78"/>
  <c r="G79"/>
  <c r="I79"/>
  <c r="J79"/>
  <c r="G82"/>
  <c r="I82"/>
  <c r="J82"/>
  <c r="G85"/>
  <c r="I85"/>
  <c r="J85"/>
  <c r="G81"/>
  <c r="I81"/>
  <c r="J81"/>
  <c r="I30"/>
  <c r="J30"/>
  <c r="I31"/>
  <c r="J31"/>
  <c r="I84"/>
  <c r="J84"/>
  <c r="H90"/>
  <c r="I90"/>
  <c r="J90"/>
  <c r="H92"/>
  <c r="I92"/>
  <c r="J92"/>
  <c r="H96"/>
  <c r="I96"/>
  <c r="J96"/>
  <c r="H100"/>
  <c r="I100"/>
  <c r="J100"/>
  <c r="H101"/>
  <c r="I101"/>
  <c r="J101"/>
  <c r="G87"/>
  <c r="J87"/>
  <c r="G88"/>
  <c r="J88"/>
  <c r="H93"/>
  <c r="I93"/>
  <c r="J93"/>
  <c r="H95"/>
  <c r="I95"/>
  <c r="J95"/>
  <c r="I91"/>
  <c r="J91"/>
  <c r="I97"/>
  <c r="J97"/>
  <c r="I98"/>
  <c r="J98"/>
  <c r="I99"/>
  <c r="J99"/>
  <c r="J102"/>
  <c r="D2" i="21"/>
  <c r="I29" i="7"/>
  <c r="I33"/>
  <c r="I34"/>
  <c r="I35"/>
  <c r="I36"/>
  <c r="I37"/>
  <c r="I38"/>
  <c r="I39"/>
  <c r="I40"/>
  <c r="I42"/>
  <c r="I43"/>
  <c r="I87"/>
  <c r="I88"/>
  <c r="G30"/>
  <c r="G31"/>
  <c r="G84"/>
  <c r="I16" i="20"/>
  <c r="G18"/>
  <c r="G23"/>
  <c r="G36"/>
  <c r="G35"/>
  <c r="G34"/>
  <c r="G33"/>
  <c r="G32"/>
  <c r="G31"/>
  <c r="G30"/>
  <c r="G28"/>
  <c r="G27"/>
  <c r="G26"/>
  <c r="G25"/>
  <c r="K66" i="18"/>
  <c r="D3" i="21"/>
  <c r="D5"/>
  <c r="D6"/>
  <c r="D7"/>
  <c r="G101" i="7"/>
  <c r="G100"/>
  <c r="G99"/>
  <c r="G98"/>
  <c r="G97"/>
  <c r="G96"/>
  <c r="G93"/>
  <c r="G92"/>
  <c r="G95"/>
  <c r="G91"/>
  <c r="G90"/>
</calcChain>
</file>

<file path=xl/sharedStrings.xml><?xml version="1.0" encoding="utf-8"?>
<sst xmlns="http://schemas.openxmlformats.org/spreadsheetml/2006/main" count="412" uniqueCount="206">
  <si>
    <t>POLOŽKY ROZPOČTU</t>
  </si>
  <si>
    <t>MATERIÁL</t>
  </si>
  <si>
    <t>INSTALACE</t>
  </si>
  <si>
    <t>CENA CELKEM</t>
  </si>
  <si>
    <t>Pol.</t>
  </si>
  <si>
    <t>Číslo</t>
  </si>
  <si>
    <t>Obchodní název</t>
  </si>
  <si>
    <t>MJ</t>
  </si>
  <si>
    <t>Počet</t>
  </si>
  <si>
    <t>Cena/MJ</t>
  </si>
  <si>
    <t>Celkem</t>
  </si>
  <si>
    <t>ks</t>
  </si>
  <si>
    <t>m</t>
  </si>
  <si>
    <t>Vedlejší rozpočtové náklady</t>
  </si>
  <si>
    <t>kpl</t>
  </si>
  <si>
    <t>sada</t>
  </si>
  <si>
    <t>CENA CELKEM BEZ DPH</t>
  </si>
  <si>
    <t>hod</t>
  </si>
  <si>
    <t>Vyvázání kabelových svazků po 24 kabelech</t>
  </si>
  <si>
    <t>Žlaby drátěné a příslušenství</t>
  </si>
  <si>
    <t xml:space="preserve">Kabely </t>
  </si>
  <si>
    <t>Rozvodné panely</t>
  </si>
  <si>
    <t>Zásuvky</t>
  </si>
  <si>
    <t>Propojovací kabely metalické</t>
  </si>
  <si>
    <t>Konektory, spojky, krytky, keystone, inserty</t>
  </si>
  <si>
    <t>Trubky Monoflex, Kopex, Novotub, HDPE a příslušenství</t>
  </si>
  <si>
    <t>Vruty, šrouby, matice</t>
  </si>
  <si>
    <t xml:space="preserve">Příchytky, stahovací pásky, </t>
  </si>
  <si>
    <t>Tmely, ostatní</t>
  </si>
  <si>
    <t xml:space="preserve">Tmel akrylátový bílý </t>
  </si>
  <si>
    <t>Montážní sada do rozvaděče - 1x šroub, 1x plovoucí matka, 1x podložka</t>
  </si>
  <si>
    <t>Svár optického vlákna SM</t>
  </si>
  <si>
    <t>Měření metalické linky vč.certif.protokolu</t>
  </si>
  <si>
    <t>Měření opt.vlákna met.OTDR SM, 2 vln.délky</t>
  </si>
  <si>
    <t>Žlaby Mars a příslušenství</t>
  </si>
  <si>
    <t xml:space="preserve">Žlab 62x50 Mars </t>
  </si>
  <si>
    <t xml:space="preserve">Víko žlabu 62 Mars </t>
  </si>
  <si>
    <t xml:space="preserve">Koleno pravolevé 62x50 Mars </t>
  </si>
  <si>
    <t xml:space="preserve">Víko kolena pravolevé 62 Mars </t>
  </si>
  <si>
    <t xml:space="preserve">T-kus 62x50 Mars </t>
  </si>
  <si>
    <t xml:space="preserve">Víko T-kusu 62 Mars </t>
  </si>
  <si>
    <t xml:space="preserve">Spojka žlabu 50 Mars </t>
  </si>
  <si>
    <t xml:space="preserve">Pružný uzávěr víka Mars </t>
  </si>
  <si>
    <t>Žlab drátěný 150/100 včetně spojek, držáků, podpěr a kotvícího materiálu vč. příslušenství</t>
  </si>
  <si>
    <t>Žlab drátěný 500/100 včetně spojek, držáků, podpěr a kotvícího materiálu vč. příslušenství</t>
  </si>
  <si>
    <t>Kabel optický s 12 vlákny 9/125 SM univ., těs. ochr. 900um, OS1</t>
  </si>
  <si>
    <t xml:space="preserve">Vodič CYA 4 zelenožlutý </t>
  </si>
  <si>
    <t>Propojovací moduly optické vč. příslušenství AMP a Optokon</t>
  </si>
  <si>
    <t>Ochrana optického spoje smršťovací</t>
  </si>
  <si>
    <t>Rozvaděče optické 19", nástěnné, optické spojky a příslušenství</t>
  </si>
  <si>
    <t xml:space="preserve">Trubka Monoflex 23 </t>
  </si>
  <si>
    <t xml:space="preserve">Tmel silikonový bílý </t>
  </si>
  <si>
    <t xml:space="preserve">Sádra bílá </t>
  </si>
  <si>
    <t>kg</t>
  </si>
  <si>
    <t xml:space="preserve">Sádra stavební šedá - balení 30 kg </t>
  </si>
  <si>
    <t xml:space="preserve">Směs omítková Cemix 7 </t>
  </si>
  <si>
    <t>Podparapetní žlaby a příslušenství</t>
  </si>
  <si>
    <t>Žlab GEK 53x160 Rapid 45, včetně víka a příslušenství</t>
  </si>
  <si>
    <t>Koncový díl levý 45/EL pro Rapid, 53x160</t>
  </si>
  <si>
    <t>Kabel propojovací STP, PIMF 600MHz, RJ45/RJ45 0, 5m, 10GBase-T</t>
  </si>
  <si>
    <t>Kabel propojovací STP, PIMF 600MHz, RJ45/RJ45 1m, 10GBase-T</t>
  </si>
  <si>
    <t>Kabel propojovací STP, PIMF 600MHz, RJ45/RJ45 1, 5m, 10GBase-T</t>
  </si>
  <si>
    <t>Kabel propojovací STP, PIMF 600MHz, RJ45/RJ45 2m, 10GBase-T</t>
  </si>
  <si>
    <t>Kabel propojovací STP, PIMF 600MHz, RJ45/RJ45 3m, 10GBase-T</t>
  </si>
  <si>
    <t>Kabel propojovací STP, PIMF 600MHz, RJ45/RJ45 5m, 10GBase-T</t>
  </si>
  <si>
    <t>Kabel propojovací STP, PIMF 600MHz, RJ45/RJ45 7,5m, 10GBase-T</t>
  </si>
  <si>
    <t>Kabel propojovací STP, PIMF 600MHz, RJ45/RJ45 10m, 10GBase-T</t>
  </si>
  <si>
    <t>Kabel PiMF Compact,4pár kat.7, 600MHz, LSZH,simplex, 10GBase-T</t>
  </si>
  <si>
    <t>Konektor modulární RJ45 na drát, 8pozic, stíněny, cat. 6a</t>
  </si>
  <si>
    <t>Zásuvkový modul 22,5x45 Mosaic</t>
  </si>
  <si>
    <t>Pigtail SC  9/125 900um 2m SM</t>
  </si>
  <si>
    <t>Spojka pro optický konektor 2SC/2SC, SM</t>
  </si>
  <si>
    <t>Krytka konektoru RJ45, bílá</t>
  </si>
  <si>
    <t xml:space="preserve">Modul stíněný "keystone" SL 1xRJ45, kat.6a,10GBase-T </t>
  </si>
  <si>
    <t xml:space="preserve">Kazeta samolepící pro 6 optických svárů </t>
  </si>
  <si>
    <t>Organizér kabelů do optického rozvaděče</t>
  </si>
  <si>
    <t>Příchytka 5325 KB, PVC</t>
  </si>
  <si>
    <t>Stahovací páska 4,8x430 mm s UV filtrem</t>
  </si>
  <si>
    <t xml:space="preserve">Stahovací páska 7,6x240mm </t>
  </si>
  <si>
    <t xml:space="preserve">Stahovací páska 7,6x300mm </t>
  </si>
  <si>
    <t xml:space="preserve">Stahovací páska 7,6x380mm </t>
  </si>
  <si>
    <t>Tmel protipožární CP 611A</t>
  </si>
  <si>
    <t>Odmaštění a příprava konce kabelu(kab.forma)</t>
  </si>
  <si>
    <t>Pigtaily a sváry</t>
  </si>
  <si>
    <t>Označovací štítky</t>
  </si>
  <si>
    <t>Štítek Pozor optický kabel samolepící včetně držáku na drátěnný žlab</t>
  </si>
  <si>
    <t>Páska pro tisk samolepících štítků</t>
  </si>
  <si>
    <t>Průrazy, ucpávky</t>
  </si>
  <si>
    <t>Provedení průrazu vč.zapravení do L=60cm</t>
  </si>
  <si>
    <t>Provedení protipožární ucpávky</t>
  </si>
  <si>
    <t>Měření</t>
  </si>
  <si>
    <t>PPV-(Podíl přidružených výkonů) pro realizaci (3% z celku)</t>
  </si>
  <si>
    <t>Úklidové práce po instalaci a ekologická likvidace vzniklého odpadu</t>
  </si>
  <si>
    <t>Koordinace s ostatními profesemi (1% z instalace)</t>
  </si>
  <si>
    <t>Podružný a režijní materiál včetně výkonů (3% z materiálu)</t>
  </si>
  <si>
    <t>Stavební přípomoce, průrazy, zapravení aj. (0,5% z instalace)</t>
  </si>
  <si>
    <t>Zařízení staveniště (1% z celku)</t>
  </si>
  <si>
    <t>Doprava dodávek a mimostaveništní doprava</t>
  </si>
  <si>
    <t>Inženýrská činnost a technická podpora (KD aj.)</t>
  </si>
  <si>
    <t>Autorský dozor projektanta</t>
  </si>
  <si>
    <t>Páska izolační černá</t>
  </si>
  <si>
    <t>Ostatní výkony a podružný materiál</t>
  </si>
  <si>
    <t>POLOŽKOVÝ ROZPOČET: OPTICKÉ A METALICKÉ ROZVODY</t>
  </si>
  <si>
    <t>Projektová dokumentace skutečného provedení (2% z celku)</t>
  </si>
  <si>
    <t>Projektová dokumentace pro provedení stavby (3% z celku)</t>
  </si>
  <si>
    <t>pár</t>
  </si>
  <si>
    <t>Záslepka PVC do optického panelu SC-Duplex</t>
  </si>
  <si>
    <t>Průchodka do opt.rozvaděče 11</t>
  </si>
  <si>
    <t>Matice k průchodce 11</t>
  </si>
  <si>
    <t>Rozvaděč optický 19"neosáz.pro 12xSC duplex</t>
  </si>
  <si>
    <t>Modul optický propojovací MM 2LC/2LC 50/125 2m, OM3</t>
  </si>
  <si>
    <t>Modul optický propojovací MM 2LC/2LC 50/125 3m, OM3</t>
  </si>
  <si>
    <t>Trubka tuhá 1525 KA PVC d=25 mm, dl. 3m</t>
  </si>
  <si>
    <t>Trubka ohebná HFXS 20, odolná proti UV</t>
  </si>
  <si>
    <t>Catalyst 2960 48 10/100/1000,  4 T/SFP  LAN Base Image, WS-C2960G-48TC-L</t>
  </si>
  <si>
    <t>GE SFP, LC connector LX/LH transceiver, GLC-LH-SM</t>
  </si>
  <si>
    <t>objednací číslo</t>
  </si>
  <si>
    <t>český text</t>
  </si>
  <si>
    <t>šířka</t>
  </si>
  <si>
    <t>výška</t>
  </si>
  <si>
    <t>hloubka</t>
  </si>
  <si>
    <t>hmotnost (kg)</t>
  </si>
  <si>
    <t>kusy v bal jednotce</t>
  </si>
  <si>
    <t>bal jednotka</t>
  </si>
  <si>
    <t>prodejní cena 
za balení (CZK)</t>
  </si>
  <si>
    <t>celkem bez DPH</t>
  </si>
  <si>
    <t>10x serverový rack 42U 800x1200 včetně příslušenství</t>
  </si>
  <si>
    <t>DK-TS skříň pro servery, ventilované vertikálně dělené dveře, RAL7035</t>
  </si>
  <si>
    <t>DK-TS skříň pro servery, ventilované vertikálně dělené dveře, včetně bočnic, RAL7035</t>
  </si>
  <si>
    <t>Zámek pro nasouv. bočnice DK-TS, vl.3524E, bal=4ks</t>
  </si>
  <si>
    <t>Vzduchová přepážka pro TS8</t>
  </si>
  <si>
    <t>DK Kabelová trasa   2000x200 mm, montáž na rám DK-TS8</t>
  </si>
  <si>
    <t>Dělící stěna pro rack DK-TS8 s výřezy</t>
  </si>
  <si>
    <t>Sada pro vnější spojení TS/TS, vertikál, bal=6ks</t>
  </si>
  <si>
    <t>Zaslepovací panel, 1U, rychlé upevnění bez šroubů RAL 7035</t>
  </si>
  <si>
    <t>Vložka uzávěru - stiskací knoflík, pro skříně TS</t>
  </si>
  <si>
    <t>Ranžírovací panel 19" s oky 100x40, 1U, RAL7035</t>
  </si>
  <si>
    <t>Klecová matice M6 pro tl. 1,2-1,5 s kont.bal=50ks</t>
  </si>
  <si>
    <t>Upevňovací šroub M6 křížový, balení = 100 ks</t>
  </si>
  <si>
    <t>instalace</t>
  </si>
  <si>
    <t>instalace včetně montáže příslušenství</t>
  </si>
  <si>
    <t>20x napájecí PSM lišta, každá osazena zásuvkami 18x C13, 4x C19 a 4x ČSN</t>
  </si>
  <si>
    <t>Napájecí sběrnice PSM 2x3x16A pro nap.mod., max. 7 modulů</t>
  </si>
  <si>
    <t>Sada na upev.nap.sběrnic do jiné skříně - pevná</t>
  </si>
  <si>
    <t>Zásuvky zasun.modul 6 zás. IEC320 C13 poč.ploch,jištěno</t>
  </si>
  <si>
    <t>Zásuvky zasun.modul 4 zás. IEC320 C19</t>
  </si>
  <si>
    <t>Zásuvky zasun.modul 4 zás. F/B-ČSN, jištěno</t>
  </si>
  <si>
    <t>PSM Připojovací kabel  3m, 3-fázový, EU provedení</t>
  </si>
  <si>
    <t>PSM osvětlovací modul</t>
  </si>
  <si>
    <t>instalace PSM lišty</t>
  </si>
  <si>
    <t>CMC monitoring</t>
  </si>
  <si>
    <t>CMC-TC Procesorová jednotka</t>
  </si>
  <si>
    <t xml:space="preserve">CMC-TC I/O jednotka </t>
  </si>
  <si>
    <t>CMC-TC teplotní čidlo připojení RJ12, 2m</t>
  </si>
  <si>
    <t>CMC-TC čidlo vlhkosti připojení RJ12, 2m</t>
  </si>
  <si>
    <t xml:space="preserve">CMC čidlo úniku kapaliny </t>
  </si>
  <si>
    <t xml:space="preserve">CMC-TC GSM-MODUL </t>
  </si>
  <si>
    <t>CMC-TC montážní jednotka 1U, 19"</t>
  </si>
  <si>
    <t>Třmen pro uchycení kabelu Patch-panely, bez stínění</t>
  </si>
  <si>
    <t>CMC-TC montážní modul pro jednu jednotku</t>
  </si>
  <si>
    <t>CMC-TC zdroj 24V, vstup 100-230 V AC</t>
  </si>
  <si>
    <t>CMC-TC propojovací kabel 0,5m, RJ45, bal=4ks</t>
  </si>
  <si>
    <t>bal</t>
  </si>
  <si>
    <t>Program. kabel pro CMC II pro RS 232, RJ 11</t>
  </si>
  <si>
    <t>CMC-TC propojovací kabel 10m, RJ45, bal=1ks</t>
  </si>
  <si>
    <t>CMC RJ12 prodloužení pro DC-ventilátory</t>
  </si>
  <si>
    <t>Kabel prodlužovací RJ12/RJ12, l=5m, bal=4ks</t>
  </si>
  <si>
    <t>CMC-TC propojovací kabel 5m, RJ45, bal=4ks</t>
  </si>
  <si>
    <t>Napájecí kabel k CMC II a 7200400,411,511, prov. D</t>
  </si>
  <si>
    <t>instalace a konfigurace CMC systému</t>
  </si>
  <si>
    <t>Zavřená studená ulička, šířka 1800 mm</t>
  </si>
  <si>
    <t>d3300169d</t>
  </si>
  <si>
    <t>SK dveřní systém 2000x1800, hloubka racku 1200mm</t>
  </si>
  <si>
    <t>r3300169d</t>
  </si>
  <si>
    <t>SK zadní panel 2000x1800, hloubka racku 1200 mm</t>
  </si>
  <si>
    <t>e3300169d</t>
  </si>
  <si>
    <t>SK zastřešení krajní 800x1800mm</t>
  </si>
  <si>
    <t>m3300169d</t>
  </si>
  <si>
    <t>SK zastřešení střední 800x1800mm</t>
  </si>
  <si>
    <t>m3300179d</t>
  </si>
  <si>
    <t>SK zastřešení střední 1100x1800mm</t>
  </si>
  <si>
    <t xml:space="preserve">instalace </t>
  </si>
  <si>
    <t>instalce zavřené studené uličky</t>
  </si>
  <si>
    <t>TECHNICKÁ SPECIFIKACE</t>
  </si>
  <si>
    <t>POČET</t>
  </si>
  <si>
    <t>CENA/MJ</t>
  </si>
  <si>
    <t>POLOŽKOVÝ ROZPOČET: RACKY A PŘÍSLUŠENSTVÍ</t>
  </si>
  <si>
    <t>Aktivní prvky a příslušenství</t>
  </si>
  <si>
    <t>Software pro záznam z LAN (IP) kamer se shodnými funkcemi, které nabízí SISTORE MX, licence pro 4 IP kamery</t>
  </si>
  <si>
    <t>Nastavení systému a programování</t>
  </si>
  <si>
    <t>HW CCTV</t>
  </si>
  <si>
    <t>Krabice</t>
  </si>
  <si>
    <t>Krabice instalační pro zdroj</t>
  </si>
  <si>
    <t>Software a konfigurace</t>
  </si>
  <si>
    <t>Úložný materiál včetně příslušenství</t>
  </si>
  <si>
    <t>Úložný materiál</t>
  </si>
  <si>
    <r>
      <t xml:space="preserve">Barevná IP kamera CMOS 1/4", komprese MJPEG / MPEG-4 (dual encoding), VGA a QVGA až 30fps, 0.4 Lux, integrovaný objektiv 4.1mm, detekce pohybu, mikrofon, </t>
    </r>
    <r>
      <rPr>
        <b/>
        <sz val="8"/>
        <rFont val="Arial"/>
        <family val="2"/>
        <charset val="238"/>
      </rPr>
      <t>WLAN 802.11b/g</t>
    </r>
    <r>
      <rPr>
        <sz val="8"/>
        <rFont val="Arial"/>
        <family val="2"/>
      </rPr>
      <t>, napájení 5VDC (zdroj součástí), 7W</t>
    </r>
  </si>
  <si>
    <t xml:space="preserve">DPH </t>
  </si>
  <si>
    <t>20%</t>
  </si>
  <si>
    <t>CENA CELKEM S DPH</t>
  </si>
  <si>
    <t>OPTICKÉ A METALICKÉ ROZVODY</t>
  </si>
  <si>
    <t>RACKY A PŘÍSLUŠENSTVÍ</t>
  </si>
  <si>
    <t>POLOŽKOVÝ ROZPOČET: CCTV - KAMEROVÝ SYSTÉM</t>
  </si>
  <si>
    <t>CCTV - KAMEROVÝ SYSTÉM</t>
  </si>
  <si>
    <t>Panel rozvodný, 24xRJ45, FTP, kat.6, např. AMPTRAC Ready, 10GBase-T</t>
  </si>
  <si>
    <t>Rekapitulace ceny - Předpokládaný odhad nákladů</t>
  </si>
</sst>
</file>

<file path=xl/styles.xml><?xml version="1.0" encoding="utf-8"?>
<styleSheet xmlns="http://schemas.openxmlformats.org/spreadsheetml/2006/main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.00\ &quot;Kč&quot;"/>
    <numFmt numFmtId="165" formatCode="_-* #,##0.00\ [$€-1]_-;\-* #,##0.00\ [$€-1]_-;_-* &quot;-&quot;??\ [$€-1]_-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Tahoma"/>
      <family val="2"/>
      <charset val="238"/>
    </font>
    <font>
      <b/>
      <sz val="11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</font>
    <font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sz val="11"/>
      <name val="Tahoma"/>
      <family val="2"/>
      <charset val="238"/>
    </font>
    <font>
      <b/>
      <sz val="12"/>
      <name val="Calibri"/>
      <family val="2"/>
      <charset val="238"/>
    </font>
    <font>
      <b/>
      <sz val="8"/>
      <color indexed="10"/>
      <name val="Tahoma"/>
      <family val="2"/>
      <charset val="238"/>
    </font>
    <font>
      <sz val="10"/>
      <name val="Arial"/>
      <charset val="238"/>
    </font>
    <font>
      <sz val="10"/>
      <name val="Arial"/>
    </font>
    <font>
      <b/>
      <sz val="8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name val="Helv"/>
      <charset val="204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165" fontId="14" fillId="0" borderId="0" applyFont="0" applyFill="0" applyBorder="0" applyAlignment="0" applyProtection="0"/>
    <xf numFmtId="0" fontId="24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14" fillId="0" borderId="0"/>
    <xf numFmtId="0" fontId="17" fillId="0" borderId="0"/>
    <xf numFmtId="0" fontId="27" fillId="0" borderId="0"/>
    <xf numFmtId="0" fontId="25" fillId="0" borderId="0"/>
    <xf numFmtId="0" fontId="15" fillId="0" borderId="0"/>
    <xf numFmtId="9" fontId="1" fillId="0" borderId="0" applyFont="0" applyFill="0" applyBorder="0" applyAlignment="0" applyProtection="0"/>
    <xf numFmtId="0" fontId="26" fillId="0" borderId="0"/>
  </cellStyleXfs>
  <cellXfs count="132">
    <xf numFmtId="0" fontId="0" fillId="0" borderId="0" xfId="0"/>
    <xf numFmtId="0" fontId="4" fillId="0" borderId="0" xfId="0" applyFont="1"/>
    <xf numFmtId="0" fontId="7" fillId="0" borderId="0" xfId="6" applyFont="1" applyFill="1" applyBorder="1" applyAlignment="1">
      <alignment horizontal="right" vertical="center"/>
    </xf>
    <xf numFmtId="0" fontId="8" fillId="0" borderId="1" xfId="6" applyFont="1" applyFill="1" applyBorder="1" applyAlignment="1">
      <alignment horizontal="center" vertical="center"/>
    </xf>
    <xf numFmtId="49" fontId="8" fillId="0" borderId="0" xfId="6" applyNumberFormat="1" applyFont="1" applyFill="1" applyBorder="1" applyAlignment="1">
      <alignment horizontal="center" vertical="center"/>
    </xf>
    <xf numFmtId="164" fontId="8" fillId="0" borderId="0" xfId="6" applyNumberFormat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/>
    </xf>
    <xf numFmtId="39" fontId="8" fillId="0" borderId="1" xfId="4" applyNumberFormat="1" applyFont="1" applyFill="1" applyBorder="1" applyAlignment="1">
      <alignment horizontal="center" vertical="center"/>
    </xf>
    <xf numFmtId="39" fontId="8" fillId="0" borderId="2" xfId="4" applyNumberFormat="1" applyFont="1" applyFill="1" applyBorder="1" applyAlignment="1">
      <alignment horizontal="center" vertical="center"/>
    </xf>
    <xf numFmtId="39" fontId="8" fillId="0" borderId="3" xfId="4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7" fillId="0" borderId="1" xfId="6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64" fontId="7" fillId="0" borderId="0" xfId="6" applyNumberFormat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right" vertical="center"/>
    </xf>
    <xf numFmtId="44" fontId="7" fillId="0" borderId="1" xfId="4" applyNumberFormat="1" applyFont="1" applyFill="1" applyBorder="1" applyAlignment="1">
      <alignment horizontal="right" vertical="center"/>
    </xf>
    <xf numFmtId="44" fontId="7" fillId="0" borderId="2" xfId="4" applyNumberFormat="1" applyFont="1" applyFill="1" applyBorder="1" applyAlignment="1">
      <alignment horizontal="right" vertical="center"/>
    </xf>
    <xf numFmtId="44" fontId="10" fillId="0" borderId="3" xfId="6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7" fillId="0" borderId="0" xfId="6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0" fontId="5" fillId="2" borderId="4" xfId="6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5" fillId="2" borderId="7" xfId="6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10" fillId="2" borderId="8" xfId="6" applyFont="1" applyFill="1" applyBorder="1" applyAlignment="1">
      <alignment horizontal="center" vertical="center"/>
    </xf>
    <xf numFmtId="49" fontId="10" fillId="2" borderId="9" xfId="6" applyNumberFormat="1" applyFont="1" applyFill="1" applyBorder="1" applyAlignment="1">
      <alignment horizontal="center" vertical="center"/>
    </xf>
    <xf numFmtId="164" fontId="10" fillId="2" borderId="9" xfId="6" applyNumberFormat="1" applyFont="1" applyFill="1" applyBorder="1" applyAlignment="1">
      <alignment horizontal="left" vertical="center"/>
    </xf>
    <xf numFmtId="0" fontId="10" fillId="2" borderId="9" xfId="6" applyFont="1" applyFill="1" applyBorder="1" applyAlignment="1">
      <alignment horizontal="right" vertical="center"/>
    </xf>
    <xf numFmtId="0" fontId="10" fillId="2" borderId="10" xfId="6" applyFont="1" applyFill="1" applyBorder="1" applyAlignment="1">
      <alignment horizontal="right" vertical="center"/>
    </xf>
    <xf numFmtId="44" fontId="10" fillId="2" borderId="8" xfId="4" applyNumberFormat="1" applyFont="1" applyFill="1" applyBorder="1" applyAlignment="1">
      <alignment horizontal="right" vertical="center"/>
    </xf>
    <xf numFmtId="44" fontId="7" fillId="2" borderId="10" xfId="4" applyNumberFormat="1" applyFont="1" applyFill="1" applyBorder="1" applyAlignment="1">
      <alignment horizontal="right" vertical="center"/>
    </xf>
    <xf numFmtId="44" fontId="10" fillId="2" borderId="11" xfId="6" applyNumberFormat="1" applyFont="1" applyFill="1" applyBorder="1" applyAlignment="1">
      <alignment horizontal="left" vertical="center"/>
    </xf>
    <xf numFmtId="0" fontId="11" fillId="0" borderId="0" xfId="0" applyFont="1"/>
    <xf numFmtId="0" fontId="12" fillId="0" borderId="8" xfId="0" applyFont="1" applyBorder="1"/>
    <xf numFmtId="0" fontId="12" fillId="0" borderId="9" xfId="0" applyFont="1" applyBorder="1"/>
    <xf numFmtId="44" fontId="12" fillId="0" borderId="10" xfId="0" applyNumberFormat="1" applyFont="1" applyBorder="1"/>
    <xf numFmtId="0" fontId="12" fillId="0" borderId="0" xfId="0" applyFont="1"/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left" vertical="center" wrapText="1"/>
    </xf>
    <xf numFmtId="164" fontId="7" fillId="0" borderId="1" xfId="4" applyNumberFormat="1" applyFont="1" applyFill="1" applyBorder="1" applyAlignment="1">
      <alignment horizontal="right" vertical="center"/>
    </xf>
    <xf numFmtId="164" fontId="7" fillId="0" borderId="2" xfId="4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3" fillId="2" borderId="9" xfId="6" applyFont="1" applyFill="1" applyBorder="1" applyAlignment="1">
      <alignment horizontal="right" vertical="center"/>
    </xf>
    <xf numFmtId="164" fontId="10" fillId="2" borderId="8" xfId="4" applyNumberFormat="1" applyFont="1" applyFill="1" applyBorder="1" applyAlignment="1">
      <alignment horizontal="right" vertical="center"/>
    </xf>
    <xf numFmtId="44" fontId="10" fillId="2" borderId="11" xfId="6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164" fontId="7" fillId="0" borderId="4" xfId="4" applyNumberFormat="1" applyFont="1" applyFill="1" applyBorder="1" applyAlignment="1">
      <alignment horizontal="right" vertical="center"/>
    </xf>
    <xf numFmtId="164" fontId="7" fillId="0" borderId="6" xfId="4" applyNumberFormat="1" applyFont="1" applyFill="1" applyBorder="1" applyAlignment="1">
      <alignment horizontal="right" vertical="center"/>
    </xf>
    <xf numFmtId="0" fontId="8" fillId="0" borderId="1" xfId="6" applyFont="1" applyFill="1" applyBorder="1" applyAlignment="1">
      <alignment horizontal="center" vertical="center" wrapText="1"/>
    </xf>
    <xf numFmtId="49" fontId="8" fillId="0" borderId="0" xfId="6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39" fontId="8" fillId="0" borderId="2" xfId="4" applyNumberFormat="1" applyFont="1" applyFill="1" applyBorder="1" applyAlignment="1">
      <alignment horizontal="center" vertical="center" wrapText="1"/>
    </xf>
    <xf numFmtId="39" fontId="8" fillId="0" borderId="3" xfId="4" applyNumberFormat="1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 wrapText="1"/>
    </xf>
    <xf numFmtId="0" fontId="8" fillId="0" borderId="0" xfId="6" applyNumberFormat="1" applyFont="1" applyFill="1" applyBorder="1" applyAlignment="1">
      <alignment horizontal="center" vertical="center" wrapText="1"/>
    </xf>
    <xf numFmtId="39" fontId="8" fillId="0" borderId="0" xfId="4" applyNumberFormat="1" applyFont="1" applyFill="1" applyBorder="1" applyAlignment="1">
      <alignment horizontal="center" vertical="center" wrapText="1"/>
    </xf>
    <xf numFmtId="44" fontId="10" fillId="2" borderId="9" xfId="4" applyNumberFormat="1" applyFont="1" applyFill="1" applyBorder="1" applyAlignment="1">
      <alignment horizontal="right" vertical="center"/>
    </xf>
    <xf numFmtId="44" fontId="7" fillId="2" borderId="9" xfId="4" applyNumberFormat="1" applyFont="1" applyFill="1" applyBorder="1" applyAlignment="1">
      <alignment horizontal="right" vertical="center"/>
    </xf>
    <xf numFmtId="44" fontId="10" fillId="2" borderId="10" xfId="4" applyNumberFormat="1" applyFont="1" applyFill="1" applyBorder="1" applyAlignment="1">
      <alignment horizontal="right" vertical="center"/>
    </xf>
    <xf numFmtId="0" fontId="10" fillId="2" borderId="8" xfId="6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right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 wrapText="1"/>
    </xf>
    <xf numFmtId="164" fontId="8" fillId="0" borderId="1" xfId="6" applyNumberFormat="1" applyFont="1" applyFill="1" applyBorder="1" applyAlignment="1">
      <alignment horizontal="center" vertical="center" wrapText="1"/>
    </xf>
    <xf numFmtId="164" fontId="10" fillId="2" borderId="8" xfId="6" applyNumberFormat="1" applyFont="1" applyFill="1" applyBorder="1" applyAlignment="1">
      <alignment horizontal="left" vertical="center"/>
    </xf>
    <xf numFmtId="0" fontId="7" fillId="0" borderId="1" xfId="1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2" fontId="7" fillId="0" borderId="2" xfId="3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42" fontId="10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49" fontId="7" fillId="0" borderId="0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" xfId="6" applyFont="1" applyFill="1" applyBorder="1" applyAlignment="1">
      <alignment horizontal="right" vertical="center" wrapText="1"/>
    </xf>
    <xf numFmtId="44" fontId="7" fillId="0" borderId="1" xfId="4" applyNumberFormat="1" applyFont="1" applyFill="1" applyBorder="1" applyAlignment="1">
      <alignment horizontal="right" vertical="center" wrapText="1"/>
    </xf>
    <xf numFmtId="44" fontId="10" fillId="0" borderId="3" xfId="6" applyNumberFormat="1" applyFont="1" applyFill="1" applyBorder="1" applyAlignment="1">
      <alignment horizontal="left" vertical="center" wrapText="1"/>
    </xf>
    <xf numFmtId="0" fontId="11" fillId="0" borderId="0" xfId="9" applyFont="1"/>
    <xf numFmtId="0" fontId="20" fillId="0" borderId="1" xfId="9" applyFont="1" applyFill="1" applyBorder="1" applyAlignment="1">
      <alignment horizontal="center" vertical="top"/>
    </xf>
    <xf numFmtId="49" fontId="20" fillId="0" borderId="0" xfId="9" applyNumberFormat="1" applyFont="1" applyFill="1" applyBorder="1" applyAlignment="1">
      <alignment horizontal="center" vertical="top"/>
    </xf>
    <xf numFmtId="49" fontId="20" fillId="0" borderId="0" xfId="9" applyNumberFormat="1" applyFont="1" applyFill="1" applyBorder="1" applyAlignment="1">
      <alignment horizontal="left" vertical="top"/>
    </xf>
    <xf numFmtId="164" fontId="21" fillId="0" borderId="3" xfId="4" applyNumberFormat="1" applyFont="1" applyFill="1" applyBorder="1" applyAlignment="1">
      <alignment vertical="top"/>
    </xf>
    <xf numFmtId="0" fontId="20" fillId="0" borderId="0" xfId="9" applyFont="1" applyFill="1" applyBorder="1" applyAlignment="1">
      <alignment horizontal="right" vertical="top"/>
    </xf>
    <xf numFmtId="164" fontId="20" fillId="0" borderId="0" xfId="9" applyNumberFormat="1" applyFont="1" applyFill="1" applyBorder="1" applyAlignment="1">
      <alignment horizontal="left" vertical="top"/>
    </xf>
    <xf numFmtId="0" fontId="22" fillId="2" borderId="8" xfId="6" applyFont="1" applyFill="1" applyBorder="1" applyAlignment="1">
      <alignment horizontal="left" vertical="center"/>
    </xf>
    <xf numFmtId="49" fontId="23" fillId="2" borderId="9" xfId="6" applyNumberFormat="1" applyFont="1" applyFill="1" applyBorder="1" applyAlignment="1">
      <alignment horizontal="center" vertical="center"/>
    </xf>
    <xf numFmtId="164" fontId="22" fillId="2" borderId="9" xfId="6" applyNumberFormat="1" applyFont="1" applyFill="1" applyBorder="1" applyAlignment="1">
      <alignment horizontal="left" vertical="center"/>
    </xf>
    <xf numFmtId="164" fontId="22" fillId="2" borderId="11" xfId="6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right" vertical="center"/>
    </xf>
    <xf numFmtId="0" fontId="20" fillId="0" borderId="1" xfId="9" applyFont="1" applyFill="1" applyBorder="1" applyAlignment="1">
      <alignment horizontal="left" vertical="top"/>
    </xf>
    <xf numFmtId="0" fontId="22" fillId="0" borderId="8" xfId="6" applyFont="1" applyFill="1" applyBorder="1" applyAlignment="1">
      <alignment horizontal="left" vertical="center"/>
    </xf>
    <xf numFmtId="49" fontId="23" fillId="0" borderId="9" xfId="6" applyNumberFormat="1" applyFont="1" applyFill="1" applyBorder="1" applyAlignment="1">
      <alignment horizontal="center" vertical="center"/>
    </xf>
    <xf numFmtId="164" fontId="22" fillId="0" borderId="9" xfId="6" applyNumberFormat="1" applyFont="1" applyFill="1" applyBorder="1" applyAlignment="1">
      <alignment horizontal="left" vertical="center"/>
    </xf>
    <xf numFmtId="164" fontId="22" fillId="0" borderId="11" xfId="6" applyNumberFormat="1" applyFont="1" applyFill="1" applyBorder="1" applyAlignment="1">
      <alignment vertical="center"/>
    </xf>
    <xf numFmtId="164" fontId="7" fillId="0" borderId="0" xfId="9" applyNumberFormat="1" applyFont="1" applyFill="1" applyBorder="1" applyAlignment="1">
      <alignment horizontal="center" vertical="top"/>
    </xf>
    <xf numFmtId="44" fontId="7" fillId="0" borderId="0" xfId="4" applyFont="1" applyFill="1" applyBorder="1" applyAlignment="1">
      <alignment vertical="top"/>
    </xf>
    <xf numFmtId="0" fontId="7" fillId="0" borderId="0" xfId="9" applyFont="1" applyFill="1" applyBorder="1" applyAlignment="1">
      <alignment horizontal="center" vertical="top"/>
    </xf>
    <xf numFmtId="49" fontId="7" fillId="0" borderId="0" xfId="9" applyNumberFormat="1" applyFont="1" applyFill="1" applyBorder="1" applyAlignment="1">
      <alignment horizontal="center" vertical="top"/>
    </xf>
    <xf numFmtId="164" fontId="7" fillId="0" borderId="0" xfId="9" applyNumberFormat="1" applyFont="1" applyFill="1" applyBorder="1" applyAlignment="1">
      <alignment horizontal="left" vertical="top"/>
    </xf>
    <xf numFmtId="0" fontId="7" fillId="0" borderId="0" xfId="9" applyFont="1" applyFill="1" applyBorder="1" applyAlignment="1">
      <alignment horizontal="right" vertical="top"/>
    </xf>
    <xf numFmtId="0" fontId="2" fillId="0" borderId="8" xfId="6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27" fillId="0" borderId="10" xfId="9" applyBorder="1" applyAlignment="1"/>
    <xf numFmtId="0" fontId="2" fillId="0" borderId="13" xfId="6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6" fillId="0" borderId="13" xfId="0" applyFont="1" applyBorder="1" applyAlignment="1"/>
    <xf numFmtId="0" fontId="5" fillId="2" borderId="4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0" fillId="0" borderId="13" xfId="0" applyBorder="1" applyAlignment="1"/>
  </cellXfs>
  <cellStyles count="14">
    <cellStyle name="Euro" xfId="1"/>
    <cellStyle name="Excel Built-in Normal" xfId="2"/>
    <cellStyle name="Měna 2" xfId="3"/>
    <cellStyle name="měny 2" xfId="4"/>
    <cellStyle name="Normal_CajunSwitch-Prices-draft1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  <cellStyle name="normální_Preise RimatriX5 Artikel" xfId="11"/>
    <cellStyle name="procent 2" xfId="12"/>
    <cellStyle name="Styl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9"/>
  <sheetViews>
    <sheetView showGridLines="0" tabSelected="1" view="pageBreakPreview" zoomScaleSheetLayoutView="100" workbookViewId="0">
      <selection activeCell="C18" sqref="C18"/>
    </sheetView>
  </sheetViews>
  <sheetFormatPr defaultColWidth="10.7109375" defaultRowHeight="10.5"/>
  <cols>
    <col min="1" max="1" width="7.42578125" style="113" customWidth="1"/>
    <col min="2" max="2" width="11.28515625" style="114" bestFit="1" customWidth="1"/>
    <col min="3" max="3" width="81.28515625" style="115" bestFit="1" customWidth="1"/>
    <col min="4" max="4" width="26.140625" style="112" bestFit="1" customWidth="1"/>
    <col min="5" max="16384" width="10.7109375" style="116"/>
  </cols>
  <sheetData>
    <row r="1" spans="1:4" s="94" customFormat="1" ht="23.25" thickBot="1">
      <c r="A1" s="117" t="s">
        <v>205</v>
      </c>
      <c r="B1" s="118"/>
      <c r="C1" s="118"/>
      <c r="D1" s="119"/>
    </row>
    <row r="2" spans="1:4" s="99" customFormat="1" ht="15">
      <c r="A2" s="95">
        <v>1</v>
      </c>
      <c r="B2" s="96"/>
      <c r="C2" s="97" t="s">
        <v>200</v>
      </c>
      <c r="D2" s="98">
        <f ca="1">'SKR A FO'!J102</f>
        <v>0</v>
      </c>
    </row>
    <row r="3" spans="1:4" s="99" customFormat="1" ht="15">
      <c r="A3" s="95">
        <v>2</v>
      </c>
      <c r="B3" s="96"/>
      <c r="C3" s="97" t="s">
        <v>201</v>
      </c>
      <c r="D3" s="98">
        <f ca="1">RACKY!K66</f>
        <v>0</v>
      </c>
    </row>
    <row r="4" spans="1:4" s="99" customFormat="1" ht="15.75" thickBot="1">
      <c r="A4" s="95">
        <v>3</v>
      </c>
      <c r="B4" s="96"/>
      <c r="C4" s="100" t="s">
        <v>203</v>
      </c>
      <c r="D4" s="98">
        <f ca="1">CCTV!J37</f>
        <v>0</v>
      </c>
    </row>
    <row r="5" spans="1:4" s="105" customFormat="1" ht="20.25" thickBot="1">
      <c r="A5" s="101" t="s">
        <v>16</v>
      </c>
      <c r="B5" s="102"/>
      <c r="C5" s="103"/>
      <c r="D5" s="104">
        <f>SUM(D2:D4)</f>
        <v>0</v>
      </c>
    </row>
    <row r="6" spans="1:4" s="99" customFormat="1" ht="15.75" thickBot="1">
      <c r="A6" s="106" t="s">
        <v>197</v>
      </c>
      <c r="B6" s="97" t="s">
        <v>198</v>
      </c>
      <c r="C6" s="100"/>
      <c r="D6" s="98">
        <f>ROUND(D5*B6,1)</f>
        <v>0</v>
      </c>
    </row>
    <row r="7" spans="1:4" s="105" customFormat="1" ht="20.25" thickBot="1">
      <c r="A7" s="107" t="s">
        <v>199</v>
      </c>
      <c r="B7" s="108"/>
      <c r="C7" s="109"/>
      <c r="D7" s="110">
        <f>ROUND(D5+D6,0)</f>
        <v>0</v>
      </c>
    </row>
    <row r="78" spans="3:3">
      <c r="C78" s="111"/>
    </row>
    <row r="79" spans="3:3">
      <c r="C79" s="111"/>
    </row>
  </sheetData>
  <mergeCells count="1">
    <mergeCell ref="A1:D1"/>
  </mergeCells>
  <phoneticPr fontId="0" type="noConversion"/>
  <printOptions horizontalCentered="1"/>
  <pageMargins left="0.70866141732283472" right="0.70866141732283472" top="1.2204724409448819" bottom="0.78740157480314965" header="0.31496062992125984" footer="0.31496062992125984"/>
  <pageSetup paperSize="9" scale="69" orientation="portrait" r:id="rId1"/>
  <headerFooter>
    <oddHeader>&amp;L&amp;G&amp;C&amp;"Tahoma,Obyčejné"&amp;"Tahoma,Tučné"&amp;22PROJEKČNÍ KANCELÁŘ&amp;R&amp;8ČERVENÉ VRŠKY 2086, 256 01 BENEŠOVIČ: 74549197  DIČ: CZ8003111754GSM: +420 774 477 017TEL: +420 317 702 560E-MAIL: marcel.pilat@pinet-cz.euWEB: http://www.pinet-cz.eu&amp;11</oddHeader>
    <oddFooter>&amp;A&amp;RStránka &amp;P</oddFooter>
  </headerFooter>
  <rowBreaks count="1" manualBreakCount="1">
    <brk id="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showGridLines="0" view="pageBreakPreview" topLeftCell="A49" zoomScaleSheetLayoutView="100" workbookViewId="0">
      <selection activeCell="H100" sqref="H100"/>
    </sheetView>
  </sheetViews>
  <sheetFormatPr defaultRowHeight="15"/>
  <cols>
    <col min="1" max="2" width="9.140625" style="45"/>
    <col min="3" max="3" width="75.5703125" style="45" bestFit="1" customWidth="1"/>
    <col min="4" max="4" width="8.140625" style="45" customWidth="1"/>
    <col min="5" max="5" width="9.140625" style="45"/>
    <col min="6" max="6" width="11.5703125" style="45" bestFit="1" customWidth="1"/>
    <col min="7" max="7" width="13.42578125" style="45" bestFit="1" customWidth="1"/>
    <col min="8" max="8" width="11.5703125" style="45" bestFit="1" customWidth="1"/>
    <col min="9" max="9" width="12.5703125" style="45" bestFit="1" customWidth="1"/>
    <col min="10" max="10" width="19" style="45" bestFit="1" customWidth="1"/>
    <col min="11" max="16384" width="9.140625" style="45"/>
  </cols>
  <sheetData>
    <row r="1" spans="1:10" s="40" customFormat="1" ht="23.25" thickBot="1">
      <c r="A1" s="120" t="s">
        <v>102</v>
      </c>
      <c r="B1" s="121"/>
      <c r="C1" s="121"/>
      <c r="D1" s="121"/>
      <c r="E1" s="122"/>
      <c r="F1" s="123"/>
      <c r="G1" s="123"/>
      <c r="H1" s="123"/>
      <c r="I1" s="123"/>
      <c r="J1" s="123"/>
    </row>
    <row r="2" spans="1:10" s="2" customFormat="1">
      <c r="A2" s="26" t="s">
        <v>0</v>
      </c>
      <c r="B2" s="27"/>
      <c r="C2" s="27"/>
      <c r="D2" s="27"/>
      <c r="E2" s="28"/>
      <c r="F2" s="124" t="s">
        <v>1</v>
      </c>
      <c r="G2" s="125"/>
      <c r="H2" s="124" t="s">
        <v>2</v>
      </c>
      <c r="I2" s="125"/>
      <c r="J2" s="29" t="s">
        <v>3</v>
      </c>
    </row>
    <row r="3" spans="1:10" s="11" customFormat="1" ht="12" thickBot="1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8" t="s">
        <v>9</v>
      </c>
      <c r="G3" s="9" t="s">
        <v>10</v>
      </c>
      <c r="H3" s="8" t="s">
        <v>9</v>
      </c>
      <c r="I3" s="9" t="s">
        <v>10</v>
      </c>
      <c r="J3" s="10" t="s">
        <v>10</v>
      </c>
    </row>
    <row r="4" spans="1:10" s="12" customFormat="1" ht="11.25" thickBot="1">
      <c r="A4" s="32"/>
      <c r="B4" s="33"/>
      <c r="C4" s="34" t="s">
        <v>56</v>
      </c>
      <c r="D4" s="35"/>
      <c r="E4" s="36"/>
      <c r="F4" s="37"/>
      <c r="G4" s="38"/>
      <c r="H4" s="37"/>
      <c r="I4" s="38"/>
      <c r="J4" s="39"/>
    </row>
    <row r="5" spans="1:10" s="2" customFormat="1" ht="10.5" customHeight="1">
      <c r="A5" s="13">
        <v>1</v>
      </c>
      <c r="B5" s="21"/>
      <c r="C5" s="22" t="s">
        <v>57</v>
      </c>
      <c r="D5" s="20" t="s">
        <v>12</v>
      </c>
      <c r="E5" s="16">
        <v>4</v>
      </c>
      <c r="F5" s="17">
        <v>0</v>
      </c>
      <c r="G5" s="18">
        <f>F5*E5</f>
        <v>0</v>
      </c>
      <c r="H5" s="17">
        <v>0</v>
      </c>
      <c r="I5" s="18">
        <f>H5*E5</f>
        <v>0</v>
      </c>
      <c r="J5" s="19">
        <f>I5+G5</f>
        <v>0</v>
      </c>
    </row>
    <row r="6" spans="1:10" s="2" customFormat="1" ht="10.5" customHeight="1" thickBot="1">
      <c r="A6" s="13">
        <v>2</v>
      </c>
      <c r="B6" s="21"/>
      <c r="C6" s="22" t="s">
        <v>58</v>
      </c>
      <c r="D6" s="20" t="s">
        <v>11</v>
      </c>
      <c r="E6" s="16">
        <v>1</v>
      </c>
      <c r="F6" s="17">
        <v>0</v>
      </c>
      <c r="G6" s="18">
        <f>F6*E6</f>
        <v>0</v>
      </c>
      <c r="H6" s="17">
        <v>0</v>
      </c>
      <c r="I6" s="18">
        <f>H6*E6</f>
        <v>0</v>
      </c>
      <c r="J6" s="19">
        <f>I6+G6</f>
        <v>0</v>
      </c>
    </row>
    <row r="7" spans="1:10" s="12" customFormat="1" ht="11.25" thickBot="1">
      <c r="A7" s="32"/>
      <c r="B7" s="33"/>
      <c r="C7" s="34" t="s">
        <v>34</v>
      </c>
      <c r="D7" s="35"/>
      <c r="E7" s="36"/>
      <c r="F7" s="37"/>
      <c r="G7" s="38"/>
      <c r="H7" s="37"/>
      <c r="I7" s="38"/>
      <c r="J7" s="39"/>
    </row>
    <row r="8" spans="1:10" s="2" customFormat="1" ht="10.5" customHeight="1">
      <c r="A8" s="13">
        <v>3</v>
      </c>
      <c r="B8" s="21"/>
      <c r="C8" s="22" t="s">
        <v>35</v>
      </c>
      <c r="D8" s="20" t="s">
        <v>12</v>
      </c>
      <c r="E8" s="16">
        <v>9</v>
      </c>
      <c r="F8" s="17">
        <v>0</v>
      </c>
      <c r="G8" s="18">
        <f t="shared" ref="G8:G15" si="0">F8*E8</f>
        <v>0</v>
      </c>
      <c r="H8" s="17">
        <v>0</v>
      </c>
      <c r="I8" s="18">
        <f t="shared" ref="I8:I15" si="1">H8*E8</f>
        <v>0</v>
      </c>
      <c r="J8" s="19">
        <f t="shared" ref="J8:J15" si="2">I8+G8</f>
        <v>0</v>
      </c>
    </row>
    <row r="9" spans="1:10" s="2" customFormat="1" ht="10.5" customHeight="1">
      <c r="A9" s="13">
        <v>4</v>
      </c>
      <c r="B9" s="21"/>
      <c r="C9" s="22" t="s">
        <v>36</v>
      </c>
      <c r="D9" s="20" t="s">
        <v>12</v>
      </c>
      <c r="E9" s="16">
        <v>9</v>
      </c>
      <c r="F9" s="17">
        <v>0</v>
      </c>
      <c r="G9" s="18">
        <f t="shared" si="0"/>
        <v>0</v>
      </c>
      <c r="H9" s="17">
        <v>0</v>
      </c>
      <c r="I9" s="18">
        <f t="shared" si="1"/>
        <v>0</v>
      </c>
      <c r="J9" s="19">
        <f t="shared" si="2"/>
        <v>0</v>
      </c>
    </row>
    <row r="10" spans="1:10" s="2" customFormat="1" ht="10.5" customHeight="1">
      <c r="A10" s="13">
        <v>5</v>
      </c>
      <c r="B10" s="21"/>
      <c r="C10" s="22" t="s">
        <v>37</v>
      </c>
      <c r="D10" s="20" t="s">
        <v>11</v>
      </c>
      <c r="E10" s="16">
        <v>1</v>
      </c>
      <c r="F10" s="17">
        <v>0</v>
      </c>
      <c r="G10" s="18">
        <f t="shared" si="0"/>
        <v>0</v>
      </c>
      <c r="H10" s="17">
        <v>0</v>
      </c>
      <c r="I10" s="18">
        <f t="shared" si="1"/>
        <v>0</v>
      </c>
      <c r="J10" s="19">
        <f t="shared" si="2"/>
        <v>0</v>
      </c>
    </row>
    <row r="11" spans="1:10" s="2" customFormat="1" ht="10.5" customHeight="1">
      <c r="A11" s="13">
        <v>6</v>
      </c>
      <c r="B11" s="21"/>
      <c r="C11" s="22" t="s">
        <v>38</v>
      </c>
      <c r="D11" s="20" t="s">
        <v>11</v>
      </c>
      <c r="E11" s="16">
        <v>1</v>
      </c>
      <c r="F11" s="17">
        <v>0</v>
      </c>
      <c r="G11" s="18">
        <f t="shared" si="0"/>
        <v>0</v>
      </c>
      <c r="H11" s="17">
        <v>0</v>
      </c>
      <c r="I11" s="18">
        <f t="shared" si="1"/>
        <v>0</v>
      </c>
      <c r="J11" s="19">
        <f t="shared" si="2"/>
        <v>0</v>
      </c>
    </row>
    <row r="12" spans="1:10" s="2" customFormat="1" ht="10.5" customHeight="1">
      <c r="A12" s="13">
        <v>7</v>
      </c>
      <c r="B12" s="21"/>
      <c r="C12" s="22" t="s">
        <v>39</v>
      </c>
      <c r="D12" s="20" t="s">
        <v>11</v>
      </c>
      <c r="E12" s="16">
        <v>1</v>
      </c>
      <c r="F12" s="17">
        <v>0</v>
      </c>
      <c r="G12" s="18">
        <f t="shared" si="0"/>
        <v>0</v>
      </c>
      <c r="H12" s="17">
        <v>0</v>
      </c>
      <c r="I12" s="18">
        <f t="shared" si="1"/>
        <v>0</v>
      </c>
      <c r="J12" s="19">
        <f t="shared" si="2"/>
        <v>0</v>
      </c>
    </row>
    <row r="13" spans="1:10" s="2" customFormat="1" ht="10.5" customHeight="1">
      <c r="A13" s="13">
        <v>8</v>
      </c>
      <c r="B13" s="21"/>
      <c r="C13" s="22" t="s">
        <v>40</v>
      </c>
      <c r="D13" s="20" t="s">
        <v>11</v>
      </c>
      <c r="E13" s="16">
        <v>1</v>
      </c>
      <c r="F13" s="17">
        <v>0</v>
      </c>
      <c r="G13" s="18">
        <f t="shared" si="0"/>
        <v>0</v>
      </c>
      <c r="H13" s="17">
        <v>0</v>
      </c>
      <c r="I13" s="18">
        <f t="shared" si="1"/>
        <v>0</v>
      </c>
      <c r="J13" s="19">
        <f t="shared" si="2"/>
        <v>0</v>
      </c>
    </row>
    <row r="14" spans="1:10" s="2" customFormat="1" ht="10.5" customHeight="1">
      <c r="A14" s="13">
        <v>9</v>
      </c>
      <c r="B14" s="21"/>
      <c r="C14" s="22" t="s">
        <v>41</v>
      </c>
      <c r="D14" s="20" t="s">
        <v>11</v>
      </c>
      <c r="E14" s="16">
        <v>26</v>
      </c>
      <c r="F14" s="17">
        <v>0</v>
      </c>
      <c r="G14" s="18">
        <f t="shared" si="0"/>
        <v>0</v>
      </c>
      <c r="H14" s="17">
        <v>0</v>
      </c>
      <c r="I14" s="18">
        <f t="shared" si="1"/>
        <v>0</v>
      </c>
      <c r="J14" s="19">
        <f t="shared" si="2"/>
        <v>0</v>
      </c>
    </row>
    <row r="15" spans="1:10" s="2" customFormat="1" ht="10.5" customHeight="1" thickBot="1">
      <c r="A15" s="13">
        <v>10</v>
      </c>
      <c r="B15" s="21"/>
      <c r="C15" s="22" t="s">
        <v>42</v>
      </c>
      <c r="D15" s="20" t="s">
        <v>11</v>
      </c>
      <c r="E15" s="16">
        <v>26</v>
      </c>
      <c r="F15" s="17">
        <v>0</v>
      </c>
      <c r="G15" s="18">
        <f t="shared" si="0"/>
        <v>0</v>
      </c>
      <c r="H15" s="17">
        <v>0</v>
      </c>
      <c r="I15" s="18">
        <f t="shared" si="1"/>
        <v>0</v>
      </c>
      <c r="J15" s="19">
        <f t="shared" si="2"/>
        <v>0</v>
      </c>
    </row>
    <row r="16" spans="1:10" s="12" customFormat="1" ht="11.25" thickBot="1">
      <c r="A16" s="32"/>
      <c r="B16" s="33"/>
      <c r="C16" s="34" t="s">
        <v>19</v>
      </c>
      <c r="D16" s="35"/>
      <c r="E16" s="36"/>
      <c r="F16" s="37"/>
      <c r="G16" s="38"/>
      <c r="H16" s="37"/>
      <c r="I16" s="38"/>
      <c r="J16" s="39"/>
    </row>
    <row r="17" spans="1:10" s="2" customFormat="1" ht="10.5" customHeight="1">
      <c r="A17" s="13">
        <v>11</v>
      </c>
      <c r="B17" s="21"/>
      <c r="C17" s="22" t="s">
        <v>43</v>
      </c>
      <c r="D17" s="20" t="s">
        <v>12</v>
      </c>
      <c r="E17" s="16">
        <v>30</v>
      </c>
      <c r="F17" s="17">
        <v>0</v>
      </c>
      <c r="G17" s="18">
        <f>F17*E17</f>
        <v>0</v>
      </c>
      <c r="H17" s="17">
        <v>0</v>
      </c>
      <c r="I17" s="18">
        <f>H17*E17</f>
        <v>0</v>
      </c>
      <c r="J17" s="19">
        <f>I17+G17</f>
        <v>0</v>
      </c>
    </row>
    <row r="18" spans="1:10" s="2" customFormat="1" ht="10.5" customHeight="1" thickBot="1">
      <c r="A18" s="13">
        <v>12</v>
      </c>
      <c r="B18" s="21"/>
      <c r="C18" s="22" t="s">
        <v>44</v>
      </c>
      <c r="D18" s="20" t="s">
        <v>12</v>
      </c>
      <c r="E18" s="16">
        <v>27</v>
      </c>
      <c r="F18" s="17">
        <v>0</v>
      </c>
      <c r="G18" s="18">
        <f>F18*E18</f>
        <v>0</v>
      </c>
      <c r="H18" s="17">
        <v>0</v>
      </c>
      <c r="I18" s="18">
        <f>H18*E18</f>
        <v>0</v>
      </c>
      <c r="J18" s="19">
        <f>I18+G18</f>
        <v>0</v>
      </c>
    </row>
    <row r="19" spans="1:10" s="12" customFormat="1" ht="11.25" thickBot="1">
      <c r="A19" s="32"/>
      <c r="B19" s="33"/>
      <c r="C19" s="34" t="s">
        <v>20</v>
      </c>
      <c r="D19" s="35"/>
      <c r="E19" s="36"/>
      <c r="F19" s="37"/>
      <c r="G19" s="38"/>
      <c r="H19" s="37"/>
      <c r="I19" s="38"/>
      <c r="J19" s="39"/>
    </row>
    <row r="20" spans="1:10" s="2" customFormat="1" ht="10.5" customHeight="1">
      <c r="A20" s="13">
        <v>13</v>
      </c>
      <c r="B20" s="21"/>
      <c r="C20" s="22" t="s">
        <v>67</v>
      </c>
      <c r="D20" s="20" t="s">
        <v>12</v>
      </c>
      <c r="E20" s="16">
        <v>7625</v>
      </c>
      <c r="F20" s="17">
        <v>0</v>
      </c>
      <c r="G20" s="18">
        <f t="shared" ref="G20:G40" si="3">F20*E20</f>
        <v>0</v>
      </c>
      <c r="H20" s="17">
        <v>0</v>
      </c>
      <c r="I20" s="18">
        <f>H20*E20</f>
        <v>0</v>
      </c>
      <c r="J20" s="19">
        <f>I20+G20</f>
        <v>0</v>
      </c>
    </row>
    <row r="21" spans="1:10" s="20" customFormat="1" ht="10.5">
      <c r="A21" s="31">
        <v>14</v>
      </c>
      <c r="B21" s="14"/>
      <c r="C21" s="15" t="s">
        <v>18</v>
      </c>
      <c r="D21" s="2" t="s">
        <v>11</v>
      </c>
      <c r="E21" s="16">
        <v>19</v>
      </c>
      <c r="F21" s="17">
        <v>0</v>
      </c>
      <c r="G21" s="18">
        <f t="shared" si="3"/>
        <v>0</v>
      </c>
      <c r="H21" s="17">
        <v>0</v>
      </c>
      <c r="I21" s="18">
        <f>H21*E21</f>
        <v>0</v>
      </c>
      <c r="J21" s="19">
        <f>I21+G21</f>
        <v>0</v>
      </c>
    </row>
    <row r="22" spans="1:10" s="2" customFormat="1" ht="10.5" customHeight="1">
      <c r="A22" s="13">
        <v>15</v>
      </c>
      <c r="B22" s="21"/>
      <c r="C22" s="22" t="s">
        <v>45</v>
      </c>
      <c r="D22" s="20" t="s">
        <v>12</v>
      </c>
      <c r="E22" s="16">
        <v>408</v>
      </c>
      <c r="F22" s="17">
        <v>0</v>
      </c>
      <c r="G22" s="18">
        <f t="shared" si="3"/>
        <v>0</v>
      </c>
      <c r="H22" s="17">
        <v>0</v>
      </c>
      <c r="I22" s="18">
        <f>H22*E22</f>
        <v>0</v>
      </c>
      <c r="J22" s="19">
        <f>I22+G22</f>
        <v>0</v>
      </c>
    </row>
    <row r="23" spans="1:10" s="2" customFormat="1" ht="10.5" customHeight="1" thickBot="1">
      <c r="A23" s="13">
        <v>16</v>
      </c>
      <c r="B23" s="21"/>
      <c r="C23" s="22" t="s">
        <v>46</v>
      </c>
      <c r="D23" s="20" t="s">
        <v>12</v>
      </c>
      <c r="E23" s="16">
        <v>20</v>
      </c>
      <c r="F23" s="17">
        <v>0</v>
      </c>
      <c r="G23" s="18">
        <f t="shared" si="3"/>
        <v>0</v>
      </c>
      <c r="H23" s="17">
        <v>0</v>
      </c>
      <c r="I23" s="18">
        <f>H23*E23</f>
        <v>0</v>
      </c>
      <c r="J23" s="19">
        <f>I23+G23</f>
        <v>0</v>
      </c>
    </row>
    <row r="24" spans="1:10" s="12" customFormat="1" ht="11.25" thickBot="1">
      <c r="A24" s="32"/>
      <c r="B24" s="33"/>
      <c r="C24" s="34" t="s">
        <v>21</v>
      </c>
      <c r="D24" s="35"/>
      <c r="E24" s="36"/>
      <c r="F24" s="37"/>
      <c r="G24" s="38"/>
      <c r="H24" s="37"/>
      <c r="I24" s="38"/>
      <c r="J24" s="39"/>
    </row>
    <row r="25" spans="1:10" s="2" customFormat="1" ht="10.5" customHeight="1" thickBot="1">
      <c r="A25" s="13">
        <v>17</v>
      </c>
      <c r="B25" s="21"/>
      <c r="C25" s="22" t="s">
        <v>204</v>
      </c>
      <c r="D25" s="20" t="s">
        <v>11</v>
      </c>
      <c r="E25" s="16">
        <v>36</v>
      </c>
      <c r="F25" s="17">
        <v>0</v>
      </c>
      <c r="G25" s="18">
        <f t="shared" si="3"/>
        <v>0</v>
      </c>
      <c r="H25" s="17">
        <v>0</v>
      </c>
      <c r="I25" s="18">
        <f>H25*E25</f>
        <v>0</v>
      </c>
      <c r="J25" s="19">
        <f>I25+G25</f>
        <v>0</v>
      </c>
    </row>
    <row r="26" spans="1:10" s="12" customFormat="1" ht="11.25" thickBot="1">
      <c r="A26" s="32"/>
      <c r="B26" s="33"/>
      <c r="C26" s="34" t="s">
        <v>22</v>
      </c>
      <c r="D26" s="35"/>
      <c r="E26" s="36"/>
      <c r="F26" s="37"/>
      <c r="G26" s="38"/>
      <c r="H26" s="37"/>
      <c r="I26" s="38"/>
      <c r="J26" s="39"/>
    </row>
    <row r="27" spans="1:10" s="2" customFormat="1" ht="10.5" customHeight="1" thickBot="1">
      <c r="A27" s="13">
        <v>18</v>
      </c>
      <c r="B27" s="21"/>
      <c r="C27" s="22" t="s">
        <v>69</v>
      </c>
      <c r="D27" s="20" t="s">
        <v>11</v>
      </c>
      <c r="E27" s="16">
        <v>12</v>
      </c>
      <c r="F27" s="17">
        <v>0</v>
      </c>
      <c r="G27" s="18">
        <f t="shared" si="3"/>
        <v>0</v>
      </c>
      <c r="H27" s="17">
        <v>0</v>
      </c>
      <c r="I27" s="18">
        <f>H27*E27</f>
        <v>0</v>
      </c>
      <c r="J27" s="19">
        <f>I27+G27</f>
        <v>0</v>
      </c>
    </row>
    <row r="28" spans="1:10" s="12" customFormat="1" ht="11.25" thickBot="1">
      <c r="A28" s="32"/>
      <c r="B28" s="33"/>
      <c r="C28" s="34" t="s">
        <v>83</v>
      </c>
      <c r="D28" s="35"/>
      <c r="E28" s="36"/>
      <c r="F28" s="37"/>
      <c r="G28" s="38"/>
      <c r="H28" s="37"/>
      <c r="I28" s="38"/>
      <c r="J28" s="39"/>
    </row>
    <row r="29" spans="1:10" s="2" customFormat="1" ht="10.5" customHeight="1">
      <c r="A29" s="13">
        <v>19</v>
      </c>
      <c r="B29" s="21"/>
      <c r="C29" s="22" t="s">
        <v>70</v>
      </c>
      <c r="D29" s="20" t="s">
        <v>11</v>
      </c>
      <c r="E29" s="16">
        <v>408</v>
      </c>
      <c r="F29" s="17">
        <v>0</v>
      </c>
      <c r="G29" s="18">
        <f t="shared" si="3"/>
        <v>0</v>
      </c>
      <c r="H29" s="17">
        <v>0</v>
      </c>
      <c r="I29" s="18">
        <f>H29*E29</f>
        <v>0</v>
      </c>
      <c r="J29" s="19">
        <f>I29+G29</f>
        <v>0</v>
      </c>
    </row>
    <row r="30" spans="1:10" s="25" customFormat="1" ht="10.5">
      <c r="A30" s="31">
        <v>20</v>
      </c>
      <c r="B30" s="23"/>
      <c r="C30" s="30" t="s">
        <v>82</v>
      </c>
      <c r="D30" s="25" t="s">
        <v>11</v>
      </c>
      <c r="E30" s="25">
        <v>34</v>
      </c>
      <c r="F30" s="17">
        <v>0</v>
      </c>
      <c r="G30" s="18">
        <f t="shared" si="3"/>
        <v>0</v>
      </c>
      <c r="H30" s="17">
        <v>0</v>
      </c>
      <c r="I30" s="18">
        <f>H30*E30</f>
        <v>0</v>
      </c>
      <c r="J30" s="19">
        <f>I30+G30</f>
        <v>0</v>
      </c>
    </row>
    <row r="31" spans="1:10" s="25" customFormat="1" ht="11.25" thickBot="1">
      <c r="A31" s="31">
        <v>21</v>
      </c>
      <c r="B31" s="23"/>
      <c r="C31" s="30" t="s">
        <v>31</v>
      </c>
      <c r="D31" s="25" t="s">
        <v>11</v>
      </c>
      <c r="E31" s="25">
        <v>408</v>
      </c>
      <c r="F31" s="17">
        <v>0</v>
      </c>
      <c r="G31" s="18">
        <f t="shared" si="3"/>
        <v>0</v>
      </c>
      <c r="H31" s="17">
        <v>0</v>
      </c>
      <c r="I31" s="18">
        <f>H31*E31</f>
        <v>0</v>
      </c>
      <c r="J31" s="19">
        <f>I31+G31</f>
        <v>0</v>
      </c>
    </row>
    <row r="32" spans="1:10" s="12" customFormat="1" ht="11.25" thickBot="1">
      <c r="A32" s="32"/>
      <c r="B32" s="33"/>
      <c r="C32" s="34" t="s">
        <v>23</v>
      </c>
      <c r="D32" s="35"/>
      <c r="E32" s="36"/>
      <c r="F32" s="37"/>
      <c r="G32" s="38"/>
      <c r="H32" s="37"/>
      <c r="I32" s="38"/>
      <c r="J32" s="39"/>
    </row>
    <row r="33" spans="1:10" s="2" customFormat="1" ht="10.5" customHeight="1">
      <c r="A33" s="13">
        <v>22</v>
      </c>
      <c r="B33" s="21"/>
      <c r="C33" s="22" t="s">
        <v>59</v>
      </c>
      <c r="D33" s="20" t="s">
        <v>11</v>
      </c>
      <c r="E33" s="25">
        <v>50</v>
      </c>
      <c r="F33" s="17">
        <v>0</v>
      </c>
      <c r="G33" s="18">
        <f t="shared" si="3"/>
        <v>0</v>
      </c>
      <c r="H33" s="17">
        <v>0</v>
      </c>
      <c r="I33" s="18">
        <f t="shared" ref="I33:I40" si="4">H33*E33</f>
        <v>0</v>
      </c>
      <c r="J33" s="19">
        <f t="shared" ref="J33:J40" si="5">I33+G33</f>
        <v>0</v>
      </c>
    </row>
    <row r="34" spans="1:10" s="2" customFormat="1" ht="10.5" customHeight="1">
      <c r="A34" s="13">
        <v>23</v>
      </c>
      <c r="B34" s="21"/>
      <c r="C34" s="22" t="s">
        <v>60</v>
      </c>
      <c r="D34" s="20" t="s">
        <v>11</v>
      </c>
      <c r="E34" s="25">
        <v>50</v>
      </c>
      <c r="F34" s="17">
        <v>0</v>
      </c>
      <c r="G34" s="18">
        <f t="shared" si="3"/>
        <v>0</v>
      </c>
      <c r="H34" s="17">
        <v>0</v>
      </c>
      <c r="I34" s="18">
        <f t="shared" si="4"/>
        <v>0</v>
      </c>
      <c r="J34" s="19">
        <f t="shared" si="5"/>
        <v>0</v>
      </c>
    </row>
    <row r="35" spans="1:10" s="2" customFormat="1" ht="10.5" customHeight="1">
      <c r="A35" s="13">
        <v>24</v>
      </c>
      <c r="B35" s="21"/>
      <c r="C35" s="22" t="s">
        <v>61</v>
      </c>
      <c r="D35" s="20" t="s">
        <v>11</v>
      </c>
      <c r="E35" s="25">
        <v>50</v>
      </c>
      <c r="F35" s="17">
        <v>0</v>
      </c>
      <c r="G35" s="18">
        <f t="shared" si="3"/>
        <v>0</v>
      </c>
      <c r="H35" s="17">
        <v>0</v>
      </c>
      <c r="I35" s="18">
        <f t="shared" si="4"/>
        <v>0</v>
      </c>
      <c r="J35" s="19">
        <f t="shared" si="5"/>
        <v>0</v>
      </c>
    </row>
    <row r="36" spans="1:10" s="2" customFormat="1" ht="10.5" customHeight="1">
      <c r="A36" s="13">
        <v>25</v>
      </c>
      <c r="B36" s="21"/>
      <c r="C36" s="22" t="s">
        <v>62</v>
      </c>
      <c r="D36" s="20" t="s">
        <v>11</v>
      </c>
      <c r="E36" s="25">
        <v>50</v>
      </c>
      <c r="F36" s="17">
        <v>0</v>
      </c>
      <c r="G36" s="18">
        <f t="shared" si="3"/>
        <v>0</v>
      </c>
      <c r="H36" s="17">
        <v>0</v>
      </c>
      <c r="I36" s="18">
        <f t="shared" si="4"/>
        <v>0</v>
      </c>
      <c r="J36" s="19">
        <f t="shared" si="5"/>
        <v>0</v>
      </c>
    </row>
    <row r="37" spans="1:10" s="2" customFormat="1" ht="10.5" customHeight="1">
      <c r="A37" s="13">
        <v>26</v>
      </c>
      <c r="B37" s="21"/>
      <c r="C37" s="22" t="s">
        <v>63</v>
      </c>
      <c r="D37" s="20" t="s">
        <v>11</v>
      </c>
      <c r="E37" s="25">
        <v>50</v>
      </c>
      <c r="F37" s="17">
        <v>0</v>
      </c>
      <c r="G37" s="18">
        <f t="shared" si="3"/>
        <v>0</v>
      </c>
      <c r="H37" s="17">
        <v>0</v>
      </c>
      <c r="I37" s="18">
        <f t="shared" si="4"/>
        <v>0</v>
      </c>
      <c r="J37" s="19">
        <f t="shared" si="5"/>
        <v>0</v>
      </c>
    </row>
    <row r="38" spans="1:10" s="2" customFormat="1" ht="10.5" customHeight="1">
      <c r="A38" s="13">
        <v>27</v>
      </c>
      <c r="B38" s="21"/>
      <c r="C38" s="22" t="s">
        <v>64</v>
      </c>
      <c r="D38" s="20" t="s">
        <v>11</v>
      </c>
      <c r="E38" s="25">
        <v>50</v>
      </c>
      <c r="F38" s="17">
        <v>0</v>
      </c>
      <c r="G38" s="18">
        <f t="shared" si="3"/>
        <v>0</v>
      </c>
      <c r="H38" s="17">
        <v>0</v>
      </c>
      <c r="I38" s="18">
        <f t="shared" si="4"/>
        <v>0</v>
      </c>
      <c r="J38" s="19">
        <f t="shared" si="5"/>
        <v>0</v>
      </c>
    </row>
    <row r="39" spans="1:10" s="2" customFormat="1" ht="10.5" customHeight="1">
      <c r="A39" s="13">
        <v>28</v>
      </c>
      <c r="B39" s="21"/>
      <c r="C39" s="22" t="s">
        <v>65</v>
      </c>
      <c r="D39" s="20" t="s">
        <v>11</v>
      </c>
      <c r="E39" s="25">
        <v>20</v>
      </c>
      <c r="F39" s="17">
        <v>0</v>
      </c>
      <c r="G39" s="18">
        <f t="shared" si="3"/>
        <v>0</v>
      </c>
      <c r="H39" s="17">
        <v>0</v>
      </c>
      <c r="I39" s="18">
        <f t="shared" si="4"/>
        <v>0</v>
      </c>
      <c r="J39" s="19">
        <f t="shared" si="5"/>
        <v>0</v>
      </c>
    </row>
    <row r="40" spans="1:10" s="2" customFormat="1" ht="10.5" customHeight="1" thickBot="1">
      <c r="A40" s="13">
        <v>29</v>
      </c>
      <c r="B40" s="21"/>
      <c r="C40" s="22" t="s">
        <v>66</v>
      </c>
      <c r="D40" s="20" t="s">
        <v>11</v>
      </c>
      <c r="E40" s="25">
        <v>20</v>
      </c>
      <c r="F40" s="17">
        <v>0</v>
      </c>
      <c r="G40" s="18">
        <f t="shared" si="3"/>
        <v>0</v>
      </c>
      <c r="H40" s="17">
        <v>0</v>
      </c>
      <c r="I40" s="18">
        <f t="shared" si="4"/>
        <v>0</v>
      </c>
      <c r="J40" s="19">
        <f t="shared" si="5"/>
        <v>0</v>
      </c>
    </row>
    <row r="41" spans="1:10" s="12" customFormat="1" ht="11.25" thickBot="1">
      <c r="A41" s="32"/>
      <c r="B41" s="33"/>
      <c r="C41" s="34" t="s">
        <v>47</v>
      </c>
      <c r="D41" s="35"/>
      <c r="E41" s="36"/>
      <c r="F41" s="37"/>
      <c r="G41" s="38"/>
      <c r="H41" s="37"/>
      <c r="I41" s="38"/>
      <c r="J41" s="39"/>
    </row>
    <row r="42" spans="1:10" s="2" customFormat="1" ht="10.5" customHeight="1">
      <c r="A42" s="13">
        <v>30</v>
      </c>
      <c r="B42" s="21"/>
      <c r="C42" s="22" t="s">
        <v>110</v>
      </c>
      <c r="D42" s="20" t="s">
        <v>11</v>
      </c>
      <c r="E42" s="16">
        <v>20</v>
      </c>
      <c r="F42" s="17">
        <v>0</v>
      </c>
      <c r="G42" s="18">
        <f>F42*E42</f>
        <v>0</v>
      </c>
      <c r="H42" s="17">
        <v>0</v>
      </c>
      <c r="I42" s="18">
        <f>H42*E42</f>
        <v>0</v>
      </c>
      <c r="J42" s="19">
        <f>I42+G42</f>
        <v>0</v>
      </c>
    </row>
    <row r="43" spans="1:10" s="2" customFormat="1" ht="10.5" customHeight="1" thickBot="1">
      <c r="A43" s="13">
        <v>31</v>
      </c>
      <c r="B43" s="21"/>
      <c r="C43" s="22" t="s">
        <v>111</v>
      </c>
      <c r="D43" s="20" t="s">
        <v>11</v>
      </c>
      <c r="E43" s="16">
        <v>20</v>
      </c>
      <c r="F43" s="17">
        <v>0</v>
      </c>
      <c r="G43" s="18">
        <f>F43*E43</f>
        <v>0</v>
      </c>
      <c r="H43" s="17">
        <v>0</v>
      </c>
      <c r="I43" s="18">
        <f>H43*E43</f>
        <v>0</v>
      </c>
      <c r="J43" s="19">
        <f>I43+G43</f>
        <v>0</v>
      </c>
    </row>
    <row r="44" spans="1:10" s="12" customFormat="1" ht="11.25" thickBot="1">
      <c r="A44" s="32"/>
      <c r="B44" s="33"/>
      <c r="C44" s="34" t="s">
        <v>24</v>
      </c>
      <c r="D44" s="35"/>
      <c r="E44" s="36"/>
      <c r="F44" s="37"/>
      <c r="G44" s="38"/>
      <c r="H44" s="37"/>
      <c r="I44" s="38"/>
      <c r="J44" s="39"/>
    </row>
    <row r="45" spans="1:10" s="2" customFormat="1" ht="10.5" customHeight="1">
      <c r="A45" s="13">
        <v>32</v>
      </c>
      <c r="B45" s="21"/>
      <c r="C45" s="22" t="s">
        <v>68</v>
      </c>
      <c r="D45" s="20" t="s">
        <v>11</v>
      </c>
      <c r="E45" s="16">
        <v>16</v>
      </c>
      <c r="F45" s="17">
        <v>0</v>
      </c>
      <c r="G45" s="18">
        <f>F45*E45</f>
        <v>0</v>
      </c>
      <c r="H45" s="17">
        <v>0</v>
      </c>
      <c r="I45" s="18">
        <f>H45*E45</f>
        <v>0</v>
      </c>
      <c r="J45" s="19">
        <f>I45+G45</f>
        <v>0</v>
      </c>
    </row>
    <row r="46" spans="1:10" s="2" customFormat="1" ht="10.5" customHeight="1">
      <c r="A46" s="13">
        <v>33</v>
      </c>
      <c r="B46" s="21"/>
      <c r="C46" s="22" t="s">
        <v>71</v>
      </c>
      <c r="D46" s="20" t="s">
        <v>11</v>
      </c>
      <c r="E46" s="16">
        <v>204</v>
      </c>
      <c r="F46" s="17">
        <v>0</v>
      </c>
      <c r="G46" s="18">
        <f>F46*E46</f>
        <v>0</v>
      </c>
      <c r="H46" s="17">
        <v>0</v>
      </c>
      <c r="I46" s="18">
        <f>H46*E46</f>
        <v>0</v>
      </c>
      <c r="J46" s="19">
        <f>I46+G46</f>
        <v>0</v>
      </c>
    </row>
    <row r="47" spans="1:10" s="2" customFormat="1" ht="10.5" customHeight="1">
      <c r="A47" s="13">
        <v>34</v>
      </c>
      <c r="B47" s="21"/>
      <c r="C47" s="22" t="s">
        <v>48</v>
      </c>
      <c r="D47" s="20" t="s">
        <v>11</v>
      </c>
      <c r="E47" s="16">
        <v>408</v>
      </c>
      <c r="F47" s="17">
        <v>0</v>
      </c>
      <c r="G47" s="18">
        <f>F47*E47</f>
        <v>0</v>
      </c>
      <c r="H47" s="17">
        <v>0</v>
      </c>
      <c r="I47" s="18">
        <f>H47*E47</f>
        <v>0</v>
      </c>
      <c r="J47" s="19">
        <f>I47+G47</f>
        <v>0</v>
      </c>
    </row>
    <row r="48" spans="1:10" s="2" customFormat="1" ht="10.5" customHeight="1">
      <c r="A48" s="13">
        <v>35</v>
      </c>
      <c r="B48" s="21"/>
      <c r="C48" s="22" t="s">
        <v>72</v>
      </c>
      <c r="D48" s="20" t="s">
        <v>11</v>
      </c>
      <c r="E48" s="16">
        <v>16</v>
      </c>
      <c r="F48" s="17">
        <v>0</v>
      </c>
      <c r="G48" s="18">
        <f>F48*E48</f>
        <v>0</v>
      </c>
      <c r="H48" s="17">
        <v>0</v>
      </c>
      <c r="I48" s="18">
        <f>H48*E48</f>
        <v>0</v>
      </c>
      <c r="J48" s="19">
        <f>I48+G48</f>
        <v>0</v>
      </c>
    </row>
    <row r="49" spans="1:10" s="2" customFormat="1" ht="10.5" customHeight="1" thickBot="1">
      <c r="A49" s="13">
        <v>36</v>
      </c>
      <c r="B49" s="21"/>
      <c r="C49" s="22" t="s">
        <v>73</v>
      </c>
      <c r="D49" s="20" t="s">
        <v>11</v>
      </c>
      <c r="E49" s="16">
        <v>12</v>
      </c>
      <c r="F49" s="17">
        <v>0</v>
      </c>
      <c r="G49" s="18">
        <f>F49*E49</f>
        <v>0</v>
      </c>
      <c r="H49" s="17">
        <v>0</v>
      </c>
      <c r="I49" s="18">
        <f>H49*E49</f>
        <v>0</v>
      </c>
      <c r="J49" s="19">
        <f>I49+G49</f>
        <v>0</v>
      </c>
    </row>
    <row r="50" spans="1:10" s="12" customFormat="1" ht="11.25" thickBot="1">
      <c r="A50" s="32"/>
      <c r="B50" s="33"/>
      <c r="C50" s="34" t="s">
        <v>49</v>
      </c>
      <c r="D50" s="35"/>
      <c r="E50" s="36"/>
      <c r="F50" s="37"/>
      <c r="G50" s="38"/>
      <c r="H50" s="37"/>
      <c r="I50" s="38"/>
      <c r="J50" s="39"/>
    </row>
    <row r="51" spans="1:10" s="2" customFormat="1" ht="10.5" customHeight="1">
      <c r="A51" s="13">
        <v>37</v>
      </c>
      <c r="B51" s="21"/>
      <c r="C51" s="22" t="s">
        <v>74</v>
      </c>
      <c r="D51" s="20" t="s">
        <v>11</v>
      </c>
      <c r="E51" s="16">
        <v>68</v>
      </c>
      <c r="F51" s="17">
        <v>0</v>
      </c>
      <c r="G51" s="18">
        <f t="shared" ref="G51:G56" si="6">F51*E51</f>
        <v>0</v>
      </c>
      <c r="H51" s="17">
        <v>0</v>
      </c>
      <c r="I51" s="18">
        <f t="shared" ref="I51:I56" si="7">H51*E51</f>
        <v>0</v>
      </c>
      <c r="J51" s="19">
        <f t="shared" ref="J51:J56" si="8">I51+G51</f>
        <v>0</v>
      </c>
    </row>
    <row r="52" spans="1:10" s="2" customFormat="1" ht="10.5" customHeight="1">
      <c r="A52" s="13">
        <v>38</v>
      </c>
      <c r="B52" s="21"/>
      <c r="C52" s="22" t="s">
        <v>106</v>
      </c>
      <c r="D52" s="20" t="s">
        <v>11</v>
      </c>
      <c r="E52" s="16">
        <v>12</v>
      </c>
      <c r="F52" s="17">
        <v>0</v>
      </c>
      <c r="G52" s="18">
        <f t="shared" si="6"/>
        <v>0</v>
      </c>
      <c r="H52" s="17">
        <v>0</v>
      </c>
      <c r="I52" s="18">
        <f t="shared" si="7"/>
        <v>0</v>
      </c>
      <c r="J52" s="19">
        <f t="shared" si="8"/>
        <v>0</v>
      </c>
    </row>
    <row r="53" spans="1:10" s="2" customFormat="1" ht="10.5" customHeight="1">
      <c r="A53" s="13">
        <v>39</v>
      </c>
      <c r="B53" s="21"/>
      <c r="C53" s="22" t="s">
        <v>75</v>
      </c>
      <c r="D53" s="20" t="s">
        <v>105</v>
      </c>
      <c r="E53" s="16">
        <v>18</v>
      </c>
      <c r="F53" s="17">
        <v>0</v>
      </c>
      <c r="G53" s="18">
        <f t="shared" si="6"/>
        <v>0</v>
      </c>
      <c r="H53" s="17">
        <v>0</v>
      </c>
      <c r="I53" s="18">
        <f t="shared" si="7"/>
        <v>0</v>
      </c>
      <c r="J53" s="19">
        <f t="shared" si="8"/>
        <v>0</v>
      </c>
    </row>
    <row r="54" spans="1:10" s="2" customFormat="1" ht="10.5" customHeight="1">
      <c r="A54" s="13">
        <v>40</v>
      </c>
      <c r="B54" s="21"/>
      <c r="C54" s="22" t="s">
        <v>107</v>
      </c>
      <c r="D54" s="20" t="s">
        <v>11</v>
      </c>
      <c r="E54" s="16">
        <v>36</v>
      </c>
      <c r="F54" s="17">
        <v>0</v>
      </c>
      <c r="G54" s="18">
        <f t="shared" si="6"/>
        <v>0</v>
      </c>
      <c r="H54" s="17">
        <v>0</v>
      </c>
      <c r="I54" s="18">
        <f t="shared" si="7"/>
        <v>0</v>
      </c>
      <c r="J54" s="19">
        <f t="shared" si="8"/>
        <v>0</v>
      </c>
    </row>
    <row r="55" spans="1:10" s="2" customFormat="1" ht="10.5" customHeight="1">
      <c r="A55" s="13">
        <v>41</v>
      </c>
      <c r="B55" s="21"/>
      <c r="C55" s="22" t="s">
        <v>108</v>
      </c>
      <c r="D55" s="20" t="s">
        <v>11</v>
      </c>
      <c r="E55" s="16">
        <v>36</v>
      </c>
      <c r="F55" s="17">
        <v>0</v>
      </c>
      <c r="G55" s="18">
        <f t="shared" si="6"/>
        <v>0</v>
      </c>
      <c r="H55" s="17">
        <v>0</v>
      </c>
      <c r="I55" s="18">
        <f t="shared" si="7"/>
        <v>0</v>
      </c>
      <c r="J55" s="19">
        <f t="shared" si="8"/>
        <v>0</v>
      </c>
    </row>
    <row r="56" spans="1:10" s="2" customFormat="1" ht="10.5" customHeight="1" thickBot="1">
      <c r="A56" s="13">
        <v>42</v>
      </c>
      <c r="B56" s="21"/>
      <c r="C56" s="22" t="s">
        <v>109</v>
      </c>
      <c r="D56" s="20" t="s">
        <v>11</v>
      </c>
      <c r="E56" s="16">
        <v>18</v>
      </c>
      <c r="F56" s="17">
        <v>0</v>
      </c>
      <c r="G56" s="18">
        <f t="shared" si="6"/>
        <v>0</v>
      </c>
      <c r="H56" s="17">
        <v>0</v>
      </c>
      <c r="I56" s="18">
        <f t="shared" si="7"/>
        <v>0</v>
      </c>
      <c r="J56" s="19">
        <f t="shared" si="8"/>
        <v>0</v>
      </c>
    </row>
    <row r="57" spans="1:10" s="12" customFormat="1" ht="11.25" thickBot="1">
      <c r="A57" s="32"/>
      <c r="B57" s="33"/>
      <c r="C57" s="34" t="s">
        <v>25</v>
      </c>
      <c r="D57" s="35"/>
      <c r="E57" s="36"/>
      <c r="F57" s="37"/>
      <c r="G57" s="38"/>
      <c r="H57" s="37"/>
      <c r="I57" s="38"/>
      <c r="J57" s="39"/>
    </row>
    <row r="58" spans="1:10" s="2" customFormat="1" ht="10.5" customHeight="1">
      <c r="A58" s="13">
        <v>43</v>
      </c>
      <c r="B58" s="21"/>
      <c r="C58" s="22" t="s">
        <v>50</v>
      </c>
      <c r="D58" s="20" t="s">
        <v>12</v>
      </c>
      <c r="E58" s="16">
        <v>20</v>
      </c>
      <c r="F58" s="17">
        <v>0</v>
      </c>
      <c r="G58" s="18">
        <f>F58*E58</f>
        <v>0</v>
      </c>
      <c r="H58" s="17">
        <v>0</v>
      </c>
      <c r="I58" s="18">
        <f>H58*E58</f>
        <v>0</v>
      </c>
      <c r="J58" s="19">
        <f>I58+G58</f>
        <v>0</v>
      </c>
    </row>
    <row r="59" spans="1:10" s="2" customFormat="1" ht="10.5" customHeight="1">
      <c r="A59" s="13">
        <v>44</v>
      </c>
      <c r="B59" s="21"/>
      <c r="C59" s="22" t="s">
        <v>113</v>
      </c>
      <c r="D59" s="20" t="s">
        <v>12</v>
      </c>
      <c r="E59" s="16">
        <v>26</v>
      </c>
      <c r="F59" s="17">
        <v>0</v>
      </c>
      <c r="G59" s="18">
        <f>F59*E59</f>
        <v>0</v>
      </c>
      <c r="H59" s="17">
        <v>0</v>
      </c>
      <c r="I59" s="18">
        <f>H59*E59</f>
        <v>0</v>
      </c>
      <c r="J59" s="19">
        <f>I59+G59</f>
        <v>0</v>
      </c>
    </row>
    <row r="60" spans="1:10" s="2" customFormat="1" ht="10.5" customHeight="1" thickBot="1">
      <c r="A60" s="13">
        <v>45</v>
      </c>
      <c r="B60" s="21"/>
      <c r="C60" s="22" t="s">
        <v>112</v>
      </c>
      <c r="D60" s="20" t="s">
        <v>12</v>
      </c>
      <c r="E60" s="16">
        <v>16</v>
      </c>
      <c r="F60" s="17">
        <v>0</v>
      </c>
      <c r="G60" s="18">
        <f>F60*E60</f>
        <v>0</v>
      </c>
      <c r="H60" s="17">
        <v>0</v>
      </c>
      <c r="I60" s="18">
        <f>H60*E60</f>
        <v>0</v>
      </c>
      <c r="J60" s="19">
        <f>I60+G60</f>
        <v>0</v>
      </c>
    </row>
    <row r="61" spans="1:10" s="12" customFormat="1" ht="11.25" thickBot="1">
      <c r="A61" s="32"/>
      <c r="B61" s="33"/>
      <c r="C61" s="34" t="s">
        <v>26</v>
      </c>
      <c r="D61" s="35"/>
      <c r="E61" s="36"/>
      <c r="F61" s="37"/>
      <c r="G61" s="38"/>
      <c r="H61" s="37"/>
      <c r="I61" s="38"/>
      <c r="J61" s="39"/>
    </row>
    <row r="62" spans="1:10" s="25" customFormat="1" ht="11.25" thickBot="1">
      <c r="A62" s="31">
        <v>46</v>
      </c>
      <c r="B62" s="23"/>
      <c r="C62" s="24" t="s">
        <v>30</v>
      </c>
      <c r="D62" s="25" t="s">
        <v>11</v>
      </c>
      <c r="E62" s="25">
        <v>840</v>
      </c>
      <c r="F62" s="17">
        <v>0</v>
      </c>
      <c r="G62" s="18">
        <f>F62*E62</f>
        <v>0</v>
      </c>
      <c r="H62" s="17">
        <v>0</v>
      </c>
      <c r="I62" s="18">
        <f>H62*E62</f>
        <v>0</v>
      </c>
      <c r="J62" s="19">
        <f>I62+G62</f>
        <v>0</v>
      </c>
    </row>
    <row r="63" spans="1:10" s="12" customFormat="1" ht="11.25" thickBot="1">
      <c r="A63" s="32"/>
      <c r="B63" s="33"/>
      <c r="C63" s="34" t="s">
        <v>27</v>
      </c>
      <c r="D63" s="35"/>
      <c r="E63" s="36"/>
      <c r="F63" s="37"/>
      <c r="G63" s="38"/>
      <c r="H63" s="37"/>
      <c r="I63" s="38"/>
      <c r="J63" s="39"/>
    </row>
    <row r="64" spans="1:10" s="2" customFormat="1" ht="10.5" customHeight="1">
      <c r="A64" s="13">
        <v>47</v>
      </c>
      <c r="B64" s="21"/>
      <c r="C64" s="22" t="s">
        <v>76</v>
      </c>
      <c r="D64" s="20" t="s">
        <v>11</v>
      </c>
      <c r="E64" s="16">
        <v>40</v>
      </c>
      <c r="F64" s="17">
        <v>0</v>
      </c>
      <c r="G64" s="18">
        <f>F64*E64</f>
        <v>0</v>
      </c>
      <c r="H64" s="17">
        <v>0</v>
      </c>
      <c r="I64" s="18">
        <f>H64*E64</f>
        <v>0</v>
      </c>
      <c r="J64" s="19">
        <f>I64+G64</f>
        <v>0</v>
      </c>
    </row>
    <row r="65" spans="1:10" s="2" customFormat="1" ht="10.5" customHeight="1">
      <c r="A65" s="13">
        <v>48</v>
      </c>
      <c r="B65" s="21"/>
      <c r="C65" s="22" t="s">
        <v>77</v>
      </c>
      <c r="D65" s="20" t="s">
        <v>11</v>
      </c>
      <c r="E65" s="16">
        <v>20</v>
      </c>
      <c r="F65" s="17">
        <v>0</v>
      </c>
      <c r="G65" s="18">
        <f>F65*E65</f>
        <v>0</v>
      </c>
      <c r="H65" s="17">
        <v>0</v>
      </c>
      <c r="I65" s="18">
        <f>H65*E65</f>
        <v>0</v>
      </c>
      <c r="J65" s="19">
        <f>I65+G65</f>
        <v>0</v>
      </c>
    </row>
    <row r="66" spans="1:10" s="2" customFormat="1" ht="10.5" customHeight="1">
      <c r="A66" s="13">
        <v>49</v>
      </c>
      <c r="B66" s="21"/>
      <c r="C66" s="22" t="s">
        <v>78</v>
      </c>
      <c r="D66" s="20" t="s">
        <v>11</v>
      </c>
      <c r="E66" s="16">
        <v>200</v>
      </c>
      <c r="F66" s="17">
        <v>0</v>
      </c>
      <c r="G66" s="18">
        <f>F66*E66</f>
        <v>0</v>
      </c>
      <c r="H66" s="17">
        <v>0</v>
      </c>
      <c r="I66" s="18">
        <f>H66*E66</f>
        <v>0</v>
      </c>
      <c r="J66" s="19">
        <f>I66+G66</f>
        <v>0</v>
      </c>
    </row>
    <row r="67" spans="1:10" s="2" customFormat="1" ht="10.5" customHeight="1">
      <c r="A67" s="13">
        <v>50</v>
      </c>
      <c r="B67" s="21"/>
      <c r="C67" s="22" t="s">
        <v>79</v>
      </c>
      <c r="D67" s="20" t="s">
        <v>11</v>
      </c>
      <c r="E67" s="16">
        <v>200</v>
      </c>
      <c r="F67" s="17">
        <v>0</v>
      </c>
      <c r="G67" s="18">
        <f>F67*E67</f>
        <v>0</v>
      </c>
      <c r="H67" s="17">
        <v>0</v>
      </c>
      <c r="I67" s="18">
        <f>H67*E67</f>
        <v>0</v>
      </c>
      <c r="J67" s="19">
        <f>I67+G67</f>
        <v>0</v>
      </c>
    </row>
    <row r="68" spans="1:10" s="2" customFormat="1" ht="10.5" customHeight="1" thickBot="1">
      <c r="A68" s="13">
        <v>51</v>
      </c>
      <c r="B68" s="21"/>
      <c r="C68" s="22" t="s">
        <v>80</v>
      </c>
      <c r="D68" s="20" t="s">
        <v>11</v>
      </c>
      <c r="E68" s="16">
        <v>200</v>
      </c>
      <c r="F68" s="17">
        <v>0</v>
      </c>
      <c r="G68" s="18">
        <f>F68*E68</f>
        <v>0</v>
      </c>
      <c r="H68" s="17">
        <v>0</v>
      </c>
      <c r="I68" s="18">
        <f>H68*E68</f>
        <v>0</v>
      </c>
      <c r="J68" s="19">
        <f>I68+G68</f>
        <v>0</v>
      </c>
    </row>
    <row r="69" spans="1:10" s="12" customFormat="1" ht="11.25" thickBot="1">
      <c r="A69" s="32"/>
      <c r="B69" s="33"/>
      <c r="C69" s="34" t="s">
        <v>84</v>
      </c>
      <c r="D69" s="35"/>
      <c r="E69" s="51"/>
      <c r="F69" s="37"/>
      <c r="G69" s="38"/>
      <c r="H69" s="52"/>
      <c r="I69" s="38"/>
      <c r="J69" s="53"/>
    </row>
    <row r="70" spans="1:10" s="25" customFormat="1" ht="10.5">
      <c r="A70" s="46">
        <v>52</v>
      </c>
      <c r="B70" s="14"/>
      <c r="C70" s="47" t="s">
        <v>85</v>
      </c>
      <c r="D70" s="20" t="s">
        <v>11</v>
      </c>
      <c r="E70" s="20">
        <v>16</v>
      </c>
      <c r="F70" s="17">
        <v>0</v>
      </c>
      <c r="G70" s="49">
        <f>F70*E70</f>
        <v>0</v>
      </c>
      <c r="H70" s="48">
        <v>0</v>
      </c>
      <c r="I70" s="18">
        <f>H70*E70</f>
        <v>0</v>
      </c>
      <c r="J70" s="19">
        <f>I70+G70</f>
        <v>0</v>
      </c>
    </row>
    <row r="71" spans="1:10" s="25" customFormat="1" ht="10.5">
      <c r="A71" s="46">
        <v>53</v>
      </c>
      <c r="B71" s="14"/>
      <c r="C71" s="47" t="s">
        <v>86</v>
      </c>
      <c r="D71" s="20" t="s">
        <v>11</v>
      </c>
      <c r="E71" s="20">
        <v>1</v>
      </c>
      <c r="F71" s="17">
        <v>0</v>
      </c>
      <c r="G71" s="49">
        <f>F71*E71</f>
        <v>0</v>
      </c>
      <c r="H71" s="48">
        <v>0</v>
      </c>
      <c r="I71" s="18">
        <f>H71*E71</f>
        <v>0</v>
      </c>
      <c r="J71" s="19">
        <f>I71+G71</f>
        <v>0</v>
      </c>
    </row>
    <row r="72" spans="1:10" s="25" customFormat="1" ht="11.25" thickBot="1">
      <c r="A72" s="46">
        <v>54</v>
      </c>
      <c r="B72" s="14"/>
      <c r="C72" s="47" t="s">
        <v>100</v>
      </c>
      <c r="D72" s="20" t="s">
        <v>11</v>
      </c>
      <c r="E72" s="20">
        <v>10</v>
      </c>
      <c r="F72" s="17">
        <v>0</v>
      </c>
      <c r="G72" s="49">
        <f>F72*E72</f>
        <v>0</v>
      </c>
      <c r="H72" s="48">
        <v>0</v>
      </c>
      <c r="I72" s="18">
        <f>H72*E72</f>
        <v>0</v>
      </c>
      <c r="J72" s="19">
        <f>I72+G72</f>
        <v>0</v>
      </c>
    </row>
    <row r="73" spans="1:10" s="12" customFormat="1" ht="11.25" thickBot="1">
      <c r="A73" s="32"/>
      <c r="B73" s="33"/>
      <c r="C73" s="34" t="s">
        <v>28</v>
      </c>
      <c r="D73" s="35"/>
      <c r="E73" s="36"/>
      <c r="F73" s="37"/>
      <c r="G73" s="38"/>
      <c r="H73" s="37"/>
      <c r="I73" s="38"/>
      <c r="J73" s="39"/>
    </row>
    <row r="74" spans="1:10" s="2" customFormat="1" ht="10.5" customHeight="1">
      <c r="A74" s="13">
        <v>55</v>
      </c>
      <c r="B74" s="21"/>
      <c r="C74" s="22" t="s">
        <v>51</v>
      </c>
      <c r="D74" s="20" t="s">
        <v>11</v>
      </c>
      <c r="E74" s="16">
        <v>1</v>
      </c>
      <c r="F74" s="17">
        <v>0</v>
      </c>
      <c r="G74" s="18">
        <f t="shared" ref="G74:G79" si="9">F74*E74</f>
        <v>0</v>
      </c>
      <c r="H74" s="17">
        <v>0</v>
      </c>
      <c r="I74" s="18">
        <f t="shared" ref="I74:I79" si="10">H74*E74</f>
        <v>0</v>
      </c>
      <c r="J74" s="19">
        <f t="shared" ref="J74:J79" si="11">I74+G74</f>
        <v>0</v>
      </c>
    </row>
    <row r="75" spans="1:10" s="2" customFormat="1" ht="10.5" customHeight="1">
      <c r="A75" s="13">
        <v>56</v>
      </c>
      <c r="B75" s="21"/>
      <c r="C75" s="22" t="s">
        <v>29</v>
      </c>
      <c r="D75" s="20" t="s">
        <v>11</v>
      </c>
      <c r="E75" s="16">
        <v>1</v>
      </c>
      <c r="F75" s="17">
        <v>0</v>
      </c>
      <c r="G75" s="18">
        <f t="shared" si="9"/>
        <v>0</v>
      </c>
      <c r="H75" s="17">
        <v>0</v>
      </c>
      <c r="I75" s="18">
        <f t="shared" si="10"/>
        <v>0</v>
      </c>
      <c r="J75" s="19">
        <f t="shared" si="11"/>
        <v>0</v>
      </c>
    </row>
    <row r="76" spans="1:10" s="2" customFormat="1" ht="10.5" customHeight="1">
      <c r="A76" s="13">
        <v>57</v>
      </c>
      <c r="B76" s="21"/>
      <c r="C76" s="22" t="s">
        <v>81</v>
      </c>
      <c r="D76" s="20" t="s">
        <v>11</v>
      </c>
      <c r="E76" s="16">
        <v>1</v>
      </c>
      <c r="F76" s="17">
        <v>0</v>
      </c>
      <c r="G76" s="18">
        <f t="shared" si="9"/>
        <v>0</v>
      </c>
      <c r="H76" s="17">
        <v>0</v>
      </c>
      <c r="I76" s="18">
        <f t="shared" si="10"/>
        <v>0</v>
      </c>
      <c r="J76" s="19">
        <f t="shared" si="11"/>
        <v>0</v>
      </c>
    </row>
    <row r="77" spans="1:10" s="2" customFormat="1" ht="10.5" customHeight="1">
      <c r="A77" s="13">
        <v>58</v>
      </c>
      <c r="B77" s="21"/>
      <c r="C77" s="22" t="s">
        <v>52</v>
      </c>
      <c r="D77" s="20" t="s">
        <v>53</v>
      </c>
      <c r="E77" s="16">
        <v>2</v>
      </c>
      <c r="F77" s="17">
        <v>0</v>
      </c>
      <c r="G77" s="18">
        <f t="shared" si="9"/>
        <v>0</v>
      </c>
      <c r="H77" s="17">
        <v>0</v>
      </c>
      <c r="I77" s="18">
        <f t="shared" si="10"/>
        <v>0</v>
      </c>
      <c r="J77" s="19">
        <f t="shared" si="11"/>
        <v>0</v>
      </c>
    </row>
    <row r="78" spans="1:10" s="2" customFormat="1" ht="10.5" customHeight="1">
      <c r="A78" s="13">
        <v>59</v>
      </c>
      <c r="B78" s="21"/>
      <c r="C78" s="22" t="s">
        <v>54</v>
      </c>
      <c r="D78" s="20" t="s">
        <v>53</v>
      </c>
      <c r="E78" s="16">
        <v>30</v>
      </c>
      <c r="F78" s="17">
        <v>0</v>
      </c>
      <c r="G78" s="18">
        <f t="shared" si="9"/>
        <v>0</v>
      </c>
      <c r="H78" s="17">
        <v>0</v>
      </c>
      <c r="I78" s="18">
        <f t="shared" si="10"/>
        <v>0</v>
      </c>
      <c r="J78" s="19">
        <f t="shared" si="11"/>
        <v>0</v>
      </c>
    </row>
    <row r="79" spans="1:10" s="2" customFormat="1" ht="10.5" customHeight="1" thickBot="1">
      <c r="A79" s="13">
        <v>60</v>
      </c>
      <c r="B79" s="21"/>
      <c r="C79" s="22" t="s">
        <v>55</v>
      </c>
      <c r="D79" s="20" t="s">
        <v>53</v>
      </c>
      <c r="E79" s="16">
        <v>2</v>
      </c>
      <c r="F79" s="17">
        <v>0</v>
      </c>
      <c r="G79" s="18">
        <f t="shared" si="9"/>
        <v>0</v>
      </c>
      <c r="H79" s="17">
        <v>0</v>
      </c>
      <c r="I79" s="18">
        <f t="shared" si="10"/>
        <v>0</v>
      </c>
      <c r="J79" s="19">
        <f t="shared" si="11"/>
        <v>0</v>
      </c>
    </row>
    <row r="80" spans="1:10" s="12" customFormat="1" ht="11.25" thickBot="1">
      <c r="A80" s="32"/>
      <c r="B80" s="33"/>
      <c r="C80" s="34" t="s">
        <v>87</v>
      </c>
      <c r="D80" s="35"/>
      <c r="E80" s="51"/>
      <c r="F80" s="37"/>
      <c r="G80" s="38"/>
      <c r="H80" s="52"/>
      <c r="I80" s="38"/>
      <c r="J80" s="53"/>
    </row>
    <row r="81" spans="1:10" s="25" customFormat="1" ht="10.5">
      <c r="A81" s="46">
        <v>61</v>
      </c>
      <c r="B81" s="14"/>
      <c r="C81" s="47" t="s">
        <v>88</v>
      </c>
      <c r="D81" s="20" t="s">
        <v>11</v>
      </c>
      <c r="E81" s="20">
        <v>1</v>
      </c>
      <c r="F81" s="48">
        <v>0</v>
      </c>
      <c r="G81" s="49">
        <f>F81*E81</f>
        <v>0</v>
      </c>
      <c r="H81" s="48">
        <v>0</v>
      </c>
      <c r="I81" s="18">
        <f>H81*E81</f>
        <v>0</v>
      </c>
      <c r="J81" s="19">
        <f>I81+G81</f>
        <v>0</v>
      </c>
    </row>
    <row r="82" spans="1:10" s="25" customFormat="1" ht="11.25" thickBot="1">
      <c r="A82" s="46">
        <v>62</v>
      </c>
      <c r="B82" s="14"/>
      <c r="C82" s="47" t="s">
        <v>89</v>
      </c>
      <c r="D82" s="20" t="s">
        <v>11</v>
      </c>
      <c r="E82" s="20">
        <v>1</v>
      </c>
      <c r="F82" s="48">
        <v>0</v>
      </c>
      <c r="G82" s="49">
        <f>F82*E82</f>
        <v>0</v>
      </c>
      <c r="H82" s="48">
        <v>0</v>
      </c>
      <c r="I82" s="18">
        <f>H82*E82</f>
        <v>0</v>
      </c>
      <c r="J82" s="19">
        <f>I82+G82</f>
        <v>0</v>
      </c>
    </row>
    <row r="83" spans="1:10" s="12" customFormat="1" ht="11.25" thickBot="1">
      <c r="A83" s="32"/>
      <c r="B83" s="33"/>
      <c r="C83" s="34" t="s">
        <v>90</v>
      </c>
      <c r="D83" s="35"/>
      <c r="E83" s="51"/>
      <c r="F83" s="37"/>
      <c r="G83" s="38"/>
      <c r="H83" s="52"/>
      <c r="I83" s="38"/>
      <c r="J83" s="53"/>
    </row>
    <row r="84" spans="1:10" s="25" customFormat="1" ht="10.5">
      <c r="A84" s="54">
        <v>63</v>
      </c>
      <c r="B84" s="55"/>
      <c r="C84" s="56" t="s">
        <v>32</v>
      </c>
      <c r="D84" s="57" t="s">
        <v>11</v>
      </c>
      <c r="E84" s="20">
        <v>436</v>
      </c>
      <c r="F84" s="58">
        <v>0</v>
      </c>
      <c r="G84" s="59">
        <f>F84*E84</f>
        <v>0</v>
      </c>
      <c r="H84" s="58">
        <v>0</v>
      </c>
      <c r="I84" s="18">
        <f>H84*E84</f>
        <v>0</v>
      </c>
      <c r="J84" s="19">
        <f>I84+G84</f>
        <v>0</v>
      </c>
    </row>
    <row r="85" spans="1:10" s="25" customFormat="1" ht="11.25" thickBot="1">
      <c r="A85" s="46">
        <v>64</v>
      </c>
      <c r="B85" s="14"/>
      <c r="C85" s="22" t="s">
        <v>33</v>
      </c>
      <c r="D85" s="20" t="s">
        <v>11</v>
      </c>
      <c r="E85" s="20">
        <v>204</v>
      </c>
      <c r="F85" s="48">
        <v>0</v>
      </c>
      <c r="G85" s="49">
        <f>F85*E85</f>
        <v>0</v>
      </c>
      <c r="H85" s="48">
        <v>0</v>
      </c>
      <c r="I85" s="18">
        <f>H85*E85</f>
        <v>0</v>
      </c>
      <c r="J85" s="19">
        <f>I85+G85</f>
        <v>0</v>
      </c>
    </row>
    <row r="86" spans="1:10" s="12" customFormat="1" ht="11.25" thickBot="1">
      <c r="A86" s="32"/>
      <c r="B86" s="33"/>
      <c r="C86" s="34" t="s">
        <v>187</v>
      </c>
      <c r="D86" s="35"/>
      <c r="E86" s="51"/>
      <c r="F86" s="37"/>
      <c r="G86" s="38"/>
      <c r="H86" s="52"/>
      <c r="I86" s="38"/>
      <c r="J86" s="53"/>
    </row>
    <row r="87" spans="1:10" s="25" customFormat="1" ht="10.5">
      <c r="A87" s="46">
        <v>65</v>
      </c>
      <c r="B87" s="14"/>
      <c r="C87" s="47" t="s">
        <v>114</v>
      </c>
      <c r="D87" s="20" t="s">
        <v>11</v>
      </c>
      <c r="E87" s="20">
        <v>1</v>
      </c>
      <c r="F87" s="48">
        <v>0</v>
      </c>
      <c r="G87" s="49">
        <f>F87*E87</f>
        <v>0</v>
      </c>
      <c r="H87" s="17">
        <v>0</v>
      </c>
      <c r="I87" s="18">
        <f>H87*E87</f>
        <v>0</v>
      </c>
      <c r="J87" s="19">
        <f>I87+G87</f>
        <v>0</v>
      </c>
    </row>
    <row r="88" spans="1:10" s="25" customFormat="1" ht="11.25" thickBot="1">
      <c r="A88" s="46">
        <v>66</v>
      </c>
      <c r="B88" s="14"/>
      <c r="C88" s="47" t="s">
        <v>115</v>
      </c>
      <c r="D88" s="20" t="s">
        <v>11</v>
      </c>
      <c r="E88" s="20">
        <v>2</v>
      </c>
      <c r="F88" s="48">
        <v>0</v>
      </c>
      <c r="G88" s="49">
        <f>F88*E88</f>
        <v>0</v>
      </c>
      <c r="H88" s="17">
        <v>0</v>
      </c>
      <c r="I88" s="18">
        <f>H88*E88</f>
        <v>0</v>
      </c>
      <c r="J88" s="19">
        <f>I88+G88</f>
        <v>0</v>
      </c>
    </row>
    <row r="89" spans="1:10" s="12" customFormat="1" ht="11.25" thickBot="1">
      <c r="A89" s="32"/>
      <c r="B89" s="33"/>
      <c r="C89" s="34" t="s">
        <v>101</v>
      </c>
      <c r="D89" s="35"/>
      <c r="E89" s="51"/>
      <c r="F89" s="37"/>
      <c r="G89" s="38"/>
      <c r="H89" s="52"/>
      <c r="I89" s="38"/>
      <c r="J89" s="53"/>
    </row>
    <row r="90" spans="1:10" s="25" customFormat="1" ht="10.5">
      <c r="A90" s="46">
        <v>67</v>
      </c>
      <c r="B90" s="14"/>
      <c r="C90" s="47" t="s">
        <v>91</v>
      </c>
      <c r="D90" s="20" t="s">
        <v>14</v>
      </c>
      <c r="E90" s="20">
        <v>1</v>
      </c>
      <c r="F90" s="48">
        <v>0</v>
      </c>
      <c r="G90" s="49">
        <f>F90*E90</f>
        <v>0</v>
      </c>
      <c r="H90" s="50">
        <f>(SUM(J5:J85))*0.03</f>
        <v>0</v>
      </c>
      <c r="I90" s="18">
        <f>H90*E90</f>
        <v>0</v>
      </c>
      <c r="J90" s="19">
        <f>I90+G90</f>
        <v>0</v>
      </c>
    </row>
    <row r="91" spans="1:10" s="25" customFormat="1" ht="10.5">
      <c r="A91" s="46">
        <v>68</v>
      </c>
      <c r="B91" s="14"/>
      <c r="C91" s="47" t="s">
        <v>92</v>
      </c>
      <c r="D91" s="20" t="s">
        <v>14</v>
      </c>
      <c r="E91" s="20">
        <v>1</v>
      </c>
      <c r="F91" s="48">
        <v>0</v>
      </c>
      <c r="G91" s="49">
        <f>F91*E91</f>
        <v>0</v>
      </c>
      <c r="H91" s="50">
        <v>0</v>
      </c>
      <c r="I91" s="18">
        <f>H91*E91</f>
        <v>0</v>
      </c>
      <c r="J91" s="19">
        <f>I91+G91</f>
        <v>0</v>
      </c>
    </row>
    <row r="92" spans="1:10" s="25" customFormat="1" ht="10.5">
      <c r="A92" s="46">
        <v>69</v>
      </c>
      <c r="B92" s="14"/>
      <c r="C92" s="47" t="s">
        <v>94</v>
      </c>
      <c r="D92" s="20" t="s">
        <v>14</v>
      </c>
      <c r="E92" s="20">
        <v>1</v>
      </c>
      <c r="F92" s="48">
        <v>0</v>
      </c>
      <c r="G92" s="49">
        <f>F92*E92</f>
        <v>0</v>
      </c>
      <c r="H92" s="50">
        <f>(SUM(G5:G85))*0.03</f>
        <v>0</v>
      </c>
      <c r="I92" s="18">
        <f>H92*E92</f>
        <v>0</v>
      </c>
      <c r="J92" s="19">
        <f>I92+G92</f>
        <v>0</v>
      </c>
    </row>
    <row r="93" spans="1:10" s="25" customFormat="1" ht="11.25" thickBot="1">
      <c r="A93" s="46">
        <v>70</v>
      </c>
      <c r="B93" s="14"/>
      <c r="C93" s="47" t="s">
        <v>95</v>
      </c>
      <c r="D93" s="20" t="s">
        <v>14</v>
      </c>
      <c r="E93" s="20">
        <v>1</v>
      </c>
      <c r="F93" s="48">
        <v>0</v>
      </c>
      <c r="G93" s="49">
        <f>F93*E93</f>
        <v>0</v>
      </c>
      <c r="H93" s="50">
        <f>(SUM(I5:I85))*0.005</f>
        <v>0</v>
      </c>
      <c r="I93" s="18">
        <f>H93*E93</f>
        <v>0</v>
      </c>
      <c r="J93" s="19">
        <f>I93+G93</f>
        <v>0</v>
      </c>
    </row>
    <row r="94" spans="1:10" s="2" customFormat="1" ht="11.25" thickBot="1">
      <c r="A94" s="32"/>
      <c r="B94" s="33"/>
      <c r="C94" s="34" t="s">
        <v>13</v>
      </c>
      <c r="D94" s="35"/>
      <c r="E94" s="51"/>
      <c r="F94" s="37"/>
      <c r="G94" s="38"/>
      <c r="H94" s="52"/>
      <c r="I94" s="38"/>
      <c r="J94" s="53"/>
    </row>
    <row r="95" spans="1:10" s="25" customFormat="1" ht="10.5">
      <c r="A95" s="46">
        <v>71</v>
      </c>
      <c r="B95" s="14"/>
      <c r="C95" s="47" t="s">
        <v>93</v>
      </c>
      <c r="D95" s="20" t="s">
        <v>14</v>
      </c>
      <c r="E95" s="20">
        <v>1</v>
      </c>
      <c r="F95" s="48">
        <v>0</v>
      </c>
      <c r="G95" s="49">
        <f t="shared" ref="G95:G101" si="12">F95*E95</f>
        <v>0</v>
      </c>
      <c r="H95" s="50">
        <f>(SUM(I5:I85))*0.01</f>
        <v>0</v>
      </c>
      <c r="I95" s="18">
        <f t="shared" ref="I95:I101" si="13">H95*E95</f>
        <v>0</v>
      </c>
      <c r="J95" s="19">
        <f t="shared" ref="J95:J101" si="14">I95+G95</f>
        <v>0</v>
      </c>
    </row>
    <row r="96" spans="1:10" s="25" customFormat="1" ht="10.5">
      <c r="A96" s="46">
        <v>72</v>
      </c>
      <c r="B96" s="14"/>
      <c r="C96" s="47" t="s">
        <v>96</v>
      </c>
      <c r="D96" s="20" t="s">
        <v>14</v>
      </c>
      <c r="E96" s="20">
        <v>1</v>
      </c>
      <c r="F96" s="48">
        <v>0</v>
      </c>
      <c r="G96" s="49">
        <f t="shared" si="12"/>
        <v>0</v>
      </c>
      <c r="H96" s="50">
        <f>(SUM(J5:J85))*0.01</f>
        <v>0</v>
      </c>
      <c r="I96" s="18">
        <f t="shared" si="13"/>
        <v>0</v>
      </c>
      <c r="J96" s="19">
        <f t="shared" si="14"/>
        <v>0</v>
      </c>
    </row>
    <row r="97" spans="1:10" s="25" customFormat="1" ht="10.5">
      <c r="A97" s="46">
        <v>73</v>
      </c>
      <c r="B97" s="14"/>
      <c r="C97" s="47" t="s">
        <v>97</v>
      </c>
      <c r="D97" s="20" t="s">
        <v>14</v>
      </c>
      <c r="E97" s="20">
        <v>1</v>
      </c>
      <c r="F97" s="48">
        <v>0</v>
      </c>
      <c r="G97" s="49">
        <f t="shared" si="12"/>
        <v>0</v>
      </c>
      <c r="H97" s="50">
        <v>0</v>
      </c>
      <c r="I97" s="18">
        <f t="shared" si="13"/>
        <v>0</v>
      </c>
      <c r="J97" s="19">
        <f t="shared" si="14"/>
        <v>0</v>
      </c>
    </row>
    <row r="98" spans="1:10" s="25" customFormat="1" ht="10.5">
      <c r="A98" s="46">
        <v>74</v>
      </c>
      <c r="B98" s="14"/>
      <c r="C98" s="47" t="s">
        <v>98</v>
      </c>
      <c r="D98" s="20" t="s">
        <v>17</v>
      </c>
      <c r="E98" s="20">
        <v>40</v>
      </c>
      <c r="F98" s="48">
        <v>0</v>
      </c>
      <c r="G98" s="49">
        <f t="shared" si="12"/>
        <v>0</v>
      </c>
      <c r="H98" s="50">
        <v>0</v>
      </c>
      <c r="I98" s="18">
        <f t="shared" si="13"/>
        <v>0</v>
      </c>
      <c r="J98" s="19">
        <f t="shared" si="14"/>
        <v>0</v>
      </c>
    </row>
    <row r="99" spans="1:10" s="25" customFormat="1" ht="10.5">
      <c r="A99" s="46">
        <v>75</v>
      </c>
      <c r="B99" s="14"/>
      <c r="C99" s="47" t="s">
        <v>99</v>
      </c>
      <c r="D99" s="20" t="s">
        <v>17</v>
      </c>
      <c r="E99" s="20">
        <v>40</v>
      </c>
      <c r="F99" s="48">
        <v>0</v>
      </c>
      <c r="G99" s="49">
        <f t="shared" si="12"/>
        <v>0</v>
      </c>
      <c r="H99" s="50">
        <v>0</v>
      </c>
      <c r="I99" s="18">
        <f t="shared" si="13"/>
        <v>0</v>
      </c>
      <c r="J99" s="19">
        <f t="shared" si="14"/>
        <v>0</v>
      </c>
    </row>
    <row r="100" spans="1:10" s="25" customFormat="1" ht="10.5">
      <c r="A100" s="46">
        <v>76</v>
      </c>
      <c r="B100" s="14"/>
      <c r="C100" s="47" t="s">
        <v>104</v>
      </c>
      <c r="D100" s="20" t="s">
        <v>14</v>
      </c>
      <c r="E100" s="20">
        <v>1</v>
      </c>
      <c r="F100" s="48">
        <v>0</v>
      </c>
      <c r="G100" s="49">
        <f t="shared" si="12"/>
        <v>0</v>
      </c>
      <c r="H100" s="50">
        <f>(SUM(J5:J85))*0.03</f>
        <v>0</v>
      </c>
      <c r="I100" s="18">
        <f t="shared" si="13"/>
        <v>0</v>
      </c>
      <c r="J100" s="19">
        <f t="shared" si="14"/>
        <v>0</v>
      </c>
    </row>
    <row r="101" spans="1:10" s="25" customFormat="1" ht="11.25" thickBot="1">
      <c r="A101" s="46">
        <v>77</v>
      </c>
      <c r="B101" s="14"/>
      <c r="C101" s="47" t="s">
        <v>103</v>
      </c>
      <c r="D101" s="20" t="s">
        <v>14</v>
      </c>
      <c r="E101" s="20">
        <v>1</v>
      </c>
      <c r="F101" s="48">
        <v>0</v>
      </c>
      <c r="G101" s="49">
        <f t="shared" si="12"/>
        <v>0</v>
      </c>
      <c r="H101" s="50">
        <f>(SUM(J5:J85))*0.02</f>
        <v>0</v>
      </c>
      <c r="I101" s="18">
        <f t="shared" si="13"/>
        <v>0</v>
      </c>
      <c r="J101" s="19">
        <f t="shared" si="14"/>
        <v>0</v>
      </c>
    </row>
    <row r="102" spans="1:10" s="44" customFormat="1" ht="16.5" thickBot="1">
      <c r="A102" s="41" t="s">
        <v>16</v>
      </c>
      <c r="B102" s="42"/>
      <c r="C102" s="42"/>
      <c r="D102" s="42"/>
      <c r="E102" s="42"/>
      <c r="F102" s="42"/>
      <c r="G102" s="42"/>
      <c r="H102" s="42"/>
      <c r="I102" s="42"/>
      <c r="J102" s="43">
        <f>SUM(J5:J101)</f>
        <v>0</v>
      </c>
    </row>
  </sheetData>
  <mergeCells count="3">
    <mergeCell ref="A1:J1"/>
    <mergeCell ref="F2:G2"/>
    <mergeCell ref="H2:I2"/>
  </mergeCells>
  <phoneticPr fontId="0" type="noConversion"/>
  <printOptions horizontalCentered="1"/>
  <pageMargins left="0.51181102362204722" right="0.51181102362204722" top="1.0236220472440944" bottom="0.78740157480314965" header="0.31496062992125984" footer="0.31496062992125984"/>
  <pageSetup paperSize="9" scale="75" fitToHeight="0" orientation="landscape" horizontalDpi="4294967293" verticalDpi="4294967293" r:id="rId1"/>
  <headerFooter>
    <oddHeader>&amp;L&amp;G&amp;C&amp;"Tahoma,Obyčejné"&amp;"Tahoma,Tučné"&amp;22PROJEKČNÍ KANCELÁŘ&amp;R&amp;8ČERVENÉ VRŠKY 2086, 256 01 BENEŠOVIČ: 74549197  DIČ: CZ8003111754GSM: +420 774 477 017TEL: +420 317 702 560E-MAIL: marcel.pilat@pinet-cz.euWEB: http://www.pinet-cz.eu&amp;11</oddHeader>
    <oddFooter>&amp;A&amp;RStránka &amp;P</oddFooter>
  </headerFooter>
  <rowBreaks count="1" manualBreakCount="1">
    <brk id="56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showGridLines="0" view="pageBreakPreview" zoomScaleSheetLayoutView="100" workbookViewId="0">
      <selection activeCell="I59" sqref="I59:I65"/>
    </sheetView>
  </sheetViews>
  <sheetFormatPr defaultRowHeight="15"/>
  <cols>
    <col min="2" max="2" width="62" bestFit="1" customWidth="1"/>
    <col min="3" max="3" width="5" bestFit="1" customWidth="1"/>
    <col min="4" max="4" width="5.85546875" bestFit="1" customWidth="1"/>
    <col min="5" max="5" width="8" bestFit="1" customWidth="1"/>
    <col min="6" max="7" width="9.7109375" bestFit="1" customWidth="1"/>
    <col min="8" max="8" width="8.85546875" bestFit="1" customWidth="1"/>
    <col min="9" max="9" width="14" bestFit="1" customWidth="1"/>
    <col min="10" max="10" width="8.42578125" bestFit="1" customWidth="1"/>
    <col min="11" max="11" width="17.5703125" bestFit="1" customWidth="1"/>
  </cols>
  <sheetData>
    <row r="1" spans="1:11" s="1" customFormat="1" ht="23.25" thickBot="1">
      <c r="A1" s="120" t="s">
        <v>186</v>
      </c>
      <c r="B1" s="129"/>
      <c r="C1" s="129"/>
      <c r="D1" s="129"/>
      <c r="E1" s="130"/>
      <c r="F1" s="131"/>
      <c r="G1" s="131"/>
      <c r="H1" s="131"/>
      <c r="I1" s="131"/>
      <c r="J1" s="131"/>
    </row>
    <row r="2" spans="1:11" s="75" customFormat="1" ht="15" customHeight="1">
      <c r="A2" s="126" t="s">
        <v>0</v>
      </c>
      <c r="B2" s="127"/>
      <c r="C2" s="126" t="s">
        <v>183</v>
      </c>
      <c r="D2" s="127"/>
      <c r="E2" s="127"/>
      <c r="F2" s="127"/>
      <c r="G2" s="127"/>
      <c r="H2" s="128"/>
      <c r="I2" s="74" t="s">
        <v>185</v>
      </c>
      <c r="J2" s="73" t="s">
        <v>184</v>
      </c>
      <c r="K2" s="73" t="s">
        <v>3</v>
      </c>
    </row>
    <row r="3" spans="1:11" s="65" customFormat="1" ht="23.25" thickBot="1">
      <c r="A3" s="60" t="s">
        <v>116</v>
      </c>
      <c r="B3" s="61" t="s">
        <v>117</v>
      </c>
      <c r="C3" s="76" t="s">
        <v>118</v>
      </c>
      <c r="D3" s="62" t="s">
        <v>119</v>
      </c>
      <c r="E3" s="66" t="s">
        <v>120</v>
      </c>
      <c r="F3" s="67" t="s">
        <v>121</v>
      </c>
      <c r="G3" s="67" t="s">
        <v>122</v>
      </c>
      <c r="H3" s="63" t="s">
        <v>123</v>
      </c>
      <c r="I3" s="63" t="s">
        <v>124</v>
      </c>
      <c r="J3" s="64" t="s">
        <v>11</v>
      </c>
      <c r="K3" s="64" t="s">
        <v>125</v>
      </c>
    </row>
    <row r="4" spans="1:11" s="12" customFormat="1" ht="11.25" thickBot="1">
      <c r="A4" s="71" t="s">
        <v>126</v>
      </c>
      <c r="B4" s="33"/>
      <c r="C4" s="77"/>
      <c r="D4" s="35"/>
      <c r="E4" s="35"/>
      <c r="F4" s="68"/>
      <c r="G4" s="69"/>
      <c r="H4" s="70"/>
      <c r="I4" s="38"/>
      <c r="J4" s="39"/>
      <c r="K4" s="39"/>
    </row>
    <row r="5" spans="1:11" s="85" customFormat="1" ht="10.5" customHeight="1">
      <c r="A5" s="78">
        <v>7831489</v>
      </c>
      <c r="B5" s="79" t="s">
        <v>127</v>
      </c>
      <c r="C5" s="80">
        <v>800</v>
      </c>
      <c r="D5" s="79">
        <v>2000</v>
      </c>
      <c r="E5" s="79">
        <v>1200</v>
      </c>
      <c r="F5" s="79">
        <v>0</v>
      </c>
      <c r="G5" s="79">
        <v>1</v>
      </c>
      <c r="H5" s="81" t="s">
        <v>11</v>
      </c>
      <c r="I5" s="82">
        <v>0</v>
      </c>
      <c r="J5" s="83">
        <v>8</v>
      </c>
      <c r="K5" s="84">
        <f t="shared" ref="K5:K65" si="0">J5*I5</f>
        <v>0</v>
      </c>
    </row>
    <row r="6" spans="1:11" s="85" customFormat="1" ht="10.5" customHeight="1">
      <c r="A6" s="78">
        <v>7831499</v>
      </c>
      <c r="B6" s="79" t="s">
        <v>128</v>
      </c>
      <c r="C6" s="80">
        <v>800</v>
      </c>
      <c r="D6" s="79">
        <v>2000</v>
      </c>
      <c r="E6" s="79">
        <v>1200</v>
      </c>
      <c r="F6" s="79">
        <v>0</v>
      </c>
      <c r="G6" s="79">
        <v>1</v>
      </c>
      <c r="H6" s="81" t="s">
        <v>11</v>
      </c>
      <c r="I6" s="82">
        <v>0</v>
      </c>
      <c r="J6" s="86">
        <v>2</v>
      </c>
      <c r="K6" s="84">
        <f t="shared" si="0"/>
        <v>0</v>
      </c>
    </row>
    <row r="7" spans="1:11" s="85" customFormat="1" ht="10.5" customHeight="1">
      <c r="A7" s="78">
        <v>7824500</v>
      </c>
      <c r="B7" s="79" t="s">
        <v>129</v>
      </c>
      <c r="C7" s="80">
        <v>0</v>
      </c>
      <c r="D7" s="79">
        <v>0</v>
      </c>
      <c r="E7" s="79">
        <v>0</v>
      </c>
      <c r="F7" s="79">
        <v>0</v>
      </c>
      <c r="G7" s="79">
        <v>4</v>
      </c>
      <c r="H7" s="81" t="s">
        <v>11</v>
      </c>
      <c r="I7" s="82">
        <v>0</v>
      </c>
      <c r="J7" s="86">
        <v>2</v>
      </c>
      <c r="K7" s="84">
        <f t="shared" si="0"/>
        <v>0</v>
      </c>
    </row>
    <row r="8" spans="1:11" s="85" customFormat="1" ht="10.5" customHeight="1">
      <c r="A8" s="78">
        <v>7151208</v>
      </c>
      <c r="B8" s="79" t="s">
        <v>130</v>
      </c>
      <c r="C8" s="80">
        <v>800</v>
      </c>
      <c r="D8" s="79">
        <v>2000</v>
      </c>
      <c r="E8" s="79">
        <v>0</v>
      </c>
      <c r="F8" s="79">
        <v>0</v>
      </c>
      <c r="G8" s="79">
        <v>1</v>
      </c>
      <c r="H8" s="81" t="s">
        <v>15</v>
      </c>
      <c r="I8" s="82">
        <v>0</v>
      </c>
      <c r="J8" s="86">
        <v>10</v>
      </c>
      <c r="K8" s="84">
        <f t="shared" si="0"/>
        <v>0</v>
      </c>
    </row>
    <row r="9" spans="1:11" s="85" customFormat="1" ht="10.5" customHeight="1">
      <c r="A9" s="78">
        <v>7858200</v>
      </c>
      <c r="B9" s="79" t="s">
        <v>131</v>
      </c>
      <c r="C9" s="80">
        <v>200</v>
      </c>
      <c r="D9" s="79">
        <v>2000</v>
      </c>
      <c r="E9" s="79">
        <v>0</v>
      </c>
      <c r="F9" s="79">
        <v>0</v>
      </c>
      <c r="G9" s="79">
        <v>1</v>
      </c>
      <c r="H9" s="81" t="s">
        <v>11</v>
      </c>
      <c r="I9" s="82">
        <v>0</v>
      </c>
      <c r="J9" s="86">
        <v>20</v>
      </c>
      <c r="K9" s="84">
        <f t="shared" si="0"/>
        <v>0</v>
      </c>
    </row>
    <row r="10" spans="1:11" s="85" customFormat="1" ht="10.5" customHeight="1">
      <c r="A10" s="78">
        <v>7831724</v>
      </c>
      <c r="B10" s="79" t="s">
        <v>132</v>
      </c>
      <c r="C10" s="80">
        <v>0</v>
      </c>
      <c r="D10" s="79">
        <v>2000</v>
      </c>
      <c r="E10" s="79">
        <v>1200</v>
      </c>
      <c r="F10" s="79">
        <v>0</v>
      </c>
      <c r="G10" s="79">
        <v>1</v>
      </c>
      <c r="H10" s="81" t="s">
        <v>11</v>
      </c>
      <c r="I10" s="82">
        <v>0</v>
      </c>
      <c r="J10" s="86">
        <v>3</v>
      </c>
      <c r="K10" s="84">
        <f t="shared" si="0"/>
        <v>0</v>
      </c>
    </row>
    <row r="11" spans="1:11" s="85" customFormat="1" ht="10.5" customHeight="1">
      <c r="A11" s="78">
        <v>7831723</v>
      </c>
      <c r="B11" s="79" t="s">
        <v>132</v>
      </c>
      <c r="C11" s="80">
        <v>0</v>
      </c>
      <c r="D11" s="79">
        <v>2000</v>
      </c>
      <c r="E11" s="79">
        <v>1000</v>
      </c>
      <c r="F11" s="79">
        <v>0</v>
      </c>
      <c r="G11" s="79">
        <v>1</v>
      </c>
      <c r="H11" s="81" t="s">
        <v>11</v>
      </c>
      <c r="I11" s="82">
        <v>0</v>
      </c>
      <c r="J11" s="86">
        <v>1</v>
      </c>
      <c r="K11" s="84">
        <f t="shared" si="0"/>
        <v>0</v>
      </c>
    </row>
    <row r="12" spans="1:11" s="85" customFormat="1" ht="10.5" customHeight="1">
      <c r="A12" s="78">
        <v>8800490</v>
      </c>
      <c r="B12" s="79" t="s">
        <v>133</v>
      </c>
      <c r="C12" s="80">
        <v>0</v>
      </c>
      <c r="D12" s="79">
        <v>0</v>
      </c>
      <c r="E12" s="79">
        <v>0</v>
      </c>
      <c r="F12" s="79">
        <v>0</v>
      </c>
      <c r="G12" s="79">
        <v>6</v>
      </c>
      <c r="H12" s="81" t="s">
        <v>11</v>
      </c>
      <c r="I12" s="82">
        <v>0</v>
      </c>
      <c r="J12" s="86">
        <v>16</v>
      </c>
      <c r="K12" s="84">
        <f t="shared" si="0"/>
        <v>0</v>
      </c>
    </row>
    <row r="13" spans="1:11" s="85" customFormat="1" ht="10.5" customHeight="1">
      <c r="A13" s="78">
        <v>7151110</v>
      </c>
      <c r="B13" s="79" t="s">
        <v>134</v>
      </c>
      <c r="C13" s="80">
        <v>0</v>
      </c>
      <c r="D13" s="79">
        <v>0</v>
      </c>
      <c r="E13" s="79">
        <v>0</v>
      </c>
      <c r="F13" s="79">
        <v>0</v>
      </c>
      <c r="G13" s="79">
        <v>10</v>
      </c>
      <c r="H13" s="81" t="s">
        <v>11</v>
      </c>
      <c r="I13" s="82">
        <v>0</v>
      </c>
      <c r="J13" s="86">
        <v>22</v>
      </c>
      <c r="K13" s="84">
        <f t="shared" si="0"/>
        <v>0</v>
      </c>
    </row>
    <row r="14" spans="1:11" s="85" customFormat="1" ht="10.5" customHeight="1">
      <c r="A14" s="78">
        <v>8611190</v>
      </c>
      <c r="B14" s="79" t="s">
        <v>135</v>
      </c>
      <c r="C14" s="80">
        <v>0</v>
      </c>
      <c r="D14" s="79">
        <v>0</v>
      </c>
      <c r="E14" s="79">
        <v>0</v>
      </c>
      <c r="F14" s="79">
        <v>0.04</v>
      </c>
      <c r="G14" s="79">
        <v>1</v>
      </c>
      <c r="H14" s="81" t="s">
        <v>11</v>
      </c>
      <c r="I14" s="82">
        <v>0</v>
      </c>
      <c r="J14" s="86">
        <v>36</v>
      </c>
      <c r="K14" s="84">
        <f t="shared" si="0"/>
        <v>0</v>
      </c>
    </row>
    <row r="15" spans="1:11" s="85" customFormat="1" ht="10.5" customHeight="1">
      <c r="A15" s="78">
        <v>7257035</v>
      </c>
      <c r="B15" s="79" t="s">
        <v>136</v>
      </c>
      <c r="C15" s="80">
        <v>0</v>
      </c>
      <c r="D15" s="79">
        <v>0</v>
      </c>
      <c r="E15" s="79">
        <v>0</v>
      </c>
      <c r="F15" s="79">
        <v>1.0149999999999999</v>
      </c>
      <c r="G15" s="79">
        <v>1</v>
      </c>
      <c r="H15" s="81" t="s">
        <v>11</v>
      </c>
      <c r="I15" s="82">
        <v>0</v>
      </c>
      <c r="J15" s="86">
        <v>60</v>
      </c>
      <c r="K15" s="84">
        <f t="shared" si="0"/>
        <v>0</v>
      </c>
    </row>
    <row r="16" spans="1:11" s="85" customFormat="1" ht="10.5" customHeight="1">
      <c r="A16" s="78">
        <v>2094300</v>
      </c>
      <c r="B16" s="79" t="s">
        <v>137</v>
      </c>
      <c r="C16" s="80">
        <v>0</v>
      </c>
      <c r="D16" s="79">
        <v>0</v>
      </c>
      <c r="E16" s="79">
        <v>0</v>
      </c>
      <c r="F16" s="79">
        <v>5.0000000000000001E-3</v>
      </c>
      <c r="G16" s="79">
        <v>50</v>
      </c>
      <c r="H16" s="81" t="s">
        <v>11</v>
      </c>
      <c r="I16" s="82">
        <v>0</v>
      </c>
      <c r="J16" s="86">
        <v>10</v>
      </c>
      <c r="K16" s="84">
        <f t="shared" si="0"/>
        <v>0</v>
      </c>
    </row>
    <row r="17" spans="1:11" s="85" customFormat="1" ht="10.5" customHeight="1">
      <c r="A17" s="78">
        <v>2089000</v>
      </c>
      <c r="B17" s="79" t="s">
        <v>138</v>
      </c>
      <c r="C17" s="80">
        <v>0</v>
      </c>
      <c r="D17" s="79">
        <v>0</v>
      </c>
      <c r="E17" s="79">
        <v>0</v>
      </c>
      <c r="F17" s="79">
        <v>6.0000000000000001E-3</v>
      </c>
      <c r="G17" s="79">
        <v>100</v>
      </c>
      <c r="H17" s="81" t="s">
        <v>11</v>
      </c>
      <c r="I17" s="82">
        <v>0</v>
      </c>
      <c r="J17" s="86">
        <v>5</v>
      </c>
      <c r="K17" s="84">
        <f t="shared" si="0"/>
        <v>0</v>
      </c>
    </row>
    <row r="18" spans="1:11" s="85" customFormat="1" ht="10.5" customHeight="1" thickBot="1">
      <c r="A18" s="78" t="s">
        <v>139</v>
      </c>
      <c r="B18" s="79" t="s">
        <v>140</v>
      </c>
      <c r="C18" s="80"/>
      <c r="D18" s="79"/>
      <c r="E18" s="79"/>
      <c r="F18" s="79"/>
      <c r="G18" s="79"/>
      <c r="H18" s="81"/>
      <c r="I18" s="82">
        <v>0</v>
      </c>
      <c r="J18" s="87">
        <v>10</v>
      </c>
      <c r="K18" s="84">
        <f t="shared" si="0"/>
        <v>0</v>
      </c>
    </row>
    <row r="19" spans="1:11" s="12" customFormat="1" ht="11.25" thickBot="1">
      <c r="A19" s="71" t="s">
        <v>141</v>
      </c>
      <c r="B19" s="33"/>
      <c r="C19" s="77"/>
      <c r="D19" s="35"/>
      <c r="E19" s="35"/>
      <c r="F19" s="68"/>
      <c r="G19" s="69"/>
      <c r="H19" s="70"/>
      <c r="I19" s="38"/>
      <c r="J19" s="39"/>
      <c r="K19" s="39"/>
    </row>
    <row r="20" spans="1:11" s="85" customFormat="1" ht="10.5" customHeight="1">
      <c r="A20" s="78">
        <v>7856020</v>
      </c>
      <c r="B20" s="79" t="s">
        <v>142</v>
      </c>
      <c r="C20" s="80">
        <v>0</v>
      </c>
      <c r="D20" s="79">
        <v>2000</v>
      </c>
      <c r="E20" s="79">
        <v>0</v>
      </c>
      <c r="F20" s="79">
        <v>0</v>
      </c>
      <c r="G20" s="79">
        <v>1</v>
      </c>
      <c r="H20" s="81" t="s">
        <v>11</v>
      </c>
      <c r="I20" s="82">
        <v>0</v>
      </c>
      <c r="J20" s="86">
        <v>20</v>
      </c>
      <c r="K20" s="84">
        <f t="shared" si="0"/>
        <v>0</v>
      </c>
    </row>
    <row r="21" spans="1:11" s="85" customFormat="1" ht="10.5" customHeight="1">
      <c r="A21" s="78">
        <v>7856011</v>
      </c>
      <c r="B21" s="79" t="s">
        <v>143</v>
      </c>
      <c r="C21" s="80">
        <v>0</v>
      </c>
      <c r="D21" s="79">
        <v>0</v>
      </c>
      <c r="E21" s="79">
        <v>0</v>
      </c>
      <c r="F21" s="79">
        <v>0</v>
      </c>
      <c r="G21" s="79">
        <v>1</v>
      </c>
      <c r="H21" s="81" t="s">
        <v>15</v>
      </c>
      <c r="I21" s="82">
        <v>0</v>
      </c>
      <c r="J21" s="86">
        <v>20</v>
      </c>
      <c r="K21" s="84">
        <f t="shared" si="0"/>
        <v>0</v>
      </c>
    </row>
    <row r="22" spans="1:11" s="85" customFormat="1" ht="10.5" customHeight="1">
      <c r="A22" s="78">
        <v>7856070</v>
      </c>
      <c r="B22" s="79" t="s">
        <v>144</v>
      </c>
      <c r="C22" s="80">
        <v>0</v>
      </c>
      <c r="D22" s="79">
        <v>0</v>
      </c>
      <c r="E22" s="79">
        <v>0</v>
      </c>
      <c r="F22" s="79">
        <v>0</v>
      </c>
      <c r="G22" s="79">
        <v>1</v>
      </c>
      <c r="H22" s="81" t="s">
        <v>11</v>
      </c>
      <c r="I22" s="82">
        <v>0</v>
      </c>
      <c r="J22" s="86">
        <v>120</v>
      </c>
      <c r="K22" s="84">
        <f t="shared" si="0"/>
        <v>0</v>
      </c>
    </row>
    <row r="23" spans="1:11" s="85" customFormat="1" ht="10.5" customHeight="1">
      <c r="A23" s="78">
        <v>7856230</v>
      </c>
      <c r="B23" s="79" t="s">
        <v>145</v>
      </c>
      <c r="C23" s="80">
        <v>0</v>
      </c>
      <c r="D23" s="79">
        <v>0</v>
      </c>
      <c r="E23" s="79">
        <v>0</v>
      </c>
      <c r="F23" s="79">
        <v>0</v>
      </c>
      <c r="G23" s="79">
        <v>1</v>
      </c>
      <c r="H23" s="81" t="s">
        <v>11</v>
      </c>
      <c r="I23" s="82">
        <v>0</v>
      </c>
      <c r="J23" s="86">
        <v>20</v>
      </c>
      <c r="K23" s="84">
        <f t="shared" si="0"/>
        <v>0</v>
      </c>
    </row>
    <row r="24" spans="1:11" s="85" customFormat="1" ht="10.5" customHeight="1">
      <c r="A24" s="78">
        <v>7856110</v>
      </c>
      <c r="B24" s="79" t="s">
        <v>146</v>
      </c>
      <c r="C24" s="80">
        <v>0</v>
      </c>
      <c r="D24" s="79">
        <v>0</v>
      </c>
      <c r="E24" s="79">
        <v>0</v>
      </c>
      <c r="F24" s="79">
        <v>0</v>
      </c>
      <c r="G24" s="79">
        <v>1</v>
      </c>
      <c r="H24" s="81" t="s">
        <v>11</v>
      </c>
      <c r="I24" s="82">
        <v>0</v>
      </c>
      <c r="J24" s="86">
        <v>20</v>
      </c>
      <c r="K24" s="84">
        <f t="shared" si="0"/>
        <v>0</v>
      </c>
    </row>
    <row r="25" spans="1:11" s="85" customFormat="1" ht="10.5" customHeight="1">
      <c r="A25" s="78">
        <v>7856025</v>
      </c>
      <c r="B25" s="79" t="s">
        <v>147</v>
      </c>
      <c r="C25" s="80">
        <v>0</v>
      </c>
      <c r="D25" s="79">
        <v>0</v>
      </c>
      <c r="E25" s="79">
        <v>0</v>
      </c>
      <c r="F25" s="79">
        <v>0</v>
      </c>
      <c r="G25" s="79">
        <v>1</v>
      </c>
      <c r="H25" s="81" t="s">
        <v>11</v>
      </c>
      <c r="I25" s="82">
        <v>0</v>
      </c>
      <c r="J25" s="86">
        <v>20</v>
      </c>
      <c r="K25" s="84">
        <f t="shared" si="0"/>
        <v>0</v>
      </c>
    </row>
    <row r="26" spans="1:11" s="85" customFormat="1" ht="10.5" customHeight="1">
      <c r="A26" s="78">
        <v>7856210</v>
      </c>
      <c r="B26" s="79" t="s">
        <v>148</v>
      </c>
      <c r="C26" s="80">
        <v>0</v>
      </c>
      <c r="D26" s="79">
        <v>0</v>
      </c>
      <c r="E26" s="79">
        <v>0</v>
      </c>
      <c r="F26" s="79">
        <v>0</v>
      </c>
      <c r="G26" s="79">
        <v>1</v>
      </c>
      <c r="H26" s="81" t="s">
        <v>11</v>
      </c>
      <c r="I26" s="82">
        <v>0</v>
      </c>
      <c r="J26" s="86">
        <v>1</v>
      </c>
      <c r="K26" s="84">
        <f t="shared" si="0"/>
        <v>0</v>
      </c>
    </row>
    <row r="27" spans="1:11" s="85" customFormat="1" ht="10.5" customHeight="1" thickBot="1">
      <c r="A27" s="78" t="s">
        <v>139</v>
      </c>
      <c r="B27" s="79" t="s">
        <v>149</v>
      </c>
      <c r="C27" s="80"/>
      <c r="D27" s="79"/>
      <c r="E27" s="79"/>
      <c r="F27" s="79"/>
      <c r="G27" s="79"/>
      <c r="H27" s="81"/>
      <c r="I27" s="82">
        <v>0</v>
      </c>
      <c r="J27" s="86">
        <v>20</v>
      </c>
      <c r="K27" s="84">
        <f t="shared" si="0"/>
        <v>0</v>
      </c>
    </row>
    <row r="28" spans="1:11" s="12" customFormat="1" ht="11.25" thickBot="1">
      <c r="A28" s="71" t="s">
        <v>150</v>
      </c>
      <c r="B28" s="33"/>
      <c r="C28" s="77"/>
      <c r="D28" s="35"/>
      <c r="E28" s="35"/>
      <c r="F28" s="68"/>
      <c r="G28" s="69"/>
      <c r="H28" s="70"/>
      <c r="I28" s="38"/>
      <c r="J28" s="39"/>
      <c r="K28" s="39"/>
    </row>
    <row r="29" spans="1:11" s="85" customFormat="1" ht="10.5" customHeight="1">
      <c r="A29" s="78">
        <v>7320100</v>
      </c>
      <c r="B29" s="79" t="s">
        <v>151</v>
      </c>
      <c r="C29" s="80">
        <v>0</v>
      </c>
      <c r="D29" s="79">
        <v>0</v>
      </c>
      <c r="E29" s="79">
        <v>0</v>
      </c>
      <c r="F29" s="79">
        <v>0.57999999999999996</v>
      </c>
      <c r="G29" s="79">
        <v>1</v>
      </c>
      <c r="H29" s="81" t="s">
        <v>11</v>
      </c>
      <c r="I29" s="82">
        <v>0</v>
      </c>
      <c r="J29" s="86">
        <v>1</v>
      </c>
      <c r="K29" s="84">
        <f t="shared" si="0"/>
        <v>0</v>
      </c>
    </row>
    <row r="30" spans="1:11" s="85" customFormat="1" ht="10.5" customHeight="1">
      <c r="A30" s="78">
        <v>7320210</v>
      </c>
      <c r="B30" s="79" t="s">
        <v>152</v>
      </c>
      <c r="C30" s="80">
        <v>0</v>
      </c>
      <c r="D30" s="79">
        <v>0</v>
      </c>
      <c r="E30" s="79">
        <v>0</v>
      </c>
      <c r="F30" s="79">
        <v>0.5</v>
      </c>
      <c r="G30" s="79">
        <v>1</v>
      </c>
      <c r="H30" s="81" t="s">
        <v>11</v>
      </c>
      <c r="I30" s="82">
        <v>0</v>
      </c>
      <c r="J30" s="86">
        <v>4</v>
      </c>
      <c r="K30" s="84">
        <f t="shared" si="0"/>
        <v>0</v>
      </c>
    </row>
    <row r="31" spans="1:11" s="85" customFormat="1" ht="10.5" customHeight="1">
      <c r="A31" s="78">
        <v>7320500</v>
      </c>
      <c r="B31" s="79" t="s">
        <v>153</v>
      </c>
      <c r="C31" s="80">
        <v>0</v>
      </c>
      <c r="D31" s="79">
        <v>0</v>
      </c>
      <c r="E31" s="79">
        <v>0</v>
      </c>
      <c r="F31" s="79">
        <v>0.1</v>
      </c>
      <c r="G31" s="79">
        <v>1</v>
      </c>
      <c r="H31" s="81" t="s">
        <v>11</v>
      </c>
      <c r="I31" s="82">
        <v>0</v>
      </c>
      <c r="J31" s="86">
        <v>10</v>
      </c>
      <c r="K31" s="84">
        <f t="shared" si="0"/>
        <v>0</v>
      </c>
    </row>
    <row r="32" spans="1:11" s="85" customFormat="1" ht="10.5" customHeight="1">
      <c r="A32" s="78">
        <v>7320510</v>
      </c>
      <c r="B32" s="79" t="s">
        <v>154</v>
      </c>
      <c r="C32" s="80">
        <v>0</v>
      </c>
      <c r="D32" s="79">
        <v>0</v>
      </c>
      <c r="E32" s="79">
        <v>0</v>
      </c>
      <c r="F32" s="79">
        <v>0.26</v>
      </c>
      <c r="G32" s="79">
        <v>1</v>
      </c>
      <c r="H32" s="81" t="s">
        <v>11</v>
      </c>
      <c r="I32" s="82">
        <v>0</v>
      </c>
      <c r="J32" s="86">
        <v>4</v>
      </c>
      <c r="K32" s="84">
        <f t="shared" si="0"/>
        <v>0</v>
      </c>
    </row>
    <row r="33" spans="1:11" s="85" customFormat="1" ht="10.5" customHeight="1">
      <c r="A33" s="78">
        <v>7320630</v>
      </c>
      <c r="B33" s="79" t="s">
        <v>155</v>
      </c>
      <c r="C33" s="80">
        <v>0</v>
      </c>
      <c r="D33" s="79">
        <v>0</v>
      </c>
      <c r="E33" s="79">
        <v>0</v>
      </c>
      <c r="F33" s="79">
        <v>0.1</v>
      </c>
      <c r="G33" s="79">
        <v>1</v>
      </c>
      <c r="H33" s="81" t="s">
        <v>11</v>
      </c>
      <c r="I33" s="82">
        <v>0</v>
      </c>
      <c r="J33" s="86">
        <v>2</v>
      </c>
      <c r="K33" s="84">
        <f t="shared" si="0"/>
        <v>0</v>
      </c>
    </row>
    <row r="34" spans="1:11" s="85" customFormat="1" ht="10.5" customHeight="1">
      <c r="A34" s="78">
        <v>7320820</v>
      </c>
      <c r="B34" s="79" t="s">
        <v>156</v>
      </c>
      <c r="C34" s="80">
        <v>0</v>
      </c>
      <c r="D34" s="79">
        <v>0</v>
      </c>
      <c r="E34" s="79">
        <v>0</v>
      </c>
      <c r="F34" s="79">
        <v>0.68</v>
      </c>
      <c r="G34" s="79">
        <v>1</v>
      </c>
      <c r="H34" s="81" t="s">
        <v>11</v>
      </c>
      <c r="I34" s="82">
        <v>0</v>
      </c>
      <c r="J34" s="86">
        <v>1</v>
      </c>
      <c r="K34" s="84">
        <f t="shared" si="0"/>
        <v>0</v>
      </c>
    </row>
    <row r="35" spans="1:11" s="85" customFormat="1" ht="10.5" customHeight="1">
      <c r="A35" s="78">
        <v>7320440</v>
      </c>
      <c r="B35" s="79" t="s">
        <v>157</v>
      </c>
      <c r="C35" s="80">
        <v>0</v>
      </c>
      <c r="D35" s="79">
        <v>0</v>
      </c>
      <c r="E35" s="79">
        <v>0</v>
      </c>
      <c r="F35" s="79">
        <v>1</v>
      </c>
      <c r="G35" s="79">
        <v>1</v>
      </c>
      <c r="H35" s="81" t="s">
        <v>11</v>
      </c>
      <c r="I35" s="82">
        <v>0</v>
      </c>
      <c r="J35" s="86">
        <v>1</v>
      </c>
      <c r="K35" s="84">
        <f t="shared" si="0"/>
        <v>0</v>
      </c>
    </row>
    <row r="36" spans="1:11" s="85" customFormat="1" ht="10.5" customHeight="1">
      <c r="A36" s="78">
        <v>7610000</v>
      </c>
      <c r="B36" s="79" t="s">
        <v>158</v>
      </c>
      <c r="C36" s="80">
        <v>0</v>
      </c>
      <c r="D36" s="79">
        <v>0</v>
      </c>
      <c r="E36" s="79">
        <v>0</v>
      </c>
      <c r="F36" s="79">
        <v>0.5</v>
      </c>
      <c r="G36" s="79">
        <v>1</v>
      </c>
      <c r="H36" s="81" t="s">
        <v>11</v>
      </c>
      <c r="I36" s="82">
        <v>0</v>
      </c>
      <c r="J36" s="86">
        <v>1</v>
      </c>
      <c r="K36" s="84">
        <f t="shared" si="0"/>
        <v>0</v>
      </c>
    </row>
    <row r="37" spans="1:11" s="85" customFormat="1" ht="10.5" customHeight="1">
      <c r="A37" s="78">
        <v>7320450</v>
      </c>
      <c r="B37" s="79" t="s">
        <v>159</v>
      </c>
      <c r="C37" s="80">
        <v>0</v>
      </c>
      <c r="D37" s="79">
        <v>0</v>
      </c>
      <c r="E37" s="79">
        <v>0</v>
      </c>
      <c r="F37" s="79">
        <v>8.6999999999999994E-2</v>
      </c>
      <c r="G37" s="79">
        <v>1</v>
      </c>
      <c r="H37" s="81" t="s">
        <v>11</v>
      </c>
      <c r="I37" s="82">
        <v>0</v>
      </c>
      <c r="J37" s="86">
        <v>2</v>
      </c>
      <c r="K37" s="84">
        <f t="shared" si="0"/>
        <v>0</v>
      </c>
    </row>
    <row r="38" spans="1:11" s="85" customFormat="1" ht="10.5" customHeight="1">
      <c r="A38" s="78">
        <v>7320425</v>
      </c>
      <c r="B38" s="79" t="s">
        <v>160</v>
      </c>
      <c r="C38" s="80">
        <v>0</v>
      </c>
      <c r="D38" s="79">
        <v>0</v>
      </c>
      <c r="E38" s="79">
        <v>0</v>
      </c>
      <c r="F38" s="79">
        <v>0.36</v>
      </c>
      <c r="G38" s="79">
        <v>1</v>
      </c>
      <c r="H38" s="81" t="s">
        <v>11</v>
      </c>
      <c r="I38" s="82">
        <v>0</v>
      </c>
      <c r="J38" s="86">
        <v>1</v>
      </c>
      <c r="K38" s="84">
        <f t="shared" si="0"/>
        <v>0</v>
      </c>
    </row>
    <row r="39" spans="1:11" s="85" customFormat="1" ht="10.5" customHeight="1">
      <c r="A39" s="78">
        <v>7320470</v>
      </c>
      <c r="B39" s="79" t="s">
        <v>161</v>
      </c>
      <c r="C39" s="80">
        <v>0</v>
      </c>
      <c r="D39" s="79">
        <v>0</v>
      </c>
      <c r="E39" s="79">
        <v>0</v>
      </c>
      <c r="F39" s="79">
        <v>0.04</v>
      </c>
      <c r="G39" s="79">
        <v>4</v>
      </c>
      <c r="H39" s="81" t="s">
        <v>162</v>
      </c>
      <c r="I39" s="82">
        <v>0</v>
      </c>
      <c r="J39" s="86">
        <v>1</v>
      </c>
      <c r="K39" s="84">
        <f t="shared" si="0"/>
        <v>0</v>
      </c>
    </row>
    <row r="40" spans="1:11" s="85" customFormat="1" ht="10.5" customHeight="1">
      <c r="A40" s="78">
        <v>7200221</v>
      </c>
      <c r="B40" s="79" t="s">
        <v>163</v>
      </c>
      <c r="C40" s="80">
        <v>0</v>
      </c>
      <c r="D40" s="79">
        <v>0</v>
      </c>
      <c r="E40" s="79">
        <v>0</v>
      </c>
      <c r="F40" s="79">
        <v>0.06</v>
      </c>
      <c r="G40" s="79">
        <v>1</v>
      </c>
      <c r="H40" s="81" t="s">
        <v>11</v>
      </c>
      <c r="I40" s="82">
        <v>0</v>
      </c>
      <c r="J40" s="86">
        <v>1</v>
      </c>
      <c r="K40" s="84">
        <f t="shared" si="0"/>
        <v>0</v>
      </c>
    </row>
    <row r="41" spans="1:11" s="85" customFormat="1" ht="10.5" customHeight="1">
      <c r="A41" s="78">
        <v>7320481</v>
      </c>
      <c r="B41" s="79" t="s">
        <v>164</v>
      </c>
      <c r="C41" s="80">
        <v>0</v>
      </c>
      <c r="D41" s="79">
        <v>0</v>
      </c>
      <c r="E41" s="79">
        <v>0</v>
      </c>
      <c r="F41" s="79">
        <v>0.42</v>
      </c>
      <c r="G41" s="79">
        <v>1</v>
      </c>
      <c r="H41" s="81" t="s">
        <v>11</v>
      </c>
      <c r="I41" s="82">
        <v>0</v>
      </c>
      <c r="J41" s="86">
        <v>1</v>
      </c>
      <c r="K41" s="84">
        <f t="shared" si="0"/>
        <v>0</v>
      </c>
    </row>
    <row r="42" spans="1:11" s="85" customFormat="1" ht="10.5" customHeight="1">
      <c r="A42" s="78">
        <v>7320814</v>
      </c>
      <c r="B42" s="79" t="s">
        <v>165</v>
      </c>
      <c r="C42" s="80">
        <v>0</v>
      </c>
      <c r="D42" s="79">
        <v>0</v>
      </c>
      <c r="E42" s="79">
        <v>0</v>
      </c>
      <c r="F42" s="79">
        <v>0.05</v>
      </c>
      <c r="G42" s="79">
        <v>2</v>
      </c>
      <c r="H42" s="81" t="s">
        <v>162</v>
      </c>
      <c r="I42" s="82">
        <v>0</v>
      </c>
      <c r="J42" s="86">
        <v>2</v>
      </c>
      <c r="K42" s="84">
        <f t="shared" si="0"/>
        <v>0</v>
      </c>
    </row>
    <row r="43" spans="1:11" s="85" customFormat="1" ht="10.5" customHeight="1">
      <c r="A43" s="78">
        <v>7200450</v>
      </c>
      <c r="B43" s="79" t="s">
        <v>166</v>
      </c>
      <c r="C43" s="80">
        <v>0</v>
      </c>
      <c r="D43" s="79">
        <v>0</v>
      </c>
      <c r="E43" s="79">
        <v>0</v>
      </c>
      <c r="F43" s="79">
        <v>0.13500000000000001</v>
      </c>
      <c r="G43" s="79">
        <v>4</v>
      </c>
      <c r="H43" s="81" t="s">
        <v>162</v>
      </c>
      <c r="I43" s="82">
        <v>0</v>
      </c>
      <c r="J43" s="86">
        <v>1</v>
      </c>
      <c r="K43" s="84">
        <f t="shared" si="0"/>
        <v>0</v>
      </c>
    </row>
    <row r="44" spans="1:11" s="85" customFormat="1" ht="10.5" customHeight="1">
      <c r="A44" s="78">
        <v>7320475</v>
      </c>
      <c r="B44" s="79" t="s">
        <v>167</v>
      </c>
      <c r="C44" s="80">
        <v>0</v>
      </c>
      <c r="D44" s="79">
        <v>0</v>
      </c>
      <c r="E44" s="79">
        <v>0</v>
      </c>
      <c r="F44" s="79">
        <v>0.17</v>
      </c>
      <c r="G44" s="79">
        <v>4</v>
      </c>
      <c r="H44" s="81" t="s">
        <v>11</v>
      </c>
      <c r="I44" s="82">
        <v>0</v>
      </c>
      <c r="J44" s="86">
        <v>1</v>
      </c>
      <c r="K44" s="84">
        <f t="shared" si="0"/>
        <v>0</v>
      </c>
    </row>
    <row r="45" spans="1:11" s="85" customFormat="1" ht="10.5" customHeight="1">
      <c r="A45" s="78">
        <v>7200210</v>
      </c>
      <c r="B45" s="79" t="s">
        <v>168</v>
      </c>
      <c r="C45" s="80">
        <v>0</v>
      </c>
      <c r="D45" s="79">
        <v>0</v>
      </c>
      <c r="E45" s="79">
        <v>0</v>
      </c>
      <c r="F45" s="79">
        <v>0.26</v>
      </c>
      <c r="G45" s="79">
        <v>1</v>
      </c>
      <c r="H45" s="81" t="s">
        <v>11</v>
      </c>
      <c r="I45" s="82">
        <v>0</v>
      </c>
      <c r="J45" s="86">
        <v>1</v>
      </c>
      <c r="K45" s="84">
        <f t="shared" si="0"/>
        <v>0</v>
      </c>
    </row>
    <row r="46" spans="1:11" s="85" customFormat="1" ht="10.5" customHeight="1" thickBot="1">
      <c r="A46" s="78" t="s">
        <v>139</v>
      </c>
      <c r="B46" s="79" t="s">
        <v>169</v>
      </c>
      <c r="C46" s="80"/>
      <c r="D46" s="79"/>
      <c r="E46" s="79"/>
      <c r="F46" s="79"/>
      <c r="G46" s="79"/>
      <c r="H46" s="81"/>
      <c r="I46" s="82">
        <v>0</v>
      </c>
      <c r="J46" s="86">
        <v>1</v>
      </c>
      <c r="K46" s="84">
        <f t="shared" si="0"/>
        <v>0</v>
      </c>
    </row>
    <row r="47" spans="1:11" s="12" customFormat="1" ht="11.25" thickBot="1">
      <c r="A47" s="71" t="s">
        <v>170</v>
      </c>
      <c r="B47" s="33"/>
      <c r="C47" s="77"/>
      <c r="D47" s="35"/>
      <c r="E47" s="35"/>
      <c r="F47" s="68"/>
      <c r="G47" s="69"/>
      <c r="H47" s="70"/>
      <c r="I47" s="38"/>
      <c r="J47" s="39"/>
      <c r="K47" s="39"/>
    </row>
    <row r="48" spans="1:11" s="85" customFormat="1" ht="10.5" customHeight="1">
      <c r="A48" s="78" t="s">
        <v>171</v>
      </c>
      <c r="B48" s="79" t="s">
        <v>172</v>
      </c>
      <c r="C48" s="80">
        <v>0</v>
      </c>
      <c r="D48" s="79">
        <v>2000</v>
      </c>
      <c r="E48" s="79">
        <v>0</v>
      </c>
      <c r="F48" s="79">
        <v>0</v>
      </c>
      <c r="G48" s="79">
        <v>1</v>
      </c>
      <c r="H48" s="81" t="s">
        <v>11</v>
      </c>
      <c r="I48" s="82">
        <v>0</v>
      </c>
      <c r="J48" s="86">
        <v>1</v>
      </c>
      <c r="K48" s="84">
        <f t="shared" si="0"/>
        <v>0</v>
      </c>
    </row>
    <row r="49" spans="1:11" s="85" customFormat="1" ht="10.5" customHeight="1">
      <c r="A49" s="78" t="s">
        <v>173</v>
      </c>
      <c r="B49" s="79" t="s">
        <v>174</v>
      </c>
      <c r="C49" s="80">
        <v>0</v>
      </c>
      <c r="D49" s="79">
        <v>2000</v>
      </c>
      <c r="E49" s="79">
        <v>0</v>
      </c>
      <c r="F49" s="79">
        <v>0</v>
      </c>
      <c r="G49" s="79">
        <v>1</v>
      </c>
      <c r="H49" s="81" t="s">
        <v>11</v>
      </c>
      <c r="I49" s="82">
        <v>0</v>
      </c>
      <c r="J49" s="86">
        <v>1</v>
      </c>
      <c r="K49" s="84">
        <f t="shared" si="0"/>
        <v>0</v>
      </c>
    </row>
    <row r="50" spans="1:11" s="85" customFormat="1" ht="10.5" customHeight="1">
      <c r="A50" s="78" t="s">
        <v>175</v>
      </c>
      <c r="B50" s="79" t="s">
        <v>176</v>
      </c>
      <c r="C50" s="80">
        <v>800</v>
      </c>
      <c r="D50" s="79">
        <v>0</v>
      </c>
      <c r="E50" s="79">
        <v>1800</v>
      </c>
      <c r="F50" s="79">
        <v>0</v>
      </c>
      <c r="G50" s="79">
        <v>1</v>
      </c>
      <c r="H50" s="81" t="s">
        <v>11</v>
      </c>
      <c r="I50" s="82">
        <v>0</v>
      </c>
      <c r="J50" s="86">
        <v>2</v>
      </c>
      <c r="K50" s="84">
        <f t="shared" si="0"/>
        <v>0</v>
      </c>
    </row>
    <row r="51" spans="1:11" s="85" customFormat="1" ht="10.5" customHeight="1">
      <c r="A51" s="78" t="s">
        <v>177</v>
      </c>
      <c r="B51" s="79" t="s">
        <v>178</v>
      </c>
      <c r="C51" s="80">
        <v>800</v>
      </c>
      <c r="D51" s="79">
        <v>0</v>
      </c>
      <c r="E51" s="79">
        <v>1800</v>
      </c>
      <c r="F51" s="79">
        <v>0</v>
      </c>
      <c r="G51" s="79">
        <v>1</v>
      </c>
      <c r="H51" s="81" t="s">
        <v>11</v>
      </c>
      <c r="I51" s="82">
        <v>0</v>
      </c>
      <c r="J51" s="86">
        <v>1</v>
      </c>
      <c r="K51" s="84">
        <f t="shared" si="0"/>
        <v>0</v>
      </c>
    </row>
    <row r="52" spans="1:11" s="85" customFormat="1" ht="10.5" customHeight="1">
      <c r="A52" s="78" t="s">
        <v>179</v>
      </c>
      <c r="B52" s="79" t="s">
        <v>180</v>
      </c>
      <c r="C52" s="80">
        <v>1100</v>
      </c>
      <c r="D52" s="79">
        <v>0</v>
      </c>
      <c r="E52" s="79">
        <v>1800</v>
      </c>
      <c r="F52" s="79">
        <v>0</v>
      </c>
      <c r="G52" s="79">
        <v>1</v>
      </c>
      <c r="H52" s="81" t="s">
        <v>11</v>
      </c>
      <c r="I52" s="82">
        <v>0</v>
      </c>
      <c r="J52" s="86">
        <v>3</v>
      </c>
      <c r="K52" s="84">
        <f t="shared" si="0"/>
        <v>0</v>
      </c>
    </row>
    <row r="53" spans="1:11" s="85" customFormat="1" ht="10.5" customHeight="1" thickBot="1">
      <c r="A53" s="78" t="s">
        <v>181</v>
      </c>
      <c r="B53" s="79" t="s">
        <v>182</v>
      </c>
      <c r="C53" s="80"/>
      <c r="D53" s="79"/>
      <c r="E53" s="79"/>
      <c r="F53" s="79"/>
      <c r="G53" s="79"/>
      <c r="H53" s="81"/>
      <c r="I53" s="82">
        <v>0</v>
      </c>
      <c r="J53" s="86">
        <v>1</v>
      </c>
      <c r="K53" s="84">
        <f t="shared" si="0"/>
        <v>0</v>
      </c>
    </row>
    <row r="54" spans="1:11" s="12" customFormat="1" ht="11.25" thickBot="1">
      <c r="A54" s="71" t="s">
        <v>101</v>
      </c>
      <c r="B54" s="33"/>
      <c r="C54" s="77"/>
      <c r="D54" s="35"/>
      <c r="E54" s="35"/>
      <c r="F54" s="68"/>
      <c r="G54" s="69"/>
      <c r="H54" s="70"/>
      <c r="I54" s="38"/>
      <c r="J54" s="39"/>
      <c r="K54" s="39"/>
    </row>
    <row r="55" spans="1:11" s="85" customFormat="1" ht="10.5" customHeight="1">
      <c r="A55" s="78"/>
      <c r="B55" s="79" t="s">
        <v>91</v>
      </c>
      <c r="C55" s="80"/>
      <c r="D55" s="79"/>
      <c r="E55" s="79"/>
      <c r="F55" s="79"/>
      <c r="G55" s="79"/>
      <c r="H55" s="81" t="s">
        <v>14</v>
      </c>
      <c r="I55" s="82">
        <v>0</v>
      </c>
      <c r="J55" s="86">
        <v>1</v>
      </c>
      <c r="K55" s="84">
        <f t="shared" si="0"/>
        <v>0</v>
      </c>
    </row>
    <row r="56" spans="1:11" s="85" customFormat="1" ht="10.5" customHeight="1">
      <c r="A56" s="78"/>
      <c r="B56" s="79" t="s">
        <v>92</v>
      </c>
      <c r="C56" s="80"/>
      <c r="D56" s="79"/>
      <c r="E56" s="79"/>
      <c r="F56" s="79"/>
      <c r="G56" s="79"/>
      <c r="H56" s="81" t="s">
        <v>14</v>
      </c>
      <c r="I56" s="82">
        <v>0</v>
      </c>
      <c r="J56" s="86">
        <v>1</v>
      </c>
      <c r="K56" s="84">
        <f t="shared" si="0"/>
        <v>0</v>
      </c>
    </row>
    <row r="57" spans="1:11" s="85" customFormat="1" ht="10.5" customHeight="1" thickBot="1">
      <c r="A57" s="78"/>
      <c r="B57" s="79" t="s">
        <v>94</v>
      </c>
      <c r="C57" s="80"/>
      <c r="D57" s="79"/>
      <c r="E57" s="79"/>
      <c r="F57" s="79"/>
      <c r="G57" s="79"/>
      <c r="H57" s="81" t="s">
        <v>14</v>
      </c>
      <c r="I57" s="82">
        <f>(SUM(K5:K53))*0.03</f>
        <v>0</v>
      </c>
      <c r="J57" s="86">
        <v>1</v>
      </c>
      <c r="K57" s="84">
        <f t="shared" si="0"/>
        <v>0</v>
      </c>
    </row>
    <row r="58" spans="1:11" s="12" customFormat="1" ht="11.25" thickBot="1">
      <c r="A58" s="71"/>
      <c r="B58" s="33" t="s">
        <v>13</v>
      </c>
      <c r="C58" s="77"/>
      <c r="D58" s="35"/>
      <c r="E58" s="35"/>
      <c r="F58" s="68"/>
      <c r="G58" s="69"/>
      <c r="H58" s="70"/>
      <c r="I58" s="38"/>
      <c r="J58" s="39"/>
      <c r="K58" s="39"/>
    </row>
    <row r="59" spans="1:11" s="85" customFormat="1" ht="10.5" customHeight="1">
      <c r="A59" s="78"/>
      <c r="B59" s="79" t="s">
        <v>93</v>
      </c>
      <c r="C59" s="80"/>
      <c r="D59" s="79"/>
      <c r="E59" s="79"/>
      <c r="F59" s="79"/>
      <c r="G59" s="79"/>
      <c r="H59" s="81" t="s">
        <v>14</v>
      </c>
      <c r="I59" s="82">
        <f>(SUM(I18+I27+I46+I53))*0.01</f>
        <v>0</v>
      </c>
      <c r="J59" s="86">
        <v>1</v>
      </c>
      <c r="K59" s="84">
        <f t="shared" si="0"/>
        <v>0</v>
      </c>
    </row>
    <row r="60" spans="1:11" s="85" customFormat="1" ht="10.5" customHeight="1">
      <c r="A60" s="78"/>
      <c r="B60" s="79" t="s">
        <v>96</v>
      </c>
      <c r="C60" s="80"/>
      <c r="D60" s="79"/>
      <c r="E60" s="79"/>
      <c r="F60" s="79"/>
      <c r="G60" s="79"/>
      <c r="H60" s="81" t="s">
        <v>14</v>
      </c>
      <c r="I60" s="82">
        <f t="shared" ref="I60:I65" si="1">(SUM(I19+I28+I47+I54))*0.01</f>
        <v>0</v>
      </c>
      <c r="J60" s="86">
        <v>1</v>
      </c>
      <c r="K60" s="84">
        <f t="shared" si="0"/>
        <v>0</v>
      </c>
    </row>
    <row r="61" spans="1:11" s="85" customFormat="1" ht="10.5" customHeight="1">
      <c r="A61" s="78"/>
      <c r="B61" s="79" t="s">
        <v>97</v>
      </c>
      <c r="C61" s="80"/>
      <c r="D61" s="79"/>
      <c r="E61" s="79"/>
      <c r="F61" s="79"/>
      <c r="G61" s="79"/>
      <c r="H61" s="81" t="s">
        <v>14</v>
      </c>
      <c r="I61" s="82">
        <f t="shared" si="1"/>
        <v>0</v>
      </c>
      <c r="J61" s="86">
        <v>1</v>
      </c>
      <c r="K61" s="84">
        <f t="shared" si="0"/>
        <v>0</v>
      </c>
    </row>
    <row r="62" spans="1:11" s="85" customFormat="1" ht="10.5" customHeight="1">
      <c r="A62" s="78"/>
      <c r="B62" s="79" t="s">
        <v>98</v>
      </c>
      <c r="C62" s="80"/>
      <c r="D62" s="79"/>
      <c r="E62" s="79"/>
      <c r="F62" s="79"/>
      <c r="G62" s="79"/>
      <c r="H62" s="81" t="s">
        <v>17</v>
      </c>
      <c r="I62" s="82">
        <f t="shared" si="1"/>
        <v>0</v>
      </c>
      <c r="J62" s="86">
        <v>20</v>
      </c>
      <c r="K62" s="84">
        <f t="shared" si="0"/>
        <v>0</v>
      </c>
    </row>
    <row r="63" spans="1:11" s="85" customFormat="1" ht="10.5" customHeight="1">
      <c r="A63" s="78"/>
      <c r="B63" s="79" t="s">
        <v>99</v>
      </c>
      <c r="C63" s="80"/>
      <c r="D63" s="79"/>
      <c r="E63" s="79"/>
      <c r="F63" s="79"/>
      <c r="G63" s="79"/>
      <c r="H63" s="81" t="s">
        <v>17</v>
      </c>
      <c r="I63" s="82">
        <f t="shared" si="1"/>
        <v>0</v>
      </c>
      <c r="J63" s="86">
        <v>20</v>
      </c>
      <c r="K63" s="84">
        <f t="shared" si="0"/>
        <v>0</v>
      </c>
    </row>
    <row r="64" spans="1:11" s="85" customFormat="1" ht="10.5" customHeight="1">
      <c r="A64" s="78"/>
      <c r="B64" s="79" t="s">
        <v>104</v>
      </c>
      <c r="C64" s="80"/>
      <c r="D64" s="79"/>
      <c r="E64" s="79"/>
      <c r="F64" s="79"/>
      <c r="G64" s="79"/>
      <c r="H64" s="81" t="s">
        <v>14</v>
      </c>
      <c r="I64" s="82">
        <f t="shared" si="1"/>
        <v>0</v>
      </c>
      <c r="J64" s="86">
        <v>1</v>
      </c>
      <c r="K64" s="84">
        <f t="shared" si="0"/>
        <v>0</v>
      </c>
    </row>
    <row r="65" spans="1:11" s="85" customFormat="1" ht="10.5" customHeight="1" thickBot="1">
      <c r="A65" s="78"/>
      <c r="B65" s="79" t="s">
        <v>103</v>
      </c>
      <c r="C65" s="80"/>
      <c r="D65" s="79"/>
      <c r="E65" s="79"/>
      <c r="F65" s="79"/>
      <c r="G65" s="79"/>
      <c r="H65" s="81" t="s">
        <v>14</v>
      </c>
      <c r="I65" s="82">
        <f t="shared" si="1"/>
        <v>0</v>
      </c>
      <c r="J65" s="86">
        <v>1</v>
      </c>
      <c r="K65" s="84">
        <f t="shared" si="0"/>
        <v>0</v>
      </c>
    </row>
    <row r="66" spans="1:11" s="44" customFormat="1" ht="16.5" thickBot="1">
      <c r="A66" s="41" t="s">
        <v>16</v>
      </c>
      <c r="B66" s="42"/>
      <c r="C66" s="42"/>
      <c r="D66" s="42"/>
      <c r="E66" s="42"/>
      <c r="F66" s="42"/>
      <c r="G66" s="42"/>
      <c r="H66" s="42"/>
      <c r="I66" s="42"/>
      <c r="J66" s="42"/>
      <c r="K66" s="43">
        <f>SUM(K5:K65)</f>
        <v>0</v>
      </c>
    </row>
  </sheetData>
  <mergeCells count="3">
    <mergeCell ref="C2:H2"/>
    <mergeCell ref="A2:B2"/>
    <mergeCell ref="A1:J1"/>
  </mergeCells>
  <phoneticPr fontId="0" type="noConversion"/>
  <printOptions horizontalCentered="1"/>
  <pageMargins left="0.51181102362204722" right="0.51181102362204722" top="1.1417322834645669" bottom="0.74803149606299213" header="0.31496062992125984" footer="0.31496062992125984"/>
  <pageSetup paperSize="9" scale="85" fitToHeight="0" orientation="landscape" horizontalDpi="4294967293" verticalDpi="4294967293" r:id="rId1"/>
  <headerFooter>
    <oddHeader>&amp;L&amp;G&amp;C&amp;"Tahoma,Obyčejné"&amp;"Tahoma,Tučné"&amp;22PROJEKČNÍ KANCELÁŘ&amp;R&amp;8ČERVENÉ VRŠKY 2086, 256 01 BENEŠOVIČ: 74549197  DIČ: CZ8003111754GSM: +420 774 477 017TEL: +420 317 702 560E-MAIL: marcel.pilat@pinet-cz.euWEB: http://www.pinet-cz.eu&amp;11</oddHeader>
    <oddFooter>&amp;A&amp;RStránka &amp;P</oddFooter>
  </headerFooter>
  <rowBreaks count="1" manualBreakCount="1">
    <brk id="46" max="10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showGridLines="0" view="pageBreakPreview" zoomScaleSheetLayoutView="100" workbookViewId="0">
      <selection activeCell="H35" sqref="H35"/>
    </sheetView>
  </sheetViews>
  <sheetFormatPr defaultRowHeight="15"/>
  <cols>
    <col min="1" max="2" width="9.140625" style="45"/>
    <col min="3" max="3" width="75.5703125" style="45" bestFit="1" customWidth="1"/>
    <col min="4" max="4" width="8.140625" style="45" customWidth="1"/>
    <col min="5" max="5" width="9.140625" style="45"/>
    <col min="6" max="6" width="11.5703125" style="45" bestFit="1" customWidth="1"/>
    <col min="7" max="7" width="13.42578125" style="45" bestFit="1" customWidth="1"/>
    <col min="8" max="8" width="11.5703125" style="45" bestFit="1" customWidth="1"/>
    <col min="9" max="9" width="12.5703125" style="45" bestFit="1" customWidth="1"/>
    <col min="10" max="10" width="19" style="45" bestFit="1" customWidth="1"/>
    <col min="11" max="16384" width="9.140625" style="45"/>
  </cols>
  <sheetData>
    <row r="1" spans="1:10" s="40" customFormat="1" ht="23.25" thickBot="1">
      <c r="A1" s="120" t="s">
        <v>202</v>
      </c>
      <c r="B1" s="121"/>
      <c r="C1" s="121"/>
      <c r="D1" s="121"/>
      <c r="E1" s="122"/>
      <c r="F1" s="123"/>
      <c r="G1" s="123"/>
      <c r="H1" s="123"/>
      <c r="I1" s="123"/>
      <c r="J1" s="123"/>
    </row>
    <row r="2" spans="1:10" s="2" customFormat="1">
      <c r="A2" s="26" t="s">
        <v>0</v>
      </c>
      <c r="B2" s="27"/>
      <c r="C2" s="27"/>
      <c r="D2" s="27"/>
      <c r="E2" s="28"/>
      <c r="F2" s="124" t="s">
        <v>1</v>
      </c>
      <c r="G2" s="125"/>
      <c r="H2" s="124" t="s">
        <v>2</v>
      </c>
      <c r="I2" s="125"/>
      <c r="J2" s="29" t="s">
        <v>3</v>
      </c>
    </row>
    <row r="3" spans="1:10" s="11" customFormat="1" ht="12" thickBot="1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8" t="s">
        <v>9</v>
      </c>
      <c r="G3" s="9" t="s">
        <v>10</v>
      </c>
      <c r="H3" s="8" t="s">
        <v>9</v>
      </c>
      <c r="I3" s="9" t="s">
        <v>10</v>
      </c>
      <c r="J3" s="10" t="s">
        <v>10</v>
      </c>
    </row>
    <row r="4" spans="1:10" s="2" customFormat="1" ht="11.25" thickBot="1">
      <c r="A4" s="32"/>
      <c r="B4" s="33"/>
      <c r="C4" s="34" t="s">
        <v>190</v>
      </c>
      <c r="D4" s="35"/>
      <c r="E4" s="51"/>
      <c r="F4" s="37"/>
      <c r="G4" s="38"/>
      <c r="H4" s="52"/>
      <c r="I4" s="38"/>
      <c r="J4" s="53"/>
    </row>
    <row r="5" spans="1:10" s="2" customFormat="1" ht="33.75" thickBot="1">
      <c r="A5" s="13">
        <v>1</v>
      </c>
      <c r="B5" s="21"/>
      <c r="C5" s="47" t="s">
        <v>196</v>
      </c>
      <c r="D5" s="20" t="s">
        <v>11</v>
      </c>
      <c r="E5" s="16">
        <v>4</v>
      </c>
      <c r="F5" s="17">
        <v>0</v>
      </c>
      <c r="G5" s="18">
        <f>F5*E5</f>
        <v>0</v>
      </c>
      <c r="H5" s="17">
        <v>0</v>
      </c>
      <c r="I5" s="18">
        <f>E5*H5</f>
        <v>0</v>
      </c>
      <c r="J5" s="19">
        <f>G5+I5</f>
        <v>0</v>
      </c>
    </row>
    <row r="6" spans="1:10" s="12" customFormat="1" ht="11.25" thickBot="1">
      <c r="A6" s="32"/>
      <c r="B6" s="33"/>
      <c r="C6" s="34" t="s">
        <v>20</v>
      </c>
      <c r="D6" s="35"/>
      <c r="E6" s="36"/>
      <c r="F6" s="37"/>
      <c r="G6" s="38"/>
      <c r="H6" s="37"/>
      <c r="I6" s="38"/>
      <c r="J6" s="39"/>
    </row>
    <row r="7" spans="1:10" s="2" customFormat="1" ht="10.5" customHeight="1">
      <c r="A7" s="13">
        <v>2</v>
      </c>
      <c r="B7" s="21"/>
      <c r="C7" s="22" t="s">
        <v>67</v>
      </c>
      <c r="D7" s="20" t="s">
        <v>12</v>
      </c>
      <c r="E7" s="16">
        <v>100</v>
      </c>
      <c r="F7" s="17">
        <v>0</v>
      </c>
      <c r="G7" s="18">
        <f>F7*E7</f>
        <v>0</v>
      </c>
      <c r="H7" s="17">
        <v>0</v>
      </c>
      <c r="I7" s="18">
        <f>H7*E7</f>
        <v>0</v>
      </c>
      <c r="J7" s="19">
        <f>I7+G7</f>
        <v>0</v>
      </c>
    </row>
    <row r="8" spans="1:10" s="20" customFormat="1" ht="11.25" thickBot="1">
      <c r="A8" s="31">
        <v>3</v>
      </c>
      <c r="B8" s="14"/>
      <c r="C8" s="15" t="s">
        <v>18</v>
      </c>
      <c r="D8" s="2" t="s">
        <v>11</v>
      </c>
      <c r="E8" s="16">
        <v>1</v>
      </c>
      <c r="F8" s="17">
        <v>0</v>
      </c>
      <c r="G8" s="18">
        <f>F8*E8</f>
        <v>0</v>
      </c>
      <c r="H8" s="17">
        <v>0</v>
      </c>
      <c r="I8" s="18">
        <f>H8*E8</f>
        <v>0</v>
      </c>
      <c r="J8" s="19">
        <f>I8+G8</f>
        <v>0</v>
      </c>
    </row>
    <row r="9" spans="1:10" s="12" customFormat="1" ht="11.25" thickBot="1">
      <c r="A9" s="32"/>
      <c r="B9" s="33"/>
      <c r="C9" s="34" t="s">
        <v>195</v>
      </c>
      <c r="D9" s="35"/>
      <c r="E9" s="36"/>
      <c r="F9" s="37"/>
      <c r="G9" s="38"/>
      <c r="H9" s="37"/>
      <c r="I9" s="38"/>
      <c r="J9" s="39"/>
    </row>
    <row r="10" spans="1:10" s="2" customFormat="1" ht="10.5" customHeight="1" thickBot="1">
      <c r="A10" s="13">
        <v>4</v>
      </c>
      <c r="B10" s="21"/>
      <c r="C10" s="22" t="s">
        <v>194</v>
      </c>
      <c r="D10" s="20" t="s">
        <v>14</v>
      </c>
      <c r="E10" s="16">
        <v>1</v>
      </c>
      <c r="F10" s="17">
        <v>0</v>
      </c>
      <c r="G10" s="18">
        <f>F10*E10</f>
        <v>0</v>
      </c>
      <c r="H10" s="17">
        <v>0</v>
      </c>
      <c r="I10" s="18">
        <f>H10*E10</f>
        <v>0</v>
      </c>
      <c r="J10" s="19">
        <f>I10+G10</f>
        <v>0</v>
      </c>
    </row>
    <row r="11" spans="1:10" s="12" customFormat="1" ht="11.25" thickBot="1">
      <c r="A11" s="32"/>
      <c r="B11" s="33"/>
      <c r="C11" s="34" t="s">
        <v>27</v>
      </c>
      <c r="D11" s="35"/>
      <c r="E11" s="36"/>
      <c r="F11" s="37"/>
      <c r="G11" s="38"/>
      <c r="H11" s="37"/>
      <c r="I11" s="38"/>
      <c r="J11" s="39"/>
    </row>
    <row r="12" spans="1:10" s="2" customFormat="1" ht="10.5" customHeight="1">
      <c r="A12" s="13">
        <v>5</v>
      </c>
      <c r="B12" s="21"/>
      <c r="C12" s="22" t="s">
        <v>76</v>
      </c>
      <c r="D12" s="20" t="s">
        <v>11</v>
      </c>
      <c r="E12" s="16">
        <v>24</v>
      </c>
      <c r="F12" s="17">
        <v>0</v>
      </c>
      <c r="G12" s="18">
        <f>F12*E12</f>
        <v>0</v>
      </c>
      <c r="H12" s="17">
        <v>0</v>
      </c>
      <c r="I12" s="18">
        <f>H12*E12</f>
        <v>0</v>
      </c>
      <c r="J12" s="19">
        <f>I12+G12</f>
        <v>0</v>
      </c>
    </row>
    <row r="13" spans="1:10" s="2" customFormat="1" ht="10.5" customHeight="1" thickBot="1">
      <c r="A13" s="13">
        <v>6</v>
      </c>
      <c r="B13" s="21"/>
      <c r="C13" s="22" t="s">
        <v>78</v>
      </c>
      <c r="D13" s="20" t="s">
        <v>11</v>
      </c>
      <c r="E13" s="16">
        <v>50</v>
      </c>
      <c r="F13" s="17">
        <v>0</v>
      </c>
      <c r="G13" s="18">
        <f>F13*E13</f>
        <v>0</v>
      </c>
      <c r="H13" s="17">
        <v>0</v>
      </c>
      <c r="I13" s="18">
        <f>H13*E13</f>
        <v>0</v>
      </c>
      <c r="J13" s="19">
        <f>I13+G13</f>
        <v>0</v>
      </c>
    </row>
    <row r="14" spans="1:10" s="12" customFormat="1" ht="11.25" thickBot="1">
      <c r="A14" s="32"/>
      <c r="B14" s="33"/>
      <c r="C14" s="34" t="s">
        <v>24</v>
      </c>
      <c r="D14" s="35"/>
      <c r="E14" s="36"/>
      <c r="F14" s="37"/>
      <c r="G14" s="38"/>
      <c r="H14" s="37"/>
      <c r="I14" s="38"/>
      <c r="J14" s="39"/>
    </row>
    <row r="15" spans="1:10" s="2" customFormat="1" ht="10.5" customHeight="1">
      <c r="A15" s="13">
        <v>7</v>
      </c>
      <c r="B15" s="21"/>
      <c r="C15" s="22" t="s">
        <v>68</v>
      </c>
      <c r="D15" s="20" t="s">
        <v>11</v>
      </c>
      <c r="E15" s="16">
        <v>4</v>
      </c>
      <c r="F15" s="17">
        <v>0</v>
      </c>
      <c r="G15" s="18">
        <f>F15*E15</f>
        <v>0</v>
      </c>
      <c r="H15" s="17">
        <v>0</v>
      </c>
      <c r="I15" s="18">
        <f>H15*E15</f>
        <v>0</v>
      </c>
      <c r="J15" s="19">
        <f>I15+G15</f>
        <v>0</v>
      </c>
    </row>
    <row r="16" spans="1:10" s="2" customFormat="1" ht="10.5" customHeight="1" thickBot="1">
      <c r="A16" s="13">
        <v>8</v>
      </c>
      <c r="B16" s="21"/>
      <c r="C16" s="22" t="s">
        <v>72</v>
      </c>
      <c r="D16" s="20" t="s">
        <v>11</v>
      </c>
      <c r="E16" s="16">
        <v>4</v>
      </c>
      <c r="F16" s="17">
        <v>0</v>
      </c>
      <c r="G16" s="18">
        <f>F16*E16</f>
        <v>0</v>
      </c>
      <c r="H16" s="17">
        <v>0</v>
      </c>
      <c r="I16" s="18">
        <f>H16*E16</f>
        <v>0</v>
      </c>
      <c r="J16" s="19">
        <f>I16+G16</f>
        <v>0</v>
      </c>
    </row>
    <row r="17" spans="1:10" s="12" customFormat="1" ht="11.25" thickBot="1">
      <c r="A17" s="32"/>
      <c r="B17" s="33"/>
      <c r="C17" s="34" t="s">
        <v>90</v>
      </c>
      <c r="D17" s="35"/>
      <c r="E17" s="51"/>
      <c r="F17" s="37"/>
      <c r="G17" s="38"/>
      <c r="H17" s="52"/>
      <c r="I17" s="38"/>
      <c r="J17" s="53"/>
    </row>
    <row r="18" spans="1:10" s="25" customFormat="1" ht="11.25" thickBot="1">
      <c r="A18" s="54">
        <v>9</v>
      </c>
      <c r="B18" s="55"/>
      <c r="C18" s="56" t="s">
        <v>32</v>
      </c>
      <c r="D18" s="57" t="s">
        <v>11</v>
      </c>
      <c r="E18" s="20">
        <v>4</v>
      </c>
      <c r="F18" s="58">
        <v>0</v>
      </c>
      <c r="G18" s="59">
        <f>F18*E18</f>
        <v>0</v>
      </c>
      <c r="H18" s="58">
        <v>0</v>
      </c>
      <c r="I18" s="18">
        <f t="shared" ref="I18:I23" si="0">H18*E18</f>
        <v>0</v>
      </c>
      <c r="J18" s="19">
        <f>I18+G18</f>
        <v>0</v>
      </c>
    </row>
    <row r="19" spans="1:10" s="12" customFormat="1" ht="11.25" thickBot="1">
      <c r="A19" s="32"/>
      <c r="B19" s="33"/>
      <c r="C19" s="34" t="s">
        <v>191</v>
      </c>
      <c r="D19" s="35"/>
      <c r="E19" s="51"/>
      <c r="F19" s="37"/>
      <c r="G19" s="38"/>
      <c r="H19" s="52"/>
      <c r="I19" s="38"/>
      <c r="J19" s="53"/>
    </row>
    <row r="20" spans="1:10" s="25" customFormat="1" ht="11.25" thickBot="1">
      <c r="A20" s="54">
        <v>10</v>
      </c>
      <c r="B20" s="55"/>
      <c r="C20" s="56" t="s">
        <v>192</v>
      </c>
      <c r="D20" s="57" t="s">
        <v>11</v>
      </c>
      <c r="E20" s="20">
        <v>4</v>
      </c>
      <c r="F20" s="58">
        <v>0</v>
      </c>
      <c r="G20" s="59">
        <f>F20*E20</f>
        <v>0</v>
      </c>
      <c r="H20" s="58">
        <v>0</v>
      </c>
      <c r="I20" s="18">
        <f t="shared" si="0"/>
        <v>0</v>
      </c>
      <c r="J20" s="19">
        <f>G20+I20</f>
        <v>0</v>
      </c>
    </row>
    <row r="21" spans="1:10" s="12" customFormat="1" ht="11.25" thickBot="1">
      <c r="A21" s="32"/>
      <c r="B21" s="33"/>
      <c r="C21" s="34" t="s">
        <v>193</v>
      </c>
      <c r="D21" s="35"/>
      <c r="E21" s="51"/>
      <c r="F21" s="37"/>
      <c r="G21" s="38"/>
      <c r="H21" s="52"/>
      <c r="I21" s="38"/>
      <c r="J21" s="53"/>
    </row>
    <row r="22" spans="1:10" s="72" customFormat="1" ht="21">
      <c r="A22" s="88">
        <v>11</v>
      </c>
      <c r="B22" s="89"/>
      <c r="C22" s="47" t="s">
        <v>188</v>
      </c>
      <c r="D22" s="90" t="s">
        <v>11</v>
      </c>
      <c r="E22" s="91">
        <v>1</v>
      </c>
      <c r="F22" s="92">
        <v>0</v>
      </c>
      <c r="G22" s="49">
        <f>F22*E22</f>
        <v>0</v>
      </c>
      <c r="H22" s="92">
        <v>0</v>
      </c>
      <c r="I22" s="18">
        <f t="shared" si="0"/>
        <v>0</v>
      </c>
      <c r="J22" s="93">
        <f>G22+I22</f>
        <v>0</v>
      </c>
    </row>
    <row r="23" spans="1:10" s="2" customFormat="1" ht="10.5" customHeight="1" thickBot="1">
      <c r="A23" s="13">
        <v>12</v>
      </c>
      <c r="B23" s="21"/>
      <c r="C23" s="22" t="s">
        <v>189</v>
      </c>
      <c r="D23" s="20" t="s">
        <v>11</v>
      </c>
      <c r="E23" s="16">
        <v>1</v>
      </c>
      <c r="F23" s="17">
        <v>0</v>
      </c>
      <c r="G23" s="49">
        <f>F23*E23</f>
        <v>0</v>
      </c>
      <c r="H23" s="17">
        <v>0</v>
      </c>
      <c r="I23" s="18">
        <f t="shared" si="0"/>
        <v>0</v>
      </c>
      <c r="J23" s="19">
        <f>G23+I23</f>
        <v>0</v>
      </c>
    </row>
    <row r="24" spans="1:10" s="12" customFormat="1" ht="11.25" thickBot="1">
      <c r="A24" s="32"/>
      <c r="B24" s="33"/>
      <c r="C24" s="34" t="s">
        <v>101</v>
      </c>
      <c r="D24" s="35"/>
      <c r="E24" s="51"/>
      <c r="F24" s="37"/>
      <c r="G24" s="38"/>
      <c r="H24" s="52"/>
      <c r="I24" s="38"/>
      <c r="J24" s="53"/>
    </row>
    <row r="25" spans="1:10" s="25" customFormat="1" ht="10.5">
      <c r="A25" s="46">
        <v>13</v>
      </c>
      <c r="B25" s="14"/>
      <c r="C25" s="47" t="s">
        <v>91</v>
      </c>
      <c r="D25" s="20" t="s">
        <v>14</v>
      </c>
      <c r="E25" s="20">
        <v>1</v>
      </c>
      <c r="F25" s="48">
        <v>0</v>
      </c>
      <c r="G25" s="49">
        <f>F25*E25</f>
        <v>0</v>
      </c>
      <c r="H25" s="50">
        <f>(SUM(J5:J23))*0.03</f>
        <v>0</v>
      </c>
      <c r="I25" s="18">
        <f>H25*E25</f>
        <v>0</v>
      </c>
      <c r="J25" s="19">
        <f>I25+G25</f>
        <v>0</v>
      </c>
    </row>
    <row r="26" spans="1:10" s="25" customFormat="1" ht="10.5">
      <c r="A26" s="46">
        <v>14</v>
      </c>
      <c r="B26" s="14"/>
      <c r="C26" s="47" t="s">
        <v>92</v>
      </c>
      <c r="D26" s="20" t="s">
        <v>14</v>
      </c>
      <c r="E26" s="20">
        <v>1</v>
      </c>
      <c r="F26" s="48">
        <v>0</v>
      </c>
      <c r="G26" s="49">
        <f>F26*E26</f>
        <v>0</v>
      </c>
      <c r="H26" s="50">
        <v>0</v>
      </c>
      <c r="I26" s="18">
        <f>H26*E26</f>
        <v>0</v>
      </c>
      <c r="J26" s="19">
        <f>I26+G26</f>
        <v>0</v>
      </c>
    </row>
    <row r="27" spans="1:10" s="25" customFormat="1" ht="10.5">
      <c r="A27" s="46">
        <v>15</v>
      </c>
      <c r="B27" s="14"/>
      <c r="C27" s="47" t="s">
        <v>94</v>
      </c>
      <c r="D27" s="20" t="s">
        <v>14</v>
      </c>
      <c r="E27" s="20">
        <v>1</v>
      </c>
      <c r="F27" s="48">
        <v>0</v>
      </c>
      <c r="G27" s="49">
        <f>F27*E27</f>
        <v>0</v>
      </c>
      <c r="H27" s="50">
        <f>(SUM(G5:G23))*0.03</f>
        <v>0</v>
      </c>
      <c r="I27" s="18">
        <f>H27*E27</f>
        <v>0</v>
      </c>
      <c r="J27" s="19">
        <f>I27+G27</f>
        <v>0</v>
      </c>
    </row>
    <row r="28" spans="1:10" s="25" customFormat="1" ht="11.25" thickBot="1">
      <c r="A28" s="46">
        <v>16</v>
      </c>
      <c r="B28" s="14"/>
      <c r="C28" s="47" t="s">
        <v>95</v>
      </c>
      <c r="D28" s="20" t="s">
        <v>14</v>
      </c>
      <c r="E28" s="20">
        <v>1</v>
      </c>
      <c r="F28" s="48">
        <v>0</v>
      </c>
      <c r="G28" s="49">
        <f>F28*E28</f>
        <v>0</v>
      </c>
      <c r="H28" s="50">
        <f>(SUM(I5:I23))*0.005</f>
        <v>0</v>
      </c>
      <c r="I28" s="18">
        <f>H28*E28</f>
        <v>0</v>
      </c>
      <c r="J28" s="19">
        <f>I28+G28</f>
        <v>0</v>
      </c>
    </row>
    <row r="29" spans="1:10" s="2" customFormat="1" ht="11.25" thickBot="1">
      <c r="A29" s="32"/>
      <c r="B29" s="33"/>
      <c r="C29" s="34" t="s">
        <v>13</v>
      </c>
      <c r="D29" s="35"/>
      <c r="E29" s="51"/>
      <c r="F29" s="37"/>
      <c r="G29" s="38"/>
      <c r="H29" s="52"/>
      <c r="I29" s="38"/>
      <c r="J29" s="53"/>
    </row>
    <row r="30" spans="1:10" s="25" customFormat="1" ht="10.5">
      <c r="A30" s="46">
        <v>17</v>
      </c>
      <c r="B30" s="14"/>
      <c r="C30" s="47" t="s">
        <v>93</v>
      </c>
      <c r="D30" s="20" t="s">
        <v>14</v>
      </c>
      <c r="E30" s="20">
        <v>1</v>
      </c>
      <c r="F30" s="48">
        <v>0</v>
      </c>
      <c r="G30" s="49">
        <f t="shared" ref="G30:G36" si="1">F30*E30</f>
        <v>0</v>
      </c>
      <c r="H30" s="50">
        <f>(SUM(I5:I23))*0.01</f>
        <v>0</v>
      </c>
      <c r="I30" s="18">
        <f t="shared" ref="I30:I36" si="2">H30*E30</f>
        <v>0</v>
      </c>
      <c r="J30" s="19">
        <f t="shared" ref="J30:J36" si="3">I30+G30</f>
        <v>0</v>
      </c>
    </row>
    <row r="31" spans="1:10" s="25" customFormat="1" ht="10.5">
      <c r="A31" s="46">
        <v>18</v>
      </c>
      <c r="B31" s="14"/>
      <c r="C31" s="47" t="s">
        <v>96</v>
      </c>
      <c r="D31" s="20" t="s">
        <v>14</v>
      </c>
      <c r="E31" s="20">
        <v>1</v>
      </c>
      <c r="F31" s="48">
        <v>0</v>
      </c>
      <c r="G31" s="49">
        <f t="shared" si="1"/>
        <v>0</v>
      </c>
      <c r="H31" s="50">
        <f>(SUM(J5:J23))*0.01</f>
        <v>0</v>
      </c>
      <c r="I31" s="18">
        <f t="shared" si="2"/>
        <v>0</v>
      </c>
      <c r="J31" s="19">
        <f t="shared" si="3"/>
        <v>0</v>
      </c>
    </row>
    <row r="32" spans="1:10" s="25" customFormat="1" ht="10.5">
      <c r="A32" s="46">
        <v>19</v>
      </c>
      <c r="B32" s="14"/>
      <c r="C32" s="47" t="s">
        <v>97</v>
      </c>
      <c r="D32" s="20" t="s">
        <v>14</v>
      </c>
      <c r="E32" s="20">
        <v>1</v>
      </c>
      <c r="F32" s="48">
        <v>0</v>
      </c>
      <c r="G32" s="49">
        <f t="shared" si="1"/>
        <v>0</v>
      </c>
      <c r="H32" s="50">
        <v>0</v>
      </c>
      <c r="I32" s="18">
        <f t="shared" si="2"/>
        <v>0</v>
      </c>
      <c r="J32" s="19">
        <f t="shared" si="3"/>
        <v>0</v>
      </c>
    </row>
    <row r="33" spans="1:10" s="25" customFormat="1" ht="10.5">
      <c r="A33" s="46">
        <v>20</v>
      </c>
      <c r="B33" s="14"/>
      <c r="C33" s="47" t="s">
        <v>98</v>
      </c>
      <c r="D33" s="20" t="s">
        <v>17</v>
      </c>
      <c r="E33" s="20">
        <v>10</v>
      </c>
      <c r="F33" s="48">
        <v>0</v>
      </c>
      <c r="G33" s="49">
        <f t="shared" si="1"/>
        <v>0</v>
      </c>
      <c r="H33" s="50">
        <v>0</v>
      </c>
      <c r="I33" s="18">
        <f t="shared" si="2"/>
        <v>0</v>
      </c>
      <c r="J33" s="19">
        <f t="shared" si="3"/>
        <v>0</v>
      </c>
    </row>
    <row r="34" spans="1:10" s="25" customFormat="1" ht="10.5">
      <c r="A34" s="46">
        <v>21</v>
      </c>
      <c r="B34" s="14"/>
      <c r="C34" s="47" t="s">
        <v>99</v>
      </c>
      <c r="D34" s="20" t="s">
        <v>17</v>
      </c>
      <c r="E34" s="20">
        <v>10</v>
      </c>
      <c r="F34" s="48">
        <v>0</v>
      </c>
      <c r="G34" s="49">
        <f t="shared" si="1"/>
        <v>0</v>
      </c>
      <c r="H34" s="50">
        <v>0</v>
      </c>
      <c r="I34" s="18">
        <f t="shared" si="2"/>
        <v>0</v>
      </c>
      <c r="J34" s="19">
        <f t="shared" si="3"/>
        <v>0</v>
      </c>
    </row>
    <row r="35" spans="1:10" s="25" customFormat="1" ht="10.5">
      <c r="A35" s="46">
        <v>22</v>
      </c>
      <c r="B35" s="14"/>
      <c r="C35" s="47" t="s">
        <v>104</v>
      </c>
      <c r="D35" s="20" t="s">
        <v>14</v>
      </c>
      <c r="E35" s="20">
        <v>1</v>
      </c>
      <c r="F35" s="48">
        <v>0</v>
      </c>
      <c r="G35" s="49">
        <f t="shared" si="1"/>
        <v>0</v>
      </c>
      <c r="H35" s="50">
        <f>(SUM(J5:J23))*0.03</f>
        <v>0</v>
      </c>
      <c r="I35" s="18">
        <f t="shared" si="2"/>
        <v>0</v>
      </c>
      <c r="J35" s="19">
        <f t="shared" si="3"/>
        <v>0</v>
      </c>
    </row>
    <row r="36" spans="1:10" s="25" customFormat="1" ht="11.25" thickBot="1">
      <c r="A36" s="46">
        <v>23</v>
      </c>
      <c r="B36" s="14"/>
      <c r="C36" s="47" t="s">
        <v>103</v>
      </c>
      <c r="D36" s="20" t="s">
        <v>14</v>
      </c>
      <c r="E36" s="20">
        <v>1</v>
      </c>
      <c r="F36" s="48">
        <v>0</v>
      </c>
      <c r="G36" s="49">
        <f t="shared" si="1"/>
        <v>0</v>
      </c>
      <c r="H36" s="50">
        <f>(SUM(J5:J23))*0.02</f>
        <v>0</v>
      </c>
      <c r="I36" s="18">
        <f t="shared" si="2"/>
        <v>0</v>
      </c>
      <c r="J36" s="19">
        <f t="shared" si="3"/>
        <v>0</v>
      </c>
    </row>
    <row r="37" spans="1:10" s="44" customFormat="1" ht="16.5" thickBot="1">
      <c r="A37" s="41" t="s">
        <v>16</v>
      </c>
      <c r="B37" s="42"/>
      <c r="C37" s="42"/>
      <c r="D37" s="42"/>
      <c r="E37" s="42"/>
      <c r="F37" s="42"/>
      <c r="G37" s="42"/>
      <c r="H37" s="42"/>
      <c r="I37" s="42"/>
      <c r="J37" s="43">
        <f>SUM(J5:J36)</f>
        <v>0</v>
      </c>
    </row>
  </sheetData>
  <mergeCells count="3">
    <mergeCell ref="A1:J1"/>
    <mergeCell ref="F2:G2"/>
    <mergeCell ref="H2:I2"/>
  </mergeCells>
  <phoneticPr fontId="0" type="noConversion"/>
  <printOptions horizontalCentered="1"/>
  <pageMargins left="0.51181102362204722" right="0.51181102362204722" top="1.0236220472440944" bottom="0.78740157480314965" header="0.31496062992125984" footer="0.31496062992125984"/>
  <pageSetup paperSize="9" scale="75" fitToHeight="0" orientation="landscape" horizontalDpi="4294967293" verticalDpi="4294967293" r:id="rId1"/>
  <headerFooter>
    <oddHeader>&amp;L&amp;G&amp;C&amp;"Tahoma,Obyčejné"&amp;"Tahoma,Tučné"&amp;22PROJEKČNÍ KANCELÁŘ&amp;R&amp;8ČERVENÉ VRŠKY 2086, 256 01 BENEŠOVIČ: 74549197  DIČ: CZ8003111754GSM: +420 774 477 017TEL: +420 317 702 560E-MAIL: marcel.pilat@pinet-cz.euWEB: http://www.pinet-cz.eu&amp;11</oddHeader>
    <oddFooter>&amp;A&amp;RStránka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REKAPITULACE CENY</vt:lpstr>
      <vt:lpstr>SKR A FO</vt:lpstr>
      <vt:lpstr>RACKY</vt:lpstr>
      <vt:lpstr>CCTV</vt:lpstr>
      <vt:lpstr>CCTV!Oblast_tisku</vt:lpstr>
      <vt:lpstr>RACKY!Oblast_tisku</vt:lpstr>
      <vt:lpstr>'SKR A FO'!Oblast_tisku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Drnovsky Jiri</cp:lastModifiedBy>
  <cp:lastPrinted>2011-05-10T16:40:54Z</cp:lastPrinted>
  <dcterms:created xsi:type="dcterms:W3CDTF">2009-09-07T12:31:24Z</dcterms:created>
  <dcterms:modified xsi:type="dcterms:W3CDTF">2011-05-17T13:26:46Z</dcterms:modified>
</cp:coreProperties>
</file>