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20730" windowHeight="1176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list'!$F$4</definedName>
    <definedName name="MJ">'Krycí list'!$G$4</definedName>
    <definedName name="Mont">Rekapitulace!$H$11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Položky!$A$1:$G$71</definedName>
    <definedName name="_xlnm.Print_Area" localSheetId="1">Rekapitulace!$A$1:$I$19</definedName>
    <definedName name="PocetMJ">'Krycí list'!$G$7</definedName>
    <definedName name="Poznamka">'Krycí list'!$B$37</definedName>
    <definedName name="Projektant">'Krycí list'!$C$7</definedName>
    <definedName name="PSV">Rekapitulace!$F$11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D15" i="1" l="1"/>
  <c r="D14" i="1"/>
  <c r="BE70" i="3"/>
  <c r="BD70" i="3"/>
  <c r="BC70" i="3"/>
  <c r="BB70" i="3"/>
  <c r="BA70" i="3"/>
  <c r="G70" i="3"/>
  <c r="BE69" i="3"/>
  <c r="BD69" i="3"/>
  <c r="BC69" i="3"/>
  <c r="BA69" i="3"/>
  <c r="G69" i="3"/>
  <c r="BB69" i="3" s="1"/>
  <c r="BE68" i="3"/>
  <c r="BD68" i="3"/>
  <c r="BC68" i="3"/>
  <c r="BB68" i="3"/>
  <c r="BA68" i="3"/>
  <c r="G68" i="3"/>
  <c r="BE67" i="3"/>
  <c r="BD67" i="3"/>
  <c r="BC67" i="3"/>
  <c r="BA67" i="3"/>
  <c r="G67" i="3"/>
  <c r="BB67" i="3" s="1"/>
  <c r="BE66" i="3"/>
  <c r="BD66" i="3"/>
  <c r="BC66" i="3"/>
  <c r="BB66" i="3"/>
  <c r="BA66" i="3"/>
  <c r="G66" i="3"/>
  <c r="BE65" i="3"/>
  <c r="BD65" i="3"/>
  <c r="BC65" i="3"/>
  <c r="BA65" i="3"/>
  <c r="G65" i="3"/>
  <c r="BB65" i="3" s="1"/>
  <c r="BE64" i="3"/>
  <c r="BD64" i="3"/>
  <c r="BC64" i="3"/>
  <c r="BB64" i="3"/>
  <c r="BA64" i="3"/>
  <c r="G64" i="3"/>
  <c r="BE63" i="3"/>
  <c r="BD63" i="3"/>
  <c r="BC63" i="3"/>
  <c r="BA63" i="3"/>
  <c r="G63" i="3"/>
  <c r="BB63" i="3" s="1"/>
  <c r="BE62" i="3"/>
  <c r="BD62" i="3"/>
  <c r="BC62" i="3"/>
  <c r="BB62" i="3"/>
  <c r="BA62" i="3"/>
  <c r="G62" i="3"/>
  <c r="BE61" i="3"/>
  <c r="BD61" i="3"/>
  <c r="BC61" i="3"/>
  <c r="BA61" i="3"/>
  <c r="G61" i="3"/>
  <c r="BB61" i="3" s="1"/>
  <c r="BE60" i="3"/>
  <c r="BD60" i="3"/>
  <c r="BC60" i="3"/>
  <c r="BB60" i="3"/>
  <c r="BA60" i="3"/>
  <c r="G60" i="3"/>
  <c r="BE59" i="3"/>
  <c r="BD59" i="3"/>
  <c r="BC59" i="3"/>
  <c r="BA59" i="3"/>
  <c r="G59" i="3"/>
  <c r="BB59" i="3" s="1"/>
  <c r="BE58" i="3"/>
  <c r="BD58" i="3"/>
  <c r="BC58" i="3"/>
  <c r="BB58" i="3"/>
  <c r="BA58" i="3"/>
  <c r="G58" i="3"/>
  <c r="BE57" i="3"/>
  <c r="BD57" i="3"/>
  <c r="BC57" i="3"/>
  <c r="BA57" i="3"/>
  <c r="G57" i="3"/>
  <c r="BB57" i="3" s="1"/>
  <c r="BE56" i="3"/>
  <c r="BD56" i="3"/>
  <c r="BC56" i="3"/>
  <c r="BB56" i="3"/>
  <c r="BA56" i="3"/>
  <c r="G56" i="3"/>
  <c r="BE55" i="3"/>
  <c r="BD55" i="3"/>
  <c r="BC55" i="3"/>
  <c r="BA55" i="3"/>
  <c r="G55" i="3"/>
  <c r="BB55" i="3" s="1"/>
  <c r="BE54" i="3"/>
  <c r="BD54" i="3"/>
  <c r="BC54" i="3"/>
  <c r="BB54" i="3"/>
  <c r="BA54" i="3"/>
  <c r="G54" i="3"/>
  <c r="BE53" i="3"/>
  <c r="BD53" i="3"/>
  <c r="BC53" i="3"/>
  <c r="BA53" i="3"/>
  <c r="G53" i="3"/>
  <c r="BB53" i="3" s="1"/>
  <c r="BE52" i="3"/>
  <c r="BD52" i="3"/>
  <c r="BC52" i="3"/>
  <c r="BB52" i="3"/>
  <c r="BA52" i="3"/>
  <c r="G52" i="3"/>
  <c r="BE51" i="3"/>
  <c r="BE71" i="3" s="1"/>
  <c r="I10" i="2" s="1"/>
  <c r="BD51" i="3"/>
  <c r="BC51" i="3"/>
  <c r="BA51" i="3"/>
  <c r="BA71" i="3" s="1"/>
  <c r="E10" i="2" s="1"/>
  <c r="G51" i="3"/>
  <c r="BB51" i="3" s="1"/>
  <c r="BE50" i="3"/>
  <c r="BD50" i="3"/>
  <c r="BC50" i="3"/>
  <c r="BC71" i="3" s="1"/>
  <c r="G10" i="2" s="1"/>
  <c r="BB50" i="3"/>
  <c r="BA50" i="3"/>
  <c r="G50" i="3"/>
  <c r="B10" i="2"/>
  <c r="A10" i="2"/>
  <c r="BD71" i="3"/>
  <c r="H10" i="2" s="1"/>
  <c r="G71" i="3"/>
  <c r="C71" i="3"/>
  <c r="BE47" i="3"/>
  <c r="BD47" i="3"/>
  <c r="BC47" i="3"/>
  <c r="BB47" i="3"/>
  <c r="BA47" i="3"/>
  <c r="G47" i="3"/>
  <c r="BE46" i="3"/>
  <c r="BD46" i="3"/>
  <c r="BC46" i="3"/>
  <c r="BA46" i="3"/>
  <c r="G46" i="3"/>
  <c r="BB46" i="3" s="1"/>
  <c r="BE45" i="3"/>
  <c r="BD45" i="3"/>
  <c r="BC45" i="3"/>
  <c r="BB45" i="3"/>
  <c r="BA45" i="3"/>
  <c r="G45" i="3"/>
  <c r="BE44" i="3"/>
  <c r="BD44" i="3"/>
  <c r="BC44" i="3"/>
  <c r="BA44" i="3"/>
  <c r="G44" i="3"/>
  <c r="BB44" i="3" s="1"/>
  <c r="BE43" i="3"/>
  <c r="BD43" i="3"/>
  <c r="BC43" i="3"/>
  <c r="BB43" i="3"/>
  <c r="BA43" i="3"/>
  <c r="G43" i="3"/>
  <c r="BE42" i="3"/>
  <c r="BD42" i="3"/>
  <c r="BC42" i="3"/>
  <c r="BA42" i="3"/>
  <c r="G42" i="3"/>
  <c r="BB42" i="3" s="1"/>
  <c r="BE41" i="3"/>
  <c r="BD41" i="3"/>
  <c r="BC41" i="3"/>
  <c r="BB41" i="3"/>
  <c r="BA41" i="3"/>
  <c r="G41" i="3"/>
  <c r="BE40" i="3"/>
  <c r="BD40" i="3"/>
  <c r="BC40" i="3"/>
  <c r="BA40" i="3"/>
  <c r="G40" i="3"/>
  <c r="BB40" i="3" s="1"/>
  <c r="BE39" i="3"/>
  <c r="BD39" i="3"/>
  <c r="BC39" i="3"/>
  <c r="BB39" i="3"/>
  <c r="BA39" i="3"/>
  <c r="G39" i="3"/>
  <c r="BE38" i="3"/>
  <c r="BE48" i="3" s="1"/>
  <c r="I9" i="2" s="1"/>
  <c r="BD38" i="3"/>
  <c r="BC38" i="3"/>
  <c r="BA38" i="3"/>
  <c r="BA48" i="3" s="1"/>
  <c r="E9" i="2" s="1"/>
  <c r="G38" i="3"/>
  <c r="BB38" i="3" s="1"/>
  <c r="BE37" i="3"/>
  <c r="BD37" i="3"/>
  <c r="BC37" i="3"/>
  <c r="BC48" i="3" s="1"/>
  <c r="G9" i="2" s="1"/>
  <c r="BB37" i="3"/>
  <c r="BA37" i="3"/>
  <c r="G37" i="3"/>
  <c r="B9" i="2"/>
  <c r="A9" i="2"/>
  <c r="BD48" i="3"/>
  <c r="H9" i="2" s="1"/>
  <c r="G48" i="3"/>
  <c r="C48" i="3"/>
  <c r="BE34" i="3"/>
  <c r="BD34" i="3"/>
  <c r="BC34" i="3"/>
  <c r="BB34" i="3"/>
  <c r="BA34" i="3"/>
  <c r="G34" i="3"/>
  <c r="BE33" i="3"/>
  <c r="BD33" i="3"/>
  <c r="BC33" i="3"/>
  <c r="BA33" i="3"/>
  <c r="G33" i="3"/>
  <c r="BB33" i="3" s="1"/>
  <c r="BE32" i="3"/>
  <c r="BD32" i="3"/>
  <c r="BC32" i="3"/>
  <c r="BB32" i="3"/>
  <c r="BA32" i="3"/>
  <c r="G32" i="3"/>
  <c r="BE31" i="3"/>
  <c r="BD31" i="3"/>
  <c r="BC31" i="3"/>
  <c r="BA31" i="3"/>
  <c r="G31" i="3"/>
  <c r="BB31" i="3" s="1"/>
  <c r="BE30" i="3"/>
  <c r="BD30" i="3"/>
  <c r="BC30" i="3"/>
  <c r="BB30" i="3"/>
  <c r="BA30" i="3"/>
  <c r="G30" i="3"/>
  <c r="BE29" i="3"/>
  <c r="BD29" i="3"/>
  <c r="BC29" i="3"/>
  <c r="BA29" i="3"/>
  <c r="G29" i="3"/>
  <c r="BB29" i="3" s="1"/>
  <c r="BE28" i="3"/>
  <c r="BD28" i="3"/>
  <c r="BC28" i="3"/>
  <c r="BB28" i="3"/>
  <c r="BA28" i="3"/>
  <c r="G28" i="3"/>
  <c r="BE27" i="3"/>
  <c r="BD27" i="3"/>
  <c r="BC27" i="3"/>
  <c r="BA27" i="3"/>
  <c r="G27" i="3"/>
  <c r="BB27" i="3" s="1"/>
  <c r="BE26" i="3"/>
  <c r="BD26" i="3"/>
  <c r="BC26" i="3"/>
  <c r="BB26" i="3"/>
  <c r="BA26" i="3"/>
  <c r="G26" i="3"/>
  <c r="BE25" i="3"/>
  <c r="BD25" i="3"/>
  <c r="BC25" i="3"/>
  <c r="BA25" i="3"/>
  <c r="G25" i="3"/>
  <c r="BB25" i="3" s="1"/>
  <c r="BE24" i="3"/>
  <c r="BD24" i="3"/>
  <c r="BC24" i="3"/>
  <c r="BB24" i="3"/>
  <c r="BA24" i="3"/>
  <c r="G24" i="3"/>
  <c r="BE23" i="3"/>
  <c r="BD23" i="3"/>
  <c r="BC23" i="3"/>
  <c r="BA23" i="3"/>
  <c r="G23" i="3"/>
  <c r="BB23" i="3" s="1"/>
  <c r="BE22" i="3"/>
  <c r="BD22" i="3"/>
  <c r="BC22" i="3"/>
  <c r="BB22" i="3"/>
  <c r="BA22" i="3"/>
  <c r="G22" i="3"/>
  <c r="BE21" i="3"/>
  <c r="BE35" i="3" s="1"/>
  <c r="I8" i="2" s="1"/>
  <c r="BD21" i="3"/>
  <c r="BC21" i="3"/>
  <c r="BA21" i="3"/>
  <c r="BA35" i="3" s="1"/>
  <c r="E8" i="2" s="1"/>
  <c r="G21" i="3"/>
  <c r="BB21" i="3" s="1"/>
  <c r="BE20" i="3"/>
  <c r="BD20" i="3"/>
  <c r="BC20" i="3"/>
  <c r="BC35" i="3" s="1"/>
  <c r="G8" i="2" s="1"/>
  <c r="BB20" i="3"/>
  <c r="BA20" i="3"/>
  <c r="G20" i="3"/>
  <c r="B8" i="2"/>
  <c r="A8" i="2"/>
  <c r="BD35" i="3"/>
  <c r="H8" i="2" s="1"/>
  <c r="G35" i="3"/>
  <c r="C35" i="3"/>
  <c r="BE17" i="3"/>
  <c r="BD17" i="3"/>
  <c r="BC17" i="3"/>
  <c r="BB17" i="3"/>
  <c r="G17" i="3"/>
  <c r="BA17" i="3" s="1"/>
  <c r="BE16" i="3"/>
  <c r="BD16" i="3"/>
  <c r="BC16" i="3"/>
  <c r="BB16" i="3"/>
  <c r="BA16" i="3"/>
  <c r="G16" i="3"/>
  <c r="BE15" i="3"/>
  <c r="BD15" i="3"/>
  <c r="BC15" i="3"/>
  <c r="BB15" i="3"/>
  <c r="G15" i="3"/>
  <c r="BA15" i="3" s="1"/>
  <c r="BE14" i="3"/>
  <c r="BD14" i="3"/>
  <c r="BC14" i="3"/>
  <c r="BB14" i="3"/>
  <c r="BA14" i="3"/>
  <c r="G14" i="3"/>
  <c r="BE13" i="3"/>
  <c r="BD13" i="3"/>
  <c r="BC13" i="3"/>
  <c r="BB13" i="3"/>
  <c r="G13" i="3"/>
  <c r="BA13" i="3" s="1"/>
  <c r="BE12" i="3"/>
  <c r="BD12" i="3"/>
  <c r="BC12" i="3"/>
  <c r="BB12" i="3"/>
  <c r="BA12" i="3"/>
  <c r="G12" i="3"/>
  <c r="BE11" i="3"/>
  <c r="BD11" i="3"/>
  <c r="BC11" i="3"/>
  <c r="BB11" i="3"/>
  <c r="G11" i="3"/>
  <c r="BA11" i="3" s="1"/>
  <c r="BE10" i="3"/>
  <c r="BD10" i="3"/>
  <c r="BC10" i="3"/>
  <c r="BB10" i="3"/>
  <c r="BA10" i="3"/>
  <c r="G10" i="3"/>
  <c r="BE9" i="3"/>
  <c r="BD9" i="3"/>
  <c r="BC9" i="3"/>
  <c r="BC18" i="3" s="1"/>
  <c r="G7" i="2" s="1"/>
  <c r="BB9" i="3"/>
  <c r="G9" i="3"/>
  <c r="BA9" i="3" s="1"/>
  <c r="BE8" i="3"/>
  <c r="BE18" i="3" s="1"/>
  <c r="I7" i="2" s="1"/>
  <c r="BD8" i="3"/>
  <c r="BD18" i="3" s="1"/>
  <c r="H7" i="2" s="1"/>
  <c r="BC8" i="3"/>
  <c r="BB8" i="3"/>
  <c r="BA8" i="3"/>
  <c r="G8" i="3"/>
  <c r="G18" i="3" s="1"/>
  <c r="B7" i="2"/>
  <c r="A7" i="2"/>
  <c r="BB18" i="3"/>
  <c r="F7" i="2" s="1"/>
  <c r="C18" i="3"/>
  <c r="C4" i="3"/>
  <c r="F3" i="3"/>
  <c r="C3" i="3"/>
  <c r="C2" i="2"/>
  <c r="C1" i="2"/>
  <c r="F34" i="1"/>
  <c r="F33" i="1"/>
  <c r="F31" i="1"/>
  <c r="G8" i="1"/>
  <c r="BB35" i="3" l="1"/>
  <c r="F8" i="2" s="1"/>
  <c r="F11" i="2" s="1"/>
  <c r="C17" i="1" s="1"/>
  <c r="BB48" i="3"/>
  <c r="F9" i="2" s="1"/>
  <c r="I11" i="2"/>
  <c r="C20" i="1" s="1"/>
  <c r="BA18" i="3"/>
  <c r="E7" i="2" s="1"/>
  <c r="E11" i="2" s="1"/>
  <c r="H11" i="2"/>
  <c r="C15" i="1" s="1"/>
  <c r="G11" i="2"/>
  <c r="C14" i="1" s="1"/>
  <c r="BB71" i="3"/>
  <c r="F10" i="2" s="1"/>
  <c r="C16" i="1" l="1"/>
  <c r="C18" i="1" s="1"/>
  <c r="C21" i="1" s="1"/>
  <c r="G17" i="2"/>
  <c r="I17" i="2" s="1"/>
  <c r="G15" i="1" s="1"/>
  <c r="G16" i="2"/>
  <c r="I16" i="2" s="1"/>
  <c r="G14" i="1" l="1"/>
  <c r="H18" i="2"/>
  <c r="G22" i="1" s="1"/>
  <c r="G21" i="1" l="1"/>
  <c r="C22" i="1"/>
</calcChain>
</file>

<file path=xl/sharedStrings.xml><?xml version="1.0" encoding="utf-8"?>
<sst xmlns="http://schemas.openxmlformats.org/spreadsheetml/2006/main" count="284" uniqueCount="198">
  <si>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</si>
  <si>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</si>
  <si>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</si>
  <si>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</si>
  <si>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</si>
  <si>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</si>
  <si>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</si>
  <si>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</si>
  <si>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</si>
  <si>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</si>
  <si>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</si>
  <si>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</si>
  <si>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</si>
  <si>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</si>
  <si>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</si>
  <si>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</si>
  <si>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</si>
  <si>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</si>
  <si>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</si>
  <si>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</si>
  <si>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</si>
  <si>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</si>
  <si>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</si>
  <si>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</si>
  <si>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</si>
  <si>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</si>
  <si>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</si>
  <si>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</si>
  <si>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</si>
  <si>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</si>
  <si>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</si>
  <si>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</si>
  <si>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</si>
  <si>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</si>
  <si>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</si>
  <si>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</si>
  <si>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</si>
  <si>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</si>
  <si>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</si>
  <si>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</si>
  <si>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</si>
  <si>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</si>
  <si>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</si>
  <si>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</si>
  <si>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</si>
  <si>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</si>
  <si>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</si>
  <si>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</si>
  <si>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</si>
  <si>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</si>
  <si>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</si>
  <si>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</si>
  <si>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</si>
  <si>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</si>
  <si>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</si>
  <si>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</si>
  <si>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</si>
  <si>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</si>
  <si>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</si>
  <si>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</si>
  <si>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</si>
  <si>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</si>
  <si>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</si>
  <si>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</si>
  <si>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</si>
  <si>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</si>
  <si>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</si>
  <si>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Trafostanice FN Olomouc</t>
  </si>
  <si>
    <t>Trafostanice - ZTI</t>
  </si>
  <si>
    <t>97</t>
  </si>
  <si>
    <t>Prorážení otvorů</t>
  </si>
  <si>
    <t>974 03-1123.R00</t>
  </si>
  <si>
    <t xml:space="preserve">Vysekání rýh ve zdi cihelné 3 x 10 cm </t>
  </si>
  <si>
    <t>m</t>
  </si>
  <si>
    <t>974 03-1121.R00</t>
  </si>
  <si>
    <t xml:space="preserve">Vysekání rýh ve zdi cihelné 3 x 3 cm </t>
  </si>
  <si>
    <t>974 03-1134.R00</t>
  </si>
  <si>
    <t xml:space="preserve">Vysekání rýh ve zdi cihelné 5 x 15 cm </t>
  </si>
  <si>
    <t>974 03-1164.R00</t>
  </si>
  <si>
    <t xml:space="preserve">Vysekání rýh ve zdi cihelné 15 x 15 cm </t>
  </si>
  <si>
    <t>972 05-4341.R00</t>
  </si>
  <si>
    <t xml:space="preserve">Vybourání otv. stropy ŽB pl. 0,25 m2, tl. 15 cm </t>
  </si>
  <si>
    <t>kus</t>
  </si>
  <si>
    <t>971 03-3131.R00</t>
  </si>
  <si>
    <t xml:space="preserve">Vybourání otvorů zeď cihel. d=6 cm, tl. 15 cm, MVC </t>
  </si>
  <si>
    <t>979 08-2111.R00</t>
  </si>
  <si>
    <t xml:space="preserve">Vnitrostaveništní doprava suti do 10 m </t>
  </si>
  <si>
    <t>t</t>
  </si>
  <si>
    <t>979 08-2121.R00</t>
  </si>
  <si>
    <t xml:space="preserve">Příplatek k vnitrost. dopravě suti za dalších 5 m </t>
  </si>
  <si>
    <t>979 08-1111.R00</t>
  </si>
  <si>
    <t xml:space="preserve">Odvoz suti a vybour. hmot na skládku do 1 km </t>
  </si>
  <si>
    <t>979 99-0101.R00</t>
  </si>
  <si>
    <t xml:space="preserve">Poplatek za skládku suti - směs betonu a cihel </t>
  </si>
  <si>
    <t>721</t>
  </si>
  <si>
    <t>Vnitřní kanalizace</t>
  </si>
  <si>
    <t>721 14-0802.R00</t>
  </si>
  <si>
    <t xml:space="preserve">Demontáž potrubí litinového DN 100 </t>
  </si>
  <si>
    <t>721 17-1803.R00</t>
  </si>
  <si>
    <t xml:space="preserve">Demontáž potrubí z PVC do DN 75 </t>
  </si>
  <si>
    <t>721 22-0801.R00</t>
  </si>
  <si>
    <t xml:space="preserve">Demontáž zápachové uzávěrky DN 70 </t>
  </si>
  <si>
    <t>721 29-0821.R00</t>
  </si>
  <si>
    <t xml:space="preserve">Přesun vybouraných hmot - kanalizace, H do 6 m </t>
  </si>
  <si>
    <t>721 17-6232.R00</t>
  </si>
  <si>
    <t xml:space="preserve">Potrubí KG svodné (ležaté) zavěšené DN 100 x 3,2mm </t>
  </si>
  <si>
    <t>721 17-6103.R00</t>
  </si>
  <si>
    <t xml:space="preserve">Potrubí HT připojovací DN 50 x 1,8 mm </t>
  </si>
  <si>
    <t>721 17-6102.R00</t>
  </si>
  <si>
    <t xml:space="preserve">Potrubí HT připojovací DN 40 x 1,8 mm </t>
  </si>
  <si>
    <t>721 27-3150.RT1</t>
  </si>
  <si>
    <t>Hlavice ventilační přivětrávací přivzdušňovací, DN 50/70/100</t>
  </si>
  <si>
    <t>721 21-3214.R00</t>
  </si>
  <si>
    <t xml:space="preserve">Žlab odtokový,ke zdi,pro dlažbu, dl. 800mm </t>
  </si>
  <si>
    <t>721 22-3424.RT1</t>
  </si>
  <si>
    <t>Vpusť podlahová se zápachovou uzávěrkou mřížka nerez 138 x 138 mm DN 50/75/110</t>
  </si>
  <si>
    <t>721 19-4104.R00</t>
  </si>
  <si>
    <t xml:space="preserve">Vyvedení odpadních výpustek D 40 x 1,8 </t>
  </si>
  <si>
    <t>721 29-0111.R00</t>
  </si>
  <si>
    <t xml:space="preserve">Zkouška těsnosti kanalizace vodou DN 125 </t>
  </si>
  <si>
    <t>721 14-0935.R00</t>
  </si>
  <si>
    <t xml:space="preserve">Oprava - přechod z plastových trub na litinu DN100 </t>
  </si>
  <si>
    <t>721 30-0912.R00</t>
  </si>
  <si>
    <t xml:space="preserve">Pročištění svislých odpadů, jedno podl., do DN 200 </t>
  </si>
  <si>
    <t>998 72-1101.R00</t>
  </si>
  <si>
    <t xml:space="preserve">Přesun hmot pro vnitřní kanalizaci, výšky do 6 m </t>
  </si>
  <si>
    <t>722</t>
  </si>
  <si>
    <t>Vnitřní vodovod</t>
  </si>
  <si>
    <t>722 13-0801.R00</t>
  </si>
  <si>
    <t xml:space="preserve">Demontáž potrubí ocelových závitových DN 25 </t>
  </si>
  <si>
    <t>722 29-0821.R00</t>
  </si>
  <si>
    <t xml:space="preserve">Přesun vybouraných hmot - vodovody, H do 6 m </t>
  </si>
  <si>
    <t>722 13-0232.R00</t>
  </si>
  <si>
    <t xml:space="preserve">Potrubí z trub.závit.pozink.svařovan. 11343,DN 20 </t>
  </si>
  <si>
    <t>722 13-0233.R00</t>
  </si>
  <si>
    <t xml:space="preserve">Potrubí z trub.závit.pozink.svařovan. 11343,DN 25 </t>
  </si>
  <si>
    <t>722 13-0234.R00</t>
  </si>
  <si>
    <t xml:space="preserve">Potrubí z trub.závit.pozink.svařovan. 11343,DN 32 </t>
  </si>
  <si>
    <t>722 18-1113.R00</t>
  </si>
  <si>
    <t xml:space="preserve">Ochrana potrubí plstěnými pásy DN 25 </t>
  </si>
  <si>
    <t>722 18-1114.R00</t>
  </si>
  <si>
    <t xml:space="preserve">Ochrana potrubí plstěnými pásy DN 40 </t>
  </si>
  <si>
    <t>722 28-0106.R00</t>
  </si>
  <si>
    <t xml:space="preserve">Tlaková zkouška vodovodního potrubí DN 32 </t>
  </si>
  <si>
    <t>722 29-0234.R00</t>
  </si>
  <si>
    <t xml:space="preserve">Proplach a dezinfekce vodovod.potrubí DN 80 </t>
  </si>
  <si>
    <t>998 72-2101.R00</t>
  </si>
  <si>
    <t xml:space="preserve">Přesun hmot pro vnitřní vodovod, výšky do 6 m </t>
  </si>
  <si>
    <t>725</t>
  </si>
  <si>
    <t>Zařizovací předměty</t>
  </si>
  <si>
    <t>725 11-0811.R00</t>
  </si>
  <si>
    <t xml:space="preserve">Demontáž klozetů splachovacích </t>
  </si>
  <si>
    <t>soubor</t>
  </si>
  <si>
    <t>725 12-2813.R00</t>
  </si>
  <si>
    <t xml:space="preserve">Demontáž pisoárů s nádrží + 1 záchodkem </t>
  </si>
  <si>
    <t>725 21-0821.R00</t>
  </si>
  <si>
    <t xml:space="preserve">Demontáž umyvadel bez výtokových armatur </t>
  </si>
  <si>
    <t>725 82-0801.R00</t>
  </si>
  <si>
    <t xml:space="preserve">Demontáž baterie nástěnné do G 3/4 </t>
  </si>
  <si>
    <t>725 84-0850.R00</t>
  </si>
  <si>
    <t xml:space="preserve">Demontáž baterie sprch.diferenciální G 3/4x1 </t>
  </si>
  <si>
    <t>725 81-0811.R00</t>
  </si>
  <si>
    <t xml:space="preserve">Demontáž ventilu výtokového nástěnného </t>
  </si>
  <si>
    <t>725 59-0811.R00</t>
  </si>
  <si>
    <t xml:space="preserve">Přesun vybour.hmot, zařizovací předměty H 6 m </t>
  </si>
  <si>
    <t>725 21-9401.R00</t>
  </si>
  <si>
    <t xml:space="preserve">Montáž umyvadel na šrouby do zdiva </t>
  </si>
  <si>
    <t>642-18610.A</t>
  </si>
  <si>
    <t xml:space="preserve">Umývátko bílé s otv. pro bat. 370x280 mm </t>
  </si>
  <si>
    <t>642-14140</t>
  </si>
  <si>
    <t xml:space="preserve">Umyvadlo bílé s otv. pro bat. 600x450 mm </t>
  </si>
  <si>
    <t>725 13-9102.R00</t>
  </si>
  <si>
    <t xml:space="preserve">Montáž Kombifix pisoáru </t>
  </si>
  <si>
    <t>642-50634</t>
  </si>
  <si>
    <t xml:space="preserve">Pisoár, bílý - pro systémy kombifix </t>
  </si>
  <si>
    <t>286-96756.5</t>
  </si>
  <si>
    <t xml:space="preserve">Modul-pisoár Kombifix Universal, AP, h=109-127cm </t>
  </si>
  <si>
    <t>725 11-9306.R00</t>
  </si>
  <si>
    <t xml:space="preserve">Montáž klozetu závěsného </t>
  </si>
  <si>
    <t>642-38817</t>
  </si>
  <si>
    <t xml:space="preserve">Klozet závěsný dl.70cm </t>
  </si>
  <si>
    <t>725 11-9401.R00</t>
  </si>
  <si>
    <t xml:space="preserve">Montáž předstěnových systémů pro zazdění </t>
  </si>
  <si>
    <t>286-96756.4</t>
  </si>
  <si>
    <t xml:space="preserve">Modul-WC Kombifix nádržka do stěny, UP200, h=98 cm </t>
  </si>
  <si>
    <t>725 81-0402.R00</t>
  </si>
  <si>
    <t xml:space="preserve">Ventil rohový bez přípoj. trubičky TE 66 G 1/2 </t>
  </si>
  <si>
    <t>725 84-5111.RT1</t>
  </si>
  <si>
    <t>Baterie sprchová nástěnná ruční, bez příslušenství standardní</t>
  </si>
  <si>
    <t>725 82-3111.RT1</t>
  </si>
  <si>
    <t>Baterie umyvadlová stoján. ruční, bez otvír.odpadu standardní</t>
  </si>
  <si>
    <t>998 72-5101.R00</t>
  </si>
  <si>
    <t xml:space="preserve">Přesun hmot pro zařizovací předměty, výšky do 6 m </t>
  </si>
  <si>
    <t>Kompletační činnost zhotovitele</t>
  </si>
  <si>
    <t>7000,00</t>
  </si>
  <si>
    <t>Zařízení staveniště</t>
  </si>
  <si>
    <t>5000,00</t>
  </si>
  <si>
    <t>CU 2016- II,soustava 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</si>
</sst>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20" fillId="0" borderId="0" xfId="0" applyFont="1" applyAlignment="1">
      <alignment horizontal="centerContinuous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J9" sqref="J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 t="s">
        <v>197</v>
      </c>
      <c r="C1" s="2"/>
      <c r="D1" s="197"/>
      <c r="E1" s="197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68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67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6"/>
      <c r="D8" s="177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/>
      <c r="F11" s="179"/>
      <c r="G11" s="18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 t="str">
        <f>Rekapitulace!A16</f>
        <v>Kompletační činnost zhotovitele</v>
      </c>
      <c r="E14" s="44"/>
      <c r="F14" s="45"/>
      <c r="G14" s="42">
        <f>Rekapitulace!I16</f>
        <v>7000</v>
      </c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 t="str">
        <f>Rekapitulace!A17</f>
        <v>Zařízení staveniště</v>
      </c>
      <c r="E15" s="46"/>
      <c r="F15" s="47"/>
      <c r="G15" s="42">
        <f>Rekapitulace!I17</f>
        <v>5000</v>
      </c>
    </row>
    <row r="16" spans="1:57" ht="15.95" customHeight="1" x14ac:dyDescent="0.2">
      <c r="A16" s="40" t="s">
        <v>22</v>
      </c>
      <c r="B16" s="41" t="s">
        <v>23</v>
      </c>
      <c r="C16" s="42">
        <f>HSV</f>
        <v>3234.1023000000009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90764.648000000001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93998.7503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93998.7503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105998.7503</v>
      </c>
      <c r="D22" s="52" t="s">
        <v>31</v>
      </c>
      <c r="E22" s="53"/>
      <c r="F22" s="54"/>
      <c r="G22" s="42">
        <f>VRN</f>
        <v>12000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105998.7503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22260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128259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9"/>
  <sheetViews>
    <sheetView workbookViewId="0">
      <selection activeCell="H18" sqref="H18:I1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2" t="s">
        <v>5</v>
      </c>
      <c r="B1" s="183"/>
      <c r="C1" s="69" t="str">
        <f>CONCATENATE(cislostavby," ",nazevstavby)</f>
        <v xml:space="preserve"> Trafostanice FN Olomouc</v>
      </c>
      <c r="D1" s="70"/>
      <c r="E1" s="71"/>
      <c r="F1" s="70"/>
      <c r="G1" s="72"/>
      <c r="H1" s="73"/>
      <c r="I1" s="74"/>
    </row>
    <row r="2" spans="1:57" ht="13.5" thickBot="1" x14ac:dyDescent="0.25">
      <c r="A2" s="184" t="s">
        <v>1</v>
      </c>
      <c r="B2" s="185"/>
      <c r="C2" s="75" t="str">
        <f>CONCATENATE(cisloobjektu," ",nazevobjektu)</f>
        <v xml:space="preserve"> Trafostanice - ZTI</v>
      </c>
      <c r="D2" s="76"/>
      <c r="E2" s="77"/>
      <c r="F2" s="76"/>
      <c r="G2" s="186"/>
      <c r="H2" s="186"/>
      <c r="I2" s="187"/>
    </row>
    <row r="3" spans="1:57" ht="13.5" thickTop="1" x14ac:dyDescent="0.2">
      <c r="F3" s="11"/>
    </row>
    <row r="4" spans="1:57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 x14ac:dyDescent="0.2">
      <c r="A7" s="171" t="str">
        <f>Položky!B7</f>
        <v>97</v>
      </c>
      <c r="B7" s="86" t="str">
        <f>Položky!C7</f>
        <v>Prorážení otvorů</v>
      </c>
      <c r="C7" s="87"/>
      <c r="D7" s="88"/>
      <c r="E7" s="172">
        <f>Položky!BA18</f>
        <v>3234.1023000000009</v>
      </c>
      <c r="F7" s="173">
        <f>Položky!BB18</f>
        <v>0</v>
      </c>
      <c r="G7" s="173">
        <f>Položky!BC18</f>
        <v>0</v>
      </c>
      <c r="H7" s="173">
        <f>Položky!BD18</f>
        <v>0</v>
      </c>
      <c r="I7" s="174">
        <f>Položky!BE18</f>
        <v>0</v>
      </c>
    </row>
    <row r="8" spans="1:57" s="11" customFormat="1" x14ac:dyDescent="0.2">
      <c r="A8" s="171" t="str">
        <f>Položky!B19</f>
        <v>721</v>
      </c>
      <c r="B8" s="86" t="str">
        <f>Položky!C19</f>
        <v>Vnitřní kanalizace</v>
      </c>
      <c r="C8" s="87"/>
      <c r="D8" s="88"/>
      <c r="E8" s="172">
        <f>Položky!BA35</f>
        <v>0</v>
      </c>
      <c r="F8" s="173">
        <f>Položky!BB35</f>
        <v>24980.144500000002</v>
      </c>
      <c r="G8" s="173">
        <f>Položky!BC35</f>
        <v>0</v>
      </c>
      <c r="H8" s="173">
        <f>Položky!BD35</f>
        <v>0</v>
      </c>
      <c r="I8" s="174">
        <f>Položky!BE35</f>
        <v>0</v>
      </c>
    </row>
    <row r="9" spans="1:57" s="11" customFormat="1" x14ac:dyDescent="0.2">
      <c r="A9" s="171" t="str">
        <f>Položky!B36</f>
        <v>722</v>
      </c>
      <c r="B9" s="86" t="str">
        <f>Položky!C36</f>
        <v>Vnitřní vodovod</v>
      </c>
      <c r="C9" s="87"/>
      <c r="D9" s="88"/>
      <c r="E9" s="172">
        <f>Položky!BA48</f>
        <v>0</v>
      </c>
      <c r="F9" s="173">
        <f>Položky!BB48</f>
        <v>14734.217499999997</v>
      </c>
      <c r="G9" s="173">
        <f>Položky!BC48</f>
        <v>0</v>
      </c>
      <c r="H9" s="173">
        <f>Položky!BD48</f>
        <v>0</v>
      </c>
      <c r="I9" s="174">
        <f>Položky!BE48</f>
        <v>0</v>
      </c>
    </row>
    <row r="10" spans="1:57" s="11" customFormat="1" ht="13.5" thickBot="1" x14ac:dyDescent="0.25">
      <c r="A10" s="171" t="str">
        <f>Položky!B49</f>
        <v>725</v>
      </c>
      <c r="B10" s="86" t="str">
        <f>Položky!C49</f>
        <v>Zařizovací předměty</v>
      </c>
      <c r="C10" s="87"/>
      <c r="D10" s="88"/>
      <c r="E10" s="172">
        <f>Položky!BA71</f>
        <v>0</v>
      </c>
      <c r="F10" s="173">
        <f>Položky!BB71</f>
        <v>51050.286</v>
      </c>
      <c r="G10" s="173">
        <f>Položky!BC71</f>
        <v>0</v>
      </c>
      <c r="H10" s="173">
        <f>Položky!BD71</f>
        <v>0</v>
      </c>
      <c r="I10" s="174">
        <f>Položky!BE71</f>
        <v>0</v>
      </c>
    </row>
    <row r="11" spans="1:57" s="94" customFormat="1" ht="13.5" thickBot="1" x14ac:dyDescent="0.25">
      <c r="A11" s="89"/>
      <c r="B11" s="81" t="s">
        <v>50</v>
      </c>
      <c r="C11" s="81"/>
      <c r="D11" s="90"/>
      <c r="E11" s="91">
        <f>SUM(E7:E10)</f>
        <v>3234.1023000000009</v>
      </c>
      <c r="F11" s="92">
        <f>SUM(F7:F10)</f>
        <v>90764.648000000001</v>
      </c>
      <c r="G11" s="92">
        <f>SUM(G7:G10)</f>
        <v>0</v>
      </c>
      <c r="H11" s="92">
        <f>SUM(H7:H10)</f>
        <v>0</v>
      </c>
      <c r="I11" s="93">
        <f>SUM(I7:I10)</f>
        <v>0</v>
      </c>
    </row>
    <row r="12" spans="1:57" x14ac:dyDescent="0.2">
      <c r="A12" s="87"/>
      <c r="B12" s="87"/>
      <c r="C12" s="87"/>
      <c r="D12" s="87"/>
      <c r="E12" s="87"/>
      <c r="F12" s="87"/>
      <c r="G12" s="87"/>
      <c r="H12" s="87"/>
      <c r="I12" s="87"/>
    </row>
    <row r="13" spans="1:57" ht="19.5" customHeight="1" x14ac:dyDescent="0.25">
      <c r="A13" s="95" t="s">
        <v>51</v>
      </c>
      <c r="B13" s="95"/>
      <c r="C13" s="95"/>
      <c r="D13" s="95"/>
      <c r="E13" s="95"/>
      <c r="F13" s="95"/>
      <c r="G13" s="96"/>
      <c r="H13" s="95"/>
      <c r="I13" s="95"/>
      <c r="BA13" s="30"/>
      <c r="BB13" s="30"/>
      <c r="BC13" s="30"/>
      <c r="BD13" s="30"/>
      <c r="BE13" s="30"/>
    </row>
    <row r="14" spans="1:57" ht="13.5" thickBot="1" x14ac:dyDescent="0.25">
      <c r="A14" s="97"/>
      <c r="B14" s="97"/>
      <c r="C14" s="97"/>
      <c r="D14" s="97"/>
      <c r="E14" s="97"/>
      <c r="F14" s="97"/>
      <c r="G14" s="97"/>
      <c r="H14" s="97"/>
      <c r="I14" s="97"/>
    </row>
    <row r="15" spans="1:57" x14ac:dyDescent="0.2">
      <c r="A15" s="98" t="s">
        <v>52</v>
      </c>
      <c r="B15" s="99"/>
      <c r="C15" s="99"/>
      <c r="D15" s="100"/>
      <c r="E15" s="101" t="s">
        <v>53</v>
      </c>
      <c r="F15" s="102" t="s">
        <v>54</v>
      </c>
      <c r="G15" s="103" t="s">
        <v>55</v>
      </c>
      <c r="H15" s="104"/>
      <c r="I15" s="105" t="s">
        <v>53</v>
      </c>
    </row>
    <row r="16" spans="1:57" x14ac:dyDescent="0.2">
      <c r="A16" s="106" t="s">
        <v>193</v>
      </c>
      <c r="B16" s="107"/>
      <c r="C16" s="107"/>
      <c r="D16" s="108"/>
      <c r="E16" s="109" t="s">
        <v>194</v>
      </c>
      <c r="F16" s="110">
        <v>0</v>
      </c>
      <c r="G16" s="111">
        <f>CHOOSE(BA16+1,HSV+PSV,HSV+PSV+Mont,HSV+PSV+Dodavka+Mont,HSV,PSV,Mont,Dodavka,Mont+Dodavka,0)</f>
        <v>93998.7503</v>
      </c>
      <c r="H16" s="112"/>
      <c r="I16" s="113">
        <f>E16+F16*G16/100</f>
        <v>7000</v>
      </c>
      <c r="BA16">
        <v>0</v>
      </c>
    </row>
    <row r="17" spans="1:53" x14ac:dyDescent="0.2">
      <c r="A17" s="106" t="s">
        <v>195</v>
      </c>
      <c r="B17" s="107"/>
      <c r="C17" s="107"/>
      <c r="D17" s="108"/>
      <c r="E17" s="109" t="s">
        <v>196</v>
      </c>
      <c r="F17" s="110">
        <v>0</v>
      </c>
      <c r="G17" s="111">
        <f>CHOOSE(BA17+1,HSV+PSV,HSV+PSV+Mont,HSV+PSV+Dodavka+Mont,HSV,PSV,Mont,Dodavka,Mont+Dodavka,0)</f>
        <v>93998.7503</v>
      </c>
      <c r="H17" s="112"/>
      <c r="I17" s="113">
        <f>E17+F17*G17/100</f>
        <v>5000</v>
      </c>
      <c r="BA17">
        <v>0</v>
      </c>
    </row>
    <row r="18" spans="1:53" ht="13.5" thickBot="1" x14ac:dyDescent="0.25">
      <c r="A18" s="114"/>
      <c r="B18" s="115" t="s">
        <v>56</v>
      </c>
      <c r="C18" s="116"/>
      <c r="D18" s="117"/>
      <c r="E18" s="118"/>
      <c r="F18" s="119"/>
      <c r="G18" s="119"/>
      <c r="H18" s="188">
        <f>SUM(I16:I17)</f>
        <v>12000</v>
      </c>
      <c r="I18" s="189"/>
    </row>
    <row r="19" spans="1:53" x14ac:dyDescent="0.2">
      <c r="A19" s="97"/>
      <c r="B19" s="97"/>
      <c r="C19" s="97"/>
      <c r="D19" s="97"/>
      <c r="E19" s="97"/>
      <c r="F19" s="97"/>
      <c r="G19" s="97"/>
      <c r="H19" s="97"/>
      <c r="I19" s="97"/>
    </row>
    <row r="20" spans="1:53" x14ac:dyDescent="0.2">
      <c r="B20" s="94"/>
      <c r="F20" s="120"/>
      <c r="G20" s="121"/>
      <c r="H20" s="121"/>
      <c r="I20" s="122"/>
    </row>
    <row r="21" spans="1:53" x14ac:dyDescent="0.2">
      <c r="F21" s="120"/>
      <c r="G21" s="121"/>
      <c r="H21" s="121"/>
      <c r="I21" s="122"/>
    </row>
    <row r="22" spans="1:53" x14ac:dyDescent="0.2">
      <c r="F22" s="120"/>
      <c r="G22" s="121"/>
      <c r="H22" s="121"/>
      <c r="I22" s="122"/>
    </row>
    <row r="23" spans="1:53" x14ac:dyDescent="0.2">
      <c r="F23" s="120"/>
      <c r="G23" s="121"/>
      <c r="H23" s="121"/>
      <c r="I23" s="122"/>
    </row>
    <row r="24" spans="1:53" x14ac:dyDescent="0.2">
      <c r="F24" s="120"/>
      <c r="G24" s="121"/>
      <c r="H24" s="121"/>
      <c r="I24" s="122"/>
    </row>
    <row r="25" spans="1:53" x14ac:dyDescent="0.2">
      <c r="F25" s="120"/>
      <c r="G25" s="121"/>
      <c r="H25" s="121"/>
      <c r="I25" s="122"/>
    </row>
    <row r="26" spans="1:53" x14ac:dyDescent="0.2">
      <c r="F26" s="120"/>
      <c r="G26" s="121"/>
      <c r="H26" s="121"/>
      <c r="I26" s="122"/>
    </row>
    <row r="27" spans="1:53" x14ac:dyDescent="0.2">
      <c r="F27" s="120"/>
      <c r="G27" s="121"/>
      <c r="H27" s="121"/>
      <c r="I27" s="122"/>
    </row>
    <row r="28" spans="1:53" x14ac:dyDescent="0.2">
      <c r="F28" s="120"/>
      <c r="G28" s="121"/>
      <c r="H28" s="121"/>
      <c r="I28" s="122"/>
    </row>
    <row r="29" spans="1:53" x14ac:dyDescent="0.2">
      <c r="F29" s="120"/>
      <c r="G29" s="121"/>
      <c r="H29" s="121"/>
      <c r="I29" s="122"/>
    </row>
    <row r="30" spans="1:53" x14ac:dyDescent="0.2">
      <c r="F30" s="120"/>
      <c r="G30" s="121"/>
      <c r="H30" s="121"/>
      <c r="I30" s="122"/>
    </row>
    <row r="31" spans="1:53" x14ac:dyDescent="0.2">
      <c r="F31" s="120"/>
      <c r="G31" s="121"/>
      <c r="H31" s="121"/>
      <c r="I31" s="122"/>
    </row>
    <row r="32" spans="1:53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</sheetData>
  <mergeCells count="4">
    <mergeCell ref="A1:B1"/>
    <mergeCell ref="A2:B2"/>
    <mergeCell ref="G2:I2"/>
    <mergeCell ref="H18:I1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44"/>
  <sheetViews>
    <sheetView showGridLines="0" showZeros="0" zoomScaleNormal="100" workbookViewId="0">
      <selection activeCell="A71" sqref="A71:IV73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1" t="s">
        <v>5</v>
      </c>
      <c r="B3" s="192"/>
      <c r="C3" s="128" t="str">
        <f>CONCATENATE(cislostavby," ",nazevstavby)</f>
        <v xml:space="preserve"> Trafostanice FN Olomouc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3" t="s">
        <v>1</v>
      </c>
      <c r="B4" s="194"/>
      <c r="C4" s="133" t="str">
        <f>CONCATENATE(cisloobjektu," ",nazevobjektu)</f>
        <v xml:space="preserve"> Trafostanice - ZTI</v>
      </c>
      <c r="D4" s="134"/>
      <c r="E4" s="195"/>
      <c r="F4" s="195"/>
      <c r="G4" s="196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69</v>
      </c>
      <c r="C7" s="145" t="s">
        <v>70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71</v>
      </c>
      <c r="C8" s="153" t="s">
        <v>72</v>
      </c>
      <c r="D8" s="154" t="s">
        <v>73</v>
      </c>
      <c r="E8" s="155">
        <v>5</v>
      </c>
      <c r="F8" s="155">
        <v>62.9</v>
      </c>
      <c r="G8" s="156">
        <f t="shared" ref="G8:G17" si="0">E8*F8</f>
        <v>314.5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 t="shared" ref="BA8:BA17" si="1">IF(AZ8=1,G8,0)</f>
        <v>314.5</v>
      </c>
      <c r="BB8" s="123">
        <f t="shared" ref="BB8:BB17" si="2">IF(AZ8=2,G8,0)</f>
        <v>0</v>
      </c>
      <c r="BC8" s="123">
        <f t="shared" ref="BC8:BC17" si="3">IF(AZ8=3,G8,0)</f>
        <v>0</v>
      </c>
      <c r="BD8" s="123">
        <f t="shared" ref="BD8:BD17" si="4">IF(AZ8=4,G8,0)</f>
        <v>0</v>
      </c>
      <c r="BE8" s="123">
        <f t="shared" ref="BE8:BE17" si="5">IF(AZ8=5,G8,0)</f>
        <v>0</v>
      </c>
      <c r="CZ8" s="123">
        <v>4.8999999999999998E-4</v>
      </c>
    </row>
    <row r="9" spans="1:104" x14ac:dyDescent="0.2">
      <c r="A9" s="151">
        <v>2</v>
      </c>
      <c r="B9" s="152" t="s">
        <v>74</v>
      </c>
      <c r="C9" s="153" t="s">
        <v>75</v>
      </c>
      <c r="D9" s="154" t="s">
        <v>73</v>
      </c>
      <c r="E9" s="155">
        <v>4</v>
      </c>
      <c r="F9" s="155">
        <v>51.4</v>
      </c>
      <c r="G9" s="156">
        <f t="shared" si="0"/>
        <v>205.6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 t="shared" si="1"/>
        <v>205.6</v>
      </c>
      <c r="BB9" s="123">
        <f t="shared" si="2"/>
        <v>0</v>
      </c>
      <c r="BC9" s="123">
        <f t="shared" si="3"/>
        <v>0</v>
      </c>
      <c r="BD9" s="123">
        <f t="shared" si="4"/>
        <v>0</v>
      </c>
      <c r="BE9" s="123">
        <f t="shared" si="5"/>
        <v>0</v>
      </c>
      <c r="CZ9" s="123">
        <v>4.8999999999999998E-4</v>
      </c>
    </row>
    <row r="10" spans="1:104" x14ac:dyDescent="0.2">
      <c r="A10" s="151">
        <v>3</v>
      </c>
      <c r="B10" s="152" t="s">
        <v>76</v>
      </c>
      <c r="C10" s="153" t="s">
        <v>77</v>
      </c>
      <c r="D10" s="154" t="s">
        <v>73</v>
      </c>
      <c r="E10" s="155">
        <v>4</v>
      </c>
      <c r="F10" s="155">
        <v>87.3</v>
      </c>
      <c r="G10" s="156">
        <f t="shared" si="0"/>
        <v>349.2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 t="shared" si="1"/>
        <v>349.2</v>
      </c>
      <c r="BB10" s="123">
        <f t="shared" si="2"/>
        <v>0</v>
      </c>
      <c r="BC10" s="123">
        <f t="shared" si="3"/>
        <v>0</v>
      </c>
      <c r="BD10" s="123">
        <f t="shared" si="4"/>
        <v>0</v>
      </c>
      <c r="BE10" s="123">
        <f t="shared" si="5"/>
        <v>0</v>
      </c>
      <c r="CZ10" s="123">
        <v>4.8999999999999998E-4</v>
      </c>
    </row>
    <row r="11" spans="1:104" x14ac:dyDescent="0.2">
      <c r="A11" s="151">
        <v>4</v>
      </c>
      <c r="B11" s="152" t="s">
        <v>78</v>
      </c>
      <c r="C11" s="153" t="s">
        <v>79</v>
      </c>
      <c r="D11" s="154" t="s">
        <v>73</v>
      </c>
      <c r="E11" s="155">
        <v>2</v>
      </c>
      <c r="F11" s="155">
        <v>157.5</v>
      </c>
      <c r="G11" s="156">
        <f t="shared" si="0"/>
        <v>315</v>
      </c>
      <c r="O11" s="150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 t="shared" si="1"/>
        <v>315</v>
      </c>
      <c r="BB11" s="123">
        <f t="shared" si="2"/>
        <v>0</v>
      </c>
      <c r="BC11" s="123">
        <f t="shared" si="3"/>
        <v>0</v>
      </c>
      <c r="BD11" s="123">
        <f t="shared" si="4"/>
        <v>0</v>
      </c>
      <c r="BE11" s="123">
        <f t="shared" si="5"/>
        <v>0</v>
      </c>
      <c r="CZ11" s="123">
        <v>4.8999999999999998E-4</v>
      </c>
    </row>
    <row r="12" spans="1:104" x14ac:dyDescent="0.2">
      <c r="A12" s="151">
        <v>5</v>
      </c>
      <c r="B12" s="152" t="s">
        <v>80</v>
      </c>
      <c r="C12" s="153" t="s">
        <v>81</v>
      </c>
      <c r="D12" s="154" t="s">
        <v>82</v>
      </c>
      <c r="E12" s="155">
        <v>5</v>
      </c>
      <c r="F12" s="155">
        <v>294.5</v>
      </c>
      <c r="G12" s="156">
        <f t="shared" si="0"/>
        <v>1472.5</v>
      </c>
      <c r="O12" s="150">
        <v>2</v>
      </c>
      <c r="AA12" s="123">
        <v>12</v>
      </c>
      <c r="AB12" s="123">
        <v>0</v>
      </c>
      <c r="AC12" s="123">
        <v>5</v>
      </c>
      <c r="AZ12" s="123">
        <v>1</v>
      </c>
      <c r="BA12" s="123">
        <f t="shared" si="1"/>
        <v>1472.5</v>
      </c>
      <c r="BB12" s="123">
        <f t="shared" si="2"/>
        <v>0</v>
      </c>
      <c r="BC12" s="123">
        <f t="shared" si="3"/>
        <v>0</v>
      </c>
      <c r="BD12" s="123">
        <f t="shared" si="4"/>
        <v>0</v>
      </c>
      <c r="BE12" s="123">
        <f t="shared" si="5"/>
        <v>0</v>
      </c>
      <c r="CZ12" s="123">
        <v>0</v>
      </c>
    </row>
    <row r="13" spans="1:104" x14ac:dyDescent="0.2">
      <c r="A13" s="151">
        <v>6</v>
      </c>
      <c r="B13" s="152" t="s">
        <v>83</v>
      </c>
      <c r="C13" s="153" t="s">
        <v>84</v>
      </c>
      <c r="D13" s="154" t="s">
        <v>82</v>
      </c>
      <c r="E13" s="155">
        <v>6</v>
      </c>
      <c r="F13" s="155">
        <v>13.8</v>
      </c>
      <c r="G13" s="156">
        <f t="shared" si="0"/>
        <v>82.800000000000011</v>
      </c>
      <c r="O13" s="150">
        <v>2</v>
      </c>
      <c r="AA13" s="123">
        <v>12</v>
      </c>
      <c r="AB13" s="123">
        <v>0</v>
      </c>
      <c r="AC13" s="123">
        <v>6</v>
      </c>
      <c r="AZ13" s="123">
        <v>1</v>
      </c>
      <c r="BA13" s="123">
        <f t="shared" si="1"/>
        <v>82.800000000000011</v>
      </c>
      <c r="BB13" s="123">
        <f t="shared" si="2"/>
        <v>0</v>
      </c>
      <c r="BC13" s="123">
        <f t="shared" si="3"/>
        <v>0</v>
      </c>
      <c r="BD13" s="123">
        <f t="shared" si="4"/>
        <v>0</v>
      </c>
      <c r="BE13" s="123">
        <f t="shared" si="5"/>
        <v>0</v>
      </c>
      <c r="CZ13" s="123">
        <v>0</v>
      </c>
    </row>
    <row r="14" spans="1:104" x14ac:dyDescent="0.2">
      <c r="A14" s="151">
        <v>7</v>
      </c>
      <c r="B14" s="152" t="s">
        <v>85</v>
      </c>
      <c r="C14" s="153" t="s">
        <v>86</v>
      </c>
      <c r="D14" s="154" t="s">
        <v>87</v>
      </c>
      <c r="E14" s="155">
        <v>0.621</v>
      </c>
      <c r="F14" s="155">
        <v>203.5</v>
      </c>
      <c r="G14" s="156">
        <f t="shared" si="0"/>
        <v>126.37349999999999</v>
      </c>
      <c r="O14" s="150">
        <v>2</v>
      </c>
      <c r="AA14" s="123">
        <v>12</v>
      </c>
      <c r="AB14" s="123">
        <v>0</v>
      </c>
      <c r="AC14" s="123">
        <v>7</v>
      </c>
      <c r="AZ14" s="123">
        <v>1</v>
      </c>
      <c r="BA14" s="123">
        <f t="shared" si="1"/>
        <v>126.37349999999999</v>
      </c>
      <c r="BB14" s="123">
        <f t="shared" si="2"/>
        <v>0</v>
      </c>
      <c r="BC14" s="123">
        <f t="shared" si="3"/>
        <v>0</v>
      </c>
      <c r="BD14" s="123">
        <f t="shared" si="4"/>
        <v>0</v>
      </c>
      <c r="BE14" s="123">
        <f t="shared" si="5"/>
        <v>0</v>
      </c>
      <c r="CZ14" s="123">
        <v>0</v>
      </c>
    </row>
    <row r="15" spans="1:104" x14ac:dyDescent="0.2">
      <c r="A15" s="151">
        <v>8</v>
      </c>
      <c r="B15" s="152" t="s">
        <v>88</v>
      </c>
      <c r="C15" s="153" t="s">
        <v>89</v>
      </c>
      <c r="D15" s="154" t="s">
        <v>87</v>
      </c>
      <c r="E15" s="155">
        <v>2.484</v>
      </c>
      <c r="F15" s="155">
        <v>22.7</v>
      </c>
      <c r="G15" s="156">
        <f t="shared" si="0"/>
        <v>56.386800000000001</v>
      </c>
      <c r="O15" s="150">
        <v>2</v>
      </c>
      <c r="AA15" s="123">
        <v>12</v>
      </c>
      <c r="AB15" s="123">
        <v>0</v>
      </c>
      <c r="AC15" s="123">
        <v>8</v>
      </c>
      <c r="AZ15" s="123">
        <v>1</v>
      </c>
      <c r="BA15" s="123">
        <f t="shared" si="1"/>
        <v>56.386800000000001</v>
      </c>
      <c r="BB15" s="123">
        <f t="shared" si="2"/>
        <v>0</v>
      </c>
      <c r="BC15" s="123">
        <f t="shared" si="3"/>
        <v>0</v>
      </c>
      <c r="BD15" s="123">
        <f t="shared" si="4"/>
        <v>0</v>
      </c>
      <c r="BE15" s="123">
        <f t="shared" si="5"/>
        <v>0</v>
      </c>
      <c r="CZ15" s="123">
        <v>0</v>
      </c>
    </row>
    <row r="16" spans="1:104" x14ac:dyDescent="0.2">
      <c r="A16" s="151">
        <v>9</v>
      </c>
      <c r="B16" s="152" t="s">
        <v>90</v>
      </c>
      <c r="C16" s="153" t="s">
        <v>91</v>
      </c>
      <c r="D16" s="154" t="s">
        <v>87</v>
      </c>
      <c r="E16" s="155">
        <v>0.621</v>
      </c>
      <c r="F16" s="155">
        <v>252</v>
      </c>
      <c r="G16" s="156">
        <f t="shared" si="0"/>
        <v>156.49199999999999</v>
      </c>
      <c r="O16" s="150">
        <v>2</v>
      </c>
      <c r="AA16" s="123">
        <v>12</v>
      </c>
      <c r="AB16" s="123">
        <v>0</v>
      </c>
      <c r="AC16" s="123">
        <v>9</v>
      </c>
      <c r="AZ16" s="123">
        <v>1</v>
      </c>
      <c r="BA16" s="123">
        <f t="shared" si="1"/>
        <v>156.49199999999999</v>
      </c>
      <c r="BB16" s="123">
        <f t="shared" si="2"/>
        <v>0</v>
      </c>
      <c r="BC16" s="123">
        <f t="shared" si="3"/>
        <v>0</v>
      </c>
      <c r="BD16" s="123">
        <f t="shared" si="4"/>
        <v>0</v>
      </c>
      <c r="BE16" s="123">
        <f t="shared" si="5"/>
        <v>0</v>
      </c>
      <c r="CZ16" s="123">
        <v>0</v>
      </c>
    </row>
    <row r="17" spans="1:104" x14ac:dyDescent="0.2">
      <c r="A17" s="151">
        <v>10</v>
      </c>
      <c r="B17" s="152" t="s">
        <v>92</v>
      </c>
      <c r="C17" s="153" t="s">
        <v>93</v>
      </c>
      <c r="D17" s="154" t="s">
        <v>87</v>
      </c>
      <c r="E17" s="155">
        <v>0.621</v>
      </c>
      <c r="F17" s="155">
        <v>250</v>
      </c>
      <c r="G17" s="156">
        <f t="shared" si="0"/>
        <v>155.25</v>
      </c>
      <c r="O17" s="150">
        <v>2</v>
      </c>
      <c r="AA17" s="123">
        <v>12</v>
      </c>
      <c r="AB17" s="123">
        <v>0</v>
      </c>
      <c r="AC17" s="123">
        <v>10</v>
      </c>
      <c r="AZ17" s="123">
        <v>1</v>
      </c>
      <c r="BA17" s="123">
        <f t="shared" si="1"/>
        <v>155.25</v>
      </c>
      <c r="BB17" s="123">
        <f t="shared" si="2"/>
        <v>0</v>
      </c>
      <c r="BC17" s="123">
        <f t="shared" si="3"/>
        <v>0</v>
      </c>
      <c r="BD17" s="123">
        <f t="shared" si="4"/>
        <v>0</v>
      </c>
      <c r="BE17" s="123">
        <f t="shared" si="5"/>
        <v>0</v>
      </c>
      <c r="CZ17" s="123">
        <v>0</v>
      </c>
    </row>
    <row r="18" spans="1:104" x14ac:dyDescent="0.2">
      <c r="A18" s="157"/>
      <c r="B18" s="158" t="s">
        <v>66</v>
      </c>
      <c r="C18" s="159" t="str">
        <f>CONCATENATE(B7," ",C7)</f>
        <v>97 Prorážení otvorů</v>
      </c>
      <c r="D18" s="157"/>
      <c r="E18" s="160"/>
      <c r="F18" s="160"/>
      <c r="G18" s="161">
        <f>SUM(G7:G17)</f>
        <v>3234.1023000000009</v>
      </c>
      <c r="O18" s="150">
        <v>4</v>
      </c>
      <c r="BA18" s="162">
        <f>SUM(BA7:BA17)</f>
        <v>3234.1023000000009</v>
      </c>
      <c r="BB18" s="162">
        <f>SUM(BB7:BB17)</f>
        <v>0</v>
      </c>
      <c r="BC18" s="162">
        <f>SUM(BC7:BC17)</f>
        <v>0</v>
      </c>
      <c r="BD18" s="162">
        <f>SUM(BD7:BD17)</f>
        <v>0</v>
      </c>
      <c r="BE18" s="162">
        <f>SUM(BE7:BE17)</f>
        <v>0</v>
      </c>
    </row>
    <row r="19" spans="1:104" x14ac:dyDescent="0.2">
      <c r="A19" s="143" t="s">
        <v>65</v>
      </c>
      <c r="B19" s="144" t="s">
        <v>94</v>
      </c>
      <c r="C19" s="145" t="s">
        <v>95</v>
      </c>
      <c r="D19" s="146"/>
      <c r="E19" s="147"/>
      <c r="F19" s="147"/>
      <c r="G19" s="148"/>
      <c r="H19" s="149"/>
      <c r="I19" s="149"/>
      <c r="O19" s="150">
        <v>1</v>
      </c>
    </row>
    <row r="20" spans="1:104" x14ac:dyDescent="0.2">
      <c r="A20" s="151">
        <v>11</v>
      </c>
      <c r="B20" s="152" t="s">
        <v>96</v>
      </c>
      <c r="C20" s="153" t="s">
        <v>97</v>
      </c>
      <c r="D20" s="154" t="s">
        <v>73</v>
      </c>
      <c r="E20" s="155">
        <v>10.5</v>
      </c>
      <c r="F20" s="155">
        <v>103</v>
      </c>
      <c r="G20" s="156">
        <f t="shared" ref="G20:G34" si="6">E20*F20</f>
        <v>1081.5</v>
      </c>
      <c r="O20" s="150">
        <v>2</v>
      </c>
      <c r="AA20" s="123">
        <v>12</v>
      </c>
      <c r="AB20" s="123">
        <v>0</v>
      </c>
      <c r="AC20" s="123">
        <v>11</v>
      </c>
      <c r="AZ20" s="123">
        <v>2</v>
      </c>
      <c r="BA20" s="123">
        <f t="shared" ref="BA20:BA34" si="7">IF(AZ20=1,G20,0)</f>
        <v>0</v>
      </c>
      <c r="BB20" s="123">
        <f t="shared" ref="BB20:BB34" si="8">IF(AZ20=2,G20,0)</f>
        <v>1081.5</v>
      </c>
      <c r="BC20" s="123">
        <f t="shared" ref="BC20:BC34" si="9">IF(AZ20=3,G20,0)</f>
        <v>0</v>
      </c>
      <c r="BD20" s="123">
        <f t="shared" ref="BD20:BD34" si="10">IF(AZ20=4,G20,0)</f>
        <v>0</v>
      </c>
      <c r="BE20" s="123">
        <f t="shared" ref="BE20:BE34" si="11">IF(AZ20=5,G20,0)</f>
        <v>0</v>
      </c>
      <c r="CZ20" s="123">
        <v>0</v>
      </c>
    </row>
    <row r="21" spans="1:104" x14ac:dyDescent="0.2">
      <c r="A21" s="151">
        <v>12</v>
      </c>
      <c r="B21" s="152" t="s">
        <v>98</v>
      </c>
      <c r="C21" s="153" t="s">
        <v>99</v>
      </c>
      <c r="D21" s="154" t="s">
        <v>73</v>
      </c>
      <c r="E21" s="155">
        <v>4</v>
      </c>
      <c r="F21" s="155">
        <v>7.7</v>
      </c>
      <c r="G21" s="156">
        <f t="shared" si="6"/>
        <v>30.8</v>
      </c>
      <c r="O21" s="150">
        <v>2</v>
      </c>
      <c r="AA21" s="123">
        <v>12</v>
      </c>
      <c r="AB21" s="123">
        <v>0</v>
      </c>
      <c r="AC21" s="123">
        <v>12</v>
      </c>
      <c r="AZ21" s="123">
        <v>2</v>
      </c>
      <c r="BA21" s="123">
        <f t="shared" si="7"/>
        <v>0</v>
      </c>
      <c r="BB21" s="123">
        <f t="shared" si="8"/>
        <v>30.8</v>
      </c>
      <c r="BC21" s="123">
        <f t="shared" si="9"/>
        <v>0</v>
      </c>
      <c r="BD21" s="123">
        <f t="shared" si="10"/>
        <v>0</v>
      </c>
      <c r="BE21" s="123">
        <f t="shared" si="11"/>
        <v>0</v>
      </c>
      <c r="CZ21" s="123">
        <v>0</v>
      </c>
    </row>
    <row r="22" spans="1:104" x14ac:dyDescent="0.2">
      <c r="A22" s="151">
        <v>13</v>
      </c>
      <c r="B22" s="152" t="s">
        <v>100</v>
      </c>
      <c r="C22" s="153" t="s">
        <v>101</v>
      </c>
      <c r="D22" s="154" t="s">
        <v>82</v>
      </c>
      <c r="E22" s="155">
        <v>5</v>
      </c>
      <c r="F22" s="155">
        <v>77.400000000000006</v>
      </c>
      <c r="G22" s="156">
        <f t="shared" si="6"/>
        <v>387</v>
      </c>
      <c r="O22" s="150">
        <v>2</v>
      </c>
      <c r="AA22" s="123">
        <v>12</v>
      </c>
      <c r="AB22" s="123">
        <v>0</v>
      </c>
      <c r="AC22" s="123">
        <v>13</v>
      </c>
      <c r="AZ22" s="123">
        <v>2</v>
      </c>
      <c r="BA22" s="123">
        <f t="shared" si="7"/>
        <v>0</v>
      </c>
      <c r="BB22" s="123">
        <f t="shared" si="8"/>
        <v>387</v>
      </c>
      <c r="BC22" s="123">
        <f t="shared" si="9"/>
        <v>0</v>
      </c>
      <c r="BD22" s="123">
        <f t="shared" si="10"/>
        <v>0</v>
      </c>
      <c r="BE22" s="123">
        <f t="shared" si="11"/>
        <v>0</v>
      </c>
      <c r="CZ22" s="123">
        <v>0</v>
      </c>
    </row>
    <row r="23" spans="1:104" x14ac:dyDescent="0.2">
      <c r="A23" s="151">
        <v>14</v>
      </c>
      <c r="B23" s="152" t="s">
        <v>102</v>
      </c>
      <c r="C23" s="153" t="s">
        <v>103</v>
      </c>
      <c r="D23" s="154" t="s">
        <v>87</v>
      </c>
      <c r="E23" s="155">
        <v>0.18</v>
      </c>
      <c r="F23" s="155">
        <v>1149</v>
      </c>
      <c r="G23" s="156">
        <f t="shared" si="6"/>
        <v>206.82</v>
      </c>
      <c r="O23" s="150">
        <v>2</v>
      </c>
      <c r="AA23" s="123">
        <v>12</v>
      </c>
      <c r="AB23" s="123">
        <v>0</v>
      </c>
      <c r="AC23" s="123">
        <v>14</v>
      </c>
      <c r="AZ23" s="123">
        <v>2</v>
      </c>
      <c r="BA23" s="123">
        <f t="shared" si="7"/>
        <v>0</v>
      </c>
      <c r="BB23" s="123">
        <f t="shared" si="8"/>
        <v>206.82</v>
      </c>
      <c r="BC23" s="123">
        <f t="shared" si="9"/>
        <v>0</v>
      </c>
      <c r="BD23" s="123">
        <f t="shared" si="10"/>
        <v>0</v>
      </c>
      <c r="BE23" s="123">
        <f t="shared" si="11"/>
        <v>0</v>
      </c>
      <c r="CZ23" s="123">
        <v>0</v>
      </c>
    </row>
    <row r="24" spans="1:104" x14ac:dyDescent="0.2">
      <c r="A24" s="151">
        <v>15</v>
      </c>
      <c r="B24" s="152" t="s">
        <v>104</v>
      </c>
      <c r="C24" s="153" t="s">
        <v>105</v>
      </c>
      <c r="D24" s="154" t="s">
        <v>73</v>
      </c>
      <c r="E24" s="155">
        <v>11</v>
      </c>
      <c r="F24" s="155">
        <v>407</v>
      </c>
      <c r="G24" s="156">
        <f t="shared" si="6"/>
        <v>4477</v>
      </c>
      <c r="O24" s="150">
        <v>2</v>
      </c>
      <c r="AA24" s="123">
        <v>12</v>
      </c>
      <c r="AB24" s="123">
        <v>0</v>
      </c>
      <c r="AC24" s="123">
        <v>15</v>
      </c>
      <c r="AZ24" s="123">
        <v>2</v>
      </c>
      <c r="BA24" s="123">
        <f t="shared" si="7"/>
        <v>0</v>
      </c>
      <c r="BB24" s="123">
        <f t="shared" si="8"/>
        <v>4477</v>
      </c>
      <c r="BC24" s="123">
        <f t="shared" si="9"/>
        <v>0</v>
      </c>
      <c r="BD24" s="123">
        <f t="shared" si="10"/>
        <v>0</v>
      </c>
      <c r="BE24" s="123">
        <f t="shared" si="11"/>
        <v>0</v>
      </c>
      <c r="CZ24" s="123">
        <v>1.83E-3</v>
      </c>
    </row>
    <row r="25" spans="1:104" x14ac:dyDescent="0.2">
      <c r="A25" s="151">
        <v>16</v>
      </c>
      <c r="B25" s="152" t="s">
        <v>106</v>
      </c>
      <c r="C25" s="153" t="s">
        <v>107</v>
      </c>
      <c r="D25" s="154" t="s">
        <v>73</v>
      </c>
      <c r="E25" s="155">
        <v>6</v>
      </c>
      <c r="F25" s="155">
        <v>161</v>
      </c>
      <c r="G25" s="156">
        <f t="shared" si="6"/>
        <v>966</v>
      </c>
      <c r="O25" s="150">
        <v>2</v>
      </c>
      <c r="AA25" s="123">
        <v>12</v>
      </c>
      <c r="AB25" s="123">
        <v>0</v>
      </c>
      <c r="AC25" s="123">
        <v>16</v>
      </c>
      <c r="AZ25" s="123">
        <v>2</v>
      </c>
      <c r="BA25" s="123">
        <f t="shared" si="7"/>
        <v>0</v>
      </c>
      <c r="BB25" s="123">
        <f t="shared" si="8"/>
        <v>966</v>
      </c>
      <c r="BC25" s="123">
        <f t="shared" si="9"/>
        <v>0</v>
      </c>
      <c r="BD25" s="123">
        <f t="shared" si="10"/>
        <v>0</v>
      </c>
      <c r="BE25" s="123">
        <f t="shared" si="11"/>
        <v>0</v>
      </c>
      <c r="CZ25" s="123">
        <v>4.6999999999999999E-4</v>
      </c>
    </row>
    <row r="26" spans="1:104" x14ac:dyDescent="0.2">
      <c r="A26" s="151">
        <v>17</v>
      </c>
      <c r="B26" s="152" t="s">
        <v>108</v>
      </c>
      <c r="C26" s="153" t="s">
        <v>109</v>
      </c>
      <c r="D26" s="154" t="s">
        <v>73</v>
      </c>
      <c r="E26" s="155">
        <v>1.8</v>
      </c>
      <c r="F26" s="155">
        <v>144.5</v>
      </c>
      <c r="G26" s="156">
        <f t="shared" si="6"/>
        <v>260.10000000000002</v>
      </c>
      <c r="O26" s="150">
        <v>2</v>
      </c>
      <c r="AA26" s="123">
        <v>12</v>
      </c>
      <c r="AB26" s="123">
        <v>0</v>
      </c>
      <c r="AC26" s="123">
        <v>17</v>
      </c>
      <c r="AZ26" s="123">
        <v>2</v>
      </c>
      <c r="BA26" s="123">
        <f t="shared" si="7"/>
        <v>0</v>
      </c>
      <c r="BB26" s="123">
        <f t="shared" si="8"/>
        <v>260.10000000000002</v>
      </c>
      <c r="BC26" s="123">
        <f t="shared" si="9"/>
        <v>0</v>
      </c>
      <c r="BD26" s="123">
        <f t="shared" si="10"/>
        <v>0</v>
      </c>
      <c r="BE26" s="123">
        <f t="shared" si="11"/>
        <v>0</v>
      </c>
      <c r="CZ26" s="123">
        <v>3.8000000000000002E-4</v>
      </c>
    </row>
    <row r="27" spans="1:104" ht="22.5" x14ac:dyDescent="0.2">
      <c r="A27" s="151">
        <v>18</v>
      </c>
      <c r="B27" s="152" t="s">
        <v>110</v>
      </c>
      <c r="C27" s="153" t="s">
        <v>111</v>
      </c>
      <c r="D27" s="154" t="s">
        <v>82</v>
      </c>
      <c r="E27" s="155">
        <v>1</v>
      </c>
      <c r="F27" s="155">
        <v>950</v>
      </c>
      <c r="G27" s="156">
        <f t="shared" si="6"/>
        <v>950</v>
      </c>
      <c r="O27" s="150">
        <v>2</v>
      </c>
      <c r="AA27" s="123">
        <v>12</v>
      </c>
      <c r="AB27" s="123">
        <v>0</v>
      </c>
      <c r="AC27" s="123">
        <v>18</v>
      </c>
      <c r="AZ27" s="123">
        <v>2</v>
      </c>
      <c r="BA27" s="123">
        <f t="shared" si="7"/>
        <v>0</v>
      </c>
      <c r="BB27" s="123">
        <f t="shared" si="8"/>
        <v>950</v>
      </c>
      <c r="BC27" s="123">
        <f t="shared" si="9"/>
        <v>0</v>
      </c>
      <c r="BD27" s="123">
        <f t="shared" si="10"/>
        <v>0</v>
      </c>
      <c r="BE27" s="123">
        <f t="shared" si="11"/>
        <v>0</v>
      </c>
      <c r="CZ27" s="123">
        <v>4.8999999999999998E-4</v>
      </c>
    </row>
    <row r="28" spans="1:104" x14ac:dyDescent="0.2">
      <c r="A28" s="151">
        <v>19</v>
      </c>
      <c r="B28" s="152" t="s">
        <v>112</v>
      </c>
      <c r="C28" s="153" t="s">
        <v>113</v>
      </c>
      <c r="D28" s="154" t="s">
        <v>82</v>
      </c>
      <c r="E28" s="155">
        <v>2</v>
      </c>
      <c r="F28" s="155">
        <v>6680</v>
      </c>
      <c r="G28" s="156">
        <f t="shared" si="6"/>
        <v>13360</v>
      </c>
      <c r="O28" s="150">
        <v>2</v>
      </c>
      <c r="AA28" s="123">
        <v>12</v>
      </c>
      <c r="AB28" s="123">
        <v>0</v>
      </c>
      <c r="AC28" s="123">
        <v>19</v>
      </c>
      <c r="AZ28" s="123">
        <v>2</v>
      </c>
      <c r="BA28" s="123">
        <f t="shared" si="7"/>
        <v>0</v>
      </c>
      <c r="BB28" s="123">
        <f t="shared" si="8"/>
        <v>13360</v>
      </c>
      <c r="BC28" s="123">
        <f t="shared" si="9"/>
        <v>0</v>
      </c>
      <c r="BD28" s="123">
        <f t="shared" si="10"/>
        <v>0</v>
      </c>
      <c r="BE28" s="123">
        <f t="shared" si="11"/>
        <v>0</v>
      </c>
      <c r="CZ28" s="123">
        <v>7.1459999999999996E-2</v>
      </c>
    </row>
    <row r="29" spans="1:104" ht="22.5" x14ac:dyDescent="0.2">
      <c r="A29" s="151">
        <v>20</v>
      </c>
      <c r="B29" s="152" t="s">
        <v>114</v>
      </c>
      <c r="C29" s="153" t="s">
        <v>115</v>
      </c>
      <c r="D29" s="154" t="s">
        <v>82</v>
      </c>
      <c r="E29" s="155">
        <v>1</v>
      </c>
      <c r="F29" s="155">
        <v>1845</v>
      </c>
      <c r="G29" s="156">
        <f t="shared" si="6"/>
        <v>1845</v>
      </c>
      <c r="O29" s="150">
        <v>2</v>
      </c>
      <c r="AA29" s="123">
        <v>12</v>
      </c>
      <c r="AB29" s="123">
        <v>0</v>
      </c>
      <c r="AC29" s="123">
        <v>20</v>
      </c>
      <c r="AZ29" s="123">
        <v>2</v>
      </c>
      <c r="BA29" s="123">
        <f t="shared" si="7"/>
        <v>0</v>
      </c>
      <c r="BB29" s="123">
        <f t="shared" si="8"/>
        <v>1845</v>
      </c>
      <c r="BC29" s="123">
        <f t="shared" si="9"/>
        <v>0</v>
      </c>
      <c r="BD29" s="123">
        <f t="shared" si="10"/>
        <v>0</v>
      </c>
      <c r="BE29" s="123">
        <f t="shared" si="11"/>
        <v>0</v>
      </c>
      <c r="CZ29" s="123">
        <v>1.1800000000000001E-3</v>
      </c>
    </row>
    <row r="30" spans="1:104" x14ac:dyDescent="0.2">
      <c r="A30" s="151">
        <v>21</v>
      </c>
      <c r="B30" s="152" t="s">
        <v>116</v>
      </c>
      <c r="C30" s="153" t="s">
        <v>117</v>
      </c>
      <c r="D30" s="154" t="s">
        <v>82</v>
      </c>
      <c r="E30" s="155">
        <v>5</v>
      </c>
      <c r="F30" s="155">
        <v>50</v>
      </c>
      <c r="G30" s="156">
        <f t="shared" si="6"/>
        <v>250</v>
      </c>
      <c r="O30" s="150">
        <v>2</v>
      </c>
      <c r="AA30" s="123">
        <v>12</v>
      </c>
      <c r="AB30" s="123">
        <v>0</v>
      </c>
      <c r="AC30" s="123">
        <v>21</v>
      </c>
      <c r="AZ30" s="123">
        <v>2</v>
      </c>
      <c r="BA30" s="123">
        <f t="shared" si="7"/>
        <v>0</v>
      </c>
      <c r="BB30" s="123">
        <f t="shared" si="8"/>
        <v>250</v>
      </c>
      <c r="BC30" s="123">
        <f t="shared" si="9"/>
        <v>0</v>
      </c>
      <c r="BD30" s="123">
        <f t="shared" si="10"/>
        <v>0</v>
      </c>
      <c r="BE30" s="123">
        <f t="shared" si="11"/>
        <v>0</v>
      </c>
      <c r="CZ30" s="123">
        <v>0</v>
      </c>
    </row>
    <row r="31" spans="1:104" x14ac:dyDescent="0.2">
      <c r="A31" s="151">
        <v>22</v>
      </c>
      <c r="B31" s="152" t="s">
        <v>118</v>
      </c>
      <c r="C31" s="153" t="s">
        <v>119</v>
      </c>
      <c r="D31" s="154" t="s">
        <v>73</v>
      </c>
      <c r="E31" s="155">
        <v>18.8</v>
      </c>
      <c r="F31" s="155">
        <v>15.8</v>
      </c>
      <c r="G31" s="156">
        <f t="shared" si="6"/>
        <v>297.04000000000002</v>
      </c>
      <c r="O31" s="150">
        <v>2</v>
      </c>
      <c r="AA31" s="123">
        <v>12</v>
      </c>
      <c r="AB31" s="123">
        <v>0</v>
      </c>
      <c r="AC31" s="123">
        <v>22</v>
      </c>
      <c r="AZ31" s="123">
        <v>2</v>
      </c>
      <c r="BA31" s="123">
        <f t="shared" si="7"/>
        <v>0</v>
      </c>
      <c r="BB31" s="123">
        <f t="shared" si="8"/>
        <v>297.04000000000002</v>
      </c>
      <c r="BC31" s="123">
        <f t="shared" si="9"/>
        <v>0</v>
      </c>
      <c r="BD31" s="123">
        <f t="shared" si="10"/>
        <v>0</v>
      </c>
      <c r="BE31" s="123">
        <f t="shared" si="11"/>
        <v>0</v>
      </c>
      <c r="CZ31" s="123">
        <v>0</v>
      </c>
    </row>
    <row r="32" spans="1:104" x14ac:dyDescent="0.2">
      <c r="A32" s="151">
        <v>23</v>
      </c>
      <c r="B32" s="152" t="s">
        <v>120</v>
      </c>
      <c r="C32" s="153" t="s">
        <v>121</v>
      </c>
      <c r="D32" s="154" t="s">
        <v>82</v>
      </c>
      <c r="E32" s="155">
        <v>1</v>
      </c>
      <c r="F32" s="155">
        <v>540</v>
      </c>
      <c r="G32" s="156">
        <f t="shared" si="6"/>
        <v>540</v>
      </c>
      <c r="O32" s="150">
        <v>2</v>
      </c>
      <c r="AA32" s="123">
        <v>12</v>
      </c>
      <c r="AB32" s="123">
        <v>0</v>
      </c>
      <c r="AC32" s="123">
        <v>23</v>
      </c>
      <c r="AZ32" s="123">
        <v>2</v>
      </c>
      <c r="BA32" s="123">
        <f t="shared" si="7"/>
        <v>0</v>
      </c>
      <c r="BB32" s="123">
        <f t="shared" si="8"/>
        <v>540</v>
      </c>
      <c r="BC32" s="123">
        <f t="shared" si="9"/>
        <v>0</v>
      </c>
      <c r="BD32" s="123">
        <f t="shared" si="10"/>
        <v>0</v>
      </c>
      <c r="BE32" s="123">
        <f t="shared" si="11"/>
        <v>0</v>
      </c>
      <c r="CZ32" s="123">
        <v>3.8000000000000002E-4</v>
      </c>
    </row>
    <row r="33" spans="1:104" x14ac:dyDescent="0.2">
      <c r="A33" s="151">
        <v>24</v>
      </c>
      <c r="B33" s="152" t="s">
        <v>122</v>
      </c>
      <c r="C33" s="153" t="s">
        <v>123</v>
      </c>
      <c r="D33" s="154" t="s">
        <v>82</v>
      </c>
      <c r="E33" s="155">
        <v>1</v>
      </c>
      <c r="F33" s="155">
        <v>243</v>
      </c>
      <c r="G33" s="156">
        <f t="shared" si="6"/>
        <v>243</v>
      </c>
      <c r="O33" s="150">
        <v>2</v>
      </c>
      <c r="AA33" s="123">
        <v>12</v>
      </c>
      <c r="AB33" s="123">
        <v>0</v>
      </c>
      <c r="AC33" s="123">
        <v>24</v>
      </c>
      <c r="AZ33" s="123">
        <v>2</v>
      </c>
      <c r="BA33" s="123">
        <f t="shared" si="7"/>
        <v>0</v>
      </c>
      <c r="BB33" s="123">
        <f t="shared" si="8"/>
        <v>243</v>
      </c>
      <c r="BC33" s="123">
        <f t="shared" si="9"/>
        <v>0</v>
      </c>
      <c r="BD33" s="123">
        <f t="shared" si="10"/>
        <v>0</v>
      </c>
      <c r="BE33" s="123">
        <f t="shared" si="11"/>
        <v>0</v>
      </c>
      <c r="CZ33" s="123">
        <v>0</v>
      </c>
    </row>
    <row r="34" spans="1:104" x14ac:dyDescent="0.2">
      <c r="A34" s="151">
        <v>25</v>
      </c>
      <c r="B34" s="152" t="s">
        <v>124</v>
      </c>
      <c r="C34" s="153" t="s">
        <v>125</v>
      </c>
      <c r="D34" s="154" t="s">
        <v>87</v>
      </c>
      <c r="E34" s="155">
        <v>0.18099999999999999</v>
      </c>
      <c r="F34" s="155">
        <v>474.5</v>
      </c>
      <c r="G34" s="156">
        <f t="shared" si="6"/>
        <v>85.884500000000003</v>
      </c>
      <c r="O34" s="150">
        <v>2</v>
      </c>
      <c r="AA34" s="123">
        <v>12</v>
      </c>
      <c r="AB34" s="123">
        <v>0</v>
      </c>
      <c r="AC34" s="123">
        <v>25</v>
      </c>
      <c r="AZ34" s="123">
        <v>2</v>
      </c>
      <c r="BA34" s="123">
        <f t="shared" si="7"/>
        <v>0</v>
      </c>
      <c r="BB34" s="123">
        <f t="shared" si="8"/>
        <v>85.884500000000003</v>
      </c>
      <c r="BC34" s="123">
        <f t="shared" si="9"/>
        <v>0</v>
      </c>
      <c r="BD34" s="123">
        <f t="shared" si="10"/>
        <v>0</v>
      </c>
      <c r="BE34" s="123">
        <f t="shared" si="11"/>
        <v>0</v>
      </c>
      <c r="CZ34" s="123">
        <v>0</v>
      </c>
    </row>
    <row r="35" spans="1:104" x14ac:dyDescent="0.2">
      <c r="A35" s="157"/>
      <c r="B35" s="158" t="s">
        <v>66</v>
      </c>
      <c r="C35" s="159" t="str">
        <f>CONCATENATE(B19," ",C19)</f>
        <v>721 Vnitřní kanalizace</v>
      </c>
      <c r="D35" s="157"/>
      <c r="E35" s="160"/>
      <c r="F35" s="160"/>
      <c r="G35" s="161">
        <f>SUM(G19:G34)</f>
        <v>24980.144500000002</v>
      </c>
      <c r="O35" s="150">
        <v>4</v>
      </c>
      <c r="BA35" s="162">
        <f>SUM(BA19:BA34)</f>
        <v>0</v>
      </c>
      <c r="BB35" s="162">
        <f>SUM(BB19:BB34)</f>
        <v>24980.144500000002</v>
      </c>
      <c r="BC35" s="162">
        <f>SUM(BC19:BC34)</f>
        <v>0</v>
      </c>
      <c r="BD35" s="162">
        <f>SUM(BD19:BD34)</f>
        <v>0</v>
      </c>
      <c r="BE35" s="162">
        <f>SUM(BE19:BE34)</f>
        <v>0</v>
      </c>
    </row>
    <row r="36" spans="1:104" x14ac:dyDescent="0.2">
      <c r="A36" s="143" t="s">
        <v>65</v>
      </c>
      <c r="B36" s="144" t="s">
        <v>126</v>
      </c>
      <c r="C36" s="145" t="s">
        <v>127</v>
      </c>
      <c r="D36" s="146"/>
      <c r="E36" s="147"/>
      <c r="F36" s="147"/>
      <c r="G36" s="148"/>
      <c r="H36" s="149"/>
      <c r="I36" s="149"/>
      <c r="O36" s="150">
        <v>1</v>
      </c>
    </row>
    <row r="37" spans="1:104" x14ac:dyDescent="0.2">
      <c r="A37" s="151">
        <v>26</v>
      </c>
      <c r="B37" s="152" t="s">
        <v>128</v>
      </c>
      <c r="C37" s="153" t="s">
        <v>129</v>
      </c>
      <c r="D37" s="154" t="s">
        <v>73</v>
      </c>
      <c r="E37" s="155">
        <v>9</v>
      </c>
      <c r="F37" s="155">
        <v>43.2</v>
      </c>
      <c r="G37" s="156">
        <f t="shared" ref="G37:G47" si="12">E37*F37</f>
        <v>388.8</v>
      </c>
      <c r="O37" s="150">
        <v>2</v>
      </c>
      <c r="AA37" s="123">
        <v>12</v>
      </c>
      <c r="AB37" s="123">
        <v>0</v>
      </c>
      <c r="AC37" s="123">
        <v>26</v>
      </c>
      <c r="AZ37" s="123">
        <v>2</v>
      </c>
      <c r="BA37" s="123">
        <f t="shared" ref="BA37:BA47" si="13">IF(AZ37=1,G37,0)</f>
        <v>0</v>
      </c>
      <c r="BB37" s="123">
        <f t="shared" ref="BB37:BB47" si="14">IF(AZ37=2,G37,0)</f>
        <v>388.8</v>
      </c>
      <c r="BC37" s="123">
        <f t="shared" ref="BC37:BC47" si="15">IF(AZ37=3,G37,0)</f>
        <v>0</v>
      </c>
      <c r="BD37" s="123">
        <f t="shared" ref="BD37:BD47" si="16">IF(AZ37=4,G37,0)</f>
        <v>0</v>
      </c>
      <c r="BE37" s="123">
        <f t="shared" ref="BE37:BE47" si="17">IF(AZ37=5,G37,0)</f>
        <v>0</v>
      </c>
      <c r="CZ37" s="123">
        <v>0</v>
      </c>
    </row>
    <row r="38" spans="1:104" x14ac:dyDescent="0.2">
      <c r="A38" s="151">
        <v>27</v>
      </c>
      <c r="B38" s="152" t="s">
        <v>130</v>
      </c>
      <c r="C38" s="153" t="s">
        <v>131</v>
      </c>
      <c r="D38" s="154" t="s">
        <v>87</v>
      </c>
      <c r="E38" s="155">
        <v>0.02</v>
      </c>
      <c r="F38" s="155">
        <v>1149</v>
      </c>
      <c r="G38" s="156">
        <f t="shared" si="12"/>
        <v>22.98</v>
      </c>
      <c r="O38" s="150">
        <v>2</v>
      </c>
      <c r="AA38" s="123">
        <v>12</v>
      </c>
      <c r="AB38" s="123">
        <v>0</v>
      </c>
      <c r="AC38" s="123">
        <v>27</v>
      </c>
      <c r="AZ38" s="123">
        <v>2</v>
      </c>
      <c r="BA38" s="123">
        <f t="shared" si="13"/>
        <v>0</v>
      </c>
      <c r="BB38" s="123">
        <f t="shared" si="14"/>
        <v>22.98</v>
      </c>
      <c r="BC38" s="123">
        <f t="shared" si="15"/>
        <v>0</v>
      </c>
      <c r="BD38" s="123">
        <f t="shared" si="16"/>
        <v>0</v>
      </c>
      <c r="BE38" s="123">
        <f t="shared" si="17"/>
        <v>0</v>
      </c>
      <c r="CZ38" s="123">
        <v>0</v>
      </c>
    </row>
    <row r="39" spans="1:104" x14ac:dyDescent="0.2">
      <c r="A39" s="151">
        <v>28</v>
      </c>
      <c r="B39" s="152" t="s">
        <v>132</v>
      </c>
      <c r="C39" s="153" t="s">
        <v>133</v>
      </c>
      <c r="D39" s="154" t="s">
        <v>73</v>
      </c>
      <c r="E39" s="155">
        <v>13</v>
      </c>
      <c r="F39" s="155">
        <v>287</v>
      </c>
      <c r="G39" s="156">
        <f t="shared" si="12"/>
        <v>3731</v>
      </c>
      <c r="O39" s="150">
        <v>2</v>
      </c>
      <c r="AA39" s="123">
        <v>12</v>
      </c>
      <c r="AB39" s="123">
        <v>0</v>
      </c>
      <c r="AC39" s="123">
        <v>28</v>
      </c>
      <c r="AZ39" s="123">
        <v>2</v>
      </c>
      <c r="BA39" s="123">
        <f t="shared" si="13"/>
        <v>0</v>
      </c>
      <c r="BB39" s="123">
        <f t="shared" si="14"/>
        <v>3731</v>
      </c>
      <c r="BC39" s="123">
        <f t="shared" si="15"/>
        <v>0</v>
      </c>
      <c r="BD39" s="123">
        <f t="shared" si="16"/>
        <v>0</v>
      </c>
      <c r="BE39" s="123">
        <f t="shared" si="17"/>
        <v>0</v>
      </c>
      <c r="CZ39" s="123">
        <v>5.6299999999999996E-3</v>
      </c>
    </row>
    <row r="40" spans="1:104" x14ac:dyDescent="0.2">
      <c r="A40" s="151">
        <v>29</v>
      </c>
      <c r="B40" s="152" t="s">
        <v>134</v>
      </c>
      <c r="C40" s="153" t="s">
        <v>135</v>
      </c>
      <c r="D40" s="154" t="s">
        <v>73</v>
      </c>
      <c r="E40" s="155">
        <v>17</v>
      </c>
      <c r="F40" s="155">
        <v>409.5</v>
      </c>
      <c r="G40" s="156">
        <f t="shared" si="12"/>
        <v>6961.5</v>
      </c>
      <c r="O40" s="150">
        <v>2</v>
      </c>
      <c r="AA40" s="123">
        <v>12</v>
      </c>
      <c r="AB40" s="123">
        <v>0</v>
      </c>
      <c r="AC40" s="123">
        <v>29</v>
      </c>
      <c r="AZ40" s="123">
        <v>2</v>
      </c>
      <c r="BA40" s="123">
        <f t="shared" si="13"/>
        <v>0</v>
      </c>
      <c r="BB40" s="123">
        <f t="shared" si="14"/>
        <v>6961.5</v>
      </c>
      <c r="BC40" s="123">
        <f t="shared" si="15"/>
        <v>0</v>
      </c>
      <c r="BD40" s="123">
        <f t="shared" si="16"/>
        <v>0</v>
      </c>
      <c r="BE40" s="123">
        <f t="shared" si="17"/>
        <v>0</v>
      </c>
      <c r="CZ40" s="123">
        <v>1.5980000000000001E-2</v>
      </c>
    </row>
    <row r="41" spans="1:104" x14ac:dyDescent="0.2">
      <c r="A41" s="151">
        <v>30</v>
      </c>
      <c r="B41" s="152" t="s">
        <v>136</v>
      </c>
      <c r="C41" s="153" t="s">
        <v>137</v>
      </c>
      <c r="D41" s="154" t="s">
        <v>73</v>
      </c>
      <c r="E41" s="155">
        <v>2.7</v>
      </c>
      <c r="F41" s="155">
        <v>435</v>
      </c>
      <c r="G41" s="156">
        <f t="shared" si="12"/>
        <v>1174.5</v>
      </c>
      <c r="O41" s="150">
        <v>2</v>
      </c>
      <c r="AA41" s="123">
        <v>12</v>
      </c>
      <c r="AB41" s="123">
        <v>0</v>
      </c>
      <c r="AC41" s="123">
        <v>30</v>
      </c>
      <c r="AZ41" s="123">
        <v>2</v>
      </c>
      <c r="BA41" s="123">
        <f t="shared" si="13"/>
        <v>0</v>
      </c>
      <c r="BB41" s="123">
        <f t="shared" si="14"/>
        <v>1174.5</v>
      </c>
      <c r="BC41" s="123">
        <f t="shared" si="15"/>
        <v>0</v>
      </c>
      <c r="BD41" s="123">
        <f t="shared" si="16"/>
        <v>0</v>
      </c>
      <c r="BE41" s="123">
        <f t="shared" si="17"/>
        <v>0</v>
      </c>
      <c r="CZ41" s="123">
        <v>1.384E-2</v>
      </c>
    </row>
    <row r="42" spans="1:104" x14ac:dyDescent="0.2">
      <c r="A42" s="151">
        <v>31</v>
      </c>
      <c r="B42" s="152" t="s">
        <v>138</v>
      </c>
      <c r="C42" s="153" t="s">
        <v>139</v>
      </c>
      <c r="D42" s="154" t="s">
        <v>73</v>
      </c>
      <c r="E42" s="155">
        <v>30</v>
      </c>
      <c r="F42" s="155">
        <v>33.700000000000003</v>
      </c>
      <c r="G42" s="156">
        <f t="shared" si="12"/>
        <v>1011.0000000000001</v>
      </c>
      <c r="O42" s="150">
        <v>2</v>
      </c>
      <c r="AA42" s="123">
        <v>12</v>
      </c>
      <c r="AB42" s="123">
        <v>0</v>
      </c>
      <c r="AC42" s="123">
        <v>31</v>
      </c>
      <c r="AZ42" s="123">
        <v>2</v>
      </c>
      <c r="BA42" s="123">
        <f t="shared" si="13"/>
        <v>0</v>
      </c>
      <c r="BB42" s="123">
        <f t="shared" si="14"/>
        <v>1011.0000000000001</v>
      </c>
      <c r="BC42" s="123">
        <f t="shared" si="15"/>
        <v>0</v>
      </c>
      <c r="BD42" s="123">
        <f t="shared" si="16"/>
        <v>0</v>
      </c>
      <c r="BE42" s="123">
        <f t="shared" si="17"/>
        <v>0</v>
      </c>
      <c r="CZ42" s="123">
        <v>1.6000000000000001E-4</v>
      </c>
    </row>
    <row r="43" spans="1:104" x14ac:dyDescent="0.2">
      <c r="A43" s="151">
        <v>32</v>
      </c>
      <c r="B43" s="152" t="s">
        <v>140</v>
      </c>
      <c r="C43" s="153" t="s">
        <v>141</v>
      </c>
      <c r="D43" s="154" t="s">
        <v>73</v>
      </c>
      <c r="E43" s="155">
        <v>2.7</v>
      </c>
      <c r="F43" s="155">
        <v>48.7</v>
      </c>
      <c r="G43" s="156">
        <f t="shared" si="12"/>
        <v>131.49</v>
      </c>
      <c r="O43" s="150">
        <v>2</v>
      </c>
      <c r="AA43" s="123">
        <v>12</v>
      </c>
      <c r="AB43" s="123">
        <v>0</v>
      </c>
      <c r="AC43" s="123">
        <v>32</v>
      </c>
      <c r="AZ43" s="123">
        <v>2</v>
      </c>
      <c r="BA43" s="123">
        <f t="shared" si="13"/>
        <v>0</v>
      </c>
      <c r="BB43" s="123">
        <f t="shared" si="14"/>
        <v>131.49</v>
      </c>
      <c r="BC43" s="123">
        <f t="shared" si="15"/>
        <v>0</v>
      </c>
      <c r="BD43" s="123">
        <f t="shared" si="16"/>
        <v>0</v>
      </c>
      <c r="BE43" s="123">
        <f t="shared" si="17"/>
        <v>0</v>
      </c>
      <c r="CZ43" s="123">
        <v>2.3000000000000001E-4</v>
      </c>
    </row>
    <row r="44" spans="1:104" x14ac:dyDescent="0.2">
      <c r="A44" s="151">
        <v>33</v>
      </c>
      <c r="B44" s="152" t="s">
        <v>142</v>
      </c>
      <c r="C44" s="153" t="s">
        <v>143</v>
      </c>
      <c r="D44" s="154" t="s">
        <v>73</v>
      </c>
      <c r="E44" s="155">
        <v>32.700000000000003</v>
      </c>
      <c r="F44" s="155">
        <v>9.4</v>
      </c>
      <c r="G44" s="156">
        <f t="shared" si="12"/>
        <v>307.38000000000005</v>
      </c>
      <c r="O44" s="150">
        <v>2</v>
      </c>
      <c r="AA44" s="123">
        <v>12</v>
      </c>
      <c r="AB44" s="123">
        <v>0</v>
      </c>
      <c r="AC44" s="123">
        <v>33</v>
      </c>
      <c r="AZ44" s="123">
        <v>2</v>
      </c>
      <c r="BA44" s="123">
        <f t="shared" si="13"/>
        <v>0</v>
      </c>
      <c r="BB44" s="123">
        <f t="shared" si="14"/>
        <v>307.38000000000005</v>
      </c>
      <c r="BC44" s="123">
        <f t="shared" si="15"/>
        <v>0</v>
      </c>
      <c r="BD44" s="123">
        <f t="shared" si="16"/>
        <v>0</v>
      </c>
      <c r="BE44" s="123">
        <f t="shared" si="17"/>
        <v>0</v>
      </c>
      <c r="CZ44" s="123">
        <v>0</v>
      </c>
    </row>
    <row r="45" spans="1:104" x14ac:dyDescent="0.2">
      <c r="A45" s="151">
        <v>34</v>
      </c>
      <c r="B45" s="152" t="s">
        <v>144</v>
      </c>
      <c r="C45" s="153" t="s">
        <v>145</v>
      </c>
      <c r="D45" s="154" t="s">
        <v>73</v>
      </c>
      <c r="E45" s="155">
        <v>32.700000000000003</v>
      </c>
      <c r="F45" s="155">
        <v>21.1</v>
      </c>
      <c r="G45" s="156">
        <f t="shared" si="12"/>
        <v>689.97000000000014</v>
      </c>
      <c r="O45" s="150">
        <v>2</v>
      </c>
      <c r="AA45" s="123">
        <v>12</v>
      </c>
      <c r="AB45" s="123">
        <v>0</v>
      </c>
      <c r="AC45" s="123">
        <v>34</v>
      </c>
      <c r="AZ45" s="123">
        <v>2</v>
      </c>
      <c r="BA45" s="123">
        <f t="shared" si="13"/>
        <v>0</v>
      </c>
      <c r="BB45" s="123">
        <f t="shared" si="14"/>
        <v>689.97000000000014</v>
      </c>
      <c r="BC45" s="123">
        <f t="shared" si="15"/>
        <v>0</v>
      </c>
      <c r="BD45" s="123">
        <f t="shared" si="16"/>
        <v>0</v>
      </c>
      <c r="BE45" s="123">
        <f t="shared" si="17"/>
        <v>0</v>
      </c>
      <c r="CZ45" s="123">
        <v>1.0000000000000001E-5</v>
      </c>
    </row>
    <row r="46" spans="1:104" x14ac:dyDescent="0.2">
      <c r="A46" s="151">
        <v>35</v>
      </c>
      <c r="B46" s="152" t="s">
        <v>142</v>
      </c>
      <c r="C46" s="153" t="s">
        <v>143</v>
      </c>
      <c r="D46" s="154" t="s">
        <v>73</v>
      </c>
      <c r="E46" s="155">
        <v>32.700000000000003</v>
      </c>
      <c r="F46" s="155">
        <v>9.4</v>
      </c>
      <c r="G46" s="156">
        <f t="shared" si="12"/>
        <v>307.38000000000005</v>
      </c>
      <c r="O46" s="150">
        <v>2</v>
      </c>
      <c r="AA46" s="123">
        <v>12</v>
      </c>
      <c r="AB46" s="123">
        <v>0</v>
      </c>
      <c r="AC46" s="123">
        <v>35</v>
      </c>
      <c r="AZ46" s="123">
        <v>2</v>
      </c>
      <c r="BA46" s="123">
        <f t="shared" si="13"/>
        <v>0</v>
      </c>
      <c r="BB46" s="123">
        <f t="shared" si="14"/>
        <v>307.38000000000005</v>
      </c>
      <c r="BC46" s="123">
        <f t="shared" si="15"/>
        <v>0</v>
      </c>
      <c r="BD46" s="123">
        <f t="shared" si="16"/>
        <v>0</v>
      </c>
      <c r="BE46" s="123">
        <f t="shared" si="17"/>
        <v>0</v>
      </c>
      <c r="CZ46" s="123">
        <v>0</v>
      </c>
    </row>
    <row r="47" spans="1:104" x14ac:dyDescent="0.2">
      <c r="A47" s="151">
        <v>36</v>
      </c>
      <c r="B47" s="152" t="s">
        <v>146</v>
      </c>
      <c r="C47" s="153" t="s">
        <v>147</v>
      </c>
      <c r="D47" s="154" t="s">
        <v>87</v>
      </c>
      <c r="E47" s="155">
        <v>1.9E-2</v>
      </c>
      <c r="F47" s="155">
        <v>432.5</v>
      </c>
      <c r="G47" s="156">
        <f t="shared" si="12"/>
        <v>8.2174999999999994</v>
      </c>
      <c r="O47" s="150">
        <v>2</v>
      </c>
      <c r="AA47" s="123">
        <v>12</v>
      </c>
      <c r="AB47" s="123">
        <v>0</v>
      </c>
      <c r="AC47" s="123">
        <v>36</v>
      </c>
      <c r="AZ47" s="123">
        <v>2</v>
      </c>
      <c r="BA47" s="123">
        <f t="shared" si="13"/>
        <v>0</v>
      </c>
      <c r="BB47" s="123">
        <f t="shared" si="14"/>
        <v>8.2174999999999994</v>
      </c>
      <c r="BC47" s="123">
        <f t="shared" si="15"/>
        <v>0</v>
      </c>
      <c r="BD47" s="123">
        <f t="shared" si="16"/>
        <v>0</v>
      </c>
      <c r="BE47" s="123">
        <f t="shared" si="17"/>
        <v>0</v>
      </c>
      <c r="CZ47" s="123">
        <v>0</v>
      </c>
    </row>
    <row r="48" spans="1:104" x14ac:dyDescent="0.2">
      <c r="A48" s="157"/>
      <c r="B48" s="158" t="s">
        <v>66</v>
      </c>
      <c r="C48" s="159" t="str">
        <f>CONCATENATE(B36," ",C36)</f>
        <v>722 Vnitřní vodovod</v>
      </c>
      <c r="D48" s="157"/>
      <c r="E48" s="160"/>
      <c r="F48" s="160"/>
      <c r="G48" s="161">
        <f>SUM(G36:G47)</f>
        <v>14734.217499999997</v>
      </c>
      <c r="O48" s="150">
        <v>4</v>
      </c>
      <c r="BA48" s="162">
        <f>SUM(BA36:BA47)</f>
        <v>0</v>
      </c>
      <c r="BB48" s="162">
        <f>SUM(BB36:BB47)</f>
        <v>14734.217499999997</v>
      </c>
      <c r="BC48" s="162">
        <f>SUM(BC36:BC47)</f>
        <v>0</v>
      </c>
      <c r="BD48" s="162">
        <f>SUM(BD36:BD47)</f>
        <v>0</v>
      </c>
      <c r="BE48" s="162">
        <f>SUM(BE36:BE47)</f>
        <v>0</v>
      </c>
    </row>
    <row r="49" spans="1:104" x14ac:dyDescent="0.2">
      <c r="A49" s="143" t="s">
        <v>65</v>
      </c>
      <c r="B49" s="144" t="s">
        <v>148</v>
      </c>
      <c r="C49" s="145" t="s">
        <v>149</v>
      </c>
      <c r="D49" s="146"/>
      <c r="E49" s="147"/>
      <c r="F49" s="147"/>
      <c r="G49" s="148"/>
      <c r="H49" s="149"/>
      <c r="I49" s="149"/>
      <c r="O49" s="150">
        <v>1</v>
      </c>
    </row>
    <row r="50" spans="1:104" x14ac:dyDescent="0.2">
      <c r="A50" s="151">
        <v>37</v>
      </c>
      <c r="B50" s="152" t="s">
        <v>150</v>
      </c>
      <c r="C50" s="153" t="s">
        <v>151</v>
      </c>
      <c r="D50" s="154" t="s">
        <v>152</v>
      </c>
      <c r="E50" s="155">
        <v>2</v>
      </c>
      <c r="F50" s="155">
        <v>147.5</v>
      </c>
      <c r="G50" s="156">
        <f t="shared" ref="G50:G70" si="18">E50*F50</f>
        <v>295</v>
      </c>
      <c r="O50" s="150">
        <v>2</v>
      </c>
      <c r="AA50" s="123">
        <v>12</v>
      </c>
      <c r="AB50" s="123">
        <v>0</v>
      </c>
      <c r="AC50" s="123">
        <v>37</v>
      </c>
      <c r="AZ50" s="123">
        <v>2</v>
      </c>
      <c r="BA50" s="123">
        <f t="shared" ref="BA50:BA70" si="19">IF(AZ50=1,G50,0)</f>
        <v>0</v>
      </c>
      <c r="BB50" s="123">
        <f t="shared" ref="BB50:BB70" si="20">IF(AZ50=2,G50,0)</f>
        <v>295</v>
      </c>
      <c r="BC50" s="123">
        <f t="shared" ref="BC50:BC70" si="21">IF(AZ50=3,G50,0)</f>
        <v>0</v>
      </c>
      <c r="BD50" s="123">
        <f t="shared" ref="BD50:BD70" si="22">IF(AZ50=4,G50,0)</f>
        <v>0</v>
      </c>
      <c r="BE50" s="123">
        <f t="shared" ref="BE50:BE70" si="23">IF(AZ50=5,G50,0)</f>
        <v>0</v>
      </c>
      <c r="CZ50" s="123">
        <v>0</v>
      </c>
    </row>
    <row r="51" spans="1:104" x14ac:dyDescent="0.2">
      <c r="A51" s="151">
        <v>38</v>
      </c>
      <c r="B51" s="152" t="s">
        <v>153</v>
      </c>
      <c r="C51" s="153" t="s">
        <v>154</v>
      </c>
      <c r="D51" s="154" t="s">
        <v>152</v>
      </c>
      <c r="E51" s="155">
        <v>2</v>
      </c>
      <c r="F51" s="155">
        <v>100.5</v>
      </c>
      <c r="G51" s="156">
        <f t="shared" si="18"/>
        <v>201</v>
      </c>
      <c r="O51" s="150">
        <v>2</v>
      </c>
      <c r="AA51" s="123">
        <v>12</v>
      </c>
      <c r="AB51" s="123">
        <v>0</v>
      </c>
      <c r="AC51" s="123">
        <v>38</v>
      </c>
      <c r="AZ51" s="123">
        <v>2</v>
      </c>
      <c r="BA51" s="123">
        <f t="shared" si="19"/>
        <v>0</v>
      </c>
      <c r="BB51" s="123">
        <f t="shared" si="20"/>
        <v>201</v>
      </c>
      <c r="BC51" s="123">
        <f t="shared" si="21"/>
        <v>0</v>
      </c>
      <c r="BD51" s="123">
        <f t="shared" si="22"/>
        <v>0</v>
      </c>
      <c r="BE51" s="123">
        <f t="shared" si="23"/>
        <v>0</v>
      </c>
      <c r="CZ51" s="123">
        <v>0</v>
      </c>
    </row>
    <row r="52" spans="1:104" x14ac:dyDescent="0.2">
      <c r="A52" s="151">
        <v>39</v>
      </c>
      <c r="B52" s="152" t="s">
        <v>155</v>
      </c>
      <c r="C52" s="153" t="s">
        <v>156</v>
      </c>
      <c r="D52" s="154" t="s">
        <v>152</v>
      </c>
      <c r="E52" s="155">
        <v>4</v>
      </c>
      <c r="F52" s="155">
        <v>95.4</v>
      </c>
      <c r="G52" s="156">
        <f t="shared" si="18"/>
        <v>381.6</v>
      </c>
      <c r="O52" s="150">
        <v>2</v>
      </c>
      <c r="AA52" s="123">
        <v>12</v>
      </c>
      <c r="AB52" s="123">
        <v>0</v>
      </c>
      <c r="AC52" s="123">
        <v>39</v>
      </c>
      <c r="AZ52" s="123">
        <v>2</v>
      </c>
      <c r="BA52" s="123">
        <f t="shared" si="19"/>
        <v>0</v>
      </c>
      <c r="BB52" s="123">
        <f t="shared" si="20"/>
        <v>381.6</v>
      </c>
      <c r="BC52" s="123">
        <f t="shared" si="21"/>
        <v>0</v>
      </c>
      <c r="BD52" s="123">
        <f t="shared" si="22"/>
        <v>0</v>
      </c>
      <c r="BE52" s="123">
        <f t="shared" si="23"/>
        <v>0</v>
      </c>
      <c r="CZ52" s="123">
        <v>0</v>
      </c>
    </row>
    <row r="53" spans="1:104" x14ac:dyDescent="0.2">
      <c r="A53" s="151">
        <v>40</v>
      </c>
      <c r="B53" s="152" t="s">
        <v>157</v>
      </c>
      <c r="C53" s="153" t="s">
        <v>158</v>
      </c>
      <c r="D53" s="154" t="s">
        <v>152</v>
      </c>
      <c r="E53" s="155">
        <v>4</v>
      </c>
      <c r="F53" s="155">
        <v>54.2</v>
      </c>
      <c r="G53" s="156">
        <f t="shared" si="18"/>
        <v>216.8</v>
      </c>
      <c r="O53" s="150">
        <v>2</v>
      </c>
      <c r="AA53" s="123">
        <v>12</v>
      </c>
      <c r="AB53" s="123">
        <v>0</v>
      </c>
      <c r="AC53" s="123">
        <v>40</v>
      </c>
      <c r="AZ53" s="123">
        <v>2</v>
      </c>
      <c r="BA53" s="123">
        <f t="shared" si="19"/>
        <v>0</v>
      </c>
      <c r="BB53" s="123">
        <f t="shared" si="20"/>
        <v>216.8</v>
      </c>
      <c r="BC53" s="123">
        <f t="shared" si="21"/>
        <v>0</v>
      </c>
      <c r="BD53" s="123">
        <f t="shared" si="22"/>
        <v>0</v>
      </c>
      <c r="BE53" s="123">
        <f t="shared" si="23"/>
        <v>0</v>
      </c>
      <c r="CZ53" s="123">
        <v>0</v>
      </c>
    </row>
    <row r="54" spans="1:104" x14ac:dyDescent="0.2">
      <c r="A54" s="151">
        <v>41</v>
      </c>
      <c r="B54" s="152" t="s">
        <v>159</v>
      </c>
      <c r="C54" s="153" t="s">
        <v>160</v>
      </c>
      <c r="D54" s="154" t="s">
        <v>82</v>
      </c>
      <c r="E54" s="155">
        <v>2</v>
      </c>
      <c r="F54" s="155">
        <v>101.5</v>
      </c>
      <c r="G54" s="156">
        <f t="shared" si="18"/>
        <v>203</v>
      </c>
      <c r="O54" s="150">
        <v>2</v>
      </c>
      <c r="AA54" s="123">
        <v>12</v>
      </c>
      <c r="AB54" s="123">
        <v>0</v>
      </c>
      <c r="AC54" s="123">
        <v>41</v>
      </c>
      <c r="AZ54" s="123">
        <v>2</v>
      </c>
      <c r="BA54" s="123">
        <f t="shared" si="19"/>
        <v>0</v>
      </c>
      <c r="BB54" s="123">
        <f t="shared" si="20"/>
        <v>203</v>
      </c>
      <c r="BC54" s="123">
        <f t="shared" si="21"/>
        <v>0</v>
      </c>
      <c r="BD54" s="123">
        <f t="shared" si="22"/>
        <v>0</v>
      </c>
      <c r="BE54" s="123">
        <f t="shared" si="23"/>
        <v>0</v>
      </c>
      <c r="CZ54" s="123">
        <v>0</v>
      </c>
    </row>
    <row r="55" spans="1:104" x14ac:dyDescent="0.2">
      <c r="A55" s="151">
        <v>42</v>
      </c>
      <c r="B55" s="152" t="s">
        <v>161</v>
      </c>
      <c r="C55" s="153" t="s">
        <v>162</v>
      </c>
      <c r="D55" s="154" t="s">
        <v>82</v>
      </c>
      <c r="E55" s="155">
        <v>4</v>
      </c>
      <c r="F55" s="155">
        <v>28.5</v>
      </c>
      <c r="G55" s="156">
        <f t="shared" si="18"/>
        <v>114</v>
      </c>
      <c r="O55" s="150">
        <v>2</v>
      </c>
      <c r="AA55" s="123">
        <v>12</v>
      </c>
      <c r="AB55" s="123">
        <v>0</v>
      </c>
      <c r="AC55" s="123">
        <v>42</v>
      </c>
      <c r="AZ55" s="123">
        <v>2</v>
      </c>
      <c r="BA55" s="123">
        <f t="shared" si="19"/>
        <v>0</v>
      </c>
      <c r="BB55" s="123">
        <f t="shared" si="20"/>
        <v>114</v>
      </c>
      <c r="BC55" s="123">
        <f t="shared" si="21"/>
        <v>0</v>
      </c>
      <c r="BD55" s="123">
        <f t="shared" si="22"/>
        <v>0</v>
      </c>
      <c r="BE55" s="123">
        <f t="shared" si="23"/>
        <v>0</v>
      </c>
      <c r="CZ55" s="123">
        <v>0</v>
      </c>
    </row>
    <row r="56" spans="1:104" x14ac:dyDescent="0.2">
      <c r="A56" s="151">
        <v>43</v>
      </c>
      <c r="B56" s="152" t="s">
        <v>163</v>
      </c>
      <c r="C56" s="153" t="s">
        <v>164</v>
      </c>
      <c r="D56" s="154" t="s">
        <v>87</v>
      </c>
      <c r="E56" s="155">
        <v>0.16400000000000001</v>
      </c>
      <c r="F56" s="155">
        <v>1019</v>
      </c>
      <c r="G56" s="156">
        <f t="shared" si="18"/>
        <v>167.11600000000001</v>
      </c>
      <c r="O56" s="150">
        <v>2</v>
      </c>
      <c r="AA56" s="123">
        <v>12</v>
      </c>
      <c r="AB56" s="123">
        <v>0</v>
      </c>
      <c r="AC56" s="123">
        <v>43</v>
      </c>
      <c r="AZ56" s="123">
        <v>2</v>
      </c>
      <c r="BA56" s="123">
        <f t="shared" si="19"/>
        <v>0</v>
      </c>
      <c r="BB56" s="123">
        <f t="shared" si="20"/>
        <v>167.11600000000001</v>
      </c>
      <c r="BC56" s="123">
        <f t="shared" si="21"/>
        <v>0</v>
      </c>
      <c r="BD56" s="123">
        <f t="shared" si="22"/>
        <v>0</v>
      </c>
      <c r="BE56" s="123">
        <f t="shared" si="23"/>
        <v>0</v>
      </c>
      <c r="CZ56" s="123">
        <v>0</v>
      </c>
    </row>
    <row r="57" spans="1:104" x14ac:dyDescent="0.2">
      <c r="A57" s="151">
        <v>44</v>
      </c>
      <c r="B57" s="152" t="s">
        <v>165</v>
      </c>
      <c r="C57" s="153" t="s">
        <v>166</v>
      </c>
      <c r="D57" s="154" t="s">
        <v>152</v>
      </c>
      <c r="E57" s="155">
        <v>4</v>
      </c>
      <c r="F57" s="155">
        <v>552</v>
      </c>
      <c r="G57" s="156">
        <f t="shared" si="18"/>
        <v>2208</v>
      </c>
      <c r="O57" s="150">
        <v>2</v>
      </c>
      <c r="AA57" s="123">
        <v>12</v>
      </c>
      <c r="AB57" s="123">
        <v>0</v>
      </c>
      <c r="AC57" s="123">
        <v>44</v>
      </c>
      <c r="AZ57" s="123">
        <v>2</v>
      </c>
      <c r="BA57" s="123">
        <f t="shared" si="19"/>
        <v>0</v>
      </c>
      <c r="BB57" s="123">
        <f t="shared" si="20"/>
        <v>2208</v>
      </c>
      <c r="BC57" s="123">
        <f t="shared" si="21"/>
        <v>0</v>
      </c>
      <c r="BD57" s="123">
        <f t="shared" si="22"/>
        <v>0</v>
      </c>
      <c r="BE57" s="123">
        <f t="shared" si="23"/>
        <v>0</v>
      </c>
      <c r="CZ57" s="123">
        <v>1.41E-3</v>
      </c>
    </row>
    <row r="58" spans="1:104" x14ac:dyDescent="0.2">
      <c r="A58" s="151">
        <v>45</v>
      </c>
      <c r="B58" s="152" t="s">
        <v>167</v>
      </c>
      <c r="C58" s="153" t="s">
        <v>168</v>
      </c>
      <c r="D58" s="154" t="s">
        <v>82</v>
      </c>
      <c r="E58" s="155">
        <v>1</v>
      </c>
      <c r="F58" s="155">
        <v>812</v>
      </c>
      <c r="G58" s="156">
        <f t="shared" si="18"/>
        <v>812</v>
      </c>
      <c r="O58" s="150">
        <v>2</v>
      </c>
      <c r="AA58" s="123">
        <v>12</v>
      </c>
      <c r="AB58" s="123">
        <v>1</v>
      </c>
      <c r="AC58" s="123">
        <v>45</v>
      </c>
      <c r="AZ58" s="123">
        <v>2</v>
      </c>
      <c r="BA58" s="123">
        <f t="shared" si="19"/>
        <v>0</v>
      </c>
      <c r="BB58" s="123">
        <f t="shared" si="20"/>
        <v>812</v>
      </c>
      <c r="BC58" s="123">
        <f t="shared" si="21"/>
        <v>0</v>
      </c>
      <c r="BD58" s="123">
        <f t="shared" si="22"/>
        <v>0</v>
      </c>
      <c r="BE58" s="123">
        <f t="shared" si="23"/>
        <v>0</v>
      </c>
      <c r="CZ58" s="123">
        <v>6.4999999999999997E-3</v>
      </c>
    </row>
    <row r="59" spans="1:104" x14ac:dyDescent="0.2">
      <c r="A59" s="151">
        <v>46</v>
      </c>
      <c r="B59" s="152" t="s">
        <v>169</v>
      </c>
      <c r="C59" s="153" t="s">
        <v>170</v>
      </c>
      <c r="D59" s="154" t="s">
        <v>82</v>
      </c>
      <c r="E59" s="155">
        <v>3</v>
      </c>
      <c r="F59" s="155">
        <v>1246</v>
      </c>
      <c r="G59" s="156">
        <f t="shared" si="18"/>
        <v>3738</v>
      </c>
      <c r="O59" s="150">
        <v>2</v>
      </c>
      <c r="AA59" s="123">
        <v>12</v>
      </c>
      <c r="AB59" s="123">
        <v>1</v>
      </c>
      <c r="AC59" s="123">
        <v>46</v>
      </c>
      <c r="AZ59" s="123">
        <v>2</v>
      </c>
      <c r="BA59" s="123">
        <f t="shared" si="19"/>
        <v>0</v>
      </c>
      <c r="BB59" s="123">
        <f t="shared" si="20"/>
        <v>3738</v>
      </c>
      <c r="BC59" s="123">
        <f t="shared" si="21"/>
        <v>0</v>
      </c>
      <c r="BD59" s="123">
        <f t="shared" si="22"/>
        <v>0</v>
      </c>
      <c r="BE59" s="123">
        <f t="shared" si="23"/>
        <v>0</v>
      </c>
      <c r="CZ59" s="123">
        <v>1.35E-2</v>
      </c>
    </row>
    <row r="60" spans="1:104" x14ac:dyDescent="0.2">
      <c r="A60" s="151">
        <v>47</v>
      </c>
      <c r="B60" s="152" t="s">
        <v>171</v>
      </c>
      <c r="C60" s="153" t="s">
        <v>172</v>
      </c>
      <c r="D60" s="154" t="s">
        <v>152</v>
      </c>
      <c r="E60" s="155">
        <v>1</v>
      </c>
      <c r="F60" s="155">
        <v>1478</v>
      </c>
      <c r="G60" s="156">
        <f t="shared" si="18"/>
        <v>1478</v>
      </c>
      <c r="O60" s="150">
        <v>2</v>
      </c>
      <c r="AA60" s="123">
        <v>12</v>
      </c>
      <c r="AB60" s="123">
        <v>0</v>
      </c>
      <c r="AC60" s="123">
        <v>47</v>
      </c>
      <c r="AZ60" s="123">
        <v>2</v>
      </c>
      <c r="BA60" s="123">
        <f t="shared" si="19"/>
        <v>0</v>
      </c>
      <c r="BB60" s="123">
        <f t="shared" si="20"/>
        <v>1478</v>
      </c>
      <c r="BC60" s="123">
        <f t="shared" si="21"/>
        <v>0</v>
      </c>
      <c r="BD60" s="123">
        <f t="shared" si="22"/>
        <v>0</v>
      </c>
      <c r="BE60" s="123">
        <f t="shared" si="23"/>
        <v>0</v>
      </c>
      <c r="CZ60" s="123">
        <v>3.7499999999999999E-3</v>
      </c>
    </row>
    <row r="61" spans="1:104" x14ac:dyDescent="0.2">
      <c r="A61" s="151">
        <v>48</v>
      </c>
      <c r="B61" s="152" t="s">
        <v>173</v>
      </c>
      <c r="C61" s="153" t="s">
        <v>174</v>
      </c>
      <c r="D61" s="154" t="s">
        <v>82</v>
      </c>
      <c r="E61" s="155">
        <v>1</v>
      </c>
      <c r="F61" s="155">
        <v>2345</v>
      </c>
      <c r="G61" s="156">
        <f t="shared" si="18"/>
        <v>2345</v>
      </c>
      <c r="O61" s="150">
        <v>2</v>
      </c>
      <c r="AA61" s="123">
        <v>12</v>
      </c>
      <c r="AB61" s="123">
        <v>1</v>
      </c>
      <c r="AC61" s="123">
        <v>48</v>
      </c>
      <c r="AZ61" s="123">
        <v>2</v>
      </c>
      <c r="BA61" s="123">
        <f t="shared" si="19"/>
        <v>0</v>
      </c>
      <c r="BB61" s="123">
        <f t="shared" si="20"/>
        <v>2345</v>
      </c>
      <c r="BC61" s="123">
        <f t="shared" si="21"/>
        <v>0</v>
      </c>
      <c r="BD61" s="123">
        <f t="shared" si="22"/>
        <v>0</v>
      </c>
      <c r="BE61" s="123">
        <f t="shared" si="23"/>
        <v>0</v>
      </c>
      <c r="CZ61" s="123">
        <v>8.9999999999999993E-3</v>
      </c>
    </row>
    <row r="62" spans="1:104" x14ac:dyDescent="0.2">
      <c r="A62" s="151">
        <v>49</v>
      </c>
      <c r="B62" s="152" t="s">
        <v>175</v>
      </c>
      <c r="C62" s="153" t="s">
        <v>176</v>
      </c>
      <c r="D62" s="154" t="s">
        <v>82</v>
      </c>
      <c r="E62" s="155">
        <v>1</v>
      </c>
      <c r="F62" s="155">
        <v>3745</v>
      </c>
      <c r="G62" s="156">
        <f t="shared" si="18"/>
        <v>3745</v>
      </c>
      <c r="O62" s="150">
        <v>2</v>
      </c>
      <c r="AA62" s="123">
        <v>12</v>
      </c>
      <c r="AB62" s="123">
        <v>1</v>
      </c>
      <c r="AC62" s="123">
        <v>49</v>
      </c>
      <c r="AZ62" s="123">
        <v>2</v>
      </c>
      <c r="BA62" s="123">
        <f t="shared" si="19"/>
        <v>0</v>
      </c>
      <c r="BB62" s="123">
        <f t="shared" si="20"/>
        <v>3745</v>
      </c>
      <c r="BC62" s="123">
        <f t="shared" si="21"/>
        <v>0</v>
      </c>
      <c r="BD62" s="123">
        <f t="shared" si="22"/>
        <v>0</v>
      </c>
      <c r="BE62" s="123">
        <f t="shared" si="23"/>
        <v>0</v>
      </c>
      <c r="CZ62" s="123">
        <v>7.0000000000000001E-3</v>
      </c>
    </row>
    <row r="63" spans="1:104" x14ac:dyDescent="0.2">
      <c r="A63" s="151">
        <v>50</v>
      </c>
      <c r="B63" s="152" t="s">
        <v>177</v>
      </c>
      <c r="C63" s="153" t="s">
        <v>178</v>
      </c>
      <c r="D63" s="154" t="s">
        <v>152</v>
      </c>
      <c r="E63" s="155">
        <v>2</v>
      </c>
      <c r="F63" s="155">
        <v>541</v>
      </c>
      <c r="G63" s="156">
        <f t="shared" si="18"/>
        <v>1082</v>
      </c>
      <c r="O63" s="150">
        <v>2</v>
      </c>
      <c r="AA63" s="123">
        <v>12</v>
      </c>
      <c r="AB63" s="123">
        <v>0</v>
      </c>
      <c r="AC63" s="123">
        <v>50</v>
      </c>
      <c r="AZ63" s="123">
        <v>2</v>
      </c>
      <c r="BA63" s="123">
        <f t="shared" si="19"/>
        <v>0</v>
      </c>
      <c r="BB63" s="123">
        <f t="shared" si="20"/>
        <v>1082</v>
      </c>
      <c r="BC63" s="123">
        <f t="shared" si="21"/>
        <v>0</v>
      </c>
      <c r="BD63" s="123">
        <f t="shared" si="22"/>
        <v>0</v>
      </c>
      <c r="BE63" s="123">
        <f t="shared" si="23"/>
        <v>0</v>
      </c>
      <c r="CZ63" s="123">
        <v>8.8999999999999995E-4</v>
      </c>
    </row>
    <row r="64" spans="1:104" x14ac:dyDescent="0.2">
      <c r="A64" s="151">
        <v>51</v>
      </c>
      <c r="B64" s="152" t="s">
        <v>179</v>
      </c>
      <c r="C64" s="153" t="s">
        <v>180</v>
      </c>
      <c r="D64" s="154" t="s">
        <v>82</v>
      </c>
      <c r="E64" s="155">
        <v>2</v>
      </c>
      <c r="F64" s="155">
        <v>4090</v>
      </c>
      <c r="G64" s="156">
        <f t="shared" si="18"/>
        <v>8180</v>
      </c>
      <c r="O64" s="150">
        <v>2</v>
      </c>
      <c r="AA64" s="123">
        <v>12</v>
      </c>
      <c r="AB64" s="123">
        <v>1</v>
      </c>
      <c r="AC64" s="123">
        <v>51</v>
      </c>
      <c r="AZ64" s="123">
        <v>2</v>
      </c>
      <c r="BA64" s="123">
        <f t="shared" si="19"/>
        <v>0</v>
      </c>
      <c r="BB64" s="123">
        <f t="shared" si="20"/>
        <v>8180</v>
      </c>
      <c r="BC64" s="123">
        <f t="shared" si="21"/>
        <v>0</v>
      </c>
      <c r="BD64" s="123">
        <f t="shared" si="22"/>
        <v>0</v>
      </c>
      <c r="BE64" s="123">
        <f t="shared" si="23"/>
        <v>0</v>
      </c>
      <c r="CZ64" s="123">
        <v>1.9E-2</v>
      </c>
    </row>
    <row r="65" spans="1:104" x14ac:dyDescent="0.2">
      <c r="A65" s="151">
        <v>52</v>
      </c>
      <c r="B65" s="152" t="s">
        <v>181</v>
      </c>
      <c r="C65" s="153" t="s">
        <v>182</v>
      </c>
      <c r="D65" s="154" t="s">
        <v>152</v>
      </c>
      <c r="E65" s="155">
        <v>2</v>
      </c>
      <c r="F65" s="155">
        <v>685</v>
      </c>
      <c r="G65" s="156">
        <f t="shared" si="18"/>
        <v>1370</v>
      </c>
      <c r="O65" s="150">
        <v>2</v>
      </c>
      <c r="AA65" s="123">
        <v>12</v>
      </c>
      <c r="AB65" s="123">
        <v>0</v>
      </c>
      <c r="AC65" s="123">
        <v>52</v>
      </c>
      <c r="AZ65" s="123">
        <v>2</v>
      </c>
      <c r="BA65" s="123">
        <f t="shared" si="19"/>
        <v>0</v>
      </c>
      <c r="BB65" s="123">
        <f t="shared" si="20"/>
        <v>1370</v>
      </c>
      <c r="BC65" s="123">
        <f t="shared" si="21"/>
        <v>0</v>
      </c>
      <c r="BD65" s="123">
        <f t="shared" si="22"/>
        <v>0</v>
      </c>
      <c r="BE65" s="123">
        <f t="shared" si="23"/>
        <v>0</v>
      </c>
      <c r="CZ65" s="123">
        <v>0</v>
      </c>
    </row>
    <row r="66" spans="1:104" x14ac:dyDescent="0.2">
      <c r="A66" s="151">
        <v>53</v>
      </c>
      <c r="B66" s="152" t="s">
        <v>183</v>
      </c>
      <c r="C66" s="153" t="s">
        <v>184</v>
      </c>
      <c r="D66" s="154" t="s">
        <v>82</v>
      </c>
      <c r="E66" s="155">
        <v>2</v>
      </c>
      <c r="F66" s="155">
        <v>5665</v>
      </c>
      <c r="G66" s="156">
        <f t="shared" si="18"/>
        <v>11330</v>
      </c>
      <c r="O66" s="150">
        <v>2</v>
      </c>
      <c r="AA66" s="123">
        <v>12</v>
      </c>
      <c r="AB66" s="123">
        <v>1</v>
      </c>
      <c r="AC66" s="123">
        <v>53</v>
      </c>
      <c r="AZ66" s="123">
        <v>2</v>
      </c>
      <c r="BA66" s="123">
        <f t="shared" si="19"/>
        <v>0</v>
      </c>
      <c r="BB66" s="123">
        <f t="shared" si="20"/>
        <v>11330</v>
      </c>
      <c r="BC66" s="123">
        <f t="shared" si="21"/>
        <v>0</v>
      </c>
      <c r="BD66" s="123">
        <f t="shared" si="22"/>
        <v>0</v>
      </c>
      <c r="BE66" s="123">
        <f t="shared" si="23"/>
        <v>0</v>
      </c>
      <c r="CZ66" s="123">
        <v>7.0000000000000001E-3</v>
      </c>
    </row>
    <row r="67" spans="1:104" x14ac:dyDescent="0.2">
      <c r="A67" s="151">
        <v>54</v>
      </c>
      <c r="B67" s="152" t="s">
        <v>185</v>
      </c>
      <c r="C67" s="153" t="s">
        <v>186</v>
      </c>
      <c r="D67" s="154" t="s">
        <v>152</v>
      </c>
      <c r="E67" s="155">
        <v>11</v>
      </c>
      <c r="F67" s="155">
        <v>173</v>
      </c>
      <c r="G67" s="156">
        <f t="shared" si="18"/>
        <v>1903</v>
      </c>
      <c r="O67" s="150">
        <v>2</v>
      </c>
      <c r="AA67" s="123">
        <v>12</v>
      </c>
      <c r="AB67" s="123">
        <v>0</v>
      </c>
      <c r="AC67" s="123">
        <v>54</v>
      </c>
      <c r="AZ67" s="123">
        <v>2</v>
      </c>
      <c r="BA67" s="123">
        <f t="shared" si="19"/>
        <v>0</v>
      </c>
      <c r="BB67" s="123">
        <f t="shared" si="20"/>
        <v>1903</v>
      </c>
      <c r="BC67" s="123">
        <f t="shared" si="21"/>
        <v>0</v>
      </c>
      <c r="BD67" s="123">
        <f t="shared" si="22"/>
        <v>0</v>
      </c>
      <c r="BE67" s="123">
        <f t="shared" si="23"/>
        <v>0</v>
      </c>
      <c r="CZ67" s="123">
        <v>1.7000000000000001E-4</v>
      </c>
    </row>
    <row r="68" spans="1:104" ht="22.5" x14ac:dyDescent="0.2">
      <c r="A68" s="151">
        <v>55</v>
      </c>
      <c r="B68" s="152" t="s">
        <v>187</v>
      </c>
      <c r="C68" s="153" t="s">
        <v>188</v>
      </c>
      <c r="D68" s="154" t="s">
        <v>82</v>
      </c>
      <c r="E68" s="155">
        <v>2</v>
      </c>
      <c r="F68" s="155">
        <v>1758</v>
      </c>
      <c r="G68" s="156">
        <f t="shared" si="18"/>
        <v>3516</v>
      </c>
      <c r="O68" s="150">
        <v>2</v>
      </c>
      <c r="AA68" s="123">
        <v>12</v>
      </c>
      <c r="AB68" s="123">
        <v>0</v>
      </c>
      <c r="AC68" s="123">
        <v>55</v>
      </c>
      <c r="AZ68" s="123">
        <v>2</v>
      </c>
      <c r="BA68" s="123">
        <f t="shared" si="19"/>
        <v>0</v>
      </c>
      <c r="BB68" s="123">
        <f t="shared" si="20"/>
        <v>3516</v>
      </c>
      <c r="BC68" s="123">
        <f t="shared" si="21"/>
        <v>0</v>
      </c>
      <c r="BD68" s="123">
        <f t="shared" si="22"/>
        <v>0</v>
      </c>
      <c r="BE68" s="123">
        <f t="shared" si="23"/>
        <v>0</v>
      </c>
      <c r="CZ68" s="123">
        <v>1.5200000000000001E-3</v>
      </c>
    </row>
    <row r="69" spans="1:104" ht="22.5" x14ac:dyDescent="0.2">
      <c r="A69" s="151">
        <v>56</v>
      </c>
      <c r="B69" s="152" t="s">
        <v>189</v>
      </c>
      <c r="C69" s="153" t="s">
        <v>190</v>
      </c>
      <c r="D69" s="154" t="s">
        <v>82</v>
      </c>
      <c r="E69" s="155">
        <v>4</v>
      </c>
      <c r="F69" s="155">
        <v>1921</v>
      </c>
      <c r="G69" s="156">
        <f t="shared" si="18"/>
        <v>7684</v>
      </c>
      <c r="O69" s="150">
        <v>2</v>
      </c>
      <c r="AA69" s="123">
        <v>12</v>
      </c>
      <c r="AB69" s="123">
        <v>0</v>
      </c>
      <c r="AC69" s="123">
        <v>56</v>
      </c>
      <c r="AZ69" s="123">
        <v>2</v>
      </c>
      <c r="BA69" s="123">
        <f t="shared" si="19"/>
        <v>0</v>
      </c>
      <c r="BB69" s="123">
        <f t="shared" si="20"/>
        <v>7684</v>
      </c>
      <c r="BC69" s="123">
        <f t="shared" si="21"/>
        <v>0</v>
      </c>
      <c r="BD69" s="123">
        <f t="shared" si="22"/>
        <v>0</v>
      </c>
      <c r="BE69" s="123">
        <f t="shared" si="23"/>
        <v>0</v>
      </c>
      <c r="CZ69" s="123">
        <v>8.4999999999999995E-4</v>
      </c>
    </row>
    <row r="70" spans="1:104" x14ac:dyDescent="0.2">
      <c r="A70" s="151">
        <v>57</v>
      </c>
      <c r="B70" s="152" t="s">
        <v>191</v>
      </c>
      <c r="C70" s="153" t="s">
        <v>192</v>
      </c>
      <c r="D70" s="154" t="s">
        <v>87</v>
      </c>
      <c r="E70" s="155">
        <v>0.16400000000000001</v>
      </c>
      <c r="F70" s="155">
        <v>492.5</v>
      </c>
      <c r="G70" s="156">
        <f t="shared" si="18"/>
        <v>80.77000000000001</v>
      </c>
      <c r="O70" s="150">
        <v>2</v>
      </c>
      <c r="AA70" s="123">
        <v>12</v>
      </c>
      <c r="AB70" s="123">
        <v>0</v>
      </c>
      <c r="AC70" s="123">
        <v>57</v>
      </c>
      <c r="AZ70" s="123">
        <v>2</v>
      </c>
      <c r="BA70" s="123">
        <f t="shared" si="19"/>
        <v>0</v>
      </c>
      <c r="BB70" s="123">
        <f t="shared" si="20"/>
        <v>80.77000000000001</v>
      </c>
      <c r="BC70" s="123">
        <f t="shared" si="21"/>
        <v>0</v>
      </c>
      <c r="BD70" s="123">
        <f t="shared" si="22"/>
        <v>0</v>
      </c>
      <c r="BE70" s="123">
        <f t="shared" si="23"/>
        <v>0</v>
      </c>
      <c r="CZ70" s="123">
        <v>0</v>
      </c>
    </row>
    <row r="71" spans="1:104" x14ac:dyDescent="0.2">
      <c r="A71" s="157"/>
      <c r="B71" s="158" t="s">
        <v>66</v>
      </c>
      <c r="C71" s="159" t="str">
        <f>CONCATENATE(B49," ",C49)</f>
        <v>725 Zařizovací předměty</v>
      </c>
      <c r="D71" s="157"/>
      <c r="E71" s="160"/>
      <c r="F71" s="160"/>
      <c r="G71" s="161">
        <f>SUM(G49:G70)</f>
        <v>51050.286</v>
      </c>
      <c r="O71" s="150">
        <v>4</v>
      </c>
      <c r="BA71" s="162">
        <f>SUM(BA49:BA70)</f>
        <v>0</v>
      </c>
      <c r="BB71" s="162">
        <f>SUM(BB49:BB70)</f>
        <v>51050.286</v>
      </c>
      <c r="BC71" s="162">
        <f>SUM(BC49:BC70)</f>
        <v>0</v>
      </c>
      <c r="BD71" s="162">
        <f>SUM(BD49:BD70)</f>
        <v>0</v>
      </c>
      <c r="BE71" s="162">
        <f>SUM(BE49:BE70)</f>
        <v>0</v>
      </c>
    </row>
    <row r="72" spans="1:104" x14ac:dyDescent="0.2">
      <c r="A72" s="124"/>
      <c r="B72" s="124"/>
      <c r="C72" s="124"/>
      <c r="D72" s="124"/>
      <c r="E72" s="124"/>
      <c r="F72" s="124"/>
      <c r="G72" s="124"/>
    </row>
    <row r="73" spans="1:104" x14ac:dyDescent="0.2">
      <c r="E73" s="123"/>
    </row>
    <row r="74" spans="1:104" x14ac:dyDescent="0.2">
      <c r="E74" s="123"/>
    </row>
    <row r="75" spans="1:104" x14ac:dyDescent="0.2">
      <c r="E75" s="123"/>
    </row>
    <row r="76" spans="1:104" x14ac:dyDescent="0.2">
      <c r="E76" s="123"/>
    </row>
    <row r="77" spans="1:104" x14ac:dyDescent="0.2">
      <c r="E77" s="123"/>
    </row>
    <row r="78" spans="1:104" x14ac:dyDescent="0.2">
      <c r="E78" s="123"/>
    </row>
    <row r="79" spans="1:104" x14ac:dyDescent="0.2">
      <c r="E79" s="123"/>
    </row>
    <row r="80" spans="1:104" x14ac:dyDescent="0.2">
      <c r="E80" s="123"/>
    </row>
    <row r="81" spans="1:7" x14ac:dyDescent="0.2">
      <c r="E81" s="123"/>
    </row>
    <row r="82" spans="1:7" x14ac:dyDescent="0.2">
      <c r="E82" s="123"/>
    </row>
    <row r="83" spans="1:7" x14ac:dyDescent="0.2">
      <c r="E83" s="123"/>
    </row>
    <row r="84" spans="1:7" x14ac:dyDescent="0.2">
      <c r="E84" s="123"/>
    </row>
    <row r="85" spans="1:7" x14ac:dyDescent="0.2">
      <c r="E85" s="123"/>
    </row>
    <row r="86" spans="1:7" x14ac:dyDescent="0.2">
      <c r="E86" s="123"/>
    </row>
    <row r="87" spans="1:7" x14ac:dyDescent="0.2">
      <c r="E87" s="123"/>
    </row>
    <row r="88" spans="1:7" x14ac:dyDescent="0.2">
      <c r="E88" s="123"/>
    </row>
    <row r="89" spans="1:7" x14ac:dyDescent="0.2">
      <c r="E89" s="123"/>
    </row>
    <row r="90" spans="1:7" x14ac:dyDescent="0.2">
      <c r="E90" s="123"/>
    </row>
    <row r="91" spans="1:7" x14ac:dyDescent="0.2">
      <c r="E91" s="123"/>
    </row>
    <row r="92" spans="1:7" x14ac:dyDescent="0.2">
      <c r="E92" s="123"/>
    </row>
    <row r="93" spans="1:7" x14ac:dyDescent="0.2">
      <c r="E93" s="123"/>
    </row>
    <row r="94" spans="1:7" x14ac:dyDescent="0.2">
      <c r="E94" s="123"/>
    </row>
    <row r="95" spans="1:7" x14ac:dyDescent="0.2">
      <c r="A95" s="163"/>
      <c r="B95" s="163"/>
      <c r="C95" s="163"/>
      <c r="D95" s="163"/>
      <c r="E95" s="163"/>
      <c r="F95" s="163"/>
      <c r="G95" s="163"/>
    </row>
    <row r="96" spans="1:7" x14ac:dyDescent="0.2">
      <c r="A96" s="163"/>
      <c r="B96" s="163"/>
      <c r="C96" s="163"/>
      <c r="D96" s="163"/>
      <c r="E96" s="163"/>
      <c r="F96" s="163"/>
      <c r="G96" s="163"/>
    </row>
    <row r="97" spans="1:7" x14ac:dyDescent="0.2">
      <c r="A97" s="163"/>
      <c r="B97" s="163"/>
      <c r="C97" s="163"/>
      <c r="D97" s="163"/>
      <c r="E97" s="163"/>
      <c r="F97" s="163"/>
      <c r="G97" s="163"/>
    </row>
    <row r="98" spans="1:7" x14ac:dyDescent="0.2">
      <c r="A98" s="163"/>
      <c r="B98" s="163"/>
      <c r="C98" s="163"/>
      <c r="D98" s="163"/>
      <c r="E98" s="163"/>
      <c r="F98" s="163"/>
      <c r="G98" s="163"/>
    </row>
    <row r="99" spans="1:7" x14ac:dyDescent="0.2">
      <c r="E99" s="123"/>
    </row>
    <row r="100" spans="1:7" x14ac:dyDescent="0.2">
      <c r="E100" s="123"/>
    </row>
    <row r="101" spans="1:7" x14ac:dyDescent="0.2">
      <c r="E101" s="123"/>
    </row>
    <row r="102" spans="1:7" x14ac:dyDescent="0.2">
      <c r="E102" s="123"/>
    </row>
    <row r="103" spans="1:7" x14ac:dyDescent="0.2">
      <c r="E103" s="123"/>
    </row>
    <row r="104" spans="1:7" x14ac:dyDescent="0.2">
      <c r="E104" s="123"/>
    </row>
    <row r="105" spans="1:7" x14ac:dyDescent="0.2">
      <c r="E105" s="123"/>
    </row>
    <row r="106" spans="1:7" x14ac:dyDescent="0.2">
      <c r="E106" s="123"/>
    </row>
    <row r="107" spans="1:7" x14ac:dyDescent="0.2">
      <c r="E107" s="123"/>
    </row>
    <row r="108" spans="1:7" x14ac:dyDescent="0.2">
      <c r="E108" s="123"/>
    </row>
    <row r="109" spans="1:7" x14ac:dyDescent="0.2">
      <c r="E109" s="123"/>
    </row>
    <row r="110" spans="1:7" x14ac:dyDescent="0.2">
      <c r="E110" s="123"/>
    </row>
    <row r="111" spans="1:7" x14ac:dyDescent="0.2">
      <c r="E111" s="123"/>
    </row>
    <row r="112" spans="1:7" x14ac:dyDescent="0.2">
      <c r="E112" s="123"/>
    </row>
    <row r="113" spans="5:5" x14ac:dyDescent="0.2">
      <c r="E113" s="123"/>
    </row>
    <row r="114" spans="5:5" x14ac:dyDescent="0.2">
      <c r="E114" s="123"/>
    </row>
    <row r="115" spans="5:5" x14ac:dyDescent="0.2">
      <c r="E115" s="123"/>
    </row>
    <row r="116" spans="5:5" x14ac:dyDescent="0.2">
      <c r="E116" s="123"/>
    </row>
    <row r="117" spans="5:5" x14ac:dyDescent="0.2">
      <c r="E117" s="123"/>
    </row>
    <row r="118" spans="5:5" x14ac:dyDescent="0.2">
      <c r="E118" s="123"/>
    </row>
    <row r="119" spans="5:5" x14ac:dyDescent="0.2">
      <c r="E119" s="123"/>
    </row>
    <row r="120" spans="5:5" x14ac:dyDescent="0.2">
      <c r="E120" s="123"/>
    </row>
    <row r="121" spans="5:5" x14ac:dyDescent="0.2">
      <c r="E121" s="123"/>
    </row>
    <row r="122" spans="5:5" x14ac:dyDescent="0.2">
      <c r="E122" s="123"/>
    </row>
    <row r="123" spans="5:5" x14ac:dyDescent="0.2">
      <c r="E123" s="123"/>
    </row>
    <row r="124" spans="5:5" x14ac:dyDescent="0.2">
      <c r="E124" s="123"/>
    </row>
    <row r="125" spans="5:5" x14ac:dyDescent="0.2">
      <c r="E125" s="123"/>
    </row>
    <row r="126" spans="5:5" x14ac:dyDescent="0.2">
      <c r="E126" s="123"/>
    </row>
    <row r="127" spans="5:5" x14ac:dyDescent="0.2">
      <c r="E127" s="123"/>
    </row>
    <row r="128" spans="5:5" x14ac:dyDescent="0.2">
      <c r="E128" s="123"/>
    </row>
    <row r="129" spans="1:7" x14ac:dyDescent="0.2">
      <c r="E129" s="123"/>
    </row>
    <row r="130" spans="1:7" x14ac:dyDescent="0.2">
      <c r="A130" s="164"/>
      <c r="B130" s="164"/>
    </row>
    <row r="131" spans="1:7" x14ac:dyDescent="0.2">
      <c r="A131" s="163"/>
      <c r="B131" s="163"/>
      <c r="C131" s="166"/>
      <c r="D131" s="166"/>
      <c r="E131" s="167"/>
      <c r="F131" s="166"/>
      <c r="G131" s="168"/>
    </row>
    <row r="132" spans="1:7" x14ac:dyDescent="0.2">
      <c r="A132" s="169"/>
      <c r="B132" s="169"/>
      <c r="C132" s="163"/>
      <c r="D132" s="163"/>
      <c r="E132" s="170"/>
      <c r="F132" s="163"/>
      <c r="G132" s="163"/>
    </row>
    <row r="133" spans="1:7" x14ac:dyDescent="0.2">
      <c r="A133" s="163"/>
      <c r="B133" s="163"/>
      <c r="C133" s="163"/>
      <c r="D133" s="163"/>
      <c r="E133" s="170"/>
      <c r="F133" s="163"/>
      <c r="G133" s="163"/>
    </row>
    <row r="134" spans="1:7" x14ac:dyDescent="0.2">
      <c r="A134" s="163"/>
      <c r="B134" s="163"/>
      <c r="C134" s="163"/>
      <c r="D134" s="163"/>
      <c r="E134" s="170"/>
      <c r="F134" s="163"/>
      <c r="G134" s="163"/>
    </row>
    <row r="135" spans="1:7" x14ac:dyDescent="0.2">
      <c r="A135" s="163"/>
      <c r="B135" s="163"/>
      <c r="C135" s="163"/>
      <c r="D135" s="163"/>
      <c r="E135" s="170"/>
      <c r="F135" s="163"/>
      <c r="G135" s="163"/>
    </row>
    <row r="136" spans="1:7" x14ac:dyDescent="0.2">
      <c r="A136" s="163"/>
      <c r="B136" s="163"/>
      <c r="C136" s="163"/>
      <c r="D136" s="163"/>
      <c r="E136" s="170"/>
      <c r="F136" s="163"/>
      <c r="G136" s="163"/>
    </row>
    <row r="137" spans="1:7" x14ac:dyDescent="0.2">
      <c r="A137" s="163"/>
      <c r="B137" s="163"/>
      <c r="C137" s="163"/>
      <c r="D137" s="163"/>
      <c r="E137" s="170"/>
      <c r="F137" s="163"/>
      <c r="G137" s="163"/>
    </row>
    <row r="138" spans="1:7" x14ac:dyDescent="0.2">
      <c r="A138" s="163"/>
      <c r="B138" s="163"/>
      <c r="C138" s="163"/>
      <c r="D138" s="163"/>
      <c r="E138" s="170"/>
      <c r="F138" s="163"/>
      <c r="G138" s="163"/>
    </row>
    <row r="139" spans="1:7" x14ac:dyDescent="0.2">
      <c r="A139" s="163"/>
      <c r="B139" s="163"/>
      <c r="C139" s="163"/>
      <c r="D139" s="163"/>
      <c r="E139" s="170"/>
      <c r="F139" s="163"/>
      <c r="G139" s="163"/>
    </row>
    <row r="140" spans="1:7" x14ac:dyDescent="0.2">
      <c r="A140" s="163"/>
      <c r="B140" s="163"/>
      <c r="C140" s="163"/>
      <c r="D140" s="163"/>
      <c r="E140" s="170"/>
      <c r="F140" s="163"/>
      <c r="G140" s="163"/>
    </row>
    <row r="141" spans="1:7" x14ac:dyDescent="0.2">
      <c r="A141" s="163"/>
      <c r="B141" s="163"/>
      <c r="C141" s="163"/>
      <c r="D141" s="163"/>
      <c r="E141" s="170"/>
      <c r="F141" s="163"/>
      <c r="G141" s="163"/>
    </row>
    <row r="142" spans="1:7" x14ac:dyDescent="0.2">
      <c r="A142" s="163"/>
      <c r="B142" s="163"/>
      <c r="C142" s="163"/>
      <c r="D142" s="163"/>
      <c r="E142" s="170"/>
      <c r="F142" s="163"/>
      <c r="G142" s="163"/>
    </row>
    <row r="143" spans="1:7" x14ac:dyDescent="0.2">
      <c r="A143" s="163"/>
      <c r="B143" s="163"/>
      <c r="C143" s="163"/>
      <c r="D143" s="163"/>
      <c r="E143" s="170"/>
      <c r="F143" s="163"/>
      <c r="G143" s="163"/>
    </row>
    <row r="144" spans="1:7" x14ac:dyDescent="0.2">
      <c r="A144" s="163"/>
      <c r="B144" s="163"/>
      <c r="C144" s="163"/>
      <c r="D144" s="163"/>
      <c r="E144" s="170"/>
      <c r="F144" s="163"/>
      <c r="G144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rozpocet</cp:lastModifiedBy>
  <dcterms:created xsi:type="dcterms:W3CDTF">2016-12-02T13:38:31Z</dcterms:created>
  <dcterms:modified xsi:type="dcterms:W3CDTF">2016-12-16T10:50:35Z</dcterms:modified>
</cp:coreProperties>
</file>