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/>
  <mc:AlternateContent xmlns:mc="http://schemas.openxmlformats.org/markup-compatibility/2006">
    <mc:Choice Requires="x15">
      <x15ac:absPath xmlns:x15ac="http://schemas.microsoft.com/office/spreadsheetml/2010/11/ac" url="C:\CloudStation\PROJEKCE\ZAKÁZKY\2016\2016-24_Laboratoře_HOK\EL_KOŽNÍ\"/>
    </mc:Choice>
  </mc:AlternateContent>
  <bookViews>
    <workbookView xWindow="0" yWindow="0" windowWidth="24885" windowHeight="13200"/>
  </bookViews>
  <sheets>
    <sheet name="Rekapitulace stavby" sheetId="1" r:id="rId1"/>
    <sheet name="01 - Silnoproudá elektrot..." sheetId="2" r:id="rId2"/>
    <sheet name="02 - Slaboproudá elektrot..." sheetId="3" r:id="rId3"/>
    <sheet name="Pokyny pro vyplnění" sheetId="4" r:id="rId4"/>
  </sheets>
  <definedNames>
    <definedName name="_xlnm._FilterDatabase" localSheetId="1" hidden="1">'01 - Silnoproudá elektrot...'!$C$92:$K$92</definedName>
    <definedName name="_xlnm._FilterDatabase" localSheetId="2" hidden="1">'02 - Slaboproudá elektrot...'!$C$86:$K$86</definedName>
    <definedName name="_xlnm.Print_Titles" localSheetId="1">'01 - Silnoproudá elektrot...'!$92:$92</definedName>
    <definedName name="_xlnm.Print_Titles" localSheetId="2">'02 - Slaboproudá elektrot...'!$86:$86</definedName>
    <definedName name="_xlnm.Print_Titles" localSheetId="0">'Rekapitulace stavby'!$49:$49</definedName>
    <definedName name="_xlnm.Print_Area" localSheetId="1">'01 - Silnoproudá elektrot...'!$C$4:$J$38,'01 - Silnoproudá elektrot...'!$C$44:$J$72,'01 - Silnoproudá elektrot...'!$C$78:$K$313</definedName>
    <definedName name="_xlnm.Print_Area" localSheetId="2">'02 - Slaboproudá elektrot...'!$C$4:$J$38,'02 - Slaboproudá elektrot...'!$C$44:$J$66,'02 - Slaboproudá elektrot...'!$C$72:$K$138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stavby'!$C$39:$AQ$55</definedName>
  </definedNames>
  <calcPr calcId="162913"/>
</workbook>
</file>

<file path=xl/calcChain.xml><?xml version="1.0" encoding="utf-8"?>
<calcChain xmlns="http://schemas.openxmlformats.org/spreadsheetml/2006/main">
  <c r="AY54" i="1" l="1"/>
  <c r="AX54" i="1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BE136" i="3"/>
  <c r="T136" i="3"/>
  <c r="R136" i="3"/>
  <c r="P136" i="3"/>
  <c r="BK136" i="3"/>
  <c r="J136" i="3"/>
  <c r="BI135" i="3"/>
  <c r="BH135" i="3"/>
  <c r="BG135" i="3"/>
  <c r="BF135" i="3"/>
  <c r="BE135" i="3"/>
  <c r="T135" i="3"/>
  <c r="R135" i="3"/>
  <c r="P135" i="3"/>
  <c r="BK135" i="3"/>
  <c r="J135" i="3"/>
  <c r="BI134" i="3"/>
  <c r="BH134" i="3"/>
  <c r="BG134" i="3"/>
  <c r="BF134" i="3"/>
  <c r="BE134" i="3"/>
  <c r="T134" i="3"/>
  <c r="T133" i="3" s="1"/>
  <c r="R134" i="3"/>
  <c r="R133" i="3" s="1"/>
  <c r="P134" i="3"/>
  <c r="P133" i="3" s="1"/>
  <c r="BK134" i="3"/>
  <c r="BK133" i="3" s="1"/>
  <c r="J133" i="3" s="1"/>
  <c r="J65" i="3" s="1"/>
  <c r="J134" i="3"/>
  <c r="BI129" i="3"/>
  <c r="BH129" i="3"/>
  <c r="BG129" i="3"/>
  <c r="BF129" i="3"/>
  <c r="BE129" i="3"/>
  <c r="T129" i="3"/>
  <c r="R129" i="3"/>
  <c r="P129" i="3"/>
  <c r="BK129" i="3"/>
  <c r="J129" i="3"/>
  <c r="BI128" i="3"/>
  <c r="BH128" i="3"/>
  <c r="BG128" i="3"/>
  <c r="BF128" i="3"/>
  <c r="T128" i="3"/>
  <c r="R128" i="3"/>
  <c r="P128" i="3"/>
  <c r="BK128" i="3"/>
  <c r="J128" i="3"/>
  <c r="BE128" i="3" s="1"/>
  <c r="BI124" i="3"/>
  <c r="BH124" i="3"/>
  <c r="BG124" i="3"/>
  <c r="BF124" i="3"/>
  <c r="BE124" i="3"/>
  <c r="T124" i="3"/>
  <c r="R124" i="3"/>
  <c r="P124" i="3"/>
  <c r="BK124" i="3"/>
  <c r="J124" i="3"/>
  <c r="BI120" i="3"/>
  <c r="BH120" i="3"/>
  <c r="BG120" i="3"/>
  <c r="BF120" i="3"/>
  <c r="T120" i="3"/>
  <c r="R120" i="3"/>
  <c r="P120" i="3"/>
  <c r="BK120" i="3"/>
  <c r="J120" i="3"/>
  <c r="BE120" i="3" s="1"/>
  <c r="BI119" i="3"/>
  <c r="BH119" i="3"/>
  <c r="BG119" i="3"/>
  <c r="BF119" i="3"/>
  <c r="BE119" i="3"/>
  <c r="T119" i="3"/>
  <c r="R119" i="3"/>
  <c r="P119" i="3"/>
  <c r="BK119" i="3"/>
  <c r="J119" i="3"/>
  <c r="BI116" i="3"/>
  <c r="BH116" i="3"/>
  <c r="BG116" i="3"/>
  <c r="BF116" i="3"/>
  <c r="T116" i="3"/>
  <c r="R116" i="3"/>
  <c r="P116" i="3"/>
  <c r="BK116" i="3"/>
  <c r="J116" i="3"/>
  <c r="BE116" i="3" s="1"/>
  <c r="BI115" i="3"/>
  <c r="BH115" i="3"/>
  <c r="BG115" i="3"/>
  <c r="BF115" i="3"/>
  <c r="BE115" i="3"/>
  <c r="T115" i="3"/>
  <c r="R115" i="3"/>
  <c r="P115" i="3"/>
  <c r="BK115" i="3"/>
  <c r="J115" i="3"/>
  <c r="BI111" i="3"/>
  <c r="BH111" i="3"/>
  <c r="BG111" i="3"/>
  <c r="BF111" i="3"/>
  <c r="T111" i="3"/>
  <c r="R111" i="3"/>
  <c r="P111" i="3"/>
  <c r="BK111" i="3"/>
  <c r="J111" i="3"/>
  <c r="BE111" i="3" s="1"/>
  <c r="BI110" i="3"/>
  <c r="BH110" i="3"/>
  <c r="BG110" i="3"/>
  <c r="BF110" i="3"/>
  <c r="BE110" i="3"/>
  <c r="T110" i="3"/>
  <c r="R110" i="3"/>
  <c r="P110" i="3"/>
  <c r="BK110" i="3"/>
  <c r="J110" i="3"/>
  <c r="BI106" i="3"/>
  <c r="BH106" i="3"/>
  <c r="BG106" i="3"/>
  <c r="BF106" i="3"/>
  <c r="BE106" i="3"/>
  <c r="T106" i="3"/>
  <c r="R106" i="3"/>
  <c r="P106" i="3"/>
  <c r="BK106" i="3"/>
  <c r="J106" i="3"/>
  <c r="BI105" i="3"/>
  <c r="BH105" i="3"/>
  <c r="BG105" i="3"/>
  <c r="BF105" i="3"/>
  <c r="BE105" i="3"/>
  <c r="T105" i="3"/>
  <c r="R105" i="3"/>
  <c r="P105" i="3"/>
  <c r="BK105" i="3"/>
  <c r="J105" i="3"/>
  <c r="BI103" i="3"/>
  <c r="BH103" i="3"/>
  <c r="BG103" i="3"/>
  <c r="BF103" i="3"/>
  <c r="BE103" i="3"/>
  <c r="T103" i="3"/>
  <c r="R103" i="3"/>
  <c r="P103" i="3"/>
  <c r="BK103" i="3"/>
  <c r="J103" i="3"/>
  <c r="BI102" i="3"/>
  <c r="BH102" i="3"/>
  <c r="BG102" i="3"/>
  <c r="BF102" i="3"/>
  <c r="BE102" i="3"/>
  <c r="T102" i="3"/>
  <c r="R102" i="3"/>
  <c r="P102" i="3"/>
  <c r="BK102" i="3"/>
  <c r="J102" i="3"/>
  <c r="BI98" i="3"/>
  <c r="BH98" i="3"/>
  <c r="BG98" i="3"/>
  <c r="BF98" i="3"/>
  <c r="BE98" i="3"/>
  <c r="T98" i="3"/>
  <c r="R98" i="3"/>
  <c r="P98" i="3"/>
  <c r="BK98" i="3"/>
  <c r="J98" i="3"/>
  <c r="BI97" i="3"/>
  <c r="BH97" i="3"/>
  <c r="BG97" i="3"/>
  <c r="BF97" i="3"/>
  <c r="BE97" i="3"/>
  <c r="T97" i="3"/>
  <c r="T96" i="3" s="1"/>
  <c r="T95" i="3" s="1"/>
  <c r="R97" i="3"/>
  <c r="R96" i="3" s="1"/>
  <c r="R95" i="3" s="1"/>
  <c r="P97" i="3"/>
  <c r="P96" i="3" s="1"/>
  <c r="BK97" i="3"/>
  <c r="BK96" i="3" s="1"/>
  <c r="J97" i="3"/>
  <c r="BI91" i="3"/>
  <c r="BH91" i="3"/>
  <c r="BG91" i="3"/>
  <c r="BF91" i="3"/>
  <c r="BE91" i="3"/>
  <c r="T91" i="3"/>
  <c r="R91" i="3"/>
  <c r="P91" i="3"/>
  <c r="BK91" i="3"/>
  <c r="J91" i="3"/>
  <c r="BI90" i="3"/>
  <c r="F36" i="3" s="1"/>
  <c r="BD54" i="1" s="1"/>
  <c r="BH90" i="3"/>
  <c r="F35" i="3" s="1"/>
  <c r="BC54" i="1" s="1"/>
  <c r="BG90" i="3"/>
  <c r="F34" i="3" s="1"/>
  <c r="BB54" i="1" s="1"/>
  <c r="BF90" i="3"/>
  <c r="J33" i="3" s="1"/>
  <c r="AW54" i="1" s="1"/>
  <c r="BE90" i="3"/>
  <c r="T90" i="3"/>
  <c r="T89" i="3" s="1"/>
  <c r="T88" i="3" s="1"/>
  <c r="T87" i="3" s="1"/>
  <c r="R90" i="3"/>
  <c r="R89" i="3" s="1"/>
  <c r="R88" i="3" s="1"/>
  <c r="R87" i="3" s="1"/>
  <c r="P90" i="3"/>
  <c r="P89" i="3" s="1"/>
  <c r="P88" i="3" s="1"/>
  <c r="BK90" i="3"/>
  <c r="BK89" i="3" s="1"/>
  <c r="J90" i="3"/>
  <c r="J83" i="3"/>
  <c r="F83" i="3"/>
  <c r="F81" i="3"/>
  <c r="E79" i="3"/>
  <c r="J55" i="3"/>
  <c r="F55" i="3"/>
  <c r="F53" i="3"/>
  <c r="E51" i="3"/>
  <c r="J20" i="3"/>
  <c r="E20" i="3"/>
  <c r="F56" i="3" s="1"/>
  <c r="J19" i="3"/>
  <c r="J14" i="3"/>
  <c r="J53" i="3" s="1"/>
  <c r="E7" i="3"/>
  <c r="E47" i="3" s="1"/>
  <c r="T311" i="2"/>
  <c r="R236" i="2"/>
  <c r="T184" i="2"/>
  <c r="P141" i="2"/>
  <c r="AY53" i="1"/>
  <c r="AX53" i="1"/>
  <c r="BI313" i="2"/>
  <c r="BH313" i="2"/>
  <c r="BG313" i="2"/>
  <c r="BF313" i="2"/>
  <c r="BE313" i="2"/>
  <c r="T313" i="2"/>
  <c r="R313" i="2"/>
  <c r="P313" i="2"/>
  <c r="BK313" i="2"/>
  <c r="BK311" i="2" s="1"/>
  <c r="J311" i="2" s="1"/>
  <c r="J71" i="2" s="1"/>
  <c r="J313" i="2"/>
  <c r="BI312" i="2"/>
  <c r="BH312" i="2"/>
  <c r="BG312" i="2"/>
  <c r="BF312" i="2"/>
  <c r="BE312" i="2"/>
  <c r="T312" i="2"/>
  <c r="R312" i="2"/>
  <c r="R311" i="2" s="1"/>
  <c r="P312" i="2"/>
  <c r="P311" i="2" s="1"/>
  <c r="BK312" i="2"/>
  <c r="J312" i="2"/>
  <c r="BI310" i="2"/>
  <c r="BH310" i="2"/>
  <c r="BG310" i="2"/>
  <c r="BF310" i="2"/>
  <c r="T310" i="2"/>
  <c r="R310" i="2"/>
  <c r="P310" i="2"/>
  <c r="BK310" i="2"/>
  <c r="J310" i="2"/>
  <c r="BE310" i="2" s="1"/>
  <c r="BI307" i="2"/>
  <c r="BH307" i="2"/>
  <c r="BG307" i="2"/>
  <c r="BF307" i="2"/>
  <c r="T307" i="2"/>
  <c r="R307" i="2"/>
  <c r="P307" i="2"/>
  <c r="BK307" i="2"/>
  <c r="J307" i="2"/>
  <c r="BE307" i="2" s="1"/>
  <c r="BI304" i="2"/>
  <c r="BH304" i="2"/>
  <c r="BG304" i="2"/>
  <c r="BF304" i="2"/>
  <c r="T304" i="2"/>
  <c r="R304" i="2"/>
  <c r="P304" i="2"/>
  <c r="BK304" i="2"/>
  <c r="J304" i="2"/>
  <c r="BE304" i="2" s="1"/>
  <c r="BI301" i="2"/>
  <c r="BH301" i="2"/>
  <c r="BG301" i="2"/>
  <c r="BF301" i="2"/>
  <c r="T301" i="2"/>
  <c r="R301" i="2"/>
  <c r="P301" i="2"/>
  <c r="BK301" i="2"/>
  <c r="J301" i="2"/>
  <c r="BE301" i="2" s="1"/>
  <c r="BI300" i="2"/>
  <c r="BH300" i="2"/>
  <c r="BG300" i="2"/>
  <c r="BF300" i="2"/>
  <c r="T300" i="2"/>
  <c r="R300" i="2"/>
  <c r="P300" i="2"/>
  <c r="BK300" i="2"/>
  <c r="J300" i="2"/>
  <c r="BE300" i="2" s="1"/>
  <c r="BI296" i="2"/>
  <c r="BH296" i="2"/>
  <c r="BG296" i="2"/>
  <c r="BF296" i="2"/>
  <c r="T296" i="2"/>
  <c r="R296" i="2"/>
  <c r="P296" i="2"/>
  <c r="BK296" i="2"/>
  <c r="J296" i="2"/>
  <c r="BE296" i="2" s="1"/>
  <c r="BI292" i="2"/>
  <c r="BH292" i="2"/>
  <c r="BG292" i="2"/>
  <c r="BF292" i="2"/>
  <c r="T292" i="2"/>
  <c r="R292" i="2"/>
  <c r="P292" i="2"/>
  <c r="BK292" i="2"/>
  <c r="J292" i="2"/>
  <c r="BE292" i="2" s="1"/>
  <c r="BI288" i="2"/>
  <c r="BH288" i="2"/>
  <c r="BG288" i="2"/>
  <c r="BF288" i="2"/>
  <c r="T288" i="2"/>
  <c r="R288" i="2"/>
  <c r="P288" i="2"/>
  <c r="BK288" i="2"/>
  <c r="J288" i="2"/>
  <c r="BE288" i="2" s="1"/>
  <c r="BI284" i="2"/>
  <c r="BH284" i="2"/>
  <c r="BG284" i="2"/>
  <c r="BF284" i="2"/>
  <c r="T284" i="2"/>
  <c r="R284" i="2"/>
  <c r="P284" i="2"/>
  <c r="BK284" i="2"/>
  <c r="J284" i="2"/>
  <c r="BE284" i="2" s="1"/>
  <c r="BI283" i="2"/>
  <c r="BH283" i="2"/>
  <c r="BG283" i="2"/>
  <c r="BF283" i="2"/>
  <c r="T283" i="2"/>
  <c r="R283" i="2"/>
  <c r="P283" i="2"/>
  <c r="BK283" i="2"/>
  <c r="J283" i="2"/>
  <c r="BE283" i="2" s="1"/>
  <c r="BI282" i="2"/>
  <c r="BH282" i="2"/>
  <c r="BG282" i="2"/>
  <c r="BF282" i="2"/>
  <c r="T282" i="2"/>
  <c r="R282" i="2"/>
  <c r="P282" i="2"/>
  <c r="BK282" i="2"/>
  <c r="J282" i="2"/>
  <c r="BE282" i="2" s="1"/>
  <c r="BI279" i="2"/>
  <c r="BH279" i="2"/>
  <c r="BG279" i="2"/>
  <c r="BF279" i="2"/>
  <c r="T279" i="2"/>
  <c r="R279" i="2"/>
  <c r="P279" i="2"/>
  <c r="BK279" i="2"/>
  <c r="J279" i="2"/>
  <c r="BE279" i="2" s="1"/>
  <c r="BI276" i="2"/>
  <c r="BH276" i="2"/>
  <c r="BG276" i="2"/>
  <c r="BF276" i="2"/>
  <c r="T276" i="2"/>
  <c r="R276" i="2"/>
  <c r="P276" i="2"/>
  <c r="BK276" i="2"/>
  <c r="J276" i="2"/>
  <c r="BE276" i="2" s="1"/>
  <c r="BI272" i="2"/>
  <c r="BH272" i="2"/>
  <c r="BG272" i="2"/>
  <c r="BF272" i="2"/>
  <c r="T272" i="2"/>
  <c r="R272" i="2"/>
  <c r="P272" i="2"/>
  <c r="BK272" i="2"/>
  <c r="J272" i="2"/>
  <c r="BE272" i="2" s="1"/>
  <c r="BI271" i="2"/>
  <c r="BH271" i="2"/>
  <c r="BG271" i="2"/>
  <c r="BF271" i="2"/>
  <c r="T271" i="2"/>
  <c r="T270" i="2" s="1"/>
  <c r="T269" i="2" s="1"/>
  <c r="R271" i="2"/>
  <c r="R270" i="2" s="1"/>
  <c r="R269" i="2" s="1"/>
  <c r="P271" i="2"/>
  <c r="P270" i="2" s="1"/>
  <c r="P269" i="2" s="1"/>
  <c r="BK271" i="2"/>
  <c r="BK270" i="2" s="1"/>
  <c r="J271" i="2"/>
  <c r="BE271" i="2" s="1"/>
  <c r="BI268" i="2"/>
  <c r="BH268" i="2"/>
  <c r="BG268" i="2"/>
  <c r="BF268" i="2"/>
  <c r="T268" i="2"/>
  <c r="R268" i="2"/>
  <c r="P268" i="2"/>
  <c r="BK268" i="2"/>
  <c r="J268" i="2"/>
  <c r="BE268" i="2" s="1"/>
  <c r="BI264" i="2"/>
  <c r="BH264" i="2"/>
  <c r="BG264" i="2"/>
  <c r="BF264" i="2"/>
  <c r="T264" i="2"/>
  <c r="R264" i="2"/>
  <c r="P264" i="2"/>
  <c r="BK264" i="2"/>
  <c r="J264" i="2"/>
  <c r="BE264" i="2" s="1"/>
  <c r="BI263" i="2"/>
  <c r="BH263" i="2"/>
  <c r="BG263" i="2"/>
  <c r="BF263" i="2"/>
  <c r="T263" i="2"/>
  <c r="R263" i="2"/>
  <c r="P263" i="2"/>
  <c r="BK263" i="2"/>
  <c r="J263" i="2"/>
  <c r="BE263" i="2" s="1"/>
  <c r="BI259" i="2"/>
  <c r="BH259" i="2"/>
  <c r="BG259" i="2"/>
  <c r="BF259" i="2"/>
  <c r="T259" i="2"/>
  <c r="R259" i="2"/>
  <c r="P259" i="2"/>
  <c r="BK259" i="2"/>
  <c r="J259" i="2"/>
  <c r="BE259" i="2" s="1"/>
  <c r="BI258" i="2"/>
  <c r="BH258" i="2"/>
  <c r="BG258" i="2"/>
  <c r="BF258" i="2"/>
  <c r="T258" i="2"/>
  <c r="R258" i="2"/>
  <c r="P258" i="2"/>
  <c r="BK258" i="2"/>
  <c r="J258" i="2"/>
  <c r="BE258" i="2" s="1"/>
  <c r="BI254" i="2"/>
  <c r="BH254" i="2"/>
  <c r="BG254" i="2"/>
  <c r="BF254" i="2"/>
  <c r="T254" i="2"/>
  <c r="R254" i="2"/>
  <c r="P254" i="2"/>
  <c r="BK254" i="2"/>
  <c r="J254" i="2"/>
  <c r="BE254" i="2" s="1"/>
  <c r="BI250" i="2"/>
  <c r="BH250" i="2"/>
  <c r="BG250" i="2"/>
  <c r="BF250" i="2"/>
  <c r="T250" i="2"/>
  <c r="R250" i="2"/>
  <c r="P250" i="2"/>
  <c r="BK250" i="2"/>
  <c r="J250" i="2"/>
  <c r="BE250" i="2" s="1"/>
  <c r="BI246" i="2"/>
  <c r="BH246" i="2"/>
  <c r="BG246" i="2"/>
  <c r="BF246" i="2"/>
  <c r="T246" i="2"/>
  <c r="R246" i="2"/>
  <c r="P246" i="2"/>
  <c r="BK246" i="2"/>
  <c r="J246" i="2"/>
  <c r="BE246" i="2" s="1"/>
  <c r="BI242" i="2"/>
  <c r="BH242" i="2"/>
  <c r="BG242" i="2"/>
  <c r="BF242" i="2"/>
  <c r="T242" i="2"/>
  <c r="R242" i="2"/>
  <c r="P242" i="2"/>
  <c r="BK242" i="2"/>
  <c r="J242" i="2"/>
  <c r="BE242" i="2" s="1"/>
  <c r="BI238" i="2"/>
  <c r="BH238" i="2"/>
  <c r="BG238" i="2"/>
  <c r="BF238" i="2"/>
  <c r="T238" i="2"/>
  <c r="R238" i="2"/>
  <c r="P238" i="2"/>
  <c r="BK238" i="2"/>
  <c r="J238" i="2"/>
  <c r="BE238" i="2" s="1"/>
  <c r="BI237" i="2"/>
  <c r="BH237" i="2"/>
  <c r="BG237" i="2"/>
  <c r="BF237" i="2"/>
  <c r="T237" i="2"/>
  <c r="T236" i="2" s="1"/>
  <c r="R237" i="2"/>
  <c r="P237" i="2"/>
  <c r="P236" i="2" s="1"/>
  <c r="BK237" i="2"/>
  <c r="BK236" i="2" s="1"/>
  <c r="J236" i="2" s="1"/>
  <c r="J68" i="2" s="1"/>
  <c r="J237" i="2"/>
  <c r="BE237" i="2" s="1"/>
  <c r="BI232" i="2"/>
  <c r="BH232" i="2"/>
  <c r="BG232" i="2"/>
  <c r="BF232" i="2"/>
  <c r="BE232" i="2"/>
  <c r="T232" i="2"/>
  <c r="R232" i="2"/>
  <c r="P232" i="2"/>
  <c r="BK232" i="2"/>
  <c r="J232" i="2"/>
  <c r="BI228" i="2"/>
  <c r="BH228" i="2"/>
  <c r="BG228" i="2"/>
  <c r="BF228" i="2"/>
  <c r="BE228" i="2"/>
  <c r="T228" i="2"/>
  <c r="R228" i="2"/>
  <c r="P228" i="2"/>
  <c r="BK228" i="2"/>
  <c r="J228" i="2"/>
  <c r="BI227" i="2"/>
  <c r="BH227" i="2"/>
  <c r="BG227" i="2"/>
  <c r="BF227" i="2"/>
  <c r="BE227" i="2"/>
  <c r="T227" i="2"/>
  <c r="R227" i="2"/>
  <c r="P227" i="2"/>
  <c r="BK227" i="2"/>
  <c r="J227" i="2"/>
  <c r="BI226" i="2"/>
  <c r="BH226" i="2"/>
  <c r="BG226" i="2"/>
  <c r="BF226" i="2"/>
  <c r="BE226" i="2"/>
  <c r="T226" i="2"/>
  <c r="R226" i="2"/>
  <c r="P226" i="2"/>
  <c r="BK226" i="2"/>
  <c r="J226" i="2"/>
  <c r="BI225" i="2"/>
  <c r="BH225" i="2"/>
  <c r="BG225" i="2"/>
  <c r="BF225" i="2"/>
  <c r="BE225" i="2"/>
  <c r="T225" i="2"/>
  <c r="R225" i="2"/>
  <c r="P225" i="2"/>
  <c r="BK225" i="2"/>
  <c r="J225" i="2"/>
  <c r="BI221" i="2"/>
  <c r="BH221" i="2"/>
  <c r="BG221" i="2"/>
  <c r="BF221" i="2"/>
  <c r="BE221" i="2"/>
  <c r="T221" i="2"/>
  <c r="R221" i="2"/>
  <c r="P221" i="2"/>
  <c r="BK221" i="2"/>
  <c r="J221" i="2"/>
  <c r="BI217" i="2"/>
  <c r="BH217" i="2"/>
  <c r="BG217" i="2"/>
  <c r="BF217" i="2"/>
  <c r="BE217" i="2"/>
  <c r="T217" i="2"/>
  <c r="R217" i="2"/>
  <c r="P217" i="2"/>
  <c r="BK217" i="2"/>
  <c r="J217" i="2"/>
  <c r="BI213" i="2"/>
  <c r="BH213" i="2"/>
  <c r="BG213" i="2"/>
  <c r="BF213" i="2"/>
  <c r="BE213" i="2"/>
  <c r="T213" i="2"/>
  <c r="R213" i="2"/>
  <c r="P213" i="2"/>
  <c r="BK213" i="2"/>
  <c r="J213" i="2"/>
  <c r="BI209" i="2"/>
  <c r="BH209" i="2"/>
  <c r="BG209" i="2"/>
  <c r="BF209" i="2"/>
  <c r="BE209" i="2"/>
  <c r="T209" i="2"/>
  <c r="R209" i="2"/>
  <c r="P209" i="2"/>
  <c r="BK209" i="2"/>
  <c r="J209" i="2"/>
  <c r="BI208" i="2"/>
  <c r="BH208" i="2"/>
  <c r="BG208" i="2"/>
  <c r="BF208" i="2"/>
  <c r="BE208" i="2"/>
  <c r="T208" i="2"/>
  <c r="R208" i="2"/>
  <c r="P208" i="2"/>
  <c r="BK208" i="2"/>
  <c r="J208" i="2"/>
  <c r="BI205" i="2"/>
  <c r="BH205" i="2"/>
  <c r="BG205" i="2"/>
  <c r="BF205" i="2"/>
  <c r="BE205" i="2"/>
  <c r="T205" i="2"/>
  <c r="R205" i="2"/>
  <c r="P205" i="2"/>
  <c r="BK205" i="2"/>
  <c r="J205" i="2"/>
  <c r="BI204" i="2"/>
  <c r="BH204" i="2"/>
  <c r="BG204" i="2"/>
  <c r="BF204" i="2"/>
  <c r="BE204" i="2"/>
  <c r="T204" i="2"/>
  <c r="R204" i="2"/>
  <c r="P204" i="2"/>
  <c r="BK204" i="2"/>
  <c r="J204" i="2"/>
  <c r="BI200" i="2"/>
  <c r="BH200" i="2"/>
  <c r="BG200" i="2"/>
  <c r="BF200" i="2"/>
  <c r="BE200" i="2"/>
  <c r="T200" i="2"/>
  <c r="R200" i="2"/>
  <c r="P200" i="2"/>
  <c r="BK200" i="2"/>
  <c r="J200" i="2"/>
  <c r="BI199" i="2"/>
  <c r="BH199" i="2"/>
  <c r="BG199" i="2"/>
  <c r="BF199" i="2"/>
  <c r="BE199" i="2"/>
  <c r="T199" i="2"/>
  <c r="R199" i="2"/>
  <c r="P199" i="2"/>
  <c r="BK199" i="2"/>
  <c r="J199" i="2"/>
  <c r="BI195" i="2"/>
  <c r="BH195" i="2"/>
  <c r="BG195" i="2"/>
  <c r="BF195" i="2"/>
  <c r="BE195" i="2"/>
  <c r="T195" i="2"/>
  <c r="R195" i="2"/>
  <c r="P195" i="2"/>
  <c r="BK195" i="2"/>
  <c r="J195" i="2"/>
  <c r="BI194" i="2"/>
  <c r="BH194" i="2"/>
  <c r="BG194" i="2"/>
  <c r="BF194" i="2"/>
  <c r="BE194" i="2"/>
  <c r="T194" i="2"/>
  <c r="R194" i="2"/>
  <c r="P194" i="2"/>
  <c r="BK194" i="2"/>
  <c r="J194" i="2"/>
  <c r="BI191" i="2"/>
  <c r="BH191" i="2"/>
  <c r="BG191" i="2"/>
  <c r="BF191" i="2"/>
  <c r="BE191" i="2"/>
  <c r="T191" i="2"/>
  <c r="R191" i="2"/>
  <c r="P191" i="2"/>
  <c r="BK191" i="2"/>
  <c r="J191" i="2"/>
  <c r="BI190" i="2"/>
  <c r="BH190" i="2"/>
  <c r="BG190" i="2"/>
  <c r="BF190" i="2"/>
  <c r="BE190" i="2"/>
  <c r="T190" i="2"/>
  <c r="R190" i="2"/>
  <c r="P190" i="2"/>
  <c r="BK190" i="2"/>
  <c r="J190" i="2"/>
  <c r="BI186" i="2"/>
  <c r="BH186" i="2"/>
  <c r="BG186" i="2"/>
  <c r="BF186" i="2"/>
  <c r="BE186" i="2"/>
  <c r="T186" i="2"/>
  <c r="R186" i="2"/>
  <c r="P186" i="2"/>
  <c r="BK186" i="2"/>
  <c r="J186" i="2"/>
  <c r="BI185" i="2"/>
  <c r="BH185" i="2"/>
  <c r="BG185" i="2"/>
  <c r="BF185" i="2"/>
  <c r="BE185" i="2"/>
  <c r="T185" i="2"/>
  <c r="R185" i="2"/>
  <c r="R184" i="2" s="1"/>
  <c r="P185" i="2"/>
  <c r="P184" i="2" s="1"/>
  <c r="BK185" i="2"/>
  <c r="BK184" i="2" s="1"/>
  <c r="J184" i="2" s="1"/>
  <c r="J67" i="2" s="1"/>
  <c r="J185" i="2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 s="1"/>
  <c r="BI180" i="2"/>
  <c r="BH180" i="2"/>
  <c r="BG180" i="2"/>
  <c r="BF180" i="2"/>
  <c r="T180" i="2"/>
  <c r="T179" i="2" s="1"/>
  <c r="R180" i="2"/>
  <c r="R179" i="2" s="1"/>
  <c r="P180" i="2"/>
  <c r="P179" i="2" s="1"/>
  <c r="BK180" i="2"/>
  <c r="BK179" i="2" s="1"/>
  <c r="J179" i="2" s="1"/>
  <c r="J66" i="2" s="1"/>
  <c r="J180" i="2"/>
  <c r="BE180" i="2" s="1"/>
  <c r="BI175" i="2"/>
  <c r="BH175" i="2"/>
  <c r="BG175" i="2"/>
  <c r="BF175" i="2"/>
  <c r="BE175" i="2"/>
  <c r="T175" i="2"/>
  <c r="R175" i="2"/>
  <c r="P175" i="2"/>
  <c r="BK175" i="2"/>
  <c r="J175" i="2"/>
  <c r="BI172" i="2"/>
  <c r="BH172" i="2"/>
  <c r="BG172" i="2"/>
  <c r="BF172" i="2"/>
  <c r="BE172" i="2"/>
  <c r="T172" i="2"/>
  <c r="R172" i="2"/>
  <c r="P172" i="2"/>
  <c r="BK172" i="2"/>
  <c r="J172" i="2"/>
  <c r="BI171" i="2"/>
  <c r="BH171" i="2"/>
  <c r="BG171" i="2"/>
  <c r="BF171" i="2"/>
  <c r="BE171" i="2"/>
  <c r="T171" i="2"/>
  <c r="R171" i="2"/>
  <c r="P171" i="2"/>
  <c r="BK171" i="2"/>
  <c r="J171" i="2"/>
  <c r="BI168" i="2"/>
  <c r="BH168" i="2"/>
  <c r="BG168" i="2"/>
  <c r="BF168" i="2"/>
  <c r="BE168" i="2"/>
  <c r="T168" i="2"/>
  <c r="R168" i="2"/>
  <c r="P168" i="2"/>
  <c r="BK168" i="2"/>
  <c r="J168" i="2"/>
  <c r="BI167" i="2"/>
  <c r="BH167" i="2"/>
  <c r="BG167" i="2"/>
  <c r="BF167" i="2"/>
  <c r="BE167" i="2"/>
  <c r="T167" i="2"/>
  <c r="R167" i="2"/>
  <c r="P167" i="2"/>
  <c r="BK167" i="2"/>
  <c r="J167" i="2"/>
  <c r="BI163" i="2"/>
  <c r="BH163" i="2"/>
  <c r="BG163" i="2"/>
  <c r="BF163" i="2"/>
  <c r="BE163" i="2"/>
  <c r="T163" i="2"/>
  <c r="R163" i="2"/>
  <c r="P163" i="2"/>
  <c r="BK163" i="2"/>
  <c r="J163" i="2"/>
  <c r="BI159" i="2"/>
  <c r="BH159" i="2"/>
  <c r="BG159" i="2"/>
  <c r="BF159" i="2"/>
  <c r="BE159" i="2"/>
  <c r="T159" i="2"/>
  <c r="R159" i="2"/>
  <c r="P159" i="2"/>
  <c r="BK159" i="2"/>
  <c r="J159" i="2"/>
  <c r="BI155" i="2"/>
  <c r="BH155" i="2"/>
  <c r="BG155" i="2"/>
  <c r="BF155" i="2"/>
  <c r="BE155" i="2"/>
  <c r="T155" i="2"/>
  <c r="R155" i="2"/>
  <c r="P155" i="2"/>
  <c r="BK155" i="2"/>
  <c r="J155" i="2"/>
  <c r="BI151" i="2"/>
  <c r="BH151" i="2"/>
  <c r="BG151" i="2"/>
  <c r="BF151" i="2"/>
  <c r="BE151" i="2"/>
  <c r="T151" i="2"/>
  <c r="R151" i="2"/>
  <c r="P151" i="2"/>
  <c r="BK151" i="2"/>
  <c r="J151" i="2"/>
  <c r="BI147" i="2"/>
  <c r="BH147" i="2"/>
  <c r="BG147" i="2"/>
  <c r="BF147" i="2"/>
  <c r="BE147" i="2"/>
  <c r="T147" i="2"/>
  <c r="R147" i="2"/>
  <c r="P147" i="2"/>
  <c r="BK147" i="2"/>
  <c r="J147" i="2"/>
  <c r="BI146" i="2"/>
  <c r="BH146" i="2"/>
  <c r="BG146" i="2"/>
  <c r="BF146" i="2"/>
  <c r="BE146" i="2"/>
  <c r="T146" i="2"/>
  <c r="R146" i="2"/>
  <c r="P146" i="2"/>
  <c r="BK146" i="2"/>
  <c r="J146" i="2"/>
  <c r="BI145" i="2"/>
  <c r="BH145" i="2"/>
  <c r="BG145" i="2"/>
  <c r="BF145" i="2"/>
  <c r="BE145" i="2"/>
  <c r="T145" i="2"/>
  <c r="R145" i="2"/>
  <c r="P145" i="2"/>
  <c r="BK145" i="2"/>
  <c r="J145" i="2"/>
  <c r="BI144" i="2"/>
  <c r="BH144" i="2"/>
  <c r="BG144" i="2"/>
  <c r="BF144" i="2"/>
  <c r="BE144" i="2"/>
  <c r="T144" i="2"/>
  <c r="R144" i="2"/>
  <c r="P144" i="2"/>
  <c r="BK144" i="2"/>
  <c r="J144" i="2"/>
  <c r="BI143" i="2"/>
  <c r="BH143" i="2"/>
  <c r="BG143" i="2"/>
  <c r="BF143" i="2"/>
  <c r="BE143" i="2"/>
  <c r="T143" i="2"/>
  <c r="R143" i="2"/>
  <c r="P143" i="2"/>
  <c r="BK143" i="2"/>
  <c r="J143" i="2"/>
  <c r="BI142" i="2"/>
  <c r="BH142" i="2"/>
  <c r="BG142" i="2"/>
  <c r="BF142" i="2"/>
  <c r="BE142" i="2"/>
  <c r="T142" i="2"/>
  <c r="T141" i="2" s="1"/>
  <c r="R142" i="2"/>
  <c r="R141" i="2" s="1"/>
  <c r="P142" i="2"/>
  <c r="BK142" i="2"/>
  <c r="BK141" i="2" s="1"/>
  <c r="J141" i="2" s="1"/>
  <c r="J65" i="2" s="1"/>
  <c r="J142" i="2"/>
  <c r="BI140" i="2"/>
  <c r="BH140" i="2"/>
  <c r="BG140" i="2"/>
  <c r="BF140" i="2"/>
  <c r="T140" i="2"/>
  <c r="R140" i="2"/>
  <c r="P140" i="2"/>
  <c r="BK140" i="2"/>
  <c r="J140" i="2"/>
  <c r="BE140" i="2" s="1"/>
  <c r="BI139" i="2"/>
  <c r="BH139" i="2"/>
  <c r="BG139" i="2"/>
  <c r="BF139" i="2"/>
  <c r="T139" i="2"/>
  <c r="R139" i="2"/>
  <c r="P139" i="2"/>
  <c r="BK139" i="2"/>
  <c r="J139" i="2"/>
  <c r="BE139" i="2" s="1"/>
  <c r="BI138" i="2"/>
  <c r="BH138" i="2"/>
  <c r="BG138" i="2"/>
  <c r="BF138" i="2"/>
  <c r="T138" i="2"/>
  <c r="R138" i="2"/>
  <c r="P138" i="2"/>
  <c r="BK138" i="2"/>
  <c r="J138" i="2"/>
  <c r="BE138" i="2" s="1"/>
  <c r="BI134" i="2"/>
  <c r="BH134" i="2"/>
  <c r="BG134" i="2"/>
  <c r="BF134" i="2"/>
  <c r="T134" i="2"/>
  <c r="R134" i="2"/>
  <c r="P134" i="2"/>
  <c r="BK134" i="2"/>
  <c r="J134" i="2"/>
  <c r="BE134" i="2" s="1"/>
  <c r="BI133" i="2"/>
  <c r="BH133" i="2"/>
  <c r="BG133" i="2"/>
  <c r="BF133" i="2"/>
  <c r="T133" i="2"/>
  <c r="R133" i="2"/>
  <c r="P133" i="2"/>
  <c r="BK133" i="2"/>
  <c r="J133" i="2"/>
  <c r="BE133" i="2" s="1"/>
  <c r="BI129" i="2"/>
  <c r="BH129" i="2"/>
  <c r="BG129" i="2"/>
  <c r="BF129" i="2"/>
  <c r="T129" i="2"/>
  <c r="R129" i="2"/>
  <c r="P129" i="2"/>
  <c r="BK129" i="2"/>
  <c r="J129" i="2"/>
  <c r="BE129" i="2" s="1"/>
  <c r="BI128" i="2"/>
  <c r="BH128" i="2"/>
  <c r="BG128" i="2"/>
  <c r="BF128" i="2"/>
  <c r="T128" i="2"/>
  <c r="R128" i="2"/>
  <c r="P128" i="2"/>
  <c r="BK128" i="2"/>
  <c r="J128" i="2"/>
  <c r="BE128" i="2" s="1"/>
  <c r="BI124" i="2"/>
  <c r="BH124" i="2"/>
  <c r="BG124" i="2"/>
  <c r="BF124" i="2"/>
  <c r="T124" i="2"/>
  <c r="R124" i="2"/>
  <c r="P124" i="2"/>
  <c r="BK124" i="2"/>
  <c r="J124" i="2"/>
  <c r="BE124" i="2" s="1"/>
  <c r="BI123" i="2"/>
  <c r="BH123" i="2"/>
  <c r="BG123" i="2"/>
  <c r="BF123" i="2"/>
  <c r="T123" i="2"/>
  <c r="T122" i="2" s="1"/>
  <c r="R123" i="2"/>
  <c r="R122" i="2" s="1"/>
  <c r="P123" i="2"/>
  <c r="P122" i="2" s="1"/>
  <c r="BK123" i="2"/>
  <c r="BK122" i="2" s="1"/>
  <c r="J122" i="2" s="1"/>
  <c r="J64" i="2" s="1"/>
  <c r="J123" i="2"/>
  <c r="BE123" i="2" s="1"/>
  <c r="BI121" i="2"/>
  <c r="BH121" i="2"/>
  <c r="BG121" i="2"/>
  <c r="BF121" i="2"/>
  <c r="BE121" i="2"/>
  <c r="T121" i="2"/>
  <c r="R121" i="2"/>
  <c r="P121" i="2"/>
  <c r="BK121" i="2"/>
  <c r="J121" i="2"/>
  <c r="BI120" i="2"/>
  <c r="BH120" i="2"/>
  <c r="BG120" i="2"/>
  <c r="BF120" i="2"/>
  <c r="BE120" i="2"/>
  <c r="T120" i="2"/>
  <c r="R120" i="2"/>
  <c r="P120" i="2"/>
  <c r="BK120" i="2"/>
  <c r="J120" i="2"/>
  <c r="BI117" i="2"/>
  <c r="BH117" i="2"/>
  <c r="BG117" i="2"/>
  <c r="BF117" i="2"/>
  <c r="BE117" i="2"/>
  <c r="T117" i="2"/>
  <c r="R117" i="2"/>
  <c r="P117" i="2"/>
  <c r="BK117" i="2"/>
  <c r="J117" i="2"/>
  <c r="BI114" i="2"/>
  <c r="BH114" i="2"/>
  <c r="BG114" i="2"/>
  <c r="BF114" i="2"/>
  <c r="BE114" i="2"/>
  <c r="T114" i="2"/>
  <c r="R114" i="2"/>
  <c r="P114" i="2"/>
  <c r="BK114" i="2"/>
  <c r="J114" i="2"/>
  <c r="BI111" i="2"/>
  <c r="BH111" i="2"/>
  <c r="BG111" i="2"/>
  <c r="BF111" i="2"/>
  <c r="BE111" i="2"/>
  <c r="T111" i="2"/>
  <c r="R111" i="2"/>
  <c r="P111" i="2"/>
  <c r="BK111" i="2"/>
  <c r="J111" i="2"/>
  <c r="BI107" i="2"/>
  <c r="BH107" i="2"/>
  <c r="BG107" i="2"/>
  <c r="BF107" i="2"/>
  <c r="BE107" i="2"/>
  <c r="T107" i="2"/>
  <c r="R107" i="2"/>
  <c r="P107" i="2"/>
  <c r="BK107" i="2"/>
  <c r="J107" i="2"/>
  <c r="BI103" i="2"/>
  <c r="BH103" i="2"/>
  <c r="BG103" i="2"/>
  <c r="BF103" i="2"/>
  <c r="BE103" i="2"/>
  <c r="T103" i="2"/>
  <c r="R103" i="2"/>
  <c r="P103" i="2"/>
  <c r="BK103" i="2"/>
  <c r="J103" i="2"/>
  <c r="BI99" i="2"/>
  <c r="BH99" i="2"/>
  <c r="BG99" i="2"/>
  <c r="BF99" i="2"/>
  <c r="BE99" i="2"/>
  <c r="T99" i="2"/>
  <c r="R99" i="2"/>
  <c r="P99" i="2"/>
  <c r="BK99" i="2"/>
  <c r="J99" i="2"/>
  <c r="BI98" i="2"/>
  <c r="BH98" i="2"/>
  <c r="BG98" i="2"/>
  <c r="BF98" i="2"/>
  <c r="BE98" i="2"/>
  <c r="T98" i="2"/>
  <c r="T97" i="2" s="1"/>
  <c r="R98" i="2"/>
  <c r="R97" i="2" s="1"/>
  <c r="P98" i="2"/>
  <c r="P97" i="2" s="1"/>
  <c r="BK98" i="2"/>
  <c r="BK97" i="2" s="1"/>
  <c r="J97" i="2" s="1"/>
  <c r="J63" i="2" s="1"/>
  <c r="J98" i="2"/>
  <c r="BI96" i="2"/>
  <c r="F36" i="2" s="1"/>
  <c r="BD53" i="1" s="1"/>
  <c r="BD52" i="1" s="1"/>
  <c r="BD51" i="1" s="1"/>
  <c r="W30" i="1" s="1"/>
  <c r="BH96" i="2"/>
  <c r="F35" i="2" s="1"/>
  <c r="BC53" i="1" s="1"/>
  <c r="BC52" i="1" s="1"/>
  <c r="BG96" i="2"/>
  <c r="F34" i="2" s="1"/>
  <c r="BB53" i="1" s="1"/>
  <c r="BB52" i="1" s="1"/>
  <c r="BF96" i="2"/>
  <c r="F33" i="2" s="1"/>
  <c r="BA53" i="1" s="1"/>
  <c r="T96" i="2"/>
  <c r="T95" i="2" s="1"/>
  <c r="R96" i="2"/>
  <c r="R95" i="2" s="1"/>
  <c r="R94" i="2" s="1"/>
  <c r="R93" i="2" s="1"/>
  <c r="P96" i="2"/>
  <c r="P95" i="2" s="1"/>
  <c r="BK96" i="2"/>
  <c r="BK95" i="2" s="1"/>
  <c r="J96" i="2"/>
  <c r="BE96" i="2" s="1"/>
  <c r="J89" i="2"/>
  <c r="F89" i="2"/>
  <c r="J87" i="2"/>
  <c r="F87" i="2"/>
  <c r="E85" i="2"/>
  <c r="F56" i="2"/>
  <c r="J55" i="2"/>
  <c r="F55" i="2"/>
  <c r="F53" i="2"/>
  <c r="E51" i="2"/>
  <c r="E47" i="2"/>
  <c r="J20" i="2"/>
  <c r="E20" i="2"/>
  <c r="F90" i="2" s="1"/>
  <c r="J19" i="2"/>
  <c r="J14" i="2"/>
  <c r="J53" i="2" s="1"/>
  <c r="E7" i="2"/>
  <c r="E81" i="2" s="1"/>
  <c r="AS52" i="1"/>
  <c r="AS51" i="1" s="1"/>
  <c r="L47" i="1"/>
  <c r="AM46" i="1"/>
  <c r="L46" i="1"/>
  <c r="AM44" i="1"/>
  <c r="L44" i="1"/>
  <c r="L42" i="1"/>
  <c r="L41" i="1"/>
  <c r="BK94" i="2" l="1"/>
  <c r="J95" i="2"/>
  <c r="J62" i="2" s="1"/>
  <c r="BC51" i="1"/>
  <c r="AY52" i="1"/>
  <c r="J32" i="2"/>
  <c r="AV53" i="1" s="1"/>
  <c r="F32" i="2"/>
  <c r="AZ53" i="1" s="1"/>
  <c r="T94" i="2"/>
  <c r="T93" i="2" s="1"/>
  <c r="BK88" i="3"/>
  <c r="J89" i="3"/>
  <c r="J62" i="3" s="1"/>
  <c r="J32" i="3"/>
  <c r="AV54" i="1" s="1"/>
  <c r="AT54" i="1" s="1"/>
  <c r="J96" i="3"/>
  <c r="J64" i="3" s="1"/>
  <c r="BK95" i="3"/>
  <c r="J95" i="3" s="1"/>
  <c r="J63" i="3" s="1"/>
  <c r="P95" i="3"/>
  <c r="P87" i="3" s="1"/>
  <c r="AU54" i="1" s="1"/>
  <c r="BA52" i="1"/>
  <c r="P94" i="2"/>
  <c r="P93" i="2" s="1"/>
  <c r="AU53" i="1" s="1"/>
  <c r="AX52" i="1"/>
  <c r="BB51" i="1"/>
  <c r="BK269" i="2"/>
  <c r="J269" i="2" s="1"/>
  <c r="J69" i="2" s="1"/>
  <c r="J270" i="2"/>
  <c r="J70" i="2" s="1"/>
  <c r="J33" i="2"/>
  <c r="AW53" i="1" s="1"/>
  <c r="F84" i="3"/>
  <c r="F33" i="3"/>
  <c r="BA54" i="1" s="1"/>
  <c r="J81" i="3"/>
  <c r="E75" i="3"/>
  <c r="F32" i="3"/>
  <c r="AZ54" i="1" s="1"/>
  <c r="AU52" i="1" l="1"/>
  <c r="AU51" i="1" s="1"/>
  <c r="BK87" i="3"/>
  <c r="J87" i="3" s="1"/>
  <c r="J88" i="3"/>
  <c r="J61" i="3" s="1"/>
  <c r="W28" i="1"/>
  <c r="AX51" i="1"/>
  <c r="AW52" i="1"/>
  <c r="BA51" i="1"/>
  <c r="AY51" i="1"/>
  <c r="W29" i="1"/>
  <c r="AZ52" i="1"/>
  <c r="AT53" i="1"/>
  <c r="J94" i="2"/>
  <c r="J61" i="2" s="1"/>
  <c r="BK93" i="2"/>
  <c r="J93" i="2" s="1"/>
  <c r="W27" i="1" l="1"/>
  <c r="AW51" i="1"/>
  <c r="AK27" i="1" s="1"/>
  <c r="AV52" i="1"/>
  <c r="AT52" i="1" s="1"/>
  <c r="AZ51" i="1"/>
  <c r="J60" i="3"/>
  <c r="J29" i="3"/>
  <c r="J60" i="2"/>
  <c r="J29" i="2"/>
  <c r="J38" i="2" l="1"/>
  <c r="AG53" i="1"/>
  <c r="W26" i="1"/>
  <c r="AV51" i="1"/>
  <c r="AG54" i="1"/>
  <c r="AN54" i="1" s="1"/>
  <c r="J38" i="3"/>
  <c r="AT51" i="1" l="1"/>
  <c r="AK26" i="1"/>
  <c r="AG52" i="1"/>
  <c r="AN53" i="1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<sst xmlns="http://schemas.openxmlformats.org/spreadsheetml/2006/main" count="3925" uniqueCount="806">
  <si>
    <t>Export VZ</t>
  </si>
  <si>
    <t>List obsahuje:</t>
  </si>
  <si>
    <t>3.0</t>
  </si>
  <si>
    <t>ZAMOK</t>
  </si>
  <si>
    <t>False</t>
  </si>
  <si>
    <t>{c6b7fbf4-08a5-428e-b83b-a8f6dcbfa577}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</si>
  <si>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</si>
  <si>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</si>
  <si>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</si>
  <si>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</si>
  <si>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</si>
  <si>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</si>
  <si>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</si>
  <si>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</si>
  <si>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2016_023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</si>
  <si>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</si>
  <si>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</si>
  <si>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FNOL - Oprava kožní kliniky a kliniky pracovního lékařství</t>
  </si>
  <si>
    <t>0,1</t>
  </si>
  <si>
    <t>KSO:</t>
  </si>
  <si>
    <t>801 11 23</t>
  </si>
  <si>
    <t>CC-CZ:</t>
  </si>
  <si>
    <t/>
  </si>
  <si>
    <t>1</t>
  </si>
  <si>
    <t>Místo:</t>
  </si>
  <si>
    <t>Olomouc</t>
  </si>
  <si>
    <t>Datum:</t>
  </si>
  <si>
    <t>18.09.2016</t>
  </si>
  <si>
    <t>10</t>
  </si>
  <si>
    <t>100</t>
  </si>
  <si>
    <t>Zadavatel:</t>
  </si>
  <si>
    <t>IČ:</t>
  </si>
  <si>
    <t>46616373</t>
  </si>
  <si>
    <t>Ing. Pavel Malínek</t>
  </si>
  <si>
    <t>DIČ:</t>
  </si>
  <si>
    <t>Uchazeč:</t>
  </si>
  <si>
    <t>Vyplň údaj</t>
  </si>
  <si>
    <t>Projektant:</t>
  </si>
  <si>
    <t>64634752</t>
  </si>
  <si>
    <t>Petr Vodáček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</si>
  <si>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</si>
  <si>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</si>
  <si>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</si>
  <si>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</si>
  <si>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</si>
  <si>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</si>
  <si>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</si>
  <si>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</si>
  <si>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</si>
  <si>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</si>
  <si>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</si>
  <si>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</si>
  <si>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</si>
  <si>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</si>
  <si>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</si>
  <si>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</si>
  <si>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</si>
  <si>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</si>
  <si>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</si>
  <si>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</si>
  <si>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</si>
  <si>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</si>
  <si>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</si>
  <si>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</si>
  <si>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</si>
  <si>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</si>
  <si>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</si>
  <si>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</si>
  <si>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</si>
  <si>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</si>
  <si>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</si>
  <si>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</si>
  <si>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</si>
  <si>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</si>
  <si>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</si>
  <si>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</si>
  <si>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</si>
  <si>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</si>
  <si>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</si>
  <si>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</si>
  <si>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</t>
  </si>
  <si>
    <t>{b3f1136a-0736-42c7-9e23-8e2fcfeae97b}</t>
  </si>
  <si>
    <t>2</t>
  </si>
  <si>
    <t>01</t>
  </si>
  <si>
    <t>Silnoproudá elektrotechnika</t>
  </si>
  <si>
    <t>Soupis</t>
  </si>
  <si>
    <t>{2aa8c961-30e9-4cb2-8b88-48cc5191c7ac}</t>
  </si>
  <si>
    <t>02</t>
  </si>
  <si>
    <t>Slaboproudá elektrotechnika</t>
  </si>
  <si>
    <t>{4646a857-282e-481e-938a-d44b31848482}</t>
  </si>
  <si>
    <t>Zpět na list:</t>
  </si>
  <si>
    <t>KRYCÍ LIST SOUPISU</t>
  </si>
  <si>
    <t>Objekt:</t>
  </si>
  <si>
    <t>2016_023 - FNOL - Oprava kožní kliniky a kliniky pracovního lékařství</t>
  </si>
  <si>
    <t>Soupis:</t>
  </si>
  <si>
    <t>01 - Silnoproudá elektrotechnika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</si>
  <si>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</si>
  <si>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</si>
  <si>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</si>
  <si>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</si>
  <si>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</si>
  <si>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</si>
  <si>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740 - Elektromontáže - zkoušky a revize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</si>
  <si>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</si>
  <si>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</si>
  <si>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</si>
  <si>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746 - Elektromontáže - soubory pro vodiče</t>
  </si>
  <si>
    <t xml:space="preserve">    747 - Elektromontáže - kompletace rozvodů</t>
  </si>
  <si>
    <t xml:space="preserve">    748 - Elektromontáže - osvětlovací zařízení a svítidla</t>
  </si>
  <si>
    <t>M - Práce a dodávky M</t>
  </si>
  <si>
    <t xml:space="preserve">    46-M - Zemní práce při extr.mont.pracích</t>
  </si>
  <si>
    <t>HZS - Hodinové zúčtovací sazby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</si>
  <si>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</si>
  <si>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</si>
  <si>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</si>
  <si>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</si>
  <si>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</si>
  <si>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</si>
  <si>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</si>
  <si>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</si>
  <si>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</si>
  <si>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</si>
  <si>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</si>
  <si>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</si>
  <si>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</si>
  <si>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</si>
  <si>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</si>
  <si>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</si>
  <si>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</si>
  <si>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740</t>
  </si>
  <si>
    <t>Elektromontáže - zkoušky a revize</t>
  </si>
  <si>
    <t>89</t>
  </si>
  <si>
    <t>K</t>
  </si>
  <si>
    <t>740991200</t>
  </si>
  <si>
    <t>Zkoušky a prohlídky elektrických rozvodů a zařízení celková prohlídka a vyhotovení revizní zprávy pro objem montážních prací přes 100 do 500 tis. Kč</t>
  </si>
  <si>
    <t>kus</t>
  </si>
  <si>
    <t>CS ÚRS 2016 01</t>
  </si>
  <si>
    <t>16</t>
  </si>
  <si>
    <t>-1316163911</t>
  </si>
  <si>
    <t>742</t>
  </si>
  <si>
    <t>Elektromontáže - rozvodný systém</t>
  </si>
  <si>
    <t>3</t>
  </si>
  <si>
    <t>742111200</t>
  </si>
  <si>
    <t>Montáž rozvodnic oceloplechových nebo plastových bez zapojení vodičů běžných, hmotnosti do 50 kg</t>
  </si>
  <si>
    <t>-2043027551</t>
  </si>
  <si>
    <t>4</t>
  </si>
  <si>
    <t>M</t>
  </si>
  <si>
    <t>357131030-R01</t>
  </si>
  <si>
    <t>rozvodnice RO-5, zapuštěná, IP30/20, 359x589x96,5 - dle výkazu</t>
  </si>
  <si>
    <t>indiv. pol.</t>
  </si>
  <si>
    <t>32</t>
  </si>
  <si>
    <t>46031111</t>
  </si>
  <si>
    <t>P</t>
  </si>
  <si>
    <t>Poznámka k položce:
kód výrobku: 40584</t>
  </si>
  <si>
    <t>VV</t>
  </si>
  <si>
    <t>"rozvodnice dle přílohy D.1.4.EL.07</t>
  </si>
  <si>
    <t>71</t>
  </si>
  <si>
    <t>357131030-R02</t>
  </si>
  <si>
    <t>rozvodnice RO-15, zapuštěná, IP30/20, 590x620x136 - dle výkazu</t>
  </si>
  <si>
    <t>-1751510616</t>
  </si>
  <si>
    <t>"rozvodnice dle přílohy D.1.4.EL.06</t>
  </si>
  <si>
    <t>72</t>
  </si>
  <si>
    <t>357131030-R03</t>
  </si>
  <si>
    <t>rozvodnice RO-8, zapuštěná, IP30/20, 359x714x96,5 - dle výkazu</t>
  </si>
  <si>
    <t>1239607030</t>
  </si>
  <si>
    <t>"rozvodnice dle přílohy D.1.4.EL.11</t>
  </si>
  <si>
    <t>6</t>
  </si>
  <si>
    <t>357138500-R04</t>
  </si>
  <si>
    <t>doplnění rozvodnice RO-2</t>
  </si>
  <si>
    <t>1921625557</t>
  </si>
  <si>
    <t>"doplnění rozvodnice dle přílohy D.1.4.EL.09</t>
  </si>
  <si>
    <t>73</t>
  </si>
  <si>
    <t>357138500-R05</t>
  </si>
  <si>
    <t>doplnění rozvodnice RO-12</t>
  </si>
  <si>
    <t>1358581684</t>
  </si>
  <si>
    <t>"doplnění rozvodnice dle přílohy D.1.4.EL.08</t>
  </si>
  <si>
    <t>74</t>
  </si>
  <si>
    <t>357138500-R06</t>
  </si>
  <si>
    <t>doplnění rozvodnice RO-13</t>
  </si>
  <si>
    <t>-413429006</t>
  </si>
  <si>
    <t>"doplnění rozvodnice dle přílohy D.1.4.EL.10</t>
  </si>
  <si>
    <t>7</t>
  </si>
  <si>
    <t>742811320</t>
  </si>
  <si>
    <t>Montáž svorkovnic do rozváděčů s popisnými štítky se zapojením vodičů na jedné straně ochranných, typ 6236-30</t>
  </si>
  <si>
    <t>1975262504</t>
  </si>
  <si>
    <t>8</t>
  </si>
  <si>
    <t>10.067.555</t>
  </si>
  <si>
    <t>Rozvaděčové systémy a přístroje Řadové svorkovnice Řadové svorky pro neutrální vodiče Svorkovnice EPS 2 ekvipotencionální</t>
  </si>
  <si>
    <t>KS</t>
  </si>
  <si>
    <t>-255313182</t>
  </si>
  <si>
    <t>743</t>
  </si>
  <si>
    <t>Elektromontáže - hrubá montáž</t>
  </si>
  <si>
    <t>9</t>
  </si>
  <si>
    <t>743411111</t>
  </si>
  <si>
    <t>Montáž krabic elektroinstalačních bez napojení na trubky a lišty, demontáže a montáže víčka a přístroje protahovacích nebo odbočných zapuštěných plastových kruhových, typ KU68/2-1902, KO97</t>
  </si>
  <si>
    <t>-728935674</t>
  </si>
  <si>
    <t>10.074.803</t>
  </si>
  <si>
    <t>Úložný a instalační materiál Spojovací materiál Zásuvky, krabice pro montáž ve stěně / stropu Krabice KU 68-1903, vč. víčka a svorkovnice</t>
  </si>
  <si>
    <t>1116069151</t>
  </si>
  <si>
    <t>7+10+1+5</t>
  </si>
  <si>
    <t>Součet</t>
  </si>
  <si>
    <t>"viz příloha D.1.4.EL.02,03,04,05</t>
  </si>
  <si>
    <t>11</t>
  </si>
  <si>
    <t>743412111</t>
  </si>
  <si>
    <t>Montáž krabic elektroinstalačních bez napojení na trubky a lišty, demontáže a montáže víčka a přístroje přístrojových zapuštěných plastových kruhových, typ KU68/2-1901, KP 68/2</t>
  </si>
  <si>
    <t>1133979198</t>
  </si>
  <si>
    <t>12</t>
  </si>
  <si>
    <t>10.079.370</t>
  </si>
  <si>
    <t>Úložný a instalační materiál Spojovací materiál Zásuvky, krabice pro montáž ve stěně / stropu Krabice KU 68-1901</t>
  </si>
  <si>
    <t>-88233836</t>
  </si>
  <si>
    <t>55</t>
  </si>
  <si>
    <t>97</t>
  </si>
  <si>
    <t>743552122</t>
  </si>
  <si>
    <t>Montáž žlabů bez stojiny a výložníků kovových, typ Mars, ZPA s podpěrkami a příslušenstvím bez víka, šířky do 100 mm</t>
  </si>
  <si>
    <t>m</t>
  </si>
  <si>
    <t>-2059144660</t>
  </si>
  <si>
    <t>98</t>
  </si>
  <si>
    <t>10.076.734</t>
  </si>
  <si>
    <t>Žlab kabelový drátěný 100/50 galv. zinek, vč. spojek, spojovacího materiálu, konzol a závěsů</t>
  </si>
  <si>
    <t>1602324017</t>
  </si>
  <si>
    <t>14</t>
  </si>
  <si>
    <t>"viz příloha D.1.4.EL.05</t>
  </si>
  <si>
    <t>13</t>
  </si>
  <si>
    <t>743622320</t>
  </si>
  <si>
    <t>Montáž hromosvodného vedení svorek na potrubí typ "Bernard" se zhotovením pásku</t>
  </si>
  <si>
    <t>812932835</t>
  </si>
  <si>
    <t>10.039.111</t>
  </si>
  <si>
    <t>Ochrana před bleskem a přepětím Ochrana před bleskem a přepětím Pásek zemnící pro hromosvod Pásek Cu pro ZS16 (0,5m)</t>
  </si>
  <si>
    <t>56388577</t>
  </si>
  <si>
    <t>10.076.458</t>
  </si>
  <si>
    <t>Ochrana před bleskem a přepětím Ochrana před bleskem a přepětím Uzemňovací upínací pásky Svorka ZSA 16 zemnící</t>
  </si>
  <si>
    <t>88320624</t>
  </si>
  <si>
    <t>744</t>
  </si>
  <si>
    <t>Elektromontáže - rozvody vodičů měděných</t>
  </si>
  <si>
    <t>744241110</t>
  </si>
  <si>
    <t>Montáž izolovaných vodičů měděných bez ukončení, uložených pevně do 1 kV sk. 1 - CSAO, CY, CYA, CYY, H05V, H07V, NYM, NYY, YY průřezu žíly 0,35 až 35 mm2</t>
  </si>
  <si>
    <t>-16275052</t>
  </si>
  <si>
    <t>17</t>
  </si>
  <si>
    <t>10.048.422</t>
  </si>
  <si>
    <t>Kabely a vodiče a příslušenství Kabely a vodiče Žilové vodiče H07V-U 4 zž (CY)</t>
  </si>
  <si>
    <t>-498529839</t>
  </si>
  <si>
    <t>18</t>
  </si>
  <si>
    <t>10.048.546</t>
  </si>
  <si>
    <t>Kabely a vodiče a příslušenství Kabely a vodiče Žilové vodiče H07V-U 6 zž (CY)</t>
  </si>
  <si>
    <t>-1643880140</t>
  </si>
  <si>
    <t>19</t>
  </si>
  <si>
    <t>10.048.827</t>
  </si>
  <si>
    <t>Kabely a vodiče a příslušenství Kabely a vodiče Žilové vodiče H07V-U 16 zž (CY)</t>
  </si>
  <si>
    <t>-1692998001</t>
  </si>
  <si>
    <t>22</t>
  </si>
  <si>
    <t>744441100</t>
  </si>
  <si>
    <t>Montáž kabelů měděných do 1 kV bez ukončení, uložených pevně sk. 1 - CYKY, NYM, NYY, YSLY, počtu a průřezu žil 2x1,5 až 6 mm2, 3x1,5 až 6 mm2, 4x1,5 až 4 mm2, 5x1,5 až 2,5 mm2, 7x1,5 až 2,5 mm2</t>
  </si>
  <si>
    <t>-1144505503</t>
  </si>
  <si>
    <t>23</t>
  </si>
  <si>
    <t>10.049.640</t>
  </si>
  <si>
    <t>Kabely a vodiče a příslušenství Kabely a vodiče Silové kabely CYKY 2O1,5 (2Dx1,5)</t>
  </si>
  <si>
    <t>196578063</t>
  </si>
  <si>
    <t>18+15+4+6</t>
  </si>
  <si>
    <t>24</t>
  </si>
  <si>
    <t>10.048.186</t>
  </si>
  <si>
    <t>Kabely a vodiče a příslušenství Kabely a vodiče Silové kabely CYKY 3O1,5 (3Ax1,5)</t>
  </si>
  <si>
    <t>-1340504936</t>
  </si>
  <si>
    <t>6+15</t>
  </si>
  <si>
    <t>"viz příloha D.1.4.EL.02,05</t>
  </si>
  <si>
    <t>25</t>
  </si>
  <si>
    <t>10.051.448</t>
  </si>
  <si>
    <t>Kabely a vodiče a příslušenství Kabely a vodiče Silové kabely CYKY 3J1,5  (3Cx 1,5) instal PLUS</t>
  </si>
  <si>
    <t>-355059240</t>
  </si>
  <si>
    <t>76+105+17+62</t>
  </si>
  <si>
    <t>26</t>
  </si>
  <si>
    <t>10.048.482</t>
  </si>
  <si>
    <t>Kabely a vodiče a příslušenství Kabely a vodiče Silové kabely CYKY 3J2,5  (3Cx 2,5) instal PLUS</t>
  </si>
  <si>
    <t>-359787391</t>
  </si>
  <si>
    <t>215+255+166+56</t>
  </si>
  <si>
    <t>27</t>
  </si>
  <si>
    <t>10.048.243</t>
  </si>
  <si>
    <t>Kabely a vodiče a příslušenství Kabely a vodiče Silové kabely CYKY 5J1,5 (5Cx1,5)</t>
  </si>
  <si>
    <t>2100169445</t>
  </si>
  <si>
    <t>"viz příloha D.1.4.EL.02</t>
  </si>
  <si>
    <t>31</t>
  </si>
  <si>
    <t>744441200</t>
  </si>
  <si>
    <t>Montáž kabelů měděných do 1 kV bez ukončení, uložených pevně sk. 1 - CYKY, NYM, NYY, YSLY, počtu a průřezu žil 3x10 mm2, 4x6 mm2, 5x4 až 6 mm2, 7x4 mm2, 12x1,5 mm2</t>
  </si>
  <si>
    <t>-1025470154</t>
  </si>
  <si>
    <t>10.049.643</t>
  </si>
  <si>
    <t>Kabely a vodiče a příslušenství Kabely a vodiče Silové kabely CYKY 5J6 (5Cx6)</t>
  </si>
  <si>
    <t>-1437688875</t>
  </si>
  <si>
    <t>33</t>
  </si>
  <si>
    <t>744441400</t>
  </si>
  <si>
    <t>Montáž kabelů měděných do 1 kV bez ukončení, uložených pevně sk. 1 - CYKY, NYM, NYY, YSLY, počtu a průřezu žil 3x25 až 35 mm2, 4x16 až 25 mm2, 5x16 mm2, 24x2,5 mm2, 37x1,5 mm2, 48x1,5 mm2</t>
  </si>
  <si>
    <t>641987275</t>
  </si>
  <si>
    <t>34</t>
  </si>
  <si>
    <t>10.048.484</t>
  </si>
  <si>
    <t>Kabely a vodiče a příslušenství Kabely a vodiče Nízkonapěťové napájecí kabely CYKY 4J16 (4Bx16)</t>
  </si>
  <si>
    <t>-1366226968</t>
  </si>
  <si>
    <t>88</t>
  </si>
  <si>
    <t>10.049.436</t>
  </si>
  <si>
    <t>Kabely a vodiče a příslušenství Kabely a vodiče Nízkonapěťové napájecí kabely CYKY 5J16 (5Cx16)</t>
  </si>
  <si>
    <t>-1329687151</t>
  </si>
  <si>
    <t>746</t>
  </si>
  <si>
    <t>Elektromontáže - soubory pro vodiče</t>
  </si>
  <si>
    <t>35</t>
  </si>
  <si>
    <t>746211110</t>
  </si>
  <si>
    <t>Ukončení vodičů izolovaných s označením a zapojením v rozváděči nebo na přístroji, průřezu žíly do 2,5 mm2</t>
  </si>
  <si>
    <t>1546979628</t>
  </si>
  <si>
    <t>36</t>
  </si>
  <si>
    <t>746211130</t>
  </si>
  <si>
    <t>Ukončení vodičů izolovaných s označením a zapojením v rozváděči nebo na přístroji, průřezu žíly do 6 mm2</t>
  </si>
  <si>
    <t>1104387767</t>
  </si>
  <si>
    <t>38</t>
  </si>
  <si>
    <t>746211150</t>
  </si>
  <si>
    <t>Ukončení vodičů izolovaných s označením a zapojením v rozváděči nebo na přístroji, průřezu žíly do 16 mm2</t>
  </si>
  <si>
    <t>912203413</t>
  </si>
  <si>
    <t>39</t>
  </si>
  <si>
    <t>746211160</t>
  </si>
  <si>
    <t>Ukončení vodičů izolovaných s označením a zapojením v rozváděči nebo na přístroji, průřezu žíly do 25 mm2</t>
  </si>
  <si>
    <t>-34155358</t>
  </si>
  <si>
    <t>747</t>
  </si>
  <si>
    <t>Elektromontáže - kompletace rozvodů</t>
  </si>
  <si>
    <t>40</t>
  </si>
  <si>
    <t>747112011</t>
  </si>
  <si>
    <t>Montáž spínačů jedno nebo dvoupólových polozapuštěných nebo zapuštěných se zapojením vodičů bezšroubové připojení vypínačů, řazení 1-jednopólových</t>
  </si>
  <si>
    <t>82307707</t>
  </si>
  <si>
    <t>41</t>
  </si>
  <si>
    <t>10001004</t>
  </si>
  <si>
    <t>spínač jednopólový řaz. 1, velkoplošný, polozapuštěný, IP20, 10A 250V, bezšroubový, kompletní</t>
  </si>
  <si>
    <t>404466318</t>
  </si>
  <si>
    <t>5+4+1+2</t>
  </si>
  <si>
    <t>93</t>
  </si>
  <si>
    <t>747112014</t>
  </si>
  <si>
    <t>Montáž spínačů jedno nebo dvoupólových polozapuštěných nebo zapuštěných se zapojením vodičů bezšroubové připojení vypínačů, řazení 2-dvoupólových</t>
  </si>
  <si>
    <t>-2126014245</t>
  </si>
  <si>
    <t>94</t>
  </si>
  <si>
    <t>10.028.815</t>
  </si>
  <si>
    <t>Přepínač 2-pólový žaluziový, polozapuštěný, s blokováním, kompletní</t>
  </si>
  <si>
    <t>320378797</t>
  </si>
  <si>
    <t>44</t>
  </si>
  <si>
    <t>747112027</t>
  </si>
  <si>
    <t>Montáž spínačů jedno nebo dvoupólových polozapuštěných nebo zapuštěných se zapojením vodičů bezšroubové připojení ovladačů, řazení 6/0So-tlačítkových přepínacích s orientační doutnavkou</t>
  </si>
  <si>
    <t>-1519919967</t>
  </si>
  <si>
    <t>45</t>
  </si>
  <si>
    <t>10001009</t>
  </si>
  <si>
    <t>přepínač střídavý řaz. 6So, velkoplošný, polozapuštěný, s or. doutn., IP20, 10A 250V, bezšroubový, k</t>
  </si>
  <si>
    <t>1780968177</t>
  </si>
  <si>
    <t>42</t>
  </si>
  <si>
    <t>747112031</t>
  </si>
  <si>
    <t>Montáž spínačů jedno nebo dvoupólových polozapuštěných nebo zapuštěných se zapojením vodičů bezšroubové připojení přepínačů, řazení 5-sériových</t>
  </si>
  <si>
    <t>-2131093208</t>
  </si>
  <si>
    <t>43</t>
  </si>
  <si>
    <t>10001007</t>
  </si>
  <si>
    <t>přepínač sériový řaz. 5, velkoplošný, polozapuštěný, IP20, 10A 250V, bezšroubový, kompletní</t>
  </si>
  <si>
    <t>1124040550</t>
  </si>
  <si>
    <t>1+1+1</t>
  </si>
  <si>
    <t>"viz příloha D.1.4.EL.02,03,05</t>
  </si>
  <si>
    <t>91</t>
  </si>
  <si>
    <t>747112111</t>
  </si>
  <si>
    <t>Montáž spínačů jedno nebo dvoupólových polozapuštěných nebo zapuštěných se zapojením vodičů šroubové připojení vypínačů, řazení 1-jednopólových</t>
  </si>
  <si>
    <t>473187163</t>
  </si>
  <si>
    <t>92</t>
  </si>
  <si>
    <t>358110710</t>
  </si>
  <si>
    <t>vypínač 3-pólový 16A, velkoplošný, se signálkou, polozapuštěný, kompletní</t>
  </si>
  <si>
    <t>-1287291302</t>
  </si>
  <si>
    <t>"viz příloha D.1.4.1.EL.03</t>
  </si>
  <si>
    <t>49</t>
  </si>
  <si>
    <t>747161010</t>
  </si>
  <si>
    <t>Montáž zásuvek domovních se zapojením vodičů bezšroubové připojení polozapuštěných nebo zapuštěných 10/16 A, provedení 2P + PE</t>
  </si>
  <si>
    <t>-1654404219</t>
  </si>
  <si>
    <t>50</t>
  </si>
  <si>
    <t>345551030</t>
  </si>
  <si>
    <t>zásuvka 230V 16A bílá s clonkami, polozapuštěná, IP40, bezšroub., kompletní</t>
  </si>
  <si>
    <t>-1709281294</t>
  </si>
  <si>
    <t>51</t>
  </si>
  <si>
    <t>345551031</t>
  </si>
  <si>
    <t>zásuvka 230V 16A hnědá s clonkami, polozapuštěná, IP40, bezšroub., kompletní</t>
  </si>
  <si>
    <t>-930451372</t>
  </si>
  <si>
    <t>3+3</t>
  </si>
  <si>
    <t>"viz příloha D.1.4.EL.03,04</t>
  </si>
  <si>
    <t>52</t>
  </si>
  <si>
    <t>10.080.443</t>
  </si>
  <si>
    <t>Zásuvka 230V 16A hnědá, s clonkami, s přepěť. ochr., polozapuš., bezš., kompletní</t>
  </si>
  <si>
    <t>-926839809</t>
  </si>
  <si>
    <t>1+1</t>
  </si>
  <si>
    <t>53</t>
  </si>
  <si>
    <t>10.080.444</t>
  </si>
  <si>
    <t>Zásuvka 230V 16A zelená, s clonkami, s přepěť. ochr., polozapuš., bezš., kompletní</t>
  </si>
  <si>
    <t>978898049</t>
  </si>
  <si>
    <t>7+4</t>
  </si>
  <si>
    <t>54</t>
  </si>
  <si>
    <t>EKO3</t>
  </si>
  <si>
    <t>Likvidace demontovaného materiálu, mimo svítidel a světelných zdrojů</t>
  </si>
  <si>
    <t>-1200719075</t>
  </si>
  <si>
    <t>PM</t>
  </si>
  <si>
    <t>Podružný materiál, je počítán jako přirážka 3% k M</t>
  </si>
  <si>
    <t>434551140</t>
  </si>
  <si>
    <t>46</t>
  </si>
  <si>
    <t>747161040</t>
  </si>
  <si>
    <t>Montáž zásuvek domovních se zapojením vodičů bezšroubové připojení polozapuštěných nebo zapuštěných 10/16 A, provedení 2x (2P + PE) dvojnásobná šikmá</t>
  </si>
  <si>
    <t>830116220</t>
  </si>
  <si>
    <t>47</t>
  </si>
  <si>
    <t>10001022</t>
  </si>
  <si>
    <t>zásuvka dvojnásobná 230V 16A s clonkami a natoč. dutinou, položapuštěná, IP40, bezšroubová, kompletn</t>
  </si>
  <si>
    <t>-198436573</t>
  </si>
  <si>
    <t>48</t>
  </si>
  <si>
    <t>345551240</t>
  </si>
  <si>
    <t>zásuvka dvojnásobná 230V 16A zelená, s clonkami a natoč. dutinou, s přepěť. ochr., polozapuštěná, IP40, bezšroub., kompletní</t>
  </si>
  <si>
    <t>-779833316</t>
  </si>
  <si>
    <t>748</t>
  </si>
  <si>
    <t>Elektromontáže - osvětlovací zařízení a svítidla</t>
  </si>
  <si>
    <t>75</t>
  </si>
  <si>
    <t>748123128</t>
  </si>
  <si>
    <t>Montáž svítidel LED se zapojením vodičů bytových nebo společenských místností přisazených stropních panelových, obsahu do 0,09 m2</t>
  </si>
  <si>
    <t>-1936008150</t>
  </si>
  <si>
    <t>76</t>
  </si>
  <si>
    <t>10.930.404</t>
  </si>
  <si>
    <t>A - svítidlo průmyslové LED 39W, základna z PC s Al chladiči, difuzor translucentní PC, 1172x145x100mm, 4690lm, 4000K, 85Ra, IP66</t>
  </si>
  <si>
    <t>2095875003</t>
  </si>
  <si>
    <t>13+2+3</t>
  </si>
  <si>
    <t>"viz příloha D.1.4.EL.02,04,05</t>
  </si>
  <si>
    <t>77</t>
  </si>
  <si>
    <t>10.930.407</t>
  </si>
  <si>
    <t xml:space="preserve">B - svítidlo interiérové LED 48W, přisaz., difuzor translucentní PC, 1170x146x58mm,4670lm, 4000K, 85Ra, IP40 </t>
  </si>
  <si>
    <t>-1276031751</t>
  </si>
  <si>
    <t>"viz příloha D.1.4.EL.03</t>
  </si>
  <si>
    <t>86</t>
  </si>
  <si>
    <t>10.930.408</t>
  </si>
  <si>
    <t>E - svítidlo interiérové LED 27W, přisaz., čtvercové, 330x330x80mm, 2890lm, 4000K,</t>
  </si>
  <si>
    <t>-1384979360</t>
  </si>
  <si>
    <t>2+2</t>
  </si>
  <si>
    <t>"viz příloha D.1.4.EL.03,05</t>
  </si>
  <si>
    <t>87</t>
  </si>
  <si>
    <t>10.930.409</t>
  </si>
  <si>
    <t>F - svítidlo interiérové LED 26W, přisaz., kruhové, korpus ocel.plech, difuzor skl. opál. kryt, ∅420, v.125, 2320lm, 4000K, 80Ra, IP44</t>
  </si>
  <si>
    <t>-239739602</t>
  </si>
  <si>
    <t>90</t>
  </si>
  <si>
    <t>10.930.410</t>
  </si>
  <si>
    <t>Výstražný panel s LED podsvícením, nápis "NEVSTUPOVAT"</t>
  </si>
  <si>
    <t>723646643</t>
  </si>
  <si>
    <t>78</t>
  </si>
  <si>
    <t>748123141</t>
  </si>
  <si>
    <t>Montáž svítidel LED se zapojením vodičů bytových nebo společenských místností vestavných podhledových bodových</t>
  </si>
  <si>
    <t>427601801</t>
  </si>
  <si>
    <t>79</t>
  </si>
  <si>
    <t>10.930.405</t>
  </si>
  <si>
    <t>D - svítidlo vestavné kruhové LED 28W, Al korpus, opál. skl. kryt, ∅240, v.90, 2200lm, 4000K, 80Ra, IP43</t>
  </si>
  <si>
    <t>180863671</t>
  </si>
  <si>
    <t>81</t>
  </si>
  <si>
    <t>748123143</t>
  </si>
  <si>
    <t>Montáž svítidel LED se zapojením vodičů bytových nebo společenských místností vestavných podhledových čtvercových nebo obdélníkových, obsahu přes 0,09 do 0,36 m2</t>
  </si>
  <si>
    <t>-1414063583</t>
  </si>
  <si>
    <t>82</t>
  </si>
  <si>
    <t>10.930.401</t>
  </si>
  <si>
    <t>C - LED panel 40W, vestav., driver 700mA, 595x595x25mm, 3800lm, 4000K, 80Ra, IP40</t>
  </si>
  <si>
    <t>-415559744</t>
  </si>
  <si>
    <t>85</t>
  </si>
  <si>
    <t>EKO</t>
  </si>
  <si>
    <t>Recyklační příspěvek - svítidla</t>
  </si>
  <si>
    <t>ks</t>
  </si>
  <si>
    <t>390542219</t>
  </si>
  <si>
    <t>Práce a dodávky M</t>
  </si>
  <si>
    <t>46-M</t>
  </si>
  <si>
    <t>Zemní práce při extr.mont.pracích</t>
  </si>
  <si>
    <t>56</t>
  </si>
  <si>
    <t>460600022</t>
  </si>
  <si>
    <t>Přemístění (odvoz) horniny, suti a vybouraných hmot vodorovné přemístění horniny včetně složení, bez naložení a rozprostření jakékoliv třídy, na vzdálenost přes 50 do 500 m</t>
  </si>
  <si>
    <t>m3</t>
  </si>
  <si>
    <t>64</t>
  </si>
  <si>
    <t>2036298210</t>
  </si>
  <si>
    <t>57</t>
  </si>
  <si>
    <t>460600061</t>
  </si>
  <si>
    <t>Přemístění (odvoz) horniny, suti a vybouraných hmot odvoz suti a vybouraných hmot do 1 km</t>
  </si>
  <si>
    <t>t</t>
  </si>
  <si>
    <t>517364032</t>
  </si>
  <si>
    <t>0,6*1.8</t>
  </si>
  <si>
    <t>"1m3=1,8t</t>
  </si>
  <si>
    <t>58</t>
  </si>
  <si>
    <t>460600071</t>
  </si>
  <si>
    <t>Přemístění (odvoz) horniny, suti a vybouraných hmot odvoz suti a vybouraných hmot Příplatek k ceně za každý další i započatý 1 km</t>
  </si>
  <si>
    <t>-479876706</t>
  </si>
  <si>
    <t>1,08*10</t>
  </si>
  <si>
    <t>"skládka do 10km</t>
  </si>
  <si>
    <t>59</t>
  </si>
  <si>
    <t>460620007-R1</t>
  </si>
  <si>
    <t>poplatek za skládku vybourané suti</t>
  </si>
  <si>
    <t>-37927364</t>
  </si>
  <si>
    <t>0,6*1,8</t>
  </si>
  <si>
    <t>60</t>
  </si>
  <si>
    <t>460680161</t>
  </si>
  <si>
    <t>Prorážení otvorů a ostatní bourací práce vybourání otvoru ve zdivu cihelném plochy do 0,0225 m2 a tloušťky do 15 cm</t>
  </si>
  <si>
    <t>1080645960</t>
  </si>
  <si>
    <t>61</t>
  </si>
  <si>
    <t>460680163</t>
  </si>
  <si>
    <t>Prorážení otvorů a ostatní bourací práce vybourání otvoru ve zdivu cihelném plochy do 0,0225 m2 a tloušťky přes 30 do 45 cm</t>
  </si>
  <si>
    <t>1647414331</t>
  </si>
  <si>
    <t>62</t>
  </si>
  <si>
    <t>460680402</t>
  </si>
  <si>
    <t>Prorážení otvorů a ostatní bourací práce vysekání kapes nebo výklenků ve zdivu z lehkých betonů, dutých cihel nebo tvárnic pro osazení špalíků, kotevních prvků nebo krabic, velikosti 10x10x8 cm</t>
  </si>
  <si>
    <t>-25326611</t>
  </si>
  <si>
    <t>20+27+10+22</t>
  </si>
  <si>
    <t>63</t>
  </si>
  <si>
    <t>460680581</t>
  </si>
  <si>
    <t>Prorážení otvorů a ostatní bourací práce vysekání rýh pro montáž trubek a kabelů v cihelných zdech hloubky do 3 cm a šířky do 3 cm</t>
  </si>
  <si>
    <t>-28599261</t>
  </si>
  <si>
    <t>72+72+45+42</t>
  </si>
  <si>
    <t>460680582</t>
  </si>
  <si>
    <t>Prorážení otvorů a ostatní bourací práce vysekání rýh pro montáž trubek a kabelů v cihelných zdech hloubky do 3 cm a šířky přes 3 do 5 cm</t>
  </si>
  <si>
    <t>-705610897</t>
  </si>
  <si>
    <t>16+9+8</t>
  </si>
  <si>
    <t>"viz příloha D.1.4.EL.02,03,04</t>
  </si>
  <si>
    <t>95</t>
  </si>
  <si>
    <t>460680594</t>
  </si>
  <si>
    <t>Prorážení otvorů a ostatní bourací práce vysekání rýh pro montáž trubek a kabelů v cihelných zdech hloubky přes 3 do 5 cm a šířky přes 7 do 10 cm</t>
  </si>
  <si>
    <t>-1608304312</t>
  </si>
  <si>
    <t>12+16</t>
  </si>
  <si>
    <t>"viz příloha D.1.4.EL.02,03</t>
  </si>
  <si>
    <t>65</t>
  </si>
  <si>
    <t>460710005-R2</t>
  </si>
  <si>
    <t>Vyplnění a omítnutí jednotlivých malých ploch na stěnách, omítka vápenocementová nebo vápená do 1m2</t>
  </si>
  <si>
    <t>871836948</t>
  </si>
  <si>
    <t>66</t>
  </si>
  <si>
    <t>460710031</t>
  </si>
  <si>
    <t>Vyplnění rýh a otvorů vyplnění a omítnutí rýh ve stěnách hloubky do 3 cm a šířky do 3 cm</t>
  </si>
  <si>
    <t>1713355908</t>
  </si>
  <si>
    <t>67</t>
  </si>
  <si>
    <t>460710032</t>
  </si>
  <si>
    <t>Vyplnění rýh a otvorů vyplnění a omítnutí rýh ve stěnách hloubky do 3 cm a šířky přes 3 do 5 cm</t>
  </si>
  <si>
    <t>686353069</t>
  </si>
  <si>
    <t>96</t>
  </si>
  <si>
    <t>460710044</t>
  </si>
  <si>
    <t>Vyplnění rýh a otvorů vyplnění a omítnutí rýh ve stěnách hloubky přes 3 do 5 cm a šířky přes 7 do 10 cm</t>
  </si>
  <si>
    <t>5207210</t>
  </si>
  <si>
    <t>68</t>
  </si>
  <si>
    <t>460710101-R3</t>
  </si>
  <si>
    <t>Zazdívka otvorů v příčkách nebo stěnách vč. omítnutí</t>
  </si>
  <si>
    <t>-1033138874</t>
  </si>
  <si>
    <t>HZS</t>
  </si>
  <si>
    <t>Hodinové zúčtovací sazby</t>
  </si>
  <si>
    <t>69</t>
  </si>
  <si>
    <t>HZS2221</t>
  </si>
  <si>
    <t>Hodinové zúčtovací sazby profesí PSV provádění stavebních instalací elektrikář - demontáž krabic, zásuvek, vypínačů, rozvaděčů</t>
  </si>
  <si>
    <t>hod</t>
  </si>
  <si>
    <t>512</t>
  </si>
  <si>
    <t>-978793730</t>
  </si>
  <si>
    <t>70</t>
  </si>
  <si>
    <t>HZS2222</t>
  </si>
  <si>
    <t>Hodinové zúčtovací sazby profesí PSV provádění stavebních instalací elektrikář odborný</t>
  </si>
  <si>
    <t>-1677632498</t>
  </si>
  <si>
    <t>02 - Slaboproudá elektrotechnika</t>
  </si>
  <si>
    <t xml:space="preserve">    22-M - Montáže slaboproudých zařízení</t>
  </si>
  <si>
    <t>743112113</t>
  </si>
  <si>
    <t>Montáž trubek elektroinstalačních s nasunutím nebo našroubováním do krabic plastových ohebných, typ 14.., 23.., FFKuL, uložených pevně, D 16 mm</t>
  </si>
  <si>
    <t>-2075163505</t>
  </si>
  <si>
    <t>10.792.873</t>
  </si>
  <si>
    <t>Úložný a instalační materiál Elektroinstalační trubky/kabelové chráničky Pancéřové trubky plastové 2316/LPE-2 F100 TRUBKA OHEBNÁ LPE 125N</t>
  </si>
  <si>
    <t>indiv. položka</t>
  </si>
  <si>
    <t>1340513462</t>
  </si>
  <si>
    <t>18+55</t>
  </si>
  <si>
    <t>"viz příloha D.1.4.SLP.02,03</t>
  </si>
  <si>
    <t>22-M</t>
  </si>
  <si>
    <t>Montáže slaboproudých zařízení</t>
  </si>
  <si>
    <t>220260025</t>
  </si>
  <si>
    <t>Montáž krabice včetně upevnění krabice, vytvoření potřebných otvorů pro trubky, vodiče, zavíčkování typu KO, KP, KR, KT pod omítku s vysekáním lůžka</t>
  </si>
  <si>
    <t>-1609076913</t>
  </si>
  <si>
    <t>256</t>
  </si>
  <si>
    <t>-1322121128</t>
  </si>
  <si>
    <t>8+3</t>
  </si>
  <si>
    <t>220260111</t>
  </si>
  <si>
    <t>Odvíčkování a zavíčkování krabice s víčkem na závit</t>
  </si>
  <si>
    <t>478257946</t>
  </si>
  <si>
    <t>345715500</t>
  </si>
  <si>
    <t>Materiál úložný elektroinstalační víčka krabic z PH KO 68  D 80 mm</t>
  </si>
  <si>
    <t>2103517217</t>
  </si>
  <si>
    <t>Poznámka k položce:
EAN 8595057600539</t>
  </si>
  <si>
    <t>220270242</t>
  </si>
  <si>
    <t>Montáž vodiče sdělovacího izolovaného pro vnitřní instalaci včetně zatažení vodičů do trubek nebo lišt, montáž, manipulace s vodičem uložený do trubkovodu nebo lišty U do 4 x 0,8 mm</t>
  </si>
  <si>
    <t>-206903831</t>
  </si>
  <si>
    <t>11120020</t>
  </si>
  <si>
    <t>Kabely sdělovací Kabely sdělovací - JYTY + JQTQ + BYFY + MK KABEL JYTY 2DX1 (JYTY-O 2X1)</t>
  </si>
  <si>
    <t>-778286195</t>
  </si>
  <si>
    <t>"viz příloha D.1.4.SLP.03</t>
  </si>
  <si>
    <t>220280221</t>
  </si>
  <si>
    <t>Montáž kabelu uloženého v trubkách nebo v lištách včetně odvinutí kabelu z bubnu, natáhnutí, odříznutí, zaizolování a zatažení do trubek nebo lišt, pročištění trubky, prozvonění a označení kabelu SYKFY 5 x 2 x 0,5 mm</t>
  </si>
  <si>
    <t>986625422</t>
  </si>
  <si>
    <t>10.049.249</t>
  </si>
  <si>
    <t>Kabely a vodiče a příslušenství Kabely a vodiče Datové kabely UTP 4x2x0,5 cat.5e drát bal.305m SOLARIX</t>
  </si>
  <si>
    <t>-975798838</t>
  </si>
  <si>
    <t>980</t>
  </si>
  <si>
    <t>220320201</t>
  </si>
  <si>
    <t>Montáž zvonku pro vnitřní použití na střídavý nebo stejnosměrný proud napětí 3 až 24 V</t>
  </si>
  <si>
    <t>-1603170820</t>
  </si>
  <si>
    <t>374141350</t>
  </si>
  <si>
    <t>Bzučáky a zvonky bytové zvonky</t>
  </si>
  <si>
    <t>128</t>
  </si>
  <si>
    <t>597113548</t>
  </si>
  <si>
    <t>220320233</t>
  </si>
  <si>
    <t>Montáž příslušenství zvonku tlačítka</t>
  </si>
  <si>
    <t>1452172751</t>
  </si>
  <si>
    <t>20</t>
  </si>
  <si>
    <t>10001001</t>
  </si>
  <si>
    <t>tlačítkový ovladač řaz. 1/0, velkoplošný, polozapuštěný, IP20, 10A 250V, bezšroubový, kompletní</t>
  </si>
  <si>
    <t>220133175</t>
  </si>
  <si>
    <t>5</t>
  </si>
  <si>
    <t>220490846</t>
  </si>
  <si>
    <t>Měření strukturované kabeláže jednoho portu</t>
  </si>
  <si>
    <t>-627451335</t>
  </si>
  <si>
    <t>6+6</t>
  </si>
  <si>
    <t>220490847</t>
  </si>
  <si>
    <t>Montáž příslušenství pro telefonní přístroje zásuvky pro 1 datový port</t>
  </si>
  <si>
    <t>-1986181438</t>
  </si>
  <si>
    <t>10.063.846</t>
  </si>
  <si>
    <t>Zásuvka datová 2xRJ45-8 Cat 5e, montáž pod om.</t>
  </si>
  <si>
    <t>923576102</t>
  </si>
  <si>
    <t>-1970772517</t>
  </si>
  <si>
    <t>460680322</t>
  </si>
  <si>
    <t>Prorážení otvorů a ostatní bourací práce vybourání otvoru ve stropech a klenbách železobetonových plochy do 0,09 m2 a tloušťky přes 10 do 20 cm</t>
  </si>
  <si>
    <t>858409308</t>
  </si>
  <si>
    <t>-720538027</t>
  </si>
  <si>
    <t>1660360476</t>
  </si>
  <si>
    <t>1194813484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</si>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</sst>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sz val="10"/>
      <color rgb="FF969696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0" fontId="43" fillId="0" borderId="0" applyAlignment="0">
      <alignment vertical="top" wrapText="1"/>
      <protection locked="0"/>
    </xf>
  </cellStyleXfs>
  <cellXfs count="41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0" fillId="2" borderId="0" xfId="0" applyFill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7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8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6" fillId="0" borderId="17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7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2" xfId="0" applyNumberFormat="1" applyFont="1" applyBorder="1" applyAlignment="1" applyProtection="1">
      <alignment vertical="center"/>
    </xf>
    <xf numFmtId="4" fontId="28" fillId="0" borderId="23" xfId="0" applyNumberFormat="1" applyFont="1" applyBorder="1" applyAlignment="1" applyProtection="1">
      <alignment vertical="center"/>
    </xf>
    <xf numFmtId="166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5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/>
      <protection locked="0"/>
    </xf>
    <xf numFmtId="4" fontId="7" fillId="0" borderId="23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4" xfId="0" applyBorder="1"/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30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1" fillId="0" borderId="15" xfId="0" applyNumberFormat="1" applyFont="1" applyBorder="1" applyAlignment="1" applyProtection="1"/>
    <xf numFmtId="166" fontId="31" fillId="0" borderId="16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7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8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4" fontId="7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3" fillId="0" borderId="27" xfId="0" applyFont="1" applyBorder="1" applyAlignment="1" applyProtection="1">
      <alignment horizontal="center" vertical="center"/>
    </xf>
    <xf numFmtId="49" fontId="33" fillId="0" borderId="27" xfId="0" applyNumberFormat="1" applyFont="1" applyBorder="1" applyAlignment="1" applyProtection="1">
      <alignment horizontal="left" vertical="center" wrapText="1"/>
    </xf>
    <xf numFmtId="0" fontId="33" fillId="0" borderId="27" xfId="0" applyFont="1" applyBorder="1" applyAlignment="1" applyProtection="1">
      <alignment horizontal="left" vertical="center" wrapText="1"/>
    </xf>
    <xf numFmtId="0" fontId="33" fillId="0" borderId="27" xfId="0" applyFont="1" applyBorder="1" applyAlignment="1" applyProtection="1">
      <alignment horizontal="center" vertical="center" wrapText="1"/>
    </xf>
    <xf numFmtId="167" fontId="33" fillId="0" borderId="27" xfId="0" applyNumberFormat="1" applyFont="1" applyBorder="1" applyAlignment="1" applyProtection="1">
      <alignment vertical="center"/>
    </xf>
    <xf numFmtId="4" fontId="33" fillId="3" borderId="27" xfId="0" applyNumberFormat="1" applyFont="1" applyFill="1" applyBorder="1" applyAlignment="1" applyProtection="1">
      <alignment vertical="center"/>
      <protection locked="0"/>
    </xf>
    <xf numFmtId="4" fontId="33" fillId="0" borderId="27" xfId="0" applyNumberFormat="1" applyFont="1" applyBorder="1" applyAlignment="1" applyProtection="1">
      <alignment vertical="center"/>
    </xf>
    <xf numFmtId="0" fontId="33" fillId="0" borderId="4" xfId="0" applyFont="1" applyBorder="1" applyAlignment="1">
      <alignment vertical="center"/>
    </xf>
    <xf numFmtId="0" fontId="33" fillId="3" borderId="27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1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66" fontId="1" fillId="0" borderId="23" xfId="0" applyNumberFormat="1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16" fillId="0" borderId="0" xfId="0" applyFont="1" applyAlignment="1" applyProtection="1">
      <alignment horizontal="left" vertical="center" wrapText="1"/>
    </xf>
    <xf numFmtId="0" fontId="38" fillId="2" borderId="0" xfId="1" applyFill="1"/>
    <xf numFmtId="0" fontId="39" fillId="0" borderId="0" xfId="1" applyFont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42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41" fillId="2" borderId="0" xfId="0" applyFont="1" applyFill="1" applyAlignment="1" applyProtection="1">
      <alignment vertical="center"/>
    </xf>
    <xf numFmtId="0" fontId="40" fillId="2" borderId="0" xfId="0" applyFont="1" applyFill="1" applyAlignment="1" applyProtection="1">
      <alignment horizontal="left" vertical="center"/>
    </xf>
    <xf numFmtId="0" fontId="42" fillId="2" borderId="0" xfId="1" applyFont="1" applyFill="1" applyAlignment="1" applyProtection="1">
      <alignment vertical="center"/>
    </xf>
    <xf numFmtId="0" fontId="42" fillId="2" borderId="0" xfId="1" applyFont="1" applyFill="1" applyAlignment="1">
      <alignment vertical="center"/>
    </xf>
    <xf numFmtId="0" fontId="41" fillId="2" borderId="0" xfId="0" applyFont="1" applyFill="1" applyAlignment="1" applyProtection="1">
      <alignment vertical="center"/>
      <protection locked="0"/>
    </xf>
    <xf numFmtId="0" fontId="43" fillId="0" borderId="0" xfId="2" applyAlignment="1">
      <alignment vertical="top"/>
      <protection locked="0"/>
    </xf>
    <xf numFmtId="0" fontId="44" fillId="0" borderId="28" xfId="2" applyFont="1" applyBorder="1" applyAlignment="1">
      <alignment vertical="center" wrapText="1"/>
      <protection locked="0"/>
    </xf>
    <xf numFmtId="0" fontId="44" fillId="0" borderId="29" xfId="2" applyFont="1" applyBorder="1" applyAlignment="1">
      <alignment vertical="center" wrapText="1"/>
      <protection locked="0"/>
    </xf>
    <xf numFmtId="0" fontId="44" fillId="0" borderId="30" xfId="2" applyFont="1" applyBorder="1" applyAlignment="1">
      <alignment vertical="center" wrapText="1"/>
      <protection locked="0"/>
    </xf>
    <xf numFmtId="0" fontId="44" fillId="0" borderId="31" xfId="2" applyFont="1" applyBorder="1" applyAlignment="1">
      <alignment horizontal="center" vertical="center" wrapText="1"/>
      <protection locked="0"/>
    </xf>
    <xf numFmtId="0" fontId="45" fillId="0" borderId="0" xfId="2" applyFont="1" applyBorder="1" applyAlignment="1">
      <alignment horizontal="center" vertical="center" wrapText="1"/>
      <protection locked="0"/>
    </xf>
    <xf numFmtId="0" fontId="44" fillId="0" borderId="32" xfId="2" applyFont="1" applyBorder="1" applyAlignment="1">
      <alignment horizontal="center" vertical="center" wrapText="1"/>
      <protection locked="0"/>
    </xf>
    <xf numFmtId="0" fontId="43" fillId="0" borderId="0" xfId="2" applyAlignment="1">
      <alignment horizontal="center" vertical="center"/>
      <protection locked="0"/>
    </xf>
    <xf numFmtId="0" fontId="44" fillId="0" borderId="31" xfId="2" applyFont="1" applyBorder="1" applyAlignment="1">
      <alignment vertical="center" wrapText="1"/>
      <protection locked="0"/>
    </xf>
    <xf numFmtId="0" fontId="46" fillId="0" borderId="33" xfId="2" applyFont="1" applyBorder="1" applyAlignment="1">
      <alignment horizontal="left" wrapText="1"/>
      <protection locked="0"/>
    </xf>
    <xf numFmtId="0" fontId="44" fillId="0" borderId="32" xfId="2" applyFont="1" applyBorder="1" applyAlignment="1">
      <alignment vertical="center" wrapText="1"/>
      <protection locked="0"/>
    </xf>
    <xf numFmtId="0" fontId="46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vertical="center" wrapText="1"/>
      <protection locked="0"/>
    </xf>
    <xf numFmtId="0" fontId="47" fillId="0" borderId="0" xfId="2" applyFont="1" applyBorder="1" applyAlignment="1">
      <alignment vertical="center"/>
      <protection locked="0"/>
    </xf>
    <xf numFmtId="0" fontId="47" fillId="0" borderId="0" xfId="2" applyFont="1" applyBorder="1" applyAlignment="1">
      <alignment horizontal="left" vertical="center"/>
      <protection locked="0"/>
    </xf>
    <xf numFmtId="49" fontId="47" fillId="0" borderId="0" xfId="2" applyNumberFormat="1" applyFont="1" applyBorder="1" applyAlignment="1">
      <alignment horizontal="left" vertical="center" wrapText="1"/>
      <protection locked="0"/>
    </xf>
    <xf numFmtId="49" fontId="47" fillId="0" borderId="0" xfId="2" applyNumberFormat="1" applyFont="1" applyBorder="1" applyAlignment="1">
      <alignment vertical="center" wrapText="1"/>
      <protection locked="0"/>
    </xf>
    <xf numFmtId="0" fontId="44" fillId="0" borderId="34" xfId="2" applyFont="1" applyBorder="1" applyAlignment="1">
      <alignment vertical="center" wrapText="1"/>
      <protection locked="0"/>
    </xf>
    <xf numFmtId="0" fontId="50" fillId="0" borderId="33" xfId="2" applyFont="1" applyBorder="1" applyAlignment="1">
      <alignment vertical="center" wrapText="1"/>
      <protection locked="0"/>
    </xf>
    <xf numFmtId="0" fontId="44" fillId="0" borderId="35" xfId="2" applyFont="1" applyBorder="1" applyAlignment="1">
      <alignment vertical="center" wrapText="1"/>
      <protection locked="0"/>
    </xf>
    <xf numFmtId="0" fontId="44" fillId="0" borderId="0" xfId="2" applyFont="1" applyBorder="1" applyAlignment="1">
      <alignment vertical="top"/>
      <protection locked="0"/>
    </xf>
    <xf numFmtId="0" fontId="44" fillId="0" borderId="0" xfId="2" applyFont="1" applyAlignment="1">
      <alignment vertical="top"/>
      <protection locked="0"/>
    </xf>
    <xf numFmtId="0" fontId="44" fillId="0" borderId="28" xfId="2" applyFont="1" applyBorder="1" applyAlignment="1">
      <alignment horizontal="left" vertical="center"/>
      <protection locked="0"/>
    </xf>
    <xf numFmtId="0" fontId="44" fillId="0" borderId="29" xfId="2" applyFont="1" applyBorder="1" applyAlignment="1">
      <alignment horizontal="left" vertical="center"/>
      <protection locked="0"/>
    </xf>
    <xf numFmtId="0" fontId="44" fillId="0" borderId="30" xfId="2" applyFont="1" applyBorder="1" applyAlignment="1">
      <alignment horizontal="left" vertical="center"/>
      <protection locked="0"/>
    </xf>
    <xf numFmtId="0" fontId="44" fillId="0" borderId="31" xfId="2" applyFont="1" applyBorder="1" applyAlignment="1">
      <alignment horizontal="left" vertical="center"/>
      <protection locked="0"/>
    </xf>
    <xf numFmtId="0" fontId="45" fillId="0" borderId="0" xfId="2" applyFont="1" applyBorder="1" applyAlignment="1">
      <alignment horizontal="center" vertical="center"/>
      <protection locked="0"/>
    </xf>
    <xf numFmtId="0" fontId="44" fillId="0" borderId="32" xfId="2" applyFont="1" applyBorder="1" applyAlignment="1">
      <alignment horizontal="left" vertical="center"/>
      <protection locked="0"/>
    </xf>
    <xf numFmtId="0" fontId="46" fillId="0" borderId="0" xfId="2" applyFont="1" applyBorder="1" applyAlignment="1">
      <alignment horizontal="left" vertical="center"/>
      <protection locked="0"/>
    </xf>
    <xf numFmtId="0" fontId="51" fillId="0" borderId="0" xfId="2" applyFont="1" applyAlignment="1">
      <alignment horizontal="left" vertical="center"/>
      <protection locked="0"/>
    </xf>
    <xf numFmtId="0" fontId="46" fillId="0" borderId="33" xfId="2" applyFont="1" applyBorder="1" applyAlignment="1">
      <alignment horizontal="left" vertical="center"/>
      <protection locked="0"/>
    </xf>
    <xf numFmtId="0" fontId="46" fillId="0" borderId="33" xfId="2" applyFont="1" applyBorder="1" applyAlignment="1">
      <alignment horizontal="center" vertical="center"/>
      <protection locked="0"/>
    </xf>
    <xf numFmtId="0" fontId="51" fillId="0" borderId="33" xfId="2" applyFont="1" applyBorder="1" applyAlignment="1">
      <alignment horizontal="left" vertical="center"/>
      <protection locked="0"/>
    </xf>
    <xf numFmtId="0" fontId="49" fillId="0" borderId="0" xfId="2" applyFont="1" applyBorder="1" applyAlignment="1">
      <alignment horizontal="left" vertical="center"/>
      <protection locked="0"/>
    </xf>
    <xf numFmtId="0" fontId="47" fillId="0" borderId="0" xfId="2" applyFont="1" applyAlignment="1">
      <alignment horizontal="left" vertical="center"/>
      <protection locked="0"/>
    </xf>
    <xf numFmtId="0" fontId="47" fillId="0" borderId="0" xfId="2" applyFont="1" applyBorder="1" applyAlignment="1">
      <alignment horizontal="center" vertical="center"/>
      <protection locked="0"/>
    </xf>
    <xf numFmtId="0" fontId="47" fillId="0" borderId="31" xfId="2" applyFont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left" vertical="center"/>
      <protection locked="0"/>
    </xf>
    <xf numFmtId="0" fontId="47" fillId="0" borderId="0" xfId="2" applyFont="1" applyFill="1" applyBorder="1" applyAlignment="1">
      <alignment horizontal="center" vertical="center"/>
      <protection locked="0"/>
    </xf>
    <xf numFmtId="0" fontId="44" fillId="0" borderId="34" xfId="2" applyFont="1" applyBorder="1" applyAlignment="1">
      <alignment horizontal="left" vertical="center"/>
      <protection locked="0"/>
    </xf>
    <xf numFmtId="0" fontId="50" fillId="0" borderId="33" xfId="2" applyFont="1" applyBorder="1" applyAlignment="1">
      <alignment horizontal="left" vertical="center"/>
      <protection locked="0"/>
    </xf>
    <xf numFmtId="0" fontId="44" fillId="0" borderId="35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/>
      <protection locked="0"/>
    </xf>
    <xf numFmtId="0" fontId="50" fillId="0" borderId="0" xfId="2" applyFont="1" applyBorder="1" applyAlignment="1">
      <alignment horizontal="left" vertical="center"/>
      <protection locked="0"/>
    </xf>
    <xf numFmtId="0" fontId="51" fillId="0" borderId="0" xfId="2" applyFont="1" applyBorder="1" applyAlignment="1">
      <alignment horizontal="left" vertical="center"/>
      <protection locked="0"/>
    </xf>
    <xf numFmtId="0" fontId="47" fillId="0" borderId="33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center" vertical="center" wrapText="1"/>
      <protection locked="0"/>
    </xf>
    <xf numFmtId="0" fontId="44" fillId="0" borderId="28" xfId="2" applyFont="1" applyBorder="1" applyAlignment="1">
      <alignment horizontal="left" vertical="center" wrapText="1"/>
      <protection locked="0"/>
    </xf>
    <xf numFmtId="0" fontId="44" fillId="0" borderId="29" xfId="2" applyFont="1" applyBorder="1" applyAlignment="1">
      <alignment horizontal="left" vertical="center" wrapText="1"/>
      <protection locked="0"/>
    </xf>
    <xf numFmtId="0" fontId="44" fillId="0" borderId="30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 wrapText="1"/>
      <protection locked="0"/>
    </xf>
    <xf numFmtId="0" fontId="51" fillId="0" borderId="31" xfId="2" applyFont="1" applyBorder="1" applyAlignment="1">
      <alignment horizontal="left" vertical="center" wrapText="1"/>
      <protection locked="0"/>
    </xf>
    <xf numFmtId="0" fontId="51" fillId="0" borderId="32" xfId="2" applyFont="1" applyBorder="1" applyAlignment="1">
      <alignment horizontal="left" vertical="center" wrapText="1"/>
      <protection locked="0"/>
    </xf>
    <xf numFmtId="0" fontId="47" fillId="0" borderId="31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 wrapText="1"/>
      <protection locked="0"/>
    </xf>
    <xf numFmtId="0" fontId="47" fillId="0" borderId="32" xfId="2" applyFont="1" applyBorder="1" applyAlignment="1">
      <alignment horizontal="left" vertical="center"/>
      <protection locked="0"/>
    </xf>
    <xf numFmtId="0" fontId="47" fillId="0" borderId="34" xfId="2" applyFont="1" applyBorder="1" applyAlignment="1">
      <alignment horizontal="left" vertical="center" wrapText="1"/>
      <protection locked="0"/>
    </xf>
    <xf numFmtId="0" fontId="47" fillId="0" borderId="33" xfId="2" applyFont="1" applyBorder="1" applyAlignment="1">
      <alignment horizontal="left" vertical="center" wrapText="1"/>
      <protection locked="0"/>
    </xf>
    <xf numFmtId="0" fontId="47" fillId="0" borderId="35" xfId="2" applyFont="1" applyBorder="1" applyAlignment="1">
      <alignment horizontal="left" vertical="center" wrapText="1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7" fillId="0" borderId="0" xfId="2" applyFont="1" applyBorder="1" applyAlignment="1">
      <alignment horizontal="center" vertical="top"/>
      <protection locked="0"/>
    </xf>
    <xf numFmtId="0" fontId="47" fillId="0" borderId="34" xfId="2" applyFont="1" applyBorder="1" applyAlignment="1">
      <alignment horizontal="left" vertical="center"/>
      <protection locked="0"/>
    </xf>
    <xf numFmtId="0" fontId="47" fillId="0" borderId="35" xfId="2" applyFont="1" applyBorder="1" applyAlignment="1">
      <alignment horizontal="left" vertical="center"/>
      <protection locked="0"/>
    </xf>
    <xf numFmtId="0" fontId="51" fillId="0" borderId="0" xfId="2" applyFont="1" applyAlignment="1">
      <alignment vertical="center"/>
      <protection locked="0"/>
    </xf>
    <xf numFmtId="0" fontId="46" fillId="0" borderId="0" xfId="2" applyFont="1" applyBorder="1" applyAlignment="1">
      <alignment vertical="center"/>
      <protection locked="0"/>
    </xf>
    <xf numFmtId="0" fontId="51" fillId="0" borderId="33" xfId="2" applyFont="1" applyBorder="1" applyAlignment="1">
      <alignment vertical="center"/>
      <protection locked="0"/>
    </xf>
    <xf numFmtId="0" fontId="46" fillId="0" borderId="33" xfId="2" applyFont="1" applyBorder="1" applyAlignment="1">
      <alignment vertical="center"/>
      <protection locked="0"/>
    </xf>
    <xf numFmtId="0" fontId="43" fillId="0" borderId="0" xfId="2" applyBorder="1" applyAlignment="1">
      <alignment vertical="top"/>
      <protection locked="0"/>
    </xf>
    <xf numFmtId="49" fontId="47" fillId="0" borderId="0" xfId="2" applyNumberFormat="1" applyFont="1" applyBorder="1" applyAlignment="1">
      <alignment horizontal="left" vertical="center"/>
      <protection locked="0"/>
    </xf>
    <xf numFmtId="0" fontId="43" fillId="0" borderId="33" xfId="2" applyBorder="1" applyAlignment="1">
      <alignment vertical="top"/>
      <protection locked="0"/>
    </xf>
    <xf numFmtId="0" fontId="46" fillId="0" borderId="33" xfId="2" applyFont="1" applyBorder="1" applyAlignment="1">
      <alignment horizontal="left"/>
      <protection locked="0"/>
    </xf>
    <xf numFmtId="0" fontId="51" fillId="0" borderId="33" xfId="2" applyFont="1" applyBorder="1" applyAlignment="1">
      <protection locked="0"/>
    </xf>
    <xf numFmtId="0" fontId="46" fillId="0" borderId="33" xfId="2" applyFont="1" applyBorder="1" applyAlignment="1">
      <alignment horizontal="left"/>
      <protection locked="0"/>
    </xf>
    <xf numFmtId="0" fontId="47" fillId="0" borderId="0" xfId="2" applyFont="1" applyBorder="1" applyAlignment="1">
      <alignment horizontal="left" vertical="center"/>
      <protection locked="0"/>
    </xf>
    <xf numFmtId="0" fontId="44" fillId="0" borderId="31" xfId="2" applyFont="1" applyBorder="1" applyAlignment="1">
      <alignment vertical="top"/>
      <protection locked="0"/>
    </xf>
    <xf numFmtId="0" fontId="47" fillId="0" borderId="0" xfId="2" applyFont="1" applyBorder="1" applyAlignment="1">
      <alignment horizontal="left" vertical="top"/>
      <protection locked="0"/>
    </xf>
    <xf numFmtId="0" fontId="44" fillId="0" borderId="32" xfId="2" applyFont="1" applyBorder="1" applyAlignment="1">
      <alignment vertical="top"/>
      <protection locked="0"/>
    </xf>
    <xf numFmtId="0" fontId="44" fillId="0" borderId="0" xfId="2" applyFont="1" applyBorder="1" applyAlignment="1">
      <alignment horizontal="center" vertical="center"/>
      <protection locked="0"/>
    </xf>
    <xf numFmtId="0" fontId="44" fillId="0" borderId="0" xfId="2" applyFont="1" applyBorder="1" applyAlignment="1">
      <alignment horizontal="left" vertical="top"/>
      <protection locked="0"/>
    </xf>
    <xf numFmtId="0" fontId="44" fillId="0" borderId="34" xfId="2" applyFont="1" applyBorder="1" applyAlignment="1">
      <alignment vertical="top"/>
      <protection locked="0"/>
    </xf>
    <xf numFmtId="0" fontId="44" fillId="0" borderId="33" xfId="2" applyFont="1" applyBorder="1" applyAlignment="1">
      <alignment vertical="top"/>
      <protection locked="0"/>
    </xf>
    <xf numFmtId="0" fontId="44" fillId="0" borderId="35" xfId="2" applyFont="1" applyBorder="1" applyAlignment="1">
      <alignment vertical="top"/>
      <protection locked="0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4D2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822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C7A6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ek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6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 x14ac:dyDescent="0.3">
      <c r="A1" s="317" t="s">
        <v>0</v>
      </c>
      <c r="B1" s="318"/>
      <c r="C1" s="318"/>
      <c r="D1" s="319" t="s">
        <v>1</v>
      </c>
      <c r="E1" s="318"/>
      <c r="F1" s="318"/>
      <c r="G1" s="318"/>
      <c r="H1" s="318"/>
      <c r="I1" s="318"/>
      <c r="J1" s="318"/>
      <c r="K1" s="320" t="s">
        <v>617</v>
      </c>
      <c r="L1" s="320"/>
      <c r="M1" s="320"/>
      <c r="N1" s="320"/>
      <c r="O1" s="320"/>
      <c r="P1" s="320"/>
      <c r="Q1" s="320"/>
      <c r="R1" s="320"/>
      <c r="S1" s="320"/>
      <c r="T1" s="318"/>
      <c r="U1" s="318"/>
      <c r="V1" s="318"/>
      <c r="W1" s="320" t="s">
        <v>618</v>
      </c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12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5" t="s">
        <v>2</v>
      </c>
      <c r="BB1" s="15" t="s">
        <v>3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4</v>
      </c>
      <c r="BU1" s="17" t="s">
        <v>4</v>
      </c>
      <c r="BV1" s="17" t="s">
        <v>5</v>
      </c>
    </row>
    <row r="2" spans="1:74" ht="36.950000000000003" customHeight="1" x14ac:dyDescent="0.3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8" t="s">
        <v>6</v>
      </c>
      <c r="BT2" s="18" t="s">
        <v>7</v>
      </c>
    </row>
    <row r="3" spans="1:74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6</v>
      </c>
      <c r="BT3" s="18" t="s">
        <v>8</v>
      </c>
    </row>
    <row r="4" spans="1:74" ht="36.950000000000003" customHeight="1" x14ac:dyDescent="0.3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5"/>
      <c r="AS4" s="26" t="s">
        <v>10</v>
      </c>
      <c r="BE4" s="27" t="s">
        <v>11</v>
      </c>
      <c r="BS4" s="18" t="s">
        <v>12</v>
      </c>
    </row>
    <row r="5" spans="1:74" ht="14.45" customHeight="1" x14ac:dyDescent="0.3">
      <c r="B5" s="22"/>
      <c r="C5" s="23"/>
      <c r="D5" s="28" t="s">
        <v>13</v>
      </c>
      <c r="E5" s="23"/>
      <c r="F5" s="23"/>
      <c r="G5" s="23"/>
      <c r="H5" s="23"/>
      <c r="I5" s="23"/>
      <c r="J5" s="23"/>
      <c r="K5" s="269" t="s">
        <v>14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3"/>
      <c r="AQ5" s="25"/>
      <c r="BE5" s="265" t="s">
        <v>15</v>
      </c>
      <c r="BS5" s="18" t="s">
        <v>6</v>
      </c>
    </row>
    <row r="6" spans="1:74" ht="36.950000000000003" customHeight="1" x14ac:dyDescent="0.3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271" t="s">
        <v>17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3"/>
      <c r="AQ6" s="25"/>
      <c r="BE6" s="266"/>
      <c r="BS6" s="18" t="s">
        <v>18</v>
      </c>
    </row>
    <row r="7" spans="1:74" ht="14.45" customHeight="1" x14ac:dyDescent="0.3">
      <c r="B7" s="22"/>
      <c r="C7" s="23"/>
      <c r="D7" s="31" t="s">
        <v>19</v>
      </c>
      <c r="E7" s="23"/>
      <c r="F7" s="23"/>
      <c r="G7" s="23"/>
      <c r="H7" s="23"/>
      <c r="I7" s="23"/>
      <c r="J7" s="23"/>
      <c r="K7" s="29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1" t="s">
        <v>21</v>
      </c>
      <c r="AL7" s="23"/>
      <c r="AM7" s="23"/>
      <c r="AN7" s="29" t="s">
        <v>22</v>
      </c>
      <c r="AO7" s="23"/>
      <c r="AP7" s="23"/>
      <c r="AQ7" s="25"/>
      <c r="BE7" s="266"/>
      <c r="BS7" s="18" t="s">
        <v>23</v>
      </c>
    </row>
    <row r="8" spans="1:74" ht="14.45" customHeight="1" x14ac:dyDescent="0.3">
      <c r="B8" s="22"/>
      <c r="C8" s="23"/>
      <c r="D8" s="31" t="s">
        <v>24</v>
      </c>
      <c r="E8" s="23"/>
      <c r="F8" s="23"/>
      <c r="G8" s="23"/>
      <c r="H8" s="23"/>
      <c r="I8" s="23"/>
      <c r="J8" s="23"/>
      <c r="K8" s="29" t="s">
        <v>25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1" t="s">
        <v>26</v>
      </c>
      <c r="AL8" s="23"/>
      <c r="AM8" s="23"/>
      <c r="AN8" s="32" t="s">
        <v>27</v>
      </c>
      <c r="AO8" s="23"/>
      <c r="AP8" s="23"/>
      <c r="AQ8" s="25"/>
      <c r="BE8" s="266"/>
      <c r="BS8" s="18" t="s">
        <v>28</v>
      </c>
    </row>
    <row r="9" spans="1:74" ht="14.45" customHeight="1" x14ac:dyDescent="0.3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5"/>
      <c r="BE9" s="266"/>
      <c r="BS9" s="18" t="s">
        <v>29</v>
      </c>
    </row>
    <row r="10" spans="1:74" ht="14.45" customHeight="1" x14ac:dyDescent="0.3">
      <c r="B10" s="22"/>
      <c r="C10" s="23"/>
      <c r="D10" s="31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1" t="s">
        <v>31</v>
      </c>
      <c r="AL10" s="23"/>
      <c r="AM10" s="23"/>
      <c r="AN10" s="29" t="s">
        <v>32</v>
      </c>
      <c r="AO10" s="23"/>
      <c r="AP10" s="23"/>
      <c r="AQ10" s="25"/>
      <c r="BE10" s="266"/>
      <c r="BS10" s="18" t="s">
        <v>18</v>
      </c>
    </row>
    <row r="11" spans="1:74" ht="18.399999999999999" customHeight="1" x14ac:dyDescent="0.3">
      <c r="B11" s="22"/>
      <c r="C11" s="23"/>
      <c r="D11" s="23"/>
      <c r="E11" s="29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1" t="s">
        <v>34</v>
      </c>
      <c r="AL11" s="23"/>
      <c r="AM11" s="23"/>
      <c r="AN11" s="29" t="s">
        <v>22</v>
      </c>
      <c r="AO11" s="23"/>
      <c r="AP11" s="23"/>
      <c r="AQ11" s="25"/>
      <c r="BE11" s="266"/>
      <c r="BS11" s="18" t="s">
        <v>18</v>
      </c>
    </row>
    <row r="12" spans="1:74" ht="6.95" customHeight="1" x14ac:dyDescent="0.3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5"/>
      <c r="BE12" s="266"/>
      <c r="BS12" s="18" t="s">
        <v>18</v>
      </c>
    </row>
    <row r="13" spans="1:74" ht="14.45" customHeight="1" x14ac:dyDescent="0.3">
      <c r="B13" s="22"/>
      <c r="C13" s="23"/>
      <c r="D13" s="31" t="s">
        <v>35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1" t="s">
        <v>31</v>
      </c>
      <c r="AL13" s="23"/>
      <c r="AM13" s="23"/>
      <c r="AN13" s="33" t="s">
        <v>36</v>
      </c>
      <c r="AO13" s="23"/>
      <c r="AP13" s="23"/>
      <c r="AQ13" s="25"/>
      <c r="BE13" s="266"/>
      <c r="BS13" s="18" t="s">
        <v>18</v>
      </c>
    </row>
    <row r="14" spans="1:74" x14ac:dyDescent="0.3">
      <c r="B14" s="22"/>
      <c r="C14" s="23"/>
      <c r="D14" s="23"/>
      <c r="E14" s="272" t="s">
        <v>36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31" t="s">
        <v>34</v>
      </c>
      <c r="AL14" s="23"/>
      <c r="AM14" s="23"/>
      <c r="AN14" s="33" t="s">
        <v>36</v>
      </c>
      <c r="AO14" s="23"/>
      <c r="AP14" s="23"/>
      <c r="AQ14" s="25"/>
      <c r="BE14" s="266"/>
      <c r="BS14" s="18" t="s">
        <v>18</v>
      </c>
    </row>
    <row r="15" spans="1:74" ht="6.95" customHeight="1" x14ac:dyDescent="0.3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5"/>
      <c r="BE15" s="266"/>
      <c r="BS15" s="18" t="s">
        <v>4</v>
      </c>
    </row>
    <row r="16" spans="1:74" ht="14.45" customHeight="1" x14ac:dyDescent="0.3">
      <c r="B16" s="22"/>
      <c r="C16" s="23"/>
      <c r="D16" s="31" t="s">
        <v>37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1" t="s">
        <v>31</v>
      </c>
      <c r="AL16" s="23"/>
      <c r="AM16" s="23"/>
      <c r="AN16" s="29" t="s">
        <v>38</v>
      </c>
      <c r="AO16" s="23"/>
      <c r="AP16" s="23"/>
      <c r="AQ16" s="25"/>
      <c r="BE16" s="266"/>
      <c r="BS16" s="18" t="s">
        <v>4</v>
      </c>
    </row>
    <row r="17" spans="2:71" ht="18.399999999999999" customHeight="1" x14ac:dyDescent="0.3">
      <c r="B17" s="22"/>
      <c r="C17" s="23"/>
      <c r="D17" s="23"/>
      <c r="E17" s="29" t="s">
        <v>39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1" t="s">
        <v>34</v>
      </c>
      <c r="AL17" s="23"/>
      <c r="AM17" s="23"/>
      <c r="AN17" s="29" t="s">
        <v>22</v>
      </c>
      <c r="AO17" s="23"/>
      <c r="AP17" s="23"/>
      <c r="AQ17" s="25"/>
      <c r="BE17" s="266"/>
      <c r="BS17" s="18" t="s">
        <v>40</v>
      </c>
    </row>
    <row r="18" spans="2:71" ht="6.95" customHeight="1" x14ac:dyDescent="0.3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5"/>
      <c r="BE18" s="266"/>
      <c r="BS18" s="18" t="s">
        <v>6</v>
      </c>
    </row>
    <row r="19" spans="2:71" ht="14.45" customHeight="1" x14ac:dyDescent="0.3">
      <c r="B19" s="22"/>
      <c r="C19" s="23"/>
      <c r="D19" s="31" t="s">
        <v>41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5"/>
      <c r="BE19" s="266"/>
      <c r="BS19" s="18" t="s">
        <v>6</v>
      </c>
    </row>
    <row r="20" spans="2:71" ht="22.5" customHeight="1" x14ac:dyDescent="0.3">
      <c r="B20" s="22"/>
      <c r="C20" s="23"/>
      <c r="D20" s="23"/>
      <c r="E20" s="273" t="s">
        <v>22</v>
      </c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3"/>
      <c r="AP20" s="23"/>
      <c r="AQ20" s="25"/>
      <c r="BE20" s="266"/>
      <c r="BS20" s="18" t="s">
        <v>4</v>
      </c>
    </row>
    <row r="21" spans="2:71" ht="6.95" customHeigh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5"/>
      <c r="BE21" s="266"/>
    </row>
    <row r="22" spans="2:71" ht="6.95" customHeight="1" x14ac:dyDescent="0.3">
      <c r="B22" s="22"/>
      <c r="C22" s="2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23"/>
      <c r="AQ22" s="25"/>
      <c r="BE22" s="266"/>
    </row>
    <row r="23" spans="2:71" s="1" customFormat="1" ht="25.9" customHeight="1" x14ac:dyDescent="0.3">
      <c r="B23" s="35"/>
      <c r="C23" s="36"/>
      <c r="D23" s="37" t="s">
        <v>42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274">
        <f>ROUND(AG51,2)</f>
        <v>0</v>
      </c>
      <c r="AL23" s="275"/>
      <c r="AM23" s="275"/>
      <c r="AN23" s="275"/>
      <c r="AO23" s="275"/>
      <c r="AP23" s="36"/>
      <c r="AQ23" s="39"/>
      <c r="BE23" s="267"/>
    </row>
    <row r="24" spans="2:71" s="1" customFormat="1" ht="6.95" customHeight="1" x14ac:dyDescent="0.3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9"/>
      <c r="BE24" s="267"/>
    </row>
    <row r="25" spans="2:71" s="1" customFormat="1" ht="13.5" x14ac:dyDescent="0.3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276" t="s">
        <v>43</v>
      </c>
      <c r="M25" s="277"/>
      <c r="N25" s="277"/>
      <c r="O25" s="277"/>
      <c r="P25" s="36"/>
      <c r="Q25" s="36"/>
      <c r="R25" s="36"/>
      <c r="S25" s="36"/>
      <c r="T25" s="36"/>
      <c r="U25" s="36"/>
      <c r="V25" s="36"/>
      <c r="W25" s="276" t="s">
        <v>44</v>
      </c>
      <c r="X25" s="277"/>
      <c r="Y25" s="277"/>
      <c r="Z25" s="277"/>
      <c r="AA25" s="277"/>
      <c r="AB25" s="277"/>
      <c r="AC25" s="277"/>
      <c r="AD25" s="277"/>
      <c r="AE25" s="277"/>
      <c r="AF25" s="36"/>
      <c r="AG25" s="36"/>
      <c r="AH25" s="36"/>
      <c r="AI25" s="36"/>
      <c r="AJ25" s="36"/>
      <c r="AK25" s="276" t="s">
        <v>45</v>
      </c>
      <c r="AL25" s="277"/>
      <c r="AM25" s="277"/>
      <c r="AN25" s="277"/>
      <c r="AO25" s="277"/>
      <c r="AP25" s="36"/>
      <c r="AQ25" s="39"/>
      <c r="BE25" s="267"/>
    </row>
    <row r="26" spans="2:71" s="2" customFormat="1" ht="14.45" customHeight="1" x14ac:dyDescent="0.3">
      <c r="B26" s="41"/>
      <c r="C26" s="42"/>
      <c r="D26" s="43" t="s">
        <v>46</v>
      </c>
      <c r="E26" s="42"/>
      <c r="F26" s="43" t="s">
        <v>47</v>
      </c>
      <c r="G26" s="42"/>
      <c r="H26" s="42"/>
      <c r="I26" s="42"/>
      <c r="J26" s="42"/>
      <c r="K26" s="42"/>
      <c r="L26" s="278">
        <v>0.21</v>
      </c>
      <c r="M26" s="279"/>
      <c r="N26" s="279"/>
      <c r="O26" s="279"/>
      <c r="P26" s="42"/>
      <c r="Q26" s="42"/>
      <c r="R26" s="42"/>
      <c r="S26" s="42"/>
      <c r="T26" s="42"/>
      <c r="U26" s="42"/>
      <c r="V26" s="42"/>
      <c r="W26" s="280">
        <f>ROUND(AZ51,2)</f>
        <v>0</v>
      </c>
      <c r="X26" s="279"/>
      <c r="Y26" s="279"/>
      <c r="Z26" s="279"/>
      <c r="AA26" s="279"/>
      <c r="AB26" s="279"/>
      <c r="AC26" s="279"/>
      <c r="AD26" s="279"/>
      <c r="AE26" s="279"/>
      <c r="AF26" s="42"/>
      <c r="AG26" s="42"/>
      <c r="AH26" s="42"/>
      <c r="AI26" s="42"/>
      <c r="AJ26" s="42"/>
      <c r="AK26" s="280">
        <f>ROUND(AV51,2)</f>
        <v>0</v>
      </c>
      <c r="AL26" s="279"/>
      <c r="AM26" s="279"/>
      <c r="AN26" s="279"/>
      <c r="AO26" s="279"/>
      <c r="AP26" s="42"/>
      <c r="AQ26" s="44"/>
      <c r="BE26" s="268"/>
    </row>
    <row r="27" spans="2:71" s="2" customFormat="1" ht="14.45" customHeight="1" x14ac:dyDescent="0.3">
      <c r="B27" s="41"/>
      <c r="C27" s="42"/>
      <c r="D27" s="42"/>
      <c r="E27" s="42"/>
      <c r="F27" s="43" t="s">
        <v>48</v>
      </c>
      <c r="G27" s="42"/>
      <c r="H27" s="42"/>
      <c r="I27" s="42"/>
      <c r="J27" s="42"/>
      <c r="K27" s="42"/>
      <c r="L27" s="278">
        <v>0.15</v>
      </c>
      <c r="M27" s="279"/>
      <c r="N27" s="279"/>
      <c r="O27" s="279"/>
      <c r="P27" s="42"/>
      <c r="Q27" s="42"/>
      <c r="R27" s="42"/>
      <c r="S27" s="42"/>
      <c r="T27" s="42"/>
      <c r="U27" s="42"/>
      <c r="V27" s="42"/>
      <c r="W27" s="280">
        <f>ROUND(BA51,2)</f>
        <v>0</v>
      </c>
      <c r="X27" s="279"/>
      <c r="Y27" s="279"/>
      <c r="Z27" s="279"/>
      <c r="AA27" s="279"/>
      <c r="AB27" s="279"/>
      <c r="AC27" s="279"/>
      <c r="AD27" s="279"/>
      <c r="AE27" s="279"/>
      <c r="AF27" s="42"/>
      <c r="AG27" s="42"/>
      <c r="AH27" s="42"/>
      <c r="AI27" s="42"/>
      <c r="AJ27" s="42"/>
      <c r="AK27" s="280">
        <f>ROUND(AW51,2)</f>
        <v>0</v>
      </c>
      <c r="AL27" s="279"/>
      <c r="AM27" s="279"/>
      <c r="AN27" s="279"/>
      <c r="AO27" s="279"/>
      <c r="AP27" s="42"/>
      <c r="AQ27" s="44"/>
      <c r="BE27" s="268"/>
    </row>
    <row r="28" spans="2:71" s="2" customFormat="1" ht="14.45" hidden="1" customHeight="1" x14ac:dyDescent="0.3">
      <c r="B28" s="41"/>
      <c r="C28" s="42"/>
      <c r="D28" s="42"/>
      <c r="E28" s="42"/>
      <c r="F28" s="43" t="s">
        <v>49</v>
      </c>
      <c r="G28" s="42"/>
      <c r="H28" s="42"/>
      <c r="I28" s="42"/>
      <c r="J28" s="42"/>
      <c r="K28" s="42"/>
      <c r="L28" s="278">
        <v>0.21</v>
      </c>
      <c r="M28" s="279"/>
      <c r="N28" s="279"/>
      <c r="O28" s="279"/>
      <c r="P28" s="42"/>
      <c r="Q28" s="42"/>
      <c r="R28" s="42"/>
      <c r="S28" s="42"/>
      <c r="T28" s="42"/>
      <c r="U28" s="42"/>
      <c r="V28" s="42"/>
      <c r="W28" s="280">
        <f>ROUND(BB51,2)</f>
        <v>0</v>
      </c>
      <c r="X28" s="279"/>
      <c r="Y28" s="279"/>
      <c r="Z28" s="279"/>
      <c r="AA28" s="279"/>
      <c r="AB28" s="279"/>
      <c r="AC28" s="279"/>
      <c r="AD28" s="279"/>
      <c r="AE28" s="279"/>
      <c r="AF28" s="42"/>
      <c r="AG28" s="42"/>
      <c r="AH28" s="42"/>
      <c r="AI28" s="42"/>
      <c r="AJ28" s="42"/>
      <c r="AK28" s="280">
        <v>0</v>
      </c>
      <c r="AL28" s="279"/>
      <c r="AM28" s="279"/>
      <c r="AN28" s="279"/>
      <c r="AO28" s="279"/>
      <c r="AP28" s="42"/>
      <c r="AQ28" s="44"/>
      <c r="BE28" s="268"/>
    </row>
    <row r="29" spans="2:71" s="2" customFormat="1" ht="14.45" hidden="1" customHeight="1" x14ac:dyDescent="0.3">
      <c r="B29" s="41"/>
      <c r="C29" s="42"/>
      <c r="D29" s="42"/>
      <c r="E29" s="42"/>
      <c r="F29" s="43" t="s">
        <v>50</v>
      </c>
      <c r="G29" s="42"/>
      <c r="H29" s="42"/>
      <c r="I29" s="42"/>
      <c r="J29" s="42"/>
      <c r="K29" s="42"/>
      <c r="L29" s="278">
        <v>0.15</v>
      </c>
      <c r="M29" s="279"/>
      <c r="N29" s="279"/>
      <c r="O29" s="279"/>
      <c r="P29" s="42"/>
      <c r="Q29" s="42"/>
      <c r="R29" s="42"/>
      <c r="S29" s="42"/>
      <c r="T29" s="42"/>
      <c r="U29" s="42"/>
      <c r="V29" s="42"/>
      <c r="W29" s="280">
        <f>ROUND(BC51,2)</f>
        <v>0</v>
      </c>
      <c r="X29" s="279"/>
      <c r="Y29" s="279"/>
      <c r="Z29" s="279"/>
      <c r="AA29" s="279"/>
      <c r="AB29" s="279"/>
      <c r="AC29" s="279"/>
      <c r="AD29" s="279"/>
      <c r="AE29" s="279"/>
      <c r="AF29" s="42"/>
      <c r="AG29" s="42"/>
      <c r="AH29" s="42"/>
      <c r="AI29" s="42"/>
      <c r="AJ29" s="42"/>
      <c r="AK29" s="280">
        <v>0</v>
      </c>
      <c r="AL29" s="279"/>
      <c r="AM29" s="279"/>
      <c r="AN29" s="279"/>
      <c r="AO29" s="279"/>
      <c r="AP29" s="42"/>
      <c r="AQ29" s="44"/>
      <c r="BE29" s="268"/>
    </row>
    <row r="30" spans="2:71" s="2" customFormat="1" ht="14.45" hidden="1" customHeight="1" x14ac:dyDescent="0.3">
      <c r="B30" s="41"/>
      <c r="C30" s="42"/>
      <c r="D30" s="42"/>
      <c r="E30" s="42"/>
      <c r="F30" s="43" t="s">
        <v>51</v>
      </c>
      <c r="G30" s="42"/>
      <c r="H30" s="42"/>
      <c r="I30" s="42"/>
      <c r="J30" s="42"/>
      <c r="K30" s="42"/>
      <c r="L30" s="278">
        <v>0</v>
      </c>
      <c r="M30" s="279"/>
      <c r="N30" s="279"/>
      <c r="O30" s="279"/>
      <c r="P30" s="42"/>
      <c r="Q30" s="42"/>
      <c r="R30" s="42"/>
      <c r="S30" s="42"/>
      <c r="T30" s="42"/>
      <c r="U30" s="42"/>
      <c r="V30" s="42"/>
      <c r="W30" s="280">
        <f>ROUND(BD51,2)</f>
        <v>0</v>
      </c>
      <c r="X30" s="279"/>
      <c r="Y30" s="279"/>
      <c r="Z30" s="279"/>
      <c r="AA30" s="279"/>
      <c r="AB30" s="279"/>
      <c r="AC30" s="279"/>
      <c r="AD30" s="279"/>
      <c r="AE30" s="279"/>
      <c r="AF30" s="42"/>
      <c r="AG30" s="42"/>
      <c r="AH30" s="42"/>
      <c r="AI30" s="42"/>
      <c r="AJ30" s="42"/>
      <c r="AK30" s="280">
        <v>0</v>
      </c>
      <c r="AL30" s="279"/>
      <c r="AM30" s="279"/>
      <c r="AN30" s="279"/>
      <c r="AO30" s="279"/>
      <c r="AP30" s="42"/>
      <c r="AQ30" s="44"/>
      <c r="BE30" s="268"/>
    </row>
    <row r="31" spans="2:71" s="1" customFormat="1" ht="6.95" customHeight="1" x14ac:dyDescent="0.3"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9"/>
      <c r="BE31" s="267"/>
    </row>
    <row r="32" spans="2:71" s="1" customFormat="1" ht="25.9" customHeight="1" x14ac:dyDescent="0.3">
      <c r="B32" s="35"/>
      <c r="C32" s="45"/>
      <c r="D32" s="46" t="s">
        <v>52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 t="s">
        <v>53</v>
      </c>
      <c r="U32" s="47"/>
      <c r="V32" s="47"/>
      <c r="W32" s="47"/>
      <c r="X32" s="281" t="s">
        <v>54</v>
      </c>
      <c r="Y32" s="282"/>
      <c r="Z32" s="282"/>
      <c r="AA32" s="282"/>
      <c r="AB32" s="282"/>
      <c r="AC32" s="47"/>
      <c r="AD32" s="47"/>
      <c r="AE32" s="47"/>
      <c r="AF32" s="47"/>
      <c r="AG32" s="47"/>
      <c r="AH32" s="47"/>
      <c r="AI32" s="47"/>
      <c r="AJ32" s="47"/>
      <c r="AK32" s="283">
        <f>SUM(AK23:AK30)</f>
        <v>0</v>
      </c>
      <c r="AL32" s="282"/>
      <c r="AM32" s="282"/>
      <c r="AN32" s="282"/>
      <c r="AO32" s="284"/>
      <c r="AP32" s="45"/>
      <c r="AQ32" s="49"/>
      <c r="BE32" s="267"/>
    </row>
    <row r="33" spans="2:56" s="1" customFormat="1" ht="6.95" customHeight="1" x14ac:dyDescent="0.3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9"/>
    </row>
    <row r="34" spans="2:56" s="1" customFormat="1" ht="6.95" customHeight="1" x14ac:dyDescent="0.3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2"/>
    </row>
    <row r="38" spans="2:56" s="1" customFormat="1" ht="6.95" customHeight="1" x14ac:dyDescent="0.3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5"/>
    </row>
    <row r="39" spans="2:56" s="1" customFormat="1" ht="36.950000000000003" customHeight="1" x14ac:dyDescent="0.3">
      <c r="B39" s="35"/>
      <c r="C39" s="56" t="s">
        <v>55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5"/>
    </row>
    <row r="40" spans="2:56" s="1" customFormat="1" ht="6.95" customHeight="1" x14ac:dyDescent="0.3">
      <c r="B40" s="3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5"/>
    </row>
    <row r="41" spans="2:56" s="3" customFormat="1" ht="14.45" customHeight="1" x14ac:dyDescent="0.3">
      <c r="B41" s="58"/>
      <c r="C41" s="59" t="s">
        <v>13</v>
      </c>
      <c r="D41" s="60"/>
      <c r="E41" s="60"/>
      <c r="F41" s="60"/>
      <c r="G41" s="60"/>
      <c r="H41" s="60"/>
      <c r="I41" s="60"/>
      <c r="J41" s="60"/>
      <c r="K41" s="60"/>
      <c r="L41" s="60" t="str">
        <f>K5</f>
        <v>2016_023</v>
      </c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1"/>
    </row>
    <row r="42" spans="2:56" s="4" customFormat="1" ht="36.950000000000003" customHeight="1" x14ac:dyDescent="0.3">
      <c r="B42" s="62"/>
      <c r="C42" s="63" t="s">
        <v>16</v>
      </c>
      <c r="D42" s="64"/>
      <c r="E42" s="64"/>
      <c r="F42" s="64"/>
      <c r="G42" s="64"/>
      <c r="H42" s="64"/>
      <c r="I42" s="64"/>
      <c r="J42" s="64"/>
      <c r="K42" s="64"/>
      <c r="L42" s="285" t="str">
        <f>K6</f>
        <v>FNOL - Oprava kožní kliniky a kliniky pracovního lékařství</v>
      </c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64"/>
      <c r="AQ42" s="64"/>
      <c r="AR42" s="65"/>
    </row>
    <row r="43" spans="2:56" s="1" customFormat="1" ht="6.95" customHeight="1" x14ac:dyDescent="0.3">
      <c r="B43" s="3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5"/>
    </row>
    <row r="44" spans="2:56" s="1" customFormat="1" x14ac:dyDescent="0.3">
      <c r="B44" s="35"/>
      <c r="C44" s="59" t="s">
        <v>24</v>
      </c>
      <c r="D44" s="57"/>
      <c r="E44" s="57"/>
      <c r="F44" s="57"/>
      <c r="G44" s="57"/>
      <c r="H44" s="57"/>
      <c r="I44" s="57"/>
      <c r="J44" s="57"/>
      <c r="K44" s="57"/>
      <c r="L44" s="66" t="str">
        <f>IF(K8="","",K8)</f>
        <v>Olomouc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9" t="s">
        <v>26</v>
      </c>
      <c r="AJ44" s="57"/>
      <c r="AK44" s="57"/>
      <c r="AL44" s="57"/>
      <c r="AM44" s="287" t="str">
        <f>IF(AN8= "","",AN8)</f>
        <v>18.09.2016</v>
      </c>
      <c r="AN44" s="288"/>
      <c r="AO44" s="57"/>
      <c r="AP44" s="57"/>
      <c r="AQ44" s="57"/>
      <c r="AR44" s="55"/>
    </row>
    <row r="45" spans="2:56" s="1" customFormat="1" ht="6.95" customHeight="1" x14ac:dyDescent="0.3">
      <c r="B45" s="3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5"/>
    </row>
    <row r="46" spans="2:56" s="1" customFormat="1" x14ac:dyDescent="0.3">
      <c r="B46" s="35"/>
      <c r="C46" s="59" t="s">
        <v>30</v>
      </c>
      <c r="D46" s="57"/>
      <c r="E46" s="57"/>
      <c r="F46" s="57"/>
      <c r="G46" s="57"/>
      <c r="H46" s="57"/>
      <c r="I46" s="57"/>
      <c r="J46" s="57"/>
      <c r="K46" s="57"/>
      <c r="L46" s="60" t="str">
        <f>IF(E11= "","",E11)</f>
        <v>Ing. Pavel Malínek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9" t="s">
        <v>37</v>
      </c>
      <c r="AJ46" s="57"/>
      <c r="AK46" s="57"/>
      <c r="AL46" s="57"/>
      <c r="AM46" s="289" t="str">
        <f>IF(E17="","",E17)</f>
        <v>Petr Vodáček</v>
      </c>
      <c r="AN46" s="288"/>
      <c r="AO46" s="288"/>
      <c r="AP46" s="288"/>
      <c r="AQ46" s="57"/>
      <c r="AR46" s="55"/>
      <c r="AS46" s="290" t="s">
        <v>56</v>
      </c>
      <c r="AT46" s="291"/>
      <c r="AU46" s="68"/>
      <c r="AV46" s="68"/>
      <c r="AW46" s="68"/>
      <c r="AX46" s="68"/>
      <c r="AY46" s="68"/>
      <c r="AZ46" s="68"/>
      <c r="BA46" s="68"/>
      <c r="BB46" s="68"/>
      <c r="BC46" s="68"/>
      <c r="BD46" s="69"/>
    </row>
    <row r="47" spans="2:56" s="1" customFormat="1" x14ac:dyDescent="0.3">
      <c r="B47" s="35"/>
      <c r="C47" s="59" t="s">
        <v>35</v>
      </c>
      <c r="D47" s="57"/>
      <c r="E47" s="57"/>
      <c r="F47" s="57"/>
      <c r="G47" s="57"/>
      <c r="H47" s="57"/>
      <c r="I47" s="57"/>
      <c r="J47" s="57"/>
      <c r="K47" s="57"/>
      <c r="L47" s="60" t="str">
        <f>IF(E14= "Vyplň údaj","",E14)</f>
        <v/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5"/>
      <c r="AS47" s="292"/>
      <c r="AT47" s="293"/>
      <c r="AU47" s="70"/>
      <c r="AV47" s="70"/>
      <c r="AW47" s="70"/>
      <c r="AX47" s="70"/>
      <c r="AY47" s="70"/>
      <c r="AZ47" s="70"/>
      <c r="BA47" s="70"/>
      <c r="BB47" s="70"/>
      <c r="BC47" s="70"/>
      <c r="BD47" s="71"/>
    </row>
    <row r="48" spans="2:56" s="1" customFormat="1" ht="10.9" customHeight="1" x14ac:dyDescent="0.3">
      <c r="B48" s="35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5"/>
      <c r="AS48" s="294"/>
      <c r="AT48" s="277"/>
      <c r="AU48" s="36"/>
      <c r="AV48" s="36"/>
      <c r="AW48" s="36"/>
      <c r="AX48" s="36"/>
      <c r="AY48" s="36"/>
      <c r="AZ48" s="36"/>
      <c r="BA48" s="36"/>
      <c r="BB48" s="36"/>
      <c r="BC48" s="36"/>
      <c r="BD48" s="73"/>
    </row>
    <row r="49" spans="1:91" s="1" customFormat="1" ht="29.25" customHeight="1" x14ac:dyDescent="0.3">
      <c r="B49" s="35"/>
      <c r="C49" s="295" t="s">
        <v>57</v>
      </c>
      <c r="D49" s="296"/>
      <c r="E49" s="296"/>
      <c r="F49" s="296"/>
      <c r="G49" s="296"/>
      <c r="H49" s="74"/>
      <c r="I49" s="297" t="s">
        <v>58</v>
      </c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8" t="s">
        <v>59</v>
      </c>
      <c r="AH49" s="296"/>
      <c r="AI49" s="296"/>
      <c r="AJ49" s="296"/>
      <c r="AK49" s="296"/>
      <c r="AL49" s="296"/>
      <c r="AM49" s="296"/>
      <c r="AN49" s="297" t="s">
        <v>60</v>
      </c>
      <c r="AO49" s="296"/>
      <c r="AP49" s="296"/>
      <c r="AQ49" s="75" t="s">
        <v>61</v>
      </c>
      <c r="AR49" s="55"/>
      <c r="AS49" s="76" t="s">
        <v>62</v>
      </c>
      <c r="AT49" s="77" t="s">
        <v>63</v>
      </c>
      <c r="AU49" s="77" t="s">
        <v>64</v>
      </c>
      <c r="AV49" s="77" t="s">
        <v>65</v>
      </c>
      <c r="AW49" s="77" t="s">
        <v>66</v>
      </c>
      <c r="AX49" s="77" t="s">
        <v>67</v>
      </c>
      <c r="AY49" s="77" t="s">
        <v>68</v>
      </c>
      <c r="AZ49" s="77" t="s">
        <v>69</v>
      </c>
      <c r="BA49" s="77" t="s">
        <v>70</v>
      </c>
      <c r="BB49" s="77" t="s">
        <v>71</v>
      </c>
      <c r="BC49" s="77" t="s">
        <v>72</v>
      </c>
      <c r="BD49" s="78" t="s">
        <v>73</v>
      </c>
    </row>
    <row r="50" spans="1:91" s="1" customFormat="1" ht="10.9" customHeight="1" x14ac:dyDescent="0.3">
      <c r="B50" s="35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5"/>
      <c r="AS50" s="79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1"/>
    </row>
    <row r="51" spans="1:91" s="4" customFormat="1" ht="32.450000000000003" customHeight="1" x14ac:dyDescent="0.3">
      <c r="B51" s="62"/>
      <c r="C51" s="82" t="s">
        <v>74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306">
        <f>ROUND(AG52,2)</f>
        <v>0</v>
      </c>
      <c r="AH51" s="306"/>
      <c r="AI51" s="306"/>
      <c r="AJ51" s="306"/>
      <c r="AK51" s="306"/>
      <c r="AL51" s="306"/>
      <c r="AM51" s="306"/>
      <c r="AN51" s="307">
        <f>SUM(AG51,AT51)</f>
        <v>0</v>
      </c>
      <c r="AO51" s="307"/>
      <c r="AP51" s="307"/>
      <c r="AQ51" s="84" t="s">
        <v>22</v>
      </c>
      <c r="AR51" s="65"/>
      <c r="AS51" s="85">
        <f>ROUND(AS52,2)</f>
        <v>0</v>
      </c>
      <c r="AT51" s="86">
        <f>ROUND(SUM(AV51:AW51),2)</f>
        <v>0</v>
      </c>
      <c r="AU51" s="87">
        <f>ROUND(AU52,5)</f>
        <v>0</v>
      </c>
      <c r="AV51" s="86">
        <f>ROUND(AZ51*L26,2)</f>
        <v>0</v>
      </c>
      <c r="AW51" s="86">
        <f>ROUND(BA51*L27,2)</f>
        <v>0</v>
      </c>
      <c r="AX51" s="86">
        <f>ROUND(BB51*L26,2)</f>
        <v>0</v>
      </c>
      <c r="AY51" s="86">
        <f>ROUND(BC51*L27,2)</f>
        <v>0</v>
      </c>
      <c r="AZ51" s="86">
        <f>ROUND(AZ52,2)</f>
        <v>0</v>
      </c>
      <c r="BA51" s="86">
        <f>ROUND(BA52,2)</f>
        <v>0</v>
      </c>
      <c r="BB51" s="86">
        <f>ROUND(BB52,2)</f>
        <v>0</v>
      </c>
      <c r="BC51" s="86">
        <f>ROUND(BC52,2)</f>
        <v>0</v>
      </c>
      <c r="BD51" s="88">
        <f>ROUND(BD52,2)</f>
        <v>0</v>
      </c>
      <c r="BS51" s="89" t="s">
        <v>75</v>
      </c>
      <c r="BT51" s="89" t="s">
        <v>76</v>
      </c>
      <c r="BU51" s="90" t="s">
        <v>77</v>
      </c>
      <c r="BV51" s="89" t="s">
        <v>78</v>
      </c>
      <c r="BW51" s="89" t="s">
        <v>5</v>
      </c>
      <c r="BX51" s="89" t="s">
        <v>79</v>
      </c>
      <c r="CL51" s="89" t="s">
        <v>20</v>
      </c>
    </row>
    <row r="52" spans="1:91" s="5" customFormat="1" ht="37.5" customHeight="1" x14ac:dyDescent="0.3">
      <c r="B52" s="91"/>
      <c r="C52" s="92"/>
      <c r="D52" s="302" t="s">
        <v>14</v>
      </c>
      <c r="E52" s="300"/>
      <c r="F52" s="300"/>
      <c r="G52" s="300"/>
      <c r="H52" s="300"/>
      <c r="I52" s="93"/>
      <c r="J52" s="302" t="s">
        <v>17</v>
      </c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1">
        <f>ROUND(SUM(AG53:AG54),2)</f>
        <v>0</v>
      </c>
      <c r="AH52" s="300"/>
      <c r="AI52" s="300"/>
      <c r="AJ52" s="300"/>
      <c r="AK52" s="300"/>
      <c r="AL52" s="300"/>
      <c r="AM52" s="300"/>
      <c r="AN52" s="299">
        <f>SUM(AG52,AT52)</f>
        <v>0</v>
      </c>
      <c r="AO52" s="300"/>
      <c r="AP52" s="300"/>
      <c r="AQ52" s="94" t="s">
        <v>80</v>
      </c>
      <c r="AR52" s="95"/>
      <c r="AS52" s="96">
        <f>ROUND(SUM(AS53:AS54),2)</f>
        <v>0</v>
      </c>
      <c r="AT52" s="97">
        <f>ROUND(SUM(AV52:AW52),2)</f>
        <v>0</v>
      </c>
      <c r="AU52" s="98">
        <f>ROUND(SUM(AU53:AU54),5)</f>
        <v>0</v>
      </c>
      <c r="AV52" s="97">
        <f>ROUND(AZ52*L26,2)</f>
        <v>0</v>
      </c>
      <c r="AW52" s="97">
        <f>ROUND(BA52*L27,2)</f>
        <v>0</v>
      </c>
      <c r="AX52" s="97">
        <f>ROUND(BB52*L26,2)</f>
        <v>0</v>
      </c>
      <c r="AY52" s="97">
        <f>ROUND(BC52*L27,2)</f>
        <v>0</v>
      </c>
      <c r="AZ52" s="97">
        <f>ROUND(SUM(AZ53:AZ54),2)</f>
        <v>0</v>
      </c>
      <c r="BA52" s="97">
        <f>ROUND(SUM(BA53:BA54),2)</f>
        <v>0</v>
      </c>
      <c r="BB52" s="97">
        <f>ROUND(SUM(BB53:BB54),2)</f>
        <v>0</v>
      </c>
      <c r="BC52" s="97">
        <f>ROUND(SUM(BC53:BC54),2)</f>
        <v>0</v>
      </c>
      <c r="BD52" s="99">
        <f>ROUND(SUM(BD53:BD54),2)</f>
        <v>0</v>
      </c>
      <c r="BS52" s="100" t="s">
        <v>75</v>
      </c>
      <c r="BT52" s="100" t="s">
        <v>23</v>
      </c>
      <c r="BU52" s="100" t="s">
        <v>77</v>
      </c>
      <c r="BV52" s="100" t="s">
        <v>78</v>
      </c>
      <c r="BW52" s="100" t="s">
        <v>81</v>
      </c>
      <c r="BX52" s="100" t="s">
        <v>5</v>
      </c>
      <c r="CL52" s="100" t="s">
        <v>20</v>
      </c>
      <c r="CM52" s="100" t="s">
        <v>82</v>
      </c>
    </row>
    <row r="53" spans="1:91" s="6" customFormat="1" ht="22.5" customHeight="1" x14ac:dyDescent="0.3">
      <c r="A53" s="313" t="s">
        <v>619</v>
      </c>
      <c r="B53" s="101"/>
      <c r="C53" s="102"/>
      <c r="D53" s="102"/>
      <c r="E53" s="305" t="s">
        <v>83</v>
      </c>
      <c r="F53" s="304"/>
      <c r="G53" s="304"/>
      <c r="H53" s="304"/>
      <c r="I53" s="304"/>
      <c r="J53" s="102"/>
      <c r="K53" s="305" t="s">
        <v>84</v>
      </c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3">
        <f>'01 - Silnoproudá elektrot...'!J29</f>
        <v>0</v>
      </c>
      <c r="AH53" s="304"/>
      <c r="AI53" s="304"/>
      <c r="AJ53" s="304"/>
      <c r="AK53" s="304"/>
      <c r="AL53" s="304"/>
      <c r="AM53" s="304"/>
      <c r="AN53" s="303">
        <f>SUM(AG53,AT53)</f>
        <v>0</v>
      </c>
      <c r="AO53" s="304"/>
      <c r="AP53" s="304"/>
      <c r="AQ53" s="103" t="s">
        <v>85</v>
      </c>
      <c r="AR53" s="104"/>
      <c r="AS53" s="105">
        <v>0</v>
      </c>
      <c r="AT53" s="106">
        <f>ROUND(SUM(AV53:AW53),2)</f>
        <v>0</v>
      </c>
      <c r="AU53" s="107">
        <f>'01 - Silnoproudá elektrot...'!P93</f>
        <v>0</v>
      </c>
      <c r="AV53" s="106">
        <f>'01 - Silnoproudá elektrot...'!J32</f>
        <v>0</v>
      </c>
      <c r="AW53" s="106">
        <f>'01 - Silnoproudá elektrot...'!J33</f>
        <v>0</v>
      </c>
      <c r="AX53" s="106">
        <f>'01 - Silnoproudá elektrot...'!J34</f>
        <v>0</v>
      </c>
      <c r="AY53" s="106">
        <f>'01 - Silnoproudá elektrot...'!J35</f>
        <v>0</v>
      </c>
      <c r="AZ53" s="106">
        <f>'01 - Silnoproudá elektrot...'!F32</f>
        <v>0</v>
      </c>
      <c r="BA53" s="106">
        <f>'01 - Silnoproudá elektrot...'!F33</f>
        <v>0</v>
      </c>
      <c r="BB53" s="106">
        <f>'01 - Silnoproudá elektrot...'!F34</f>
        <v>0</v>
      </c>
      <c r="BC53" s="106">
        <f>'01 - Silnoproudá elektrot...'!F35</f>
        <v>0</v>
      </c>
      <c r="BD53" s="108">
        <f>'01 - Silnoproudá elektrot...'!F36</f>
        <v>0</v>
      </c>
      <c r="BT53" s="109" t="s">
        <v>82</v>
      </c>
      <c r="BV53" s="109" t="s">
        <v>78</v>
      </c>
      <c r="BW53" s="109" t="s">
        <v>86</v>
      </c>
      <c r="BX53" s="109" t="s">
        <v>81</v>
      </c>
      <c r="CL53" s="109" t="s">
        <v>20</v>
      </c>
    </row>
    <row r="54" spans="1:91" s="6" customFormat="1" ht="22.5" customHeight="1" x14ac:dyDescent="0.3">
      <c r="A54" s="313" t="s">
        <v>619</v>
      </c>
      <c r="B54" s="101"/>
      <c r="C54" s="102"/>
      <c r="D54" s="102"/>
      <c r="E54" s="305" t="s">
        <v>87</v>
      </c>
      <c r="F54" s="304"/>
      <c r="G54" s="304"/>
      <c r="H54" s="304"/>
      <c r="I54" s="304"/>
      <c r="J54" s="102"/>
      <c r="K54" s="305" t="s">
        <v>88</v>
      </c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3">
        <f>'02 - Slaboproudá elektrot...'!J29</f>
        <v>0</v>
      </c>
      <c r="AH54" s="304"/>
      <c r="AI54" s="304"/>
      <c r="AJ54" s="304"/>
      <c r="AK54" s="304"/>
      <c r="AL54" s="304"/>
      <c r="AM54" s="304"/>
      <c r="AN54" s="303">
        <f>SUM(AG54,AT54)</f>
        <v>0</v>
      </c>
      <c r="AO54" s="304"/>
      <c r="AP54" s="304"/>
      <c r="AQ54" s="103" t="s">
        <v>85</v>
      </c>
      <c r="AR54" s="104"/>
      <c r="AS54" s="110">
        <v>0</v>
      </c>
      <c r="AT54" s="111">
        <f>ROUND(SUM(AV54:AW54),2)</f>
        <v>0</v>
      </c>
      <c r="AU54" s="112">
        <f>'02 - Slaboproudá elektrot...'!P87</f>
        <v>0</v>
      </c>
      <c r="AV54" s="111">
        <f>'02 - Slaboproudá elektrot...'!J32</f>
        <v>0</v>
      </c>
      <c r="AW54" s="111">
        <f>'02 - Slaboproudá elektrot...'!J33</f>
        <v>0</v>
      </c>
      <c r="AX54" s="111">
        <f>'02 - Slaboproudá elektrot...'!J34</f>
        <v>0</v>
      </c>
      <c r="AY54" s="111">
        <f>'02 - Slaboproudá elektrot...'!J35</f>
        <v>0</v>
      </c>
      <c r="AZ54" s="111">
        <f>'02 - Slaboproudá elektrot...'!F32</f>
        <v>0</v>
      </c>
      <c r="BA54" s="111">
        <f>'02 - Slaboproudá elektrot...'!F33</f>
        <v>0</v>
      </c>
      <c r="BB54" s="111">
        <f>'02 - Slaboproudá elektrot...'!F34</f>
        <v>0</v>
      </c>
      <c r="BC54" s="111">
        <f>'02 - Slaboproudá elektrot...'!F35</f>
        <v>0</v>
      </c>
      <c r="BD54" s="113">
        <f>'02 - Slaboproudá elektrot...'!F36</f>
        <v>0</v>
      </c>
      <c r="BT54" s="109" t="s">
        <v>82</v>
      </c>
      <c r="BV54" s="109" t="s">
        <v>78</v>
      </c>
      <c r="BW54" s="109" t="s">
        <v>89</v>
      </c>
      <c r="BX54" s="109" t="s">
        <v>81</v>
      </c>
      <c r="CL54" s="109" t="s">
        <v>20</v>
      </c>
    </row>
    <row r="55" spans="1:91" s="1" customFormat="1" ht="30" customHeight="1" x14ac:dyDescent="0.3">
      <c r="B55" s="3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5"/>
    </row>
    <row r="56" spans="1:91" s="1" customFormat="1" ht="6.95" customHeight="1" x14ac:dyDescent="0.3"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5"/>
    </row>
  </sheetData>
  <sheetProtection algorithmName="SHA-512" hashValue="hboOSF3EVQN5VMzjN/jx58tlrUGwv7jV4CTdM8dSruWxt20pzPF7c6/z2TsCFTz1Y2pUN/YzVv6/+1Z3i9ce+w==" saltValue="dlLGFk9Y6IU3yoLUcgbfHg==" spinCount="100000" sheet="1" objects="1" scenarios="1" formatColumns="0" formatRows="0" sort="0" autoFilter="0"/>
  <mergeCells count="49">
    <mergeCell ref="AR2:BE2"/>
    <mergeCell ref="AN54:AP54"/>
    <mergeCell ref="AG54:AM54"/>
    <mergeCell ref="E54:I54"/>
    <mergeCell ref="K54:AF54"/>
    <mergeCell ref="AG51:AM51"/>
    <mergeCell ref="AN51:AP51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3" location="'01 - Silnoproudá elektrot...'!C2" tooltip="01 - Silnoproudá elektrot..." display="/"/>
    <hyperlink ref="A54" location="'02 - Slaboproudá elektrot...'!C2" tooltip="02 - Slaboproudá elektrot...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4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16"/>
      <c r="B1" s="315"/>
      <c r="C1" s="315"/>
      <c r="D1" s="314" t="s">
        <v>1</v>
      </c>
      <c r="E1" s="315"/>
      <c r="F1" s="316" t="s">
        <v>620</v>
      </c>
      <c r="G1" s="321" t="s">
        <v>621</v>
      </c>
      <c r="H1" s="321"/>
      <c r="I1" s="322"/>
      <c r="J1" s="316" t="s">
        <v>622</v>
      </c>
      <c r="K1" s="314" t="s">
        <v>90</v>
      </c>
      <c r="L1" s="316" t="s">
        <v>623</v>
      </c>
      <c r="M1" s="316"/>
      <c r="N1" s="316"/>
      <c r="O1" s="316"/>
      <c r="P1" s="316"/>
      <c r="Q1" s="316"/>
      <c r="R1" s="316"/>
      <c r="S1" s="316"/>
      <c r="T1" s="316"/>
      <c r="U1" s="312"/>
      <c r="V1" s="312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86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115"/>
      <c r="J3" s="20"/>
      <c r="K3" s="21"/>
      <c r="AT3" s="18" t="s">
        <v>82</v>
      </c>
    </row>
    <row r="4" spans="1:70" ht="36.950000000000003" customHeight="1" x14ac:dyDescent="0.3">
      <c r="B4" s="22"/>
      <c r="C4" s="23"/>
      <c r="D4" s="24" t="s">
        <v>91</v>
      </c>
      <c r="E4" s="23"/>
      <c r="F4" s="23"/>
      <c r="G4" s="23"/>
      <c r="H4" s="23"/>
      <c r="I4" s="116"/>
      <c r="J4" s="23"/>
      <c r="K4" s="25"/>
      <c r="M4" s="26" t="s">
        <v>10</v>
      </c>
      <c r="AT4" s="18" t="s">
        <v>4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116"/>
      <c r="J5" s="23"/>
      <c r="K5" s="25"/>
    </row>
    <row r="6" spans="1:70" x14ac:dyDescent="0.3">
      <c r="B6" s="22"/>
      <c r="C6" s="23"/>
      <c r="D6" s="31" t="s">
        <v>16</v>
      </c>
      <c r="E6" s="23"/>
      <c r="F6" s="23"/>
      <c r="G6" s="23"/>
      <c r="H6" s="23"/>
      <c r="I6" s="116"/>
      <c r="J6" s="23"/>
      <c r="K6" s="25"/>
    </row>
    <row r="7" spans="1:70" ht="22.5" customHeight="1" x14ac:dyDescent="0.3">
      <c r="B7" s="22"/>
      <c r="C7" s="23"/>
      <c r="D7" s="23"/>
      <c r="E7" s="308" t="str">
        <f>'Rekapitulace stavby'!K6</f>
        <v>FNOL - Oprava kožní kliniky a kliniky pracovního lékařství</v>
      </c>
      <c r="F7" s="270"/>
      <c r="G7" s="270"/>
      <c r="H7" s="270"/>
      <c r="I7" s="116"/>
      <c r="J7" s="23"/>
      <c r="K7" s="25"/>
    </row>
    <row r="8" spans="1:70" x14ac:dyDescent="0.3">
      <c r="B8" s="22"/>
      <c r="C8" s="23"/>
      <c r="D8" s="31" t="s">
        <v>92</v>
      </c>
      <c r="E8" s="23"/>
      <c r="F8" s="23"/>
      <c r="G8" s="23"/>
      <c r="H8" s="23"/>
      <c r="I8" s="116"/>
      <c r="J8" s="23"/>
      <c r="K8" s="25"/>
    </row>
    <row r="9" spans="1:70" s="1" customFormat="1" ht="22.5" customHeight="1" x14ac:dyDescent="0.3">
      <c r="B9" s="35"/>
      <c r="C9" s="36"/>
      <c r="D9" s="36"/>
      <c r="E9" s="308" t="s">
        <v>93</v>
      </c>
      <c r="F9" s="277"/>
      <c r="G9" s="277"/>
      <c r="H9" s="277"/>
      <c r="I9" s="117"/>
      <c r="J9" s="36"/>
      <c r="K9" s="39"/>
    </row>
    <row r="10" spans="1:70" s="1" customFormat="1" x14ac:dyDescent="0.3">
      <c r="B10" s="35"/>
      <c r="C10" s="36"/>
      <c r="D10" s="31" t="s">
        <v>94</v>
      </c>
      <c r="E10" s="36"/>
      <c r="F10" s="36"/>
      <c r="G10" s="36"/>
      <c r="H10" s="36"/>
      <c r="I10" s="117"/>
      <c r="J10" s="36"/>
      <c r="K10" s="39"/>
    </row>
    <row r="11" spans="1:70" s="1" customFormat="1" ht="36.950000000000003" customHeight="1" x14ac:dyDescent="0.3">
      <c r="B11" s="35"/>
      <c r="C11" s="36"/>
      <c r="D11" s="36"/>
      <c r="E11" s="309" t="s">
        <v>95</v>
      </c>
      <c r="F11" s="277"/>
      <c r="G11" s="277"/>
      <c r="H11" s="277"/>
      <c r="I11" s="117"/>
      <c r="J11" s="36"/>
      <c r="K11" s="39"/>
    </row>
    <row r="12" spans="1:70" s="1" customFormat="1" ht="13.5" x14ac:dyDescent="0.3">
      <c r="B12" s="35"/>
      <c r="C12" s="36"/>
      <c r="D12" s="36"/>
      <c r="E12" s="36"/>
      <c r="F12" s="36"/>
      <c r="G12" s="36"/>
      <c r="H12" s="36"/>
      <c r="I12" s="117"/>
      <c r="J12" s="36"/>
      <c r="K12" s="39"/>
    </row>
    <row r="13" spans="1:70" s="1" customFormat="1" ht="14.45" customHeight="1" x14ac:dyDescent="0.3">
      <c r="B13" s="35"/>
      <c r="C13" s="36"/>
      <c r="D13" s="31" t="s">
        <v>19</v>
      </c>
      <c r="E13" s="36"/>
      <c r="F13" s="29" t="s">
        <v>20</v>
      </c>
      <c r="G13" s="36"/>
      <c r="H13" s="36"/>
      <c r="I13" s="118" t="s">
        <v>21</v>
      </c>
      <c r="J13" s="29" t="s">
        <v>22</v>
      </c>
      <c r="K13" s="39"/>
    </row>
    <row r="14" spans="1:70" s="1" customFormat="1" ht="14.45" customHeight="1" x14ac:dyDescent="0.3">
      <c r="B14" s="35"/>
      <c r="C14" s="36"/>
      <c r="D14" s="31" t="s">
        <v>24</v>
      </c>
      <c r="E14" s="36"/>
      <c r="F14" s="29" t="s">
        <v>25</v>
      </c>
      <c r="G14" s="36"/>
      <c r="H14" s="36"/>
      <c r="I14" s="118" t="s">
        <v>26</v>
      </c>
      <c r="J14" s="119" t="str">
        <f>'Rekapitulace stavby'!AN8</f>
        <v>18.09.2016</v>
      </c>
      <c r="K14" s="39"/>
    </row>
    <row r="15" spans="1:70" s="1" customFormat="1" ht="10.9" customHeight="1" x14ac:dyDescent="0.3">
      <c r="B15" s="35"/>
      <c r="C15" s="36"/>
      <c r="D15" s="36"/>
      <c r="E15" s="36"/>
      <c r="F15" s="36"/>
      <c r="G15" s="36"/>
      <c r="H15" s="36"/>
      <c r="I15" s="117"/>
      <c r="J15" s="36"/>
      <c r="K15" s="39"/>
    </row>
    <row r="16" spans="1:70" s="1" customFormat="1" ht="14.45" customHeight="1" x14ac:dyDescent="0.3">
      <c r="B16" s="35"/>
      <c r="C16" s="36"/>
      <c r="D16" s="31" t="s">
        <v>30</v>
      </c>
      <c r="E16" s="36"/>
      <c r="F16" s="36"/>
      <c r="G16" s="36"/>
      <c r="H16" s="36"/>
      <c r="I16" s="118" t="s">
        <v>31</v>
      </c>
      <c r="J16" s="29" t="s">
        <v>32</v>
      </c>
      <c r="K16" s="39"/>
    </row>
    <row r="17" spans="2:11" s="1" customFormat="1" ht="18" customHeight="1" x14ac:dyDescent="0.3">
      <c r="B17" s="35"/>
      <c r="C17" s="36"/>
      <c r="D17" s="36"/>
      <c r="E17" s="29" t="s">
        <v>33</v>
      </c>
      <c r="F17" s="36"/>
      <c r="G17" s="36"/>
      <c r="H17" s="36"/>
      <c r="I17" s="118" t="s">
        <v>34</v>
      </c>
      <c r="J17" s="29" t="s">
        <v>22</v>
      </c>
      <c r="K17" s="39"/>
    </row>
    <row r="18" spans="2:11" s="1" customFormat="1" ht="6.95" customHeight="1" x14ac:dyDescent="0.3">
      <c r="B18" s="35"/>
      <c r="C18" s="36"/>
      <c r="D18" s="36"/>
      <c r="E18" s="36"/>
      <c r="F18" s="36"/>
      <c r="G18" s="36"/>
      <c r="H18" s="36"/>
      <c r="I18" s="117"/>
      <c r="J18" s="36"/>
      <c r="K18" s="39"/>
    </row>
    <row r="19" spans="2:11" s="1" customFormat="1" ht="14.45" customHeight="1" x14ac:dyDescent="0.3">
      <c r="B19" s="35"/>
      <c r="C19" s="36"/>
      <c r="D19" s="31" t="s">
        <v>35</v>
      </c>
      <c r="E19" s="36"/>
      <c r="F19" s="36"/>
      <c r="G19" s="36"/>
      <c r="H19" s="36"/>
      <c r="I19" s="118" t="s">
        <v>31</v>
      </c>
      <c r="J19" s="29" t="str">
        <f>IF('Rekapitulace stavby'!AN13="Vyplň údaj","",IF('Rekapitulace stavby'!AN13="","",'Rekapitulace stavby'!AN13))</f>
        <v/>
      </c>
      <c r="K19" s="39"/>
    </row>
    <row r="20" spans="2:11" s="1" customFormat="1" ht="18" customHeight="1" x14ac:dyDescent="0.3">
      <c r="B20" s="35"/>
      <c r="C20" s="36"/>
      <c r="D20" s="36"/>
      <c r="E20" s="29" t="str">
        <f>IF('Rekapitulace stavby'!E14="Vyplň údaj","",IF('Rekapitulace stavby'!E14="","",'Rekapitulace stavby'!E14))</f>
        <v/>
      </c>
      <c r="F20" s="36"/>
      <c r="G20" s="36"/>
      <c r="H20" s="36"/>
      <c r="I20" s="118" t="s">
        <v>34</v>
      </c>
      <c r="J20" s="29" t="str">
        <f>IF('Rekapitulace stavby'!AN14="Vyplň údaj","",IF('Rekapitulace stavby'!AN14="","",'Rekapitulace stavby'!AN14))</f>
        <v/>
      </c>
      <c r="K20" s="39"/>
    </row>
    <row r="21" spans="2:11" s="1" customFormat="1" ht="6.95" customHeight="1" x14ac:dyDescent="0.3">
      <c r="B21" s="35"/>
      <c r="C21" s="36"/>
      <c r="D21" s="36"/>
      <c r="E21" s="36"/>
      <c r="F21" s="36"/>
      <c r="G21" s="36"/>
      <c r="H21" s="36"/>
      <c r="I21" s="117"/>
      <c r="J21" s="36"/>
      <c r="K21" s="39"/>
    </row>
    <row r="22" spans="2:11" s="1" customFormat="1" ht="14.45" customHeight="1" x14ac:dyDescent="0.3">
      <c r="B22" s="35"/>
      <c r="C22" s="36"/>
      <c r="D22" s="31" t="s">
        <v>37</v>
      </c>
      <c r="E22" s="36"/>
      <c r="F22" s="36"/>
      <c r="G22" s="36"/>
      <c r="H22" s="36"/>
      <c r="I22" s="118" t="s">
        <v>31</v>
      </c>
      <c r="J22" s="29" t="s">
        <v>38</v>
      </c>
      <c r="K22" s="39"/>
    </row>
    <row r="23" spans="2:11" s="1" customFormat="1" ht="18" customHeight="1" x14ac:dyDescent="0.3">
      <c r="B23" s="35"/>
      <c r="C23" s="36"/>
      <c r="D23" s="36"/>
      <c r="E23" s="29" t="s">
        <v>39</v>
      </c>
      <c r="F23" s="36"/>
      <c r="G23" s="36"/>
      <c r="H23" s="36"/>
      <c r="I23" s="118" t="s">
        <v>34</v>
      </c>
      <c r="J23" s="29" t="s">
        <v>22</v>
      </c>
      <c r="K23" s="39"/>
    </row>
    <row r="24" spans="2:11" s="1" customFormat="1" ht="6.95" customHeight="1" x14ac:dyDescent="0.3">
      <c r="B24" s="35"/>
      <c r="C24" s="36"/>
      <c r="D24" s="36"/>
      <c r="E24" s="36"/>
      <c r="F24" s="36"/>
      <c r="G24" s="36"/>
      <c r="H24" s="36"/>
      <c r="I24" s="117"/>
      <c r="J24" s="36"/>
      <c r="K24" s="39"/>
    </row>
    <row r="25" spans="2:11" s="1" customFormat="1" ht="14.45" customHeight="1" x14ac:dyDescent="0.3">
      <c r="B25" s="35"/>
      <c r="C25" s="36"/>
      <c r="D25" s="31" t="s">
        <v>41</v>
      </c>
      <c r="E25" s="36"/>
      <c r="F25" s="36"/>
      <c r="G25" s="36"/>
      <c r="H25" s="36"/>
      <c r="I25" s="117"/>
      <c r="J25" s="36"/>
      <c r="K25" s="39"/>
    </row>
    <row r="26" spans="2:11" s="7" customFormat="1" ht="22.5" customHeight="1" x14ac:dyDescent="0.3">
      <c r="B26" s="120"/>
      <c r="C26" s="121"/>
      <c r="D26" s="121"/>
      <c r="E26" s="273" t="s">
        <v>22</v>
      </c>
      <c r="F26" s="310"/>
      <c r="G26" s="310"/>
      <c r="H26" s="310"/>
      <c r="I26" s="122"/>
      <c r="J26" s="121"/>
      <c r="K26" s="123"/>
    </row>
    <row r="27" spans="2:11" s="1" customFormat="1" ht="6.95" customHeight="1" x14ac:dyDescent="0.3">
      <c r="B27" s="35"/>
      <c r="C27" s="36"/>
      <c r="D27" s="36"/>
      <c r="E27" s="36"/>
      <c r="F27" s="36"/>
      <c r="G27" s="36"/>
      <c r="H27" s="36"/>
      <c r="I27" s="117"/>
      <c r="J27" s="36"/>
      <c r="K27" s="39"/>
    </row>
    <row r="28" spans="2:11" s="1" customFormat="1" ht="6.95" customHeight="1" x14ac:dyDescent="0.3">
      <c r="B28" s="35"/>
      <c r="C28" s="36"/>
      <c r="D28" s="80"/>
      <c r="E28" s="80"/>
      <c r="F28" s="80"/>
      <c r="G28" s="80"/>
      <c r="H28" s="80"/>
      <c r="I28" s="124"/>
      <c r="J28" s="80"/>
      <c r="K28" s="125"/>
    </row>
    <row r="29" spans="2:11" s="1" customFormat="1" ht="25.35" customHeight="1" x14ac:dyDescent="0.3">
      <c r="B29" s="35"/>
      <c r="C29" s="36"/>
      <c r="D29" s="126" t="s">
        <v>42</v>
      </c>
      <c r="E29" s="36"/>
      <c r="F29" s="36"/>
      <c r="G29" s="36"/>
      <c r="H29" s="36"/>
      <c r="I29" s="117"/>
      <c r="J29" s="127">
        <f>ROUND(J93,2)</f>
        <v>0</v>
      </c>
      <c r="K29" s="39"/>
    </row>
    <row r="30" spans="2:11" s="1" customFormat="1" ht="6.95" customHeight="1" x14ac:dyDescent="0.3">
      <c r="B30" s="35"/>
      <c r="C30" s="36"/>
      <c r="D30" s="80"/>
      <c r="E30" s="80"/>
      <c r="F30" s="80"/>
      <c r="G30" s="80"/>
      <c r="H30" s="80"/>
      <c r="I30" s="124"/>
      <c r="J30" s="80"/>
      <c r="K30" s="125"/>
    </row>
    <row r="31" spans="2:11" s="1" customFormat="1" ht="14.45" customHeight="1" x14ac:dyDescent="0.3">
      <c r="B31" s="35"/>
      <c r="C31" s="36"/>
      <c r="D31" s="36"/>
      <c r="E31" s="36"/>
      <c r="F31" s="40" t="s">
        <v>44</v>
      </c>
      <c r="G31" s="36"/>
      <c r="H31" s="36"/>
      <c r="I31" s="128" t="s">
        <v>43</v>
      </c>
      <c r="J31" s="40" t="s">
        <v>45</v>
      </c>
      <c r="K31" s="39"/>
    </row>
    <row r="32" spans="2:11" s="1" customFormat="1" ht="14.45" customHeight="1" x14ac:dyDescent="0.3">
      <c r="B32" s="35"/>
      <c r="C32" s="36"/>
      <c r="D32" s="43" t="s">
        <v>46</v>
      </c>
      <c r="E32" s="43" t="s">
        <v>47</v>
      </c>
      <c r="F32" s="129">
        <f>ROUND(SUM(BE93:BE313), 2)</f>
        <v>0</v>
      </c>
      <c r="G32" s="36"/>
      <c r="H32" s="36"/>
      <c r="I32" s="130">
        <v>0.21</v>
      </c>
      <c r="J32" s="129">
        <f>ROUND(ROUND((SUM(BE93:BE313)), 2)*I32, 2)</f>
        <v>0</v>
      </c>
      <c r="K32" s="39"/>
    </row>
    <row r="33" spans="2:11" s="1" customFormat="1" ht="14.45" customHeight="1" x14ac:dyDescent="0.3">
      <c r="B33" s="35"/>
      <c r="C33" s="36"/>
      <c r="D33" s="36"/>
      <c r="E33" s="43" t="s">
        <v>48</v>
      </c>
      <c r="F33" s="129">
        <f>ROUND(SUM(BF93:BF313), 2)</f>
        <v>0</v>
      </c>
      <c r="G33" s="36"/>
      <c r="H33" s="36"/>
      <c r="I33" s="130">
        <v>0.15</v>
      </c>
      <c r="J33" s="129">
        <f>ROUND(ROUND((SUM(BF93:BF313)), 2)*I33, 2)</f>
        <v>0</v>
      </c>
      <c r="K33" s="39"/>
    </row>
    <row r="34" spans="2:11" s="1" customFormat="1" ht="14.45" hidden="1" customHeight="1" x14ac:dyDescent="0.3">
      <c r="B34" s="35"/>
      <c r="C34" s="36"/>
      <c r="D34" s="36"/>
      <c r="E34" s="43" t="s">
        <v>49</v>
      </c>
      <c r="F34" s="129">
        <f>ROUND(SUM(BG93:BG313), 2)</f>
        <v>0</v>
      </c>
      <c r="G34" s="36"/>
      <c r="H34" s="36"/>
      <c r="I34" s="130">
        <v>0.21</v>
      </c>
      <c r="J34" s="129">
        <v>0</v>
      </c>
      <c r="K34" s="39"/>
    </row>
    <row r="35" spans="2:11" s="1" customFormat="1" ht="14.45" hidden="1" customHeight="1" x14ac:dyDescent="0.3">
      <c r="B35" s="35"/>
      <c r="C35" s="36"/>
      <c r="D35" s="36"/>
      <c r="E35" s="43" t="s">
        <v>50</v>
      </c>
      <c r="F35" s="129">
        <f>ROUND(SUM(BH93:BH313), 2)</f>
        <v>0</v>
      </c>
      <c r="G35" s="36"/>
      <c r="H35" s="36"/>
      <c r="I35" s="130">
        <v>0.15</v>
      </c>
      <c r="J35" s="129">
        <v>0</v>
      </c>
      <c r="K35" s="39"/>
    </row>
    <row r="36" spans="2:11" s="1" customFormat="1" ht="14.45" hidden="1" customHeight="1" x14ac:dyDescent="0.3">
      <c r="B36" s="35"/>
      <c r="C36" s="36"/>
      <c r="D36" s="36"/>
      <c r="E36" s="43" t="s">
        <v>51</v>
      </c>
      <c r="F36" s="129">
        <f>ROUND(SUM(BI93:BI313), 2)</f>
        <v>0</v>
      </c>
      <c r="G36" s="36"/>
      <c r="H36" s="36"/>
      <c r="I36" s="130">
        <v>0</v>
      </c>
      <c r="J36" s="129">
        <v>0</v>
      </c>
      <c r="K36" s="39"/>
    </row>
    <row r="37" spans="2:11" s="1" customFormat="1" ht="6.95" customHeight="1" x14ac:dyDescent="0.3">
      <c r="B37" s="35"/>
      <c r="C37" s="36"/>
      <c r="D37" s="36"/>
      <c r="E37" s="36"/>
      <c r="F37" s="36"/>
      <c r="G37" s="36"/>
      <c r="H37" s="36"/>
      <c r="I37" s="117"/>
      <c r="J37" s="36"/>
      <c r="K37" s="39"/>
    </row>
    <row r="38" spans="2:11" s="1" customFormat="1" ht="25.35" customHeight="1" x14ac:dyDescent="0.3">
      <c r="B38" s="35"/>
      <c r="C38" s="131"/>
      <c r="D38" s="132" t="s">
        <v>52</v>
      </c>
      <c r="E38" s="74"/>
      <c r="F38" s="74"/>
      <c r="G38" s="133" t="s">
        <v>53</v>
      </c>
      <c r="H38" s="134" t="s">
        <v>54</v>
      </c>
      <c r="I38" s="135"/>
      <c r="J38" s="136">
        <f>SUM(J29:J36)</f>
        <v>0</v>
      </c>
      <c r="K38" s="137"/>
    </row>
    <row r="39" spans="2:11" s="1" customFormat="1" ht="14.45" customHeight="1" x14ac:dyDescent="0.3">
      <c r="B39" s="50"/>
      <c r="C39" s="51"/>
      <c r="D39" s="51"/>
      <c r="E39" s="51"/>
      <c r="F39" s="51"/>
      <c r="G39" s="51"/>
      <c r="H39" s="51"/>
      <c r="I39" s="138"/>
      <c r="J39" s="51"/>
      <c r="K39" s="52"/>
    </row>
    <row r="43" spans="2:11" s="1" customFormat="1" ht="6.95" customHeight="1" x14ac:dyDescent="0.3">
      <c r="B43" s="139"/>
      <c r="C43" s="140"/>
      <c r="D43" s="140"/>
      <c r="E43" s="140"/>
      <c r="F43" s="140"/>
      <c r="G43" s="140"/>
      <c r="H43" s="140"/>
      <c r="I43" s="141"/>
      <c r="J43" s="140"/>
      <c r="K43" s="142"/>
    </row>
    <row r="44" spans="2:11" s="1" customFormat="1" ht="36.950000000000003" customHeight="1" x14ac:dyDescent="0.3">
      <c r="B44" s="35"/>
      <c r="C44" s="24" t="s">
        <v>96</v>
      </c>
      <c r="D44" s="36"/>
      <c r="E44" s="36"/>
      <c r="F44" s="36"/>
      <c r="G44" s="36"/>
      <c r="H44" s="36"/>
      <c r="I44" s="117"/>
      <c r="J44" s="36"/>
      <c r="K44" s="39"/>
    </row>
    <row r="45" spans="2:11" s="1" customFormat="1" ht="6.95" customHeight="1" x14ac:dyDescent="0.3">
      <c r="B45" s="35"/>
      <c r="C45" s="36"/>
      <c r="D45" s="36"/>
      <c r="E45" s="36"/>
      <c r="F45" s="36"/>
      <c r="G45" s="36"/>
      <c r="H45" s="36"/>
      <c r="I45" s="117"/>
      <c r="J45" s="36"/>
      <c r="K45" s="39"/>
    </row>
    <row r="46" spans="2:11" s="1" customFormat="1" ht="14.45" customHeight="1" x14ac:dyDescent="0.3">
      <c r="B46" s="35"/>
      <c r="C46" s="31" t="s">
        <v>16</v>
      </c>
      <c r="D46" s="36"/>
      <c r="E46" s="36"/>
      <c r="F46" s="36"/>
      <c r="G46" s="36"/>
      <c r="H46" s="36"/>
      <c r="I46" s="117"/>
      <c r="J46" s="36"/>
      <c r="K46" s="39"/>
    </row>
    <row r="47" spans="2:11" s="1" customFormat="1" ht="22.5" customHeight="1" x14ac:dyDescent="0.3">
      <c r="B47" s="35"/>
      <c r="C47" s="36"/>
      <c r="D47" s="36"/>
      <c r="E47" s="308" t="str">
        <f>E7</f>
        <v>FNOL - Oprava kožní kliniky a kliniky pracovního lékařství</v>
      </c>
      <c r="F47" s="277"/>
      <c r="G47" s="277"/>
      <c r="H47" s="277"/>
      <c r="I47" s="117"/>
      <c r="J47" s="36"/>
      <c r="K47" s="39"/>
    </row>
    <row r="48" spans="2:11" x14ac:dyDescent="0.3">
      <c r="B48" s="22"/>
      <c r="C48" s="31" t="s">
        <v>92</v>
      </c>
      <c r="D48" s="23"/>
      <c r="E48" s="23"/>
      <c r="F48" s="23"/>
      <c r="G48" s="23"/>
      <c r="H48" s="23"/>
      <c r="I48" s="116"/>
      <c r="J48" s="23"/>
      <c r="K48" s="25"/>
    </row>
    <row r="49" spans="2:47" s="1" customFormat="1" ht="22.5" customHeight="1" x14ac:dyDescent="0.3">
      <c r="B49" s="35"/>
      <c r="C49" s="36"/>
      <c r="D49" s="36"/>
      <c r="E49" s="308" t="s">
        <v>93</v>
      </c>
      <c r="F49" s="277"/>
      <c r="G49" s="277"/>
      <c r="H49" s="277"/>
      <c r="I49" s="117"/>
      <c r="J49" s="36"/>
      <c r="K49" s="39"/>
    </row>
    <row r="50" spans="2:47" s="1" customFormat="1" ht="14.45" customHeight="1" x14ac:dyDescent="0.3">
      <c r="B50" s="35"/>
      <c r="C50" s="31" t="s">
        <v>94</v>
      </c>
      <c r="D50" s="36"/>
      <c r="E50" s="36"/>
      <c r="F50" s="36"/>
      <c r="G50" s="36"/>
      <c r="H50" s="36"/>
      <c r="I50" s="117"/>
      <c r="J50" s="36"/>
      <c r="K50" s="39"/>
    </row>
    <row r="51" spans="2:47" s="1" customFormat="1" ht="23.25" customHeight="1" x14ac:dyDescent="0.3">
      <c r="B51" s="35"/>
      <c r="C51" s="36"/>
      <c r="D51" s="36"/>
      <c r="E51" s="309" t="str">
        <f>E11</f>
        <v>01 - Silnoproudá elektrotechnika</v>
      </c>
      <c r="F51" s="277"/>
      <c r="G51" s="277"/>
      <c r="H51" s="277"/>
      <c r="I51" s="117"/>
      <c r="J51" s="36"/>
      <c r="K51" s="39"/>
    </row>
    <row r="52" spans="2:47" s="1" customFormat="1" ht="6.95" customHeight="1" x14ac:dyDescent="0.3">
      <c r="B52" s="35"/>
      <c r="C52" s="36"/>
      <c r="D52" s="36"/>
      <c r="E52" s="36"/>
      <c r="F52" s="36"/>
      <c r="G52" s="36"/>
      <c r="H52" s="36"/>
      <c r="I52" s="117"/>
      <c r="J52" s="36"/>
      <c r="K52" s="39"/>
    </row>
    <row r="53" spans="2:47" s="1" customFormat="1" ht="18" customHeight="1" x14ac:dyDescent="0.3">
      <c r="B53" s="35"/>
      <c r="C53" s="31" t="s">
        <v>24</v>
      </c>
      <c r="D53" s="36"/>
      <c r="E53" s="36"/>
      <c r="F53" s="29" t="str">
        <f>F14</f>
        <v>Olomouc</v>
      </c>
      <c r="G53" s="36"/>
      <c r="H53" s="36"/>
      <c r="I53" s="118" t="s">
        <v>26</v>
      </c>
      <c r="J53" s="119" t="str">
        <f>IF(J14="","",J14)</f>
        <v>18.09.2016</v>
      </c>
      <c r="K53" s="39"/>
    </row>
    <row r="54" spans="2:47" s="1" customFormat="1" ht="6.95" customHeight="1" x14ac:dyDescent="0.3">
      <c r="B54" s="35"/>
      <c r="C54" s="36"/>
      <c r="D54" s="36"/>
      <c r="E54" s="36"/>
      <c r="F54" s="36"/>
      <c r="G54" s="36"/>
      <c r="H54" s="36"/>
      <c r="I54" s="117"/>
      <c r="J54" s="36"/>
      <c r="K54" s="39"/>
    </row>
    <row r="55" spans="2:47" s="1" customFormat="1" x14ac:dyDescent="0.3">
      <c r="B55" s="35"/>
      <c r="C55" s="31" t="s">
        <v>30</v>
      </c>
      <c r="D55" s="36"/>
      <c r="E55" s="36"/>
      <c r="F55" s="29" t="str">
        <f>E17</f>
        <v>Ing. Pavel Malínek</v>
      </c>
      <c r="G55" s="36"/>
      <c r="H55" s="36"/>
      <c r="I55" s="118" t="s">
        <v>37</v>
      </c>
      <c r="J55" s="29" t="str">
        <f>E23</f>
        <v>Petr Vodáček</v>
      </c>
      <c r="K55" s="39"/>
    </row>
    <row r="56" spans="2:47" s="1" customFormat="1" ht="14.45" customHeight="1" x14ac:dyDescent="0.3">
      <c r="B56" s="35"/>
      <c r="C56" s="31" t="s">
        <v>35</v>
      </c>
      <c r="D56" s="36"/>
      <c r="E56" s="36"/>
      <c r="F56" s="29" t="str">
        <f>IF(E20="","",E20)</f>
        <v/>
      </c>
      <c r="G56" s="36"/>
      <c r="H56" s="36"/>
      <c r="I56" s="117"/>
      <c r="J56" s="36"/>
      <c r="K56" s="39"/>
    </row>
    <row r="57" spans="2:47" s="1" customFormat="1" ht="10.35" customHeight="1" x14ac:dyDescent="0.3">
      <c r="B57" s="35"/>
      <c r="C57" s="36"/>
      <c r="D57" s="36"/>
      <c r="E57" s="36"/>
      <c r="F57" s="36"/>
      <c r="G57" s="36"/>
      <c r="H57" s="36"/>
      <c r="I57" s="117"/>
      <c r="J57" s="36"/>
      <c r="K57" s="39"/>
    </row>
    <row r="58" spans="2:47" s="1" customFormat="1" ht="29.25" customHeight="1" x14ac:dyDescent="0.3">
      <c r="B58" s="35"/>
      <c r="C58" s="143" t="s">
        <v>97</v>
      </c>
      <c r="D58" s="131"/>
      <c r="E58" s="131"/>
      <c r="F58" s="131"/>
      <c r="G58" s="131"/>
      <c r="H58" s="131"/>
      <c r="I58" s="144"/>
      <c r="J58" s="145" t="s">
        <v>98</v>
      </c>
      <c r="K58" s="146"/>
    </row>
    <row r="59" spans="2:47" s="1" customFormat="1" ht="10.35" customHeight="1" x14ac:dyDescent="0.3">
      <c r="B59" s="35"/>
      <c r="C59" s="36"/>
      <c r="D59" s="36"/>
      <c r="E59" s="36"/>
      <c r="F59" s="36"/>
      <c r="G59" s="36"/>
      <c r="H59" s="36"/>
      <c r="I59" s="117"/>
      <c r="J59" s="36"/>
      <c r="K59" s="39"/>
    </row>
    <row r="60" spans="2:47" s="1" customFormat="1" ht="29.25" customHeight="1" x14ac:dyDescent="0.3">
      <c r="B60" s="35"/>
      <c r="C60" s="147" t="s">
        <v>99</v>
      </c>
      <c r="D60" s="36"/>
      <c r="E60" s="36"/>
      <c r="F60" s="36"/>
      <c r="G60" s="36"/>
      <c r="H60" s="36"/>
      <c r="I60" s="117"/>
      <c r="J60" s="127">
        <f>J93</f>
        <v>0</v>
      </c>
      <c r="K60" s="39"/>
      <c r="AU60" s="18" t="s">
        <v>100</v>
      </c>
    </row>
    <row r="61" spans="2:47" s="8" customFormat="1" ht="24.95" customHeight="1" x14ac:dyDescent="0.3">
      <c r="B61" s="148"/>
      <c r="C61" s="149"/>
      <c r="D61" s="150" t="s">
        <v>101</v>
      </c>
      <c r="E61" s="151"/>
      <c r="F61" s="151"/>
      <c r="G61" s="151"/>
      <c r="H61" s="151"/>
      <c r="I61" s="152"/>
      <c r="J61" s="153">
        <f>J94</f>
        <v>0</v>
      </c>
      <c r="K61" s="154"/>
    </row>
    <row r="62" spans="2:47" s="9" customFormat="1" ht="19.899999999999999" customHeight="1" x14ac:dyDescent="0.3">
      <c r="B62" s="155"/>
      <c r="C62" s="156"/>
      <c r="D62" s="157" t="s">
        <v>102</v>
      </c>
      <c r="E62" s="158"/>
      <c r="F62" s="158"/>
      <c r="G62" s="158"/>
      <c r="H62" s="158"/>
      <c r="I62" s="159"/>
      <c r="J62" s="160">
        <f>J95</f>
        <v>0</v>
      </c>
      <c r="K62" s="161"/>
    </row>
    <row r="63" spans="2:47" s="9" customFormat="1" ht="19.899999999999999" customHeight="1" x14ac:dyDescent="0.3">
      <c r="B63" s="155"/>
      <c r="C63" s="156"/>
      <c r="D63" s="157" t="s">
        <v>103</v>
      </c>
      <c r="E63" s="158"/>
      <c r="F63" s="158"/>
      <c r="G63" s="158"/>
      <c r="H63" s="158"/>
      <c r="I63" s="159"/>
      <c r="J63" s="160">
        <f>J97</f>
        <v>0</v>
      </c>
      <c r="K63" s="161"/>
    </row>
    <row r="64" spans="2:47" s="9" customFormat="1" ht="19.899999999999999" customHeight="1" x14ac:dyDescent="0.3">
      <c r="B64" s="155"/>
      <c r="C64" s="156"/>
      <c r="D64" s="157" t="s">
        <v>104</v>
      </c>
      <c r="E64" s="158"/>
      <c r="F64" s="158"/>
      <c r="G64" s="158"/>
      <c r="H64" s="158"/>
      <c r="I64" s="159"/>
      <c r="J64" s="160">
        <f>J122</f>
        <v>0</v>
      </c>
      <c r="K64" s="161"/>
    </row>
    <row r="65" spans="2:12" s="9" customFormat="1" ht="19.899999999999999" customHeight="1" x14ac:dyDescent="0.3">
      <c r="B65" s="155"/>
      <c r="C65" s="156"/>
      <c r="D65" s="157" t="s">
        <v>105</v>
      </c>
      <c r="E65" s="158"/>
      <c r="F65" s="158"/>
      <c r="G65" s="158"/>
      <c r="H65" s="158"/>
      <c r="I65" s="159"/>
      <c r="J65" s="160">
        <f>J141</f>
        <v>0</v>
      </c>
      <c r="K65" s="161"/>
    </row>
    <row r="66" spans="2:12" s="9" customFormat="1" ht="19.899999999999999" customHeight="1" x14ac:dyDescent="0.3">
      <c r="B66" s="155"/>
      <c r="C66" s="156"/>
      <c r="D66" s="157" t="s">
        <v>106</v>
      </c>
      <c r="E66" s="158"/>
      <c r="F66" s="158"/>
      <c r="G66" s="158"/>
      <c r="H66" s="158"/>
      <c r="I66" s="159"/>
      <c r="J66" s="160">
        <f>J179</f>
        <v>0</v>
      </c>
      <c r="K66" s="161"/>
    </row>
    <row r="67" spans="2:12" s="9" customFormat="1" ht="19.899999999999999" customHeight="1" x14ac:dyDescent="0.3">
      <c r="B67" s="155"/>
      <c r="C67" s="156"/>
      <c r="D67" s="157" t="s">
        <v>107</v>
      </c>
      <c r="E67" s="158"/>
      <c r="F67" s="158"/>
      <c r="G67" s="158"/>
      <c r="H67" s="158"/>
      <c r="I67" s="159"/>
      <c r="J67" s="160">
        <f>J184</f>
        <v>0</v>
      </c>
      <c r="K67" s="161"/>
    </row>
    <row r="68" spans="2:12" s="9" customFormat="1" ht="19.899999999999999" customHeight="1" x14ac:dyDescent="0.3">
      <c r="B68" s="155"/>
      <c r="C68" s="156"/>
      <c r="D68" s="157" t="s">
        <v>108</v>
      </c>
      <c r="E68" s="158"/>
      <c r="F68" s="158"/>
      <c r="G68" s="158"/>
      <c r="H68" s="158"/>
      <c r="I68" s="159"/>
      <c r="J68" s="160">
        <f>J236</f>
        <v>0</v>
      </c>
      <c r="K68" s="161"/>
    </row>
    <row r="69" spans="2:12" s="8" customFormat="1" ht="24.95" customHeight="1" x14ac:dyDescent="0.3">
      <c r="B69" s="148"/>
      <c r="C69" s="149"/>
      <c r="D69" s="150" t="s">
        <v>109</v>
      </c>
      <c r="E69" s="151"/>
      <c r="F69" s="151"/>
      <c r="G69" s="151"/>
      <c r="H69" s="151"/>
      <c r="I69" s="152"/>
      <c r="J69" s="153">
        <f>J269</f>
        <v>0</v>
      </c>
      <c r="K69" s="154"/>
    </row>
    <row r="70" spans="2:12" s="9" customFormat="1" ht="19.899999999999999" customHeight="1" x14ac:dyDescent="0.3">
      <c r="B70" s="155"/>
      <c r="C70" s="156"/>
      <c r="D70" s="157" t="s">
        <v>110</v>
      </c>
      <c r="E70" s="158"/>
      <c r="F70" s="158"/>
      <c r="G70" s="158"/>
      <c r="H70" s="158"/>
      <c r="I70" s="159"/>
      <c r="J70" s="160">
        <f>J270</f>
        <v>0</v>
      </c>
      <c r="K70" s="161"/>
    </row>
    <row r="71" spans="2:12" s="8" customFormat="1" ht="24.95" customHeight="1" x14ac:dyDescent="0.3">
      <c r="B71" s="148"/>
      <c r="C71" s="149"/>
      <c r="D71" s="150" t="s">
        <v>111</v>
      </c>
      <c r="E71" s="151"/>
      <c r="F71" s="151"/>
      <c r="G71" s="151"/>
      <c r="H71" s="151"/>
      <c r="I71" s="152"/>
      <c r="J71" s="153">
        <f>J311</f>
        <v>0</v>
      </c>
      <c r="K71" s="154"/>
    </row>
    <row r="72" spans="2:12" s="1" customFormat="1" ht="21.75" customHeight="1" x14ac:dyDescent="0.3">
      <c r="B72" s="35"/>
      <c r="C72" s="36"/>
      <c r="D72" s="36"/>
      <c r="E72" s="36"/>
      <c r="F72" s="36"/>
      <c r="G72" s="36"/>
      <c r="H72" s="36"/>
      <c r="I72" s="117"/>
      <c r="J72" s="36"/>
      <c r="K72" s="39"/>
    </row>
    <row r="73" spans="2:12" s="1" customFormat="1" ht="6.95" customHeight="1" x14ac:dyDescent="0.3">
      <c r="B73" s="50"/>
      <c r="C73" s="51"/>
      <c r="D73" s="51"/>
      <c r="E73" s="51"/>
      <c r="F73" s="51"/>
      <c r="G73" s="51"/>
      <c r="H73" s="51"/>
      <c r="I73" s="138"/>
      <c r="J73" s="51"/>
      <c r="K73" s="52"/>
    </row>
    <row r="77" spans="2:12" s="1" customFormat="1" ht="6.95" customHeight="1" x14ac:dyDescent="0.3">
      <c r="B77" s="53"/>
      <c r="C77" s="54"/>
      <c r="D77" s="54"/>
      <c r="E77" s="54"/>
      <c r="F77" s="54"/>
      <c r="G77" s="54"/>
      <c r="H77" s="54"/>
      <c r="I77" s="141"/>
      <c r="J77" s="54"/>
      <c r="K77" s="54"/>
      <c r="L77" s="55"/>
    </row>
    <row r="78" spans="2:12" s="1" customFormat="1" ht="36.950000000000003" customHeight="1" x14ac:dyDescent="0.3">
      <c r="B78" s="35"/>
      <c r="C78" s="56" t="s">
        <v>112</v>
      </c>
      <c r="D78" s="57"/>
      <c r="E78" s="57"/>
      <c r="F78" s="57"/>
      <c r="G78" s="57"/>
      <c r="H78" s="57"/>
      <c r="I78" s="162"/>
      <c r="J78" s="57"/>
      <c r="K78" s="57"/>
      <c r="L78" s="55"/>
    </row>
    <row r="79" spans="2:12" s="1" customFormat="1" ht="6.95" customHeight="1" x14ac:dyDescent="0.3">
      <c r="B79" s="35"/>
      <c r="C79" s="57"/>
      <c r="D79" s="57"/>
      <c r="E79" s="57"/>
      <c r="F79" s="57"/>
      <c r="G79" s="57"/>
      <c r="H79" s="57"/>
      <c r="I79" s="162"/>
      <c r="J79" s="57"/>
      <c r="K79" s="57"/>
      <c r="L79" s="55"/>
    </row>
    <row r="80" spans="2:12" s="1" customFormat="1" ht="14.45" customHeight="1" x14ac:dyDescent="0.3">
      <c r="B80" s="35"/>
      <c r="C80" s="59" t="s">
        <v>16</v>
      </c>
      <c r="D80" s="57"/>
      <c r="E80" s="57"/>
      <c r="F80" s="57"/>
      <c r="G80" s="57"/>
      <c r="H80" s="57"/>
      <c r="I80" s="162"/>
      <c r="J80" s="57"/>
      <c r="K80" s="57"/>
      <c r="L80" s="55"/>
    </row>
    <row r="81" spans="2:65" s="1" customFormat="1" ht="22.5" customHeight="1" x14ac:dyDescent="0.3">
      <c r="B81" s="35"/>
      <c r="C81" s="57"/>
      <c r="D81" s="57"/>
      <c r="E81" s="311" t="str">
        <f>E7</f>
        <v>FNOL - Oprava kožní kliniky a kliniky pracovního lékařství</v>
      </c>
      <c r="F81" s="288"/>
      <c r="G81" s="288"/>
      <c r="H81" s="288"/>
      <c r="I81" s="162"/>
      <c r="J81" s="57"/>
      <c r="K81" s="57"/>
      <c r="L81" s="55"/>
    </row>
    <row r="82" spans="2:65" x14ac:dyDescent="0.3">
      <c r="B82" s="22"/>
      <c r="C82" s="59" t="s">
        <v>92</v>
      </c>
      <c r="D82" s="163"/>
      <c r="E82" s="163"/>
      <c r="F82" s="163"/>
      <c r="G82" s="163"/>
      <c r="H82" s="163"/>
      <c r="J82" s="163"/>
      <c r="K82" s="163"/>
      <c r="L82" s="164"/>
    </row>
    <row r="83" spans="2:65" s="1" customFormat="1" ht="22.5" customHeight="1" x14ac:dyDescent="0.3">
      <c r="B83" s="35"/>
      <c r="C83" s="57"/>
      <c r="D83" s="57"/>
      <c r="E83" s="311" t="s">
        <v>93</v>
      </c>
      <c r="F83" s="288"/>
      <c r="G83" s="288"/>
      <c r="H83" s="288"/>
      <c r="I83" s="162"/>
      <c r="J83" s="57"/>
      <c r="K83" s="57"/>
      <c r="L83" s="55"/>
    </row>
    <row r="84" spans="2:65" s="1" customFormat="1" ht="14.45" customHeight="1" x14ac:dyDescent="0.3">
      <c r="B84" s="35"/>
      <c r="C84" s="59" t="s">
        <v>94</v>
      </c>
      <c r="D84" s="57"/>
      <c r="E84" s="57"/>
      <c r="F84" s="57"/>
      <c r="G84" s="57"/>
      <c r="H84" s="57"/>
      <c r="I84" s="162"/>
      <c r="J84" s="57"/>
      <c r="K84" s="57"/>
      <c r="L84" s="55"/>
    </row>
    <row r="85" spans="2:65" s="1" customFormat="1" ht="23.25" customHeight="1" x14ac:dyDescent="0.3">
      <c r="B85" s="35"/>
      <c r="C85" s="57"/>
      <c r="D85" s="57"/>
      <c r="E85" s="285" t="str">
        <f>E11</f>
        <v>01 - Silnoproudá elektrotechnika</v>
      </c>
      <c r="F85" s="288"/>
      <c r="G85" s="288"/>
      <c r="H85" s="288"/>
      <c r="I85" s="162"/>
      <c r="J85" s="57"/>
      <c r="K85" s="57"/>
      <c r="L85" s="55"/>
    </row>
    <row r="86" spans="2:65" s="1" customFormat="1" ht="6.95" customHeight="1" x14ac:dyDescent="0.3">
      <c r="B86" s="35"/>
      <c r="C86" s="57"/>
      <c r="D86" s="57"/>
      <c r="E86" s="57"/>
      <c r="F86" s="57"/>
      <c r="G86" s="57"/>
      <c r="H86" s="57"/>
      <c r="I86" s="162"/>
      <c r="J86" s="57"/>
      <c r="K86" s="57"/>
      <c r="L86" s="55"/>
    </row>
    <row r="87" spans="2:65" s="1" customFormat="1" ht="18" customHeight="1" x14ac:dyDescent="0.3">
      <c r="B87" s="35"/>
      <c r="C87" s="59" t="s">
        <v>24</v>
      </c>
      <c r="D87" s="57"/>
      <c r="E87" s="57"/>
      <c r="F87" s="165" t="str">
        <f>F14</f>
        <v>Olomouc</v>
      </c>
      <c r="G87" s="57"/>
      <c r="H87" s="57"/>
      <c r="I87" s="166" t="s">
        <v>26</v>
      </c>
      <c r="J87" s="67" t="str">
        <f>IF(J14="","",J14)</f>
        <v>18.09.2016</v>
      </c>
      <c r="K87" s="57"/>
      <c r="L87" s="55"/>
    </row>
    <row r="88" spans="2:65" s="1" customFormat="1" ht="6.95" customHeight="1" x14ac:dyDescent="0.3">
      <c r="B88" s="35"/>
      <c r="C88" s="57"/>
      <c r="D88" s="57"/>
      <c r="E88" s="57"/>
      <c r="F88" s="57"/>
      <c r="G88" s="57"/>
      <c r="H88" s="57"/>
      <c r="I88" s="162"/>
      <c r="J88" s="57"/>
      <c r="K88" s="57"/>
      <c r="L88" s="55"/>
    </row>
    <row r="89" spans="2:65" s="1" customFormat="1" x14ac:dyDescent="0.3">
      <c r="B89" s="35"/>
      <c r="C89" s="59" t="s">
        <v>30</v>
      </c>
      <c r="D89" s="57"/>
      <c r="E89" s="57"/>
      <c r="F89" s="165" t="str">
        <f>E17</f>
        <v>Ing. Pavel Malínek</v>
      </c>
      <c r="G89" s="57"/>
      <c r="H89" s="57"/>
      <c r="I89" s="166" t="s">
        <v>37</v>
      </c>
      <c r="J89" s="165" t="str">
        <f>E23</f>
        <v>Petr Vodáček</v>
      </c>
      <c r="K89" s="57"/>
      <c r="L89" s="55"/>
    </row>
    <row r="90" spans="2:65" s="1" customFormat="1" ht="14.45" customHeight="1" x14ac:dyDescent="0.3">
      <c r="B90" s="35"/>
      <c r="C90" s="59" t="s">
        <v>35</v>
      </c>
      <c r="D90" s="57"/>
      <c r="E90" s="57"/>
      <c r="F90" s="165" t="str">
        <f>IF(E20="","",E20)</f>
        <v/>
      </c>
      <c r="G90" s="57"/>
      <c r="H90" s="57"/>
      <c r="I90" s="162"/>
      <c r="J90" s="57"/>
      <c r="K90" s="57"/>
      <c r="L90" s="55"/>
    </row>
    <row r="91" spans="2:65" s="1" customFormat="1" ht="10.35" customHeight="1" x14ac:dyDescent="0.3">
      <c r="B91" s="35"/>
      <c r="C91" s="57"/>
      <c r="D91" s="57"/>
      <c r="E91" s="57"/>
      <c r="F91" s="57"/>
      <c r="G91" s="57"/>
      <c r="H91" s="57"/>
      <c r="I91" s="162"/>
      <c r="J91" s="57"/>
      <c r="K91" s="57"/>
      <c r="L91" s="55"/>
    </row>
    <row r="92" spans="2:65" s="10" customFormat="1" ht="29.25" customHeight="1" x14ac:dyDescent="0.3">
      <c r="B92" s="167"/>
      <c r="C92" s="168" t="s">
        <v>113</v>
      </c>
      <c r="D92" s="169" t="s">
        <v>61</v>
      </c>
      <c r="E92" s="169" t="s">
        <v>57</v>
      </c>
      <c r="F92" s="169" t="s">
        <v>114</v>
      </c>
      <c r="G92" s="169" t="s">
        <v>115</v>
      </c>
      <c r="H92" s="169" t="s">
        <v>116</v>
      </c>
      <c r="I92" s="170" t="s">
        <v>117</v>
      </c>
      <c r="J92" s="169" t="s">
        <v>98</v>
      </c>
      <c r="K92" s="171" t="s">
        <v>118</v>
      </c>
      <c r="L92" s="172"/>
      <c r="M92" s="76" t="s">
        <v>119</v>
      </c>
      <c r="N92" s="77" t="s">
        <v>46</v>
      </c>
      <c r="O92" s="77" t="s">
        <v>120</v>
      </c>
      <c r="P92" s="77" t="s">
        <v>121</v>
      </c>
      <c r="Q92" s="77" t="s">
        <v>122</v>
      </c>
      <c r="R92" s="77" t="s">
        <v>123</v>
      </c>
      <c r="S92" s="77" t="s">
        <v>124</v>
      </c>
      <c r="T92" s="78" t="s">
        <v>125</v>
      </c>
    </row>
    <row r="93" spans="2:65" s="1" customFormat="1" ht="29.25" customHeight="1" x14ac:dyDescent="0.35">
      <c r="B93" s="35"/>
      <c r="C93" s="82" t="s">
        <v>99</v>
      </c>
      <c r="D93" s="57"/>
      <c r="E93" s="57"/>
      <c r="F93" s="57"/>
      <c r="G93" s="57"/>
      <c r="H93" s="57"/>
      <c r="I93" s="162"/>
      <c r="J93" s="173">
        <f>BK93</f>
        <v>0</v>
      </c>
      <c r="K93" s="57"/>
      <c r="L93" s="55"/>
      <c r="M93" s="79"/>
      <c r="N93" s="80"/>
      <c r="O93" s="80"/>
      <c r="P93" s="174">
        <f>P94+P269+P311</f>
        <v>0</v>
      </c>
      <c r="Q93" s="80"/>
      <c r="R93" s="174">
        <f>R94+R269+R311</f>
        <v>0.80127239999999988</v>
      </c>
      <c r="S93" s="80"/>
      <c r="T93" s="175">
        <f>T94+T269+T311</f>
        <v>0</v>
      </c>
      <c r="AT93" s="18" t="s">
        <v>75</v>
      </c>
      <c r="AU93" s="18" t="s">
        <v>100</v>
      </c>
      <c r="BK93" s="176">
        <f>BK94+BK269+BK311</f>
        <v>0</v>
      </c>
    </row>
    <row r="94" spans="2:65" s="11" customFormat="1" ht="37.35" customHeight="1" x14ac:dyDescent="0.35">
      <c r="B94" s="177"/>
      <c r="C94" s="178"/>
      <c r="D94" s="179" t="s">
        <v>75</v>
      </c>
      <c r="E94" s="180" t="s">
        <v>126</v>
      </c>
      <c r="F94" s="180" t="s">
        <v>127</v>
      </c>
      <c r="G94" s="178"/>
      <c r="H94" s="178"/>
      <c r="I94" s="181"/>
      <c r="J94" s="182">
        <f>BK94</f>
        <v>0</v>
      </c>
      <c r="K94" s="178"/>
      <c r="L94" s="183"/>
      <c r="M94" s="184"/>
      <c r="N94" s="185"/>
      <c r="O94" s="185"/>
      <c r="P94" s="186">
        <f>P95+P97+P122+P141+P179+P184+P236</f>
        <v>0</v>
      </c>
      <c r="Q94" s="185"/>
      <c r="R94" s="186">
        <f>R95+R97+R122+R141+R179+R184+R236</f>
        <v>6.2139999999999994E-2</v>
      </c>
      <c r="S94" s="185"/>
      <c r="T94" s="187">
        <f>T95+T97+T122+T141+T179+T184+T236</f>
        <v>0</v>
      </c>
      <c r="AR94" s="188" t="s">
        <v>82</v>
      </c>
      <c r="AT94" s="189" t="s">
        <v>75</v>
      </c>
      <c r="AU94" s="189" t="s">
        <v>76</v>
      </c>
      <c r="AY94" s="188" t="s">
        <v>128</v>
      </c>
      <c r="BK94" s="190">
        <f>BK95+BK97+BK122+BK141+BK179+BK184+BK236</f>
        <v>0</v>
      </c>
    </row>
    <row r="95" spans="2:65" s="11" customFormat="1" ht="19.899999999999999" customHeight="1" x14ac:dyDescent="0.3">
      <c r="B95" s="177"/>
      <c r="C95" s="178"/>
      <c r="D95" s="191" t="s">
        <v>75</v>
      </c>
      <c r="E95" s="192" t="s">
        <v>129</v>
      </c>
      <c r="F95" s="192" t="s">
        <v>130</v>
      </c>
      <c r="G95" s="178"/>
      <c r="H95" s="178"/>
      <c r="I95" s="181"/>
      <c r="J95" s="193">
        <f>BK95</f>
        <v>0</v>
      </c>
      <c r="K95" s="178"/>
      <c r="L95" s="183"/>
      <c r="M95" s="184"/>
      <c r="N95" s="185"/>
      <c r="O95" s="185"/>
      <c r="P95" s="186">
        <f>P96</f>
        <v>0</v>
      </c>
      <c r="Q95" s="185"/>
      <c r="R95" s="186">
        <f>R96</f>
        <v>0</v>
      </c>
      <c r="S95" s="185"/>
      <c r="T95" s="187">
        <f>T96</f>
        <v>0</v>
      </c>
      <c r="AR95" s="188" t="s">
        <v>82</v>
      </c>
      <c r="AT95" s="189" t="s">
        <v>75</v>
      </c>
      <c r="AU95" s="189" t="s">
        <v>23</v>
      </c>
      <c r="AY95" s="188" t="s">
        <v>128</v>
      </c>
      <c r="BK95" s="190">
        <f>BK96</f>
        <v>0</v>
      </c>
    </row>
    <row r="96" spans="2:65" s="1" customFormat="1" ht="31.5" customHeight="1" x14ac:dyDescent="0.3">
      <c r="B96" s="35"/>
      <c r="C96" s="194" t="s">
        <v>131</v>
      </c>
      <c r="D96" s="194" t="s">
        <v>132</v>
      </c>
      <c r="E96" s="195" t="s">
        <v>133</v>
      </c>
      <c r="F96" s="196" t="s">
        <v>134</v>
      </c>
      <c r="G96" s="197" t="s">
        <v>135</v>
      </c>
      <c r="H96" s="198">
        <v>1</v>
      </c>
      <c r="I96" s="199"/>
      <c r="J96" s="200">
        <f>ROUND(I96*H96,2)</f>
        <v>0</v>
      </c>
      <c r="K96" s="196" t="s">
        <v>136</v>
      </c>
      <c r="L96" s="55"/>
      <c r="M96" s="201" t="s">
        <v>22</v>
      </c>
      <c r="N96" s="202" t="s">
        <v>47</v>
      </c>
      <c r="O96" s="36"/>
      <c r="P96" s="203">
        <f>O96*H96</f>
        <v>0</v>
      </c>
      <c r="Q96" s="203">
        <v>0</v>
      </c>
      <c r="R96" s="203">
        <f>Q96*H96</f>
        <v>0</v>
      </c>
      <c r="S96" s="203">
        <v>0</v>
      </c>
      <c r="T96" s="204">
        <f>S96*H96</f>
        <v>0</v>
      </c>
      <c r="AR96" s="18" t="s">
        <v>137</v>
      </c>
      <c r="AT96" s="18" t="s">
        <v>132</v>
      </c>
      <c r="AU96" s="18" t="s">
        <v>82</v>
      </c>
      <c r="AY96" s="18" t="s">
        <v>128</v>
      </c>
      <c r="BE96" s="205">
        <f>IF(N96="základní",J96,0)</f>
        <v>0</v>
      </c>
      <c r="BF96" s="205">
        <f>IF(N96="snížená",J96,0)</f>
        <v>0</v>
      </c>
      <c r="BG96" s="205">
        <f>IF(N96="zákl. přenesená",J96,0)</f>
        <v>0</v>
      </c>
      <c r="BH96" s="205">
        <f>IF(N96="sníž. přenesená",J96,0)</f>
        <v>0</v>
      </c>
      <c r="BI96" s="205">
        <f>IF(N96="nulová",J96,0)</f>
        <v>0</v>
      </c>
      <c r="BJ96" s="18" t="s">
        <v>23</v>
      </c>
      <c r="BK96" s="205">
        <f>ROUND(I96*H96,2)</f>
        <v>0</v>
      </c>
      <c r="BL96" s="18" t="s">
        <v>137</v>
      </c>
      <c r="BM96" s="18" t="s">
        <v>138</v>
      </c>
    </row>
    <row r="97" spans="2:65" s="11" customFormat="1" ht="29.85" customHeight="1" x14ac:dyDescent="0.3">
      <c r="B97" s="177"/>
      <c r="C97" s="178"/>
      <c r="D97" s="191" t="s">
        <v>75</v>
      </c>
      <c r="E97" s="192" t="s">
        <v>139</v>
      </c>
      <c r="F97" s="192" t="s">
        <v>140</v>
      </c>
      <c r="G97" s="178"/>
      <c r="H97" s="178"/>
      <c r="I97" s="181"/>
      <c r="J97" s="193">
        <f>BK97</f>
        <v>0</v>
      </c>
      <c r="K97" s="178"/>
      <c r="L97" s="183"/>
      <c r="M97" s="184"/>
      <c r="N97" s="185"/>
      <c r="O97" s="185"/>
      <c r="P97" s="186">
        <f>SUM(P98:P121)</f>
        <v>0</v>
      </c>
      <c r="Q97" s="185"/>
      <c r="R97" s="186">
        <f>SUM(R98:R121)</f>
        <v>6.0959999999999993E-2</v>
      </c>
      <c r="S97" s="185"/>
      <c r="T97" s="187">
        <f>SUM(T98:T121)</f>
        <v>0</v>
      </c>
      <c r="AR97" s="188" t="s">
        <v>82</v>
      </c>
      <c r="AT97" s="189" t="s">
        <v>75</v>
      </c>
      <c r="AU97" s="189" t="s">
        <v>23</v>
      </c>
      <c r="AY97" s="188" t="s">
        <v>128</v>
      </c>
      <c r="BK97" s="190">
        <f>SUM(BK98:BK121)</f>
        <v>0</v>
      </c>
    </row>
    <row r="98" spans="2:65" s="1" customFormat="1" ht="31.5" customHeight="1" x14ac:dyDescent="0.3">
      <c r="B98" s="35"/>
      <c r="C98" s="194" t="s">
        <v>141</v>
      </c>
      <c r="D98" s="194" t="s">
        <v>132</v>
      </c>
      <c r="E98" s="195" t="s">
        <v>142</v>
      </c>
      <c r="F98" s="196" t="s">
        <v>143</v>
      </c>
      <c r="G98" s="197" t="s">
        <v>135</v>
      </c>
      <c r="H98" s="198">
        <v>3</v>
      </c>
      <c r="I98" s="199"/>
      <c r="J98" s="200">
        <f>ROUND(I98*H98,2)</f>
        <v>0</v>
      </c>
      <c r="K98" s="196" t="s">
        <v>136</v>
      </c>
      <c r="L98" s="55"/>
      <c r="M98" s="201" t="s">
        <v>22</v>
      </c>
      <c r="N98" s="202" t="s">
        <v>47</v>
      </c>
      <c r="O98" s="36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AR98" s="18" t="s">
        <v>137</v>
      </c>
      <c r="AT98" s="18" t="s">
        <v>132</v>
      </c>
      <c r="AU98" s="18" t="s">
        <v>82</v>
      </c>
      <c r="AY98" s="18" t="s">
        <v>128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8" t="s">
        <v>23</v>
      </c>
      <c r="BK98" s="205">
        <f>ROUND(I98*H98,2)</f>
        <v>0</v>
      </c>
      <c r="BL98" s="18" t="s">
        <v>137</v>
      </c>
      <c r="BM98" s="18" t="s">
        <v>144</v>
      </c>
    </row>
    <row r="99" spans="2:65" s="1" customFormat="1" ht="22.5" customHeight="1" x14ac:dyDescent="0.3">
      <c r="B99" s="35"/>
      <c r="C99" s="206" t="s">
        <v>145</v>
      </c>
      <c r="D99" s="206" t="s">
        <v>146</v>
      </c>
      <c r="E99" s="207" t="s">
        <v>147</v>
      </c>
      <c r="F99" s="208" t="s">
        <v>148</v>
      </c>
      <c r="G99" s="209" t="s">
        <v>135</v>
      </c>
      <c r="H99" s="210">
        <v>1</v>
      </c>
      <c r="I99" s="211"/>
      <c r="J99" s="212">
        <f>ROUND(I99*H99,2)</f>
        <v>0</v>
      </c>
      <c r="K99" s="208" t="s">
        <v>149</v>
      </c>
      <c r="L99" s="213"/>
      <c r="M99" s="214" t="s">
        <v>22</v>
      </c>
      <c r="N99" s="215" t="s">
        <v>47</v>
      </c>
      <c r="O99" s="36"/>
      <c r="P99" s="203">
        <f>O99*H99</f>
        <v>0</v>
      </c>
      <c r="Q99" s="203">
        <v>3.4199999999999999E-3</v>
      </c>
      <c r="R99" s="203">
        <f>Q99*H99</f>
        <v>3.4199999999999999E-3</v>
      </c>
      <c r="S99" s="203">
        <v>0</v>
      </c>
      <c r="T99" s="204">
        <f>S99*H99</f>
        <v>0</v>
      </c>
      <c r="AR99" s="18" t="s">
        <v>150</v>
      </c>
      <c r="AT99" s="18" t="s">
        <v>146</v>
      </c>
      <c r="AU99" s="18" t="s">
        <v>82</v>
      </c>
      <c r="AY99" s="18" t="s">
        <v>128</v>
      </c>
      <c r="BE99" s="205">
        <f>IF(N99="základní",J99,0)</f>
        <v>0</v>
      </c>
      <c r="BF99" s="205">
        <f>IF(N99="snížená",J99,0)</f>
        <v>0</v>
      </c>
      <c r="BG99" s="205">
        <f>IF(N99="zákl. přenesená",J99,0)</f>
        <v>0</v>
      </c>
      <c r="BH99" s="205">
        <f>IF(N99="sníž. přenesená",J99,0)</f>
        <v>0</v>
      </c>
      <c r="BI99" s="205">
        <f>IF(N99="nulová",J99,0)</f>
        <v>0</v>
      </c>
      <c r="BJ99" s="18" t="s">
        <v>23</v>
      </c>
      <c r="BK99" s="205">
        <f>ROUND(I99*H99,2)</f>
        <v>0</v>
      </c>
      <c r="BL99" s="18" t="s">
        <v>137</v>
      </c>
      <c r="BM99" s="18" t="s">
        <v>151</v>
      </c>
    </row>
    <row r="100" spans="2:65" s="1" customFormat="1" ht="27" x14ac:dyDescent="0.3">
      <c r="B100" s="35"/>
      <c r="C100" s="57"/>
      <c r="D100" s="216" t="s">
        <v>152</v>
      </c>
      <c r="E100" s="57"/>
      <c r="F100" s="217" t="s">
        <v>153</v>
      </c>
      <c r="G100" s="57"/>
      <c r="H100" s="57"/>
      <c r="I100" s="162"/>
      <c r="J100" s="57"/>
      <c r="K100" s="57"/>
      <c r="L100" s="55"/>
      <c r="M100" s="72"/>
      <c r="N100" s="36"/>
      <c r="O100" s="36"/>
      <c r="P100" s="36"/>
      <c r="Q100" s="36"/>
      <c r="R100" s="36"/>
      <c r="S100" s="36"/>
      <c r="T100" s="73"/>
      <c r="AT100" s="18" t="s">
        <v>152</v>
      </c>
      <c r="AU100" s="18" t="s">
        <v>82</v>
      </c>
    </row>
    <row r="101" spans="2:65" s="12" customFormat="1" ht="13.5" x14ac:dyDescent="0.3">
      <c r="B101" s="218"/>
      <c r="C101" s="219"/>
      <c r="D101" s="216" t="s">
        <v>154</v>
      </c>
      <c r="E101" s="220" t="s">
        <v>22</v>
      </c>
      <c r="F101" s="221" t="s">
        <v>23</v>
      </c>
      <c r="G101" s="219"/>
      <c r="H101" s="222">
        <v>1</v>
      </c>
      <c r="I101" s="223"/>
      <c r="J101" s="219"/>
      <c r="K101" s="219"/>
      <c r="L101" s="224"/>
      <c r="M101" s="225"/>
      <c r="N101" s="226"/>
      <c r="O101" s="226"/>
      <c r="P101" s="226"/>
      <c r="Q101" s="226"/>
      <c r="R101" s="226"/>
      <c r="S101" s="226"/>
      <c r="T101" s="227"/>
      <c r="AT101" s="228" t="s">
        <v>154</v>
      </c>
      <c r="AU101" s="228" t="s">
        <v>82</v>
      </c>
      <c r="AV101" s="12" t="s">
        <v>82</v>
      </c>
      <c r="AW101" s="12" t="s">
        <v>40</v>
      </c>
      <c r="AX101" s="12" t="s">
        <v>23</v>
      </c>
      <c r="AY101" s="228" t="s">
        <v>128</v>
      </c>
    </row>
    <row r="102" spans="2:65" s="13" customFormat="1" ht="13.5" x14ac:dyDescent="0.3">
      <c r="B102" s="229"/>
      <c r="C102" s="230"/>
      <c r="D102" s="231" t="s">
        <v>154</v>
      </c>
      <c r="E102" s="232" t="s">
        <v>22</v>
      </c>
      <c r="F102" s="233" t="s">
        <v>155</v>
      </c>
      <c r="G102" s="230"/>
      <c r="H102" s="234" t="s">
        <v>22</v>
      </c>
      <c r="I102" s="235"/>
      <c r="J102" s="230"/>
      <c r="K102" s="230"/>
      <c r="L102" s="236"/>
      <c r="M102" s="237"/>
      <c r="N102" s="238"/>
      <c r="O102" s="238"/>
      <c r="P102" s="238"/>
      <c r="Q102" s="238"/>
      <c r="R102" s="238"/>
      <c r="S102" s="238"/>
      <c r="T102" s="239"/>
      <c r="AT102" s="240" t="s">
        <v>154</v>
      </c>
      <c r="AU102" s="240" t="s">
        <v>82</v>
      </c>
      <c r="AV102" s="13" t="s">
        <v>23</v>
      </c>
      <c r="AW102" s="13" t="s">
        <v>40</v>
      </c>
      <c r="AX102" s="13" t="s">
        <v>76</v>
      </c>
      <c r="AY102" s="240" t="s">
        <v>128</v>
      </c>
    </row>
    <row r="103" spans="2:65" s="1" customFormat="1" ht="22.5" customHeight="1" x14ac:dyDescent="0.3">
      <c r="B103" s="35"/>
      <c r="C103" s="206" t="s">
        <v>156</v>
      </c>
      <c r="D103" s="206" t="s">
        <v>146</v>
      </c>
      <c r="E103" s="207" t="s">
        <v>157</v>
      </c>
      <c r="F103" s="208" t="s">
        <v>158</v>
      </c>
      <c r="G103" s="209" t="s">
        <v>135</v>
      </c>
      <c r="H103" s="210">
        <v>1</v>
      </c>
      <c r="I103" s="211"/>
      <c r="J103" s="212">
        <f>ROUND(I103*H103,2)</f>
        <v>0</v>
      </c>
      <c r="K103" s="208" t="s">
        <v>149</v>
      </c>
      <c r="L103" s="213"/>
      <c r="M103" s="214" t="s">
        <v>22</v>
      </c>
      <c r="N103" s="215" t="s">
        <v>47</v>
      </c>
      <c r="O103" s="36"/>
      <c r="P103" s="203">
        <f>O103*H103</f>
        <v>0</v>
      </c>
      <c r="Q103" s="203">
        <v>3.4199999999999999E-3</v>
      </c>
      <c r="R103" s="203">
        <f>Q103*H103</f>
        <v>3.4199999999999999E-3</v>
      </c>
      <c r="S103" s="203">
        <v>0</v>
      </c>
      <c r="T103" s="204">
        <f>S103*H103</f>
        <v>0</v>
      </c>
      <c r="AR103" s="18" t="s">
        <v>150</v>
      </c>
      <c r="AT103" s="18" t="s">
        <v>146</v>
      </c>
      <c r="AU103" s="18" t="s">
        <v>82</v>
      </c>
      <c r="AY103" s="18" t="s">
        <v>128</v>
      </c>
      <c r="BE103" s="205">
        <f>IF(N103="základní",J103,0)</f>
        <v>0</v>
      </c>
      <c r="BF103" s="205">
        <f>IF(N103="snížená",J103,0)</f>
        <v>0</v>
      </c>
      <c r="BG103" s="205">
        <f>IF(N103="zákl. přenesená",J103,0)</f>
        <v>0</v>
      </c>
      <c r="BH103" s="205">
        <f>IF(N103="sníž. přenesená",J103,0)</f>
        <v>0</v>
      </c>
      <c r="BI103" s="205">
        <f>IF(N103="nulová",J103,0)</f>
        <v>0</v>
      </c>
      <c r="BJ103" s="18" t="s">
        <v>23</v>
      </c>
      <c r="BK103" s="205">
        <f>ROUND(I103*H103,2)</f>
        <v>0</v>
      </c>
      <c r="BL103" s="18" t="s">
        <v>137</v>
      </c>
      <c r="BM103" s="18" t="s">
        <v>159</v>
      </c>
    </row>
    <row r="104" spans="2:65" s="1" customFormat="1" ht="27" x14ac:dyDescent="0.3">
      <c r="B104" s="35"/>
      <c r="C104" s="57"/>
      <c r="D104" s="216" t="s">
        <v>152</v>
      </c>
      <c r="E104" s="57"/>
      <c r="F104" s="217" t="s">
        <v>153</v>
      </c>
      <c r="G104" s="57"/>
      <c r="H104" s="57"/>
      <c r="I104" s="162"/>
      <c r="J104" s="57"/>
      <c r="K104" s="57"/>
      <c r="L104" s="55"/>
      <c r="M104" s="72"/>
      <c r="N104" s="36"/>
      <c r="O104" s="36"/>
      <c r="P104" s="36"/>
      <c r="Q104" s="36"/>
      <c r="R104" s="36"/>
      <c r="S104" s="36"/>
      <c r="T104" s="73"/>
      <c r="AT104" s="18" t="s">
        <v>152</v>
      </c>
      <c r="AU104" s="18" t="s">
        <v>82</v>
      </c>
    </row>
    <row r="105" spans="2:65" s="12" customFormat="1" ht="13.5" x14ac:dyDescent="0.3">
      <c r="B105" s="218"/>
      <c r="C105" s="219"/>
      <c r="D105" s="216" t="s">
        <v>154</v>
      </c>
      <c r="E105" s="220" t="s">
        <v>22</v>
      </c>
      <c r="F105" s="221" t="s">
        <v>23</v>
      </c>
      <c r="G105" s="219"/>
      <c r="H105" s="222">
        <v>1</v>
      </c>
      <c r="I105" s="223"/>
      <c r="J105" s="219"/>
      <c r="K105" s="219"/>
      <c r="L105" s="224"/>
      <c r="M105" s="225"/>
      <c r="N105" s="226"/>
      <c r="O105" s="226"/>
      <c r="P105" s="226"/>
      <c r="Q105" s="226"/>
      <c r="R105" s="226"/>
      <c r="S105" s="226"/>
      <c r="T105" s="227"/>
      <c r="AT105" s="228" t="s">
        <v>154</v>
      </c>
      <c r="AU105" s="228" t="s">
        <v>82</v>
      </c>
      <c r="AV105" s="12" t="s">
        <v>82</v>
      </c>
      <c r="AW105" s="12" t="s">
        <v>40</v>
      </c>
      <c r="AX105" s="12" t="s">
        <v>23</v>
      </c>
      <c r="AY105" s="228" t="s">
        <v>128</v>
      </c>
    </row>
    <row r="106" spans="2:65" s="13" customFormat="1" ht="13.5" x14ac:dyDescent="0.3">
      <c r="B106" s="229"/>
      <c r="C106" s="230"/>
      <c r="D106" s="231" t="s">
        <v>154</v>
      </c>
      <c r="E106" s="232" t="s">
        <v>22</v>
      </c>
      <c r="F106" s="233" t="s">
        <v>160</v>
      </c>
      <c r="G106" s="230"/>
      <c r="H106" s="234" t="s">
        <v>22</v>
      </c>
      <c r="I106" s="235"/>
      <c r="J106" s="230"/>
      <c r="K106" s="230"/>
      <c r="L106" s="236"/>
      <c r="M106" s="237"/>
      <c r="N106" s="238"/>
      <c r="O106" s="238"/>
      <c r="P106" s="238"/>
      <c r="Q106" s="238"/>
      <c r="R106" s="238"/>
      <c r="S106" s="238"/>
      <c r="T106" s="239"/>
      <c r="AT106" s="240" t="s">
        <v>154</v>
      </c>
      <c r="AU106" s="240" t="s">
        <v>82</v>
      </c>
      <c r="AV106" s="13" t="s">
        <v>23</v>
      </c>
      <c r="AW106" s="13" t="s">
        <v>40</v>
      </c>
      <c r="AX106" s="13" t="s">
        <v>76</v>
      </c>
      <c r="AY106" s="240" t="s">
        <v>128</v>
      </c>
    </row>
    <row r="107" spans="2:65" s="1" customFormat="1" ht="22.5" customHeight="1" x14ac:dyDescent="0.3">
      <c r="B107" s="35"/>
      <c r="C107" s="206" t="s">
        <v>161</v>
      </c>
      <c r="D107" s="206" t="s">
        <v>146</v>
      </c>
      <c r="E107" s="207" t="s">
        <v>162</v>
      </c>
      <c r="F107" s="208" t="s">
        <v>163</v>
      </c>
      <c r="G107" s="209" t="s">
        <v>135</v>
      </c>
      <c r="H107" s="210">
        <v>1</v>
      </c>
      <c r="I107" s="211"/>
      <c r="J107" s="212">
        <f>ROUND(I107*H107,2)</f>
        <v>0</v>
      </c>
      <c r="K107" s="208" t="s">
        <v>149</v>
      </c>
      <c r="L107" s="213"/>
      <c r="M107" s="214" t="s">
        <v>22</v>
      </c>
      <c r="N107" s="215" t="s">
        <v>47</v>
      </c>
      <c r="O107" s="36"/>
      <c r="P107" s="203">
        <f>O107*H107</f>
        <v>0</v>
      </c>
      <c r="Q107" s="203">
        <v>3.4199999999999999E-3</v>
      </c>
      <c r="R107" s="203">
        <f>Q107*H107</f>
        <v>3.4199999999999999E-3</v>
      </c>
      <c r="S107" s="203">
        <v>0</v>
      </c>
      <c r="T107" s="204">
        <f>S107*H107</f>
        <v>0</v>
      </c>
      <c r="AR107" s="18" t="s">
        <v>150</v>
      </c>
      <c r="AT107" s="18" t="s">
        <v>146</v>
      </c>
      <c r="AU107" s="18" t="s">
        <v>82</v>
      </c>
      <c r="AY107" s="18" t="s">
        <v>128</v>
      </c>
      <c r="BE107" s="205">
        <f>IF(N107="základní",J107,0)</f>
        <v>0</v>
      </c>
      <c r="BF107" s="205">
        <f>IF(N107="snížená",J107,0)</f>
        <v>0</v>
      </c>
      <c r="BG107" s="205">
        <f>IF(N107="zákl. přenesená",J107,0)</f>
        <v>0</v>
      </c>
      <c r="BH107" s="205">
        <f>IF(N107="sníž. přenesená",J107,0)</f>
        <v>0</v>
      </c>
      <c r="BI107" s="205">
        <f>IF(N107="nulová",J107,0)</f>
        <v>0</v>
      </c>
      <c r="BJ107" s="18" t="s">
        <v>23</v>
      </c>
      <c r="BK107" s="205">
        <f>ROUND(I107*H107,2)</f>
        <v>0</v>
      </c>
      <c r="BL107" s="18" t="s">
        <v>137</v>
      </c>
      <c r="BM107" s="18" t="s">
        <v>164</v>
      </c>
    </row>
    <row r="108" spans="2:65" s="1" customFormat="1" ht="27" x14ac:dyDescent="0.3">
      <c r="B108" s="35"/>
      <c r="C108" s="57"/>
      <c r="D108" s="216" t="s">
        <v>152</v>
      </c>
      <c r="E108" s="57"/>
      <c r="F108" s="217" t="s">
        <v>153</v>
      </c>
      <c r="G108" s="57"/>
      <c r="H108" s="57"/>
      <c r="I108" s="162"/>
      <c r="J108" s="57"/>
      <c r="K108" s="57"/>
      <c r="L108" s="55"/>
      <c r="M108" s="72"/>
      <c r="N108" s="36"/>
      <c r="O108" s="36"/>
      <c r="P108" s="36"/>
      <c r="Q108" s="36"/>
      <c r="R108" s="36"/>
      <c r="S108" s="36"/>
      <c r="T108" s="73"/>
      <c r="AT108" s="18" t="s">
        <v>152</v>
      </c>
      <c r="AU108" s="18" t="s">
        <v>82</v>
      </c>
    </row>
    <row r="109" spans="2:65" s="12" customFormat="1" ht="13.5" x14ac:dyDescent="0.3">
      <c r="B109" s="218"/>
      <c r="C109" s="219"/>
      <c r="D109" s="216" t="s">
        <v>154</v>
      </c>
      <c r="E109" s="220" t="s">
        <v>22</v>
      </c>
      <c r="F109" s="221" t="s">
        <v>23</v>
      </c>
      <c r="G109" s="219"/>
      <c r="H109" s="222">
        <v>1</v>
      </c>
      <c r="I109" s="223"/>
      <c r="J109" s="219"/>
      <c r="K109" s="219"/>
      <c r="L109" s="224"/>
      <c r="M109" s="225"/>
      <c r="N109" s="226"/>
      <c r="O109" s="226"/>
      <c r="P109" s="226"/>
      <c r="Q109" s="226"/>
      <c r="R109" s="226"/>
      <c r="S109" s="226"/>
      <c r="T109" s="227"/>
      <c r="AT109" s="228" t="s">
        <v>154</v>
      </c>
      <c r="AU109" s="228" t="s">
        <v>82</v>
      </c>
      <c r="AV109" s="12" t="s">
        <v>82</v>
      </c>
      <c r="AW109" s="12" t="s">
        <v>40</v>
      </c>
      <c r="AX109" s="12" t="s">
        <v>23</v>
      </c>
      <c r="AY109" s="228" t="s">
        <v>128</v>
      </c>
    </row>
    <row r="110" spans="2:65" s="13" customFormat="1" ht="13.5" x14ac:dyDescent="0.3">
      <c r="B110" s="229"/>
      <c r="C110" s="230"/>
      <c r="D110" s="231" t="s">
        <v>154</v>
      </c>
      <c r="E110" s="232" t="s">
        <v>22</v>
      </c>
      <c r="F110" s="233" t="s">
        <v>165</v>
      </c>
      <c r="G110" s="230"/>
      <c r="H110" s="234" t="s">
        <v>22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AT110" s="240" t="s">
        <v>154</v>
      </c>
      <c r="AU110" s="240" t="s">
        <v>82</v>
      </c>
      <c r="AV110" s="13" t="s">
        <v>23</v>
      </c>
      <c r="AW110" s="13" t="s">
        <v>40</v>
      </c>
      <c r="AX110" s="13" t="s">
        <v>76</v>
      </c>
      <c r="AY110" s="240" t="s">
        <v>128</v>
      </c>
    </row>
    <row r="111" spans="2:65" s="1" customFormat="1" ht="22.5" customHeight="1" x14ac:dyDescent="0.3">
      <c r="B111" s="35"/>
      <c r="C111" s="206" t="s">
        <v>166</v>
      </c>
      <c r="D111" s="206" t="s">
        <v>146</v>
      </c>
      <c r="E111" s="207" t="s">
        <v>167</v>
      </c>
      <c r="F111" s="208" t="s">
        <v>168</v>
      </c>
      <c r="G111" s="209" t="s">
        <v>135</v>
      </c>
      <c r="H111" s="210">
        <v>1</v>
      </c>
      <c r="I111" s="211"/>
      <c r="J111" s="212">
        <f>ROUND(I111*H111,2)</f>
        <v>0</v>
      </c>
      <c r="K111" s="208" t="s">
        <v>149</v>
      </c>
      <c r="L111" s="213"/>
      <c r="M111" s="214" t="s">
        <v>22</v>
      </c>
      <c r="N111" s="215" t="s">
        <v>47</v>
      </c>
      <c r="O111" s="36"/>
      <c r="P111" s="203">
        <f>O111*H111</f>
        <v>0</v>
      </c>
      <c r="Q111" s="203">
        <v>1.6899999999999998E-2</v>
      </c>
      <c r="R111" s="203">
        <f>Q111*H111</f>
        <v>1.6899999999999998E-2</v>
      </c>
      <c r="S111" s="203">
        <v>0</v>
      </c>
      <c r="T111" s="204">
        <f>S111*H111</f>
        <v>0</v>
      </c>
      <c r="AR111" s="18" t="s">
        <v>150</v>
      </c>
      <c r="AT111" s="18" t="s">
        <v>146</v>
      </c>
      <c r="AU111" s="18" t="s">
        <v>82</v>
      </c>
      <c r="AY111" s="18" t="s">
        <v>128</v>
      </c>
      <c r="BE111" s="205">
        <f>IF(N111="základní",J111,0)</f>
        <v>0</v>
      </c>
      <c r="BF111" s="205">
        <f>IF(N111="snížená",J111,0)</f>
        <v>0</v>
      </c>
      <c r="BG111" s="205">
        <f>IF(N111="zákl. přenesená",J111,0)</f>
        <v>0</v>
      </c>
      <c r="BH111" s="205">
        <f>IF(N111="sníž. přenesená",J111,0)</f>
        <v>0</v>
      </c>
      <c r="BI111" s="205">
        <f>IF(N111="nulová",J111,0)</f>
        <v>0</v>
      </c>
      <c r="BJ111" s="18" t="s">
        <v>23</v>
      </c>
      <c r="BK111" s="205">
        <f>ROUND(I111*H111,2)</f>
        <v>0</v>
      </c>
      <c r="BL111" s="18" t="s">
        <v>137</v>
      </c>
      <c r="BM111" s="18" t="s">
        <v>169</v>
      </c>
    </row>
    <row r="112" spans="2:65" s="12" customFormat="1" ht="13.5" x14ac:dyDescent="0.3">
      <c r="B112" s="218"/>
      <c r="C112" s="219"/>
      <c r="D112" s="216" t="s">
        <v>154</v>
      </c>
      <c r="E112" s="220" t="s">
        <v>22</v>
      </c>
      <c r="F112" s="221" t="s">
        <v>23</v>
      </c>
      <c r="G112" s="219"/>
      <c r="H112" s="222">
        <v>1</v>
      </c>
      <c r="I112" s="223"/>
      <c r="J112" s="219"/>
      <c r="K112" s="219"/>
      <c r="L112" s="224"/>
      <c r="M112" s="225"/>
      <c r="N112" s="226"/>
      <c r="O112" s="226"/>
      <c r="P112" s="226"/>
      <c r="Q112" s="226"/>
      <c r="R112" s="226"/>
      <c r="S112" s="226"/>
      <c r="T112" s="227"/>
      <c r="AT112" s="228" t="s">
        <v>154</v>
      </c>
      <c r="AU112" s="228" t="s">
        <v>82</v>
      </c>
      <c r="AV112" s="12" t="s">
        <v>82</v>
      </c>
      <c r="AW112" s="12" t="s">
        <v>40</v>
      </c>
      <c r="AX112" s="12" t="s">
        <v>23</v>
      </c>
      <c r="AY112" s="228" t="s">
        <v>128</v>
      </c>
    </row>
    <row r="113" spans="2:65" s="13" customFormat="1" ht="13.5" x14ac:dyDescent="0.3">
      <c r="B113" s="229"/>
      <c r="C113" s="230"/>
      <c r="D113" s="231" t="s">
        <v>154</v>
      </c>
      <c r="E113" s="232" t="s">
        <v>22</v>
      </c>
      <c r="F113" s="233" t="s">
        <v>170</v>
      </c>
      <c r="G113" s="230"/>
      <c r="H113" s="234" t="s">
        <v>22</v>
      </c>
      <c r="I113" s="235"/>
      <c r="J113" s="230"/>
      <c r="K113" s="230"/>
      <c r="L113" s="236"/>
      <c r="M113" s="237"/>
      <c r="N113" s="238"/>
      <c r="O113" s="238"/>
      <c r="P113" s="238"/>
      <c r="Q113" s="238"/>
      <c r="R113" s="238"/>
      <c r="S113" s="238"/>
      <c r="T113" s="239"/>
      <c r="AT113" s="240" t="s">
        <v>154</v>
      </c>
      <c r="AU113" s="240" t="s">
        <v>82</v>
      </c>
      <c r="AV113" s="13" t="s">
        <v>23</v>
      </c>
      <c r="AW113" s="13" t="s">
        <v>40</v>
      </c>
      <c r="AX113" s="13" t="s">
        <v>76</v>
      </c>
      <c r="AY113" s="240" t="s">
        <v>128</v>
      </c>
    </row>
    <row r="114" spans="2:65" s="1" customFormat="1" ht="22.5" customHeight="1" x14ac:dyDescent="0.3">
      <c r="B114" s="35"/>
      <c r="C114" s="206" t="s">
        <v>171</v>
      </c>
      <c r="D114" s="206" t="s">
        <v>146</v>
      </c>
      <c r="E114" s="207" t="s">
        <v>172</v>
      </c>
      <c r="F114" s="208" t="s">
        <v>173</v>
      </c>
      <c r="G114" s="209" t="s">
        <v>135</v>
      </c>
      <c r="H114" s="210">
        <v>1</v>
      </c>
      <c r="I114" s="211"/>
      <c r="J114" s="212">
        <f>ROUND(I114*H114,2)</f>
        <v>0</v>
      </c>
      <c r="K114" s="208" t="s">
        <v>149</v>
      </c>
      <c r="L114" s="213"/>
      <c r="M114" s="214" t="s">
        <v>22</v>
      </c>
      <c r="N114" s="215" t="s">
        <v>47</v>
      </c>
      <c r="O114" s="36"/>
      <c r="P114" s="203">
        <f>O114*H114</f>
        <v>0</v>
      </c>
      <c r="Q114" s="203">
        <v>1.6899999999999998E-2</v>
      </c>
      <c r="R114" s="203">
        <f>Q114*H114</f>
        <v>1.6899999999999998E-2</v>
      </c>
      <c r="S114" s="203">
        <v>0</v>
      </c>
      <c r="T114" s="204">
        <f>S114*H114</f>
        <v>0</v>
      </c>
      <c r="AR114" s="18" t="s">
        <v>150</v>
      </c>
      <c r="AT114" s="18" t="s">
        <v>146</v>
      </c>
      <c r="AU114" s="18" t="s">
        <v>82</v>
      </c>
      <c r="AY114" s="18" t="s">
        <v>128</v>
      </c>
      <c r="BE114" s="205">
        <f>IF(N114="základní",J114,0)</f>
        <v>0</v>
      </c>
      <c r="BF114" s="205">
        <f>IF(N114="snížená",J114,0)</f>
        <v>0</v>
      </c>
      <c r="BG114" s="205">
        <f>IF(N114="zákl. přenesená",J114,0)</f>
        <v>0</v>
      </c>
      <c r="BH114" s="205">
        <f>IF(N114="sníž. přenesená",J114,0)</f>
        <v>0</v>
      </c>
      <c r="BI114" s="205">
        <f>IF(N114="nulová",J114,0)</f>
        <v>0</v>
      </c>
      <c r="BJ114" s="18" t="s">
        <v>23</v>
      </c>
      <c r="BK114" s="205">
        <f>ROUND(I114*H114,2)</f>
        <v>0</v>
      </c>
      <c r="BL114" s="18" t="s">
        <v>137</v>
      </c>
      <c r="BM114" s="18" t="s">
        <v>174</v>
      </c>
    </row>
    <row r="115" spans="2:65" s="12" customFormat="1" ht="13.5" x14ac:dyDescent="0.3">
      <c r="B115" s="218"/>
      <c r="C115" s="219"/>
      <c r="D115" s="216" t="s">
        <v>154</v>
      </c>
      <c r="E115" s="220" t="s">
        <v>22</v>
      </c>
      <c r="F115" s="221" t="s">
        <v>23</v>
      </c>
      <c r="G115" s="219"/>
      <c r="H115" s="222">
        <v>1</v>
      </c>
      <c r="I115" s="223"/>
      <c r="J115" s="219"/>
      <c r="K115" s="219"/>
      <c r="L115" s="224"/>
      <c r="M115" s="225"/>
      <c r="N115" s="226"/>
      <c r="O115" s="226"/>
      <c r="P115" s="226"/>
      <c r="Q115" s="226"/>
      <c r="R115" s="226"/>
      <c r="S115" s="226"/>
      <c r="T115" s="227"/>
      <c r="AT115" s="228" t="s">
        <v>154</v>
      </c>
      <c r="AU115" s="228" t="s">
        <v>82</v>
      </c>
      <c r="AV115" s="12" t="s">
        <v>82</v>
      </c>
      <c r="AW115" s="12" t="s">
        <v>40</v>
      </c>
      <c r="AX115" s="12" t="s">
        <v>23</v>
      </c>
      <c r="AY115" s="228" t="s">
        <v>128</v>
      </c>
    </row>
    <row r="116" spans="2:65" s="13" customFormat="1" ht="13.5" x14ac:dyDescent="0.3">
      <c r="B116" s="229"/>
      <c r="C116" s="230"/>
      <c r="D116" s="231" t="s">
        <v>154</v>
      </c>
      <c r="E116" s="232" t="s">
        <v>22</v>
      </c>
      <c r="F116" s="233" t="s">
        <v>175</v>
      </c>
      <c r="G116" s="230"/>
      <c r="H116" s="234" t="s">
        <v>22</v>
      </c>
      <c r="I116" s="235"/>
      <c r="J116" s="230"/>
      <c r="K116" s="230"/>
      <c r="L116" s="236"/>
      <c r="M116" s="237"/>
      <c r="N116" s="238"/>
      <c r="O116" s="238"/>
      <c r="P116" s="238"/>
      <c r="Q116" s="238"/>
      <c r="R116" s="238"/>
      <c r="S116" s="238"/>
      <c r="T116" s="239"/>
      <c r="AT116" s="240" t="s">
        <v>154</v>
      </c>
      <c r="AU116" s="240" t="s">
        <v>82</v>
      </c>
      <c r="AV116" s="13" t="s">
        <v>23</v>
      </c>
      <c r="AW116" s="13" t="s">
        <v>40</v>
      </c>
      <c r="AX116" s="13" t="s">
        <v>76</v>
      </c>
      <c r="AY116" s="240" t="s">
        <v>128</v>
      </c>
    </row>
    <row r="117" spans="2:65" s="1" customFormat="1" ht="22.5" customHeight="1" x14ac:dyDescent="0.3">
      <c r="B117" s="35"/>
      <c r="C117" s="206" t="s">
        <v>176</v>
      </c>
      <c r="D117" s="206" t="s">
        <v>146</v>
      </c>
      <c r="E117" s="207" t="s">
        <v>177</v>
      </c>
      <c r="F117" s="208" t="s">
        <v>178</v>
      </c>
      <c r="G117" s="209" t="s">
        <v>135</v>
      </c>
      <c r="H117" s="210">
        <v>1</v>
      </c>
      <c r="I117" s="211"/>
      <c r="J117" s="212">
        <f>ROUND(I117*H117,2)</f>
        <v>0</v>
      </c>
      <c r="K117" s="208" t="s">
        <v>149</v>
      </c>
      <c r="L117" s="213"/>
      <c r="M117" s="214" t="s">
        <v>22</v>
      </c>
      <c r="N117" s="215" t="s">
        <v>47</v>
      </c>
      <c r="O117" s="36"/>
      <c r="P117" s="203">
        <f>O117*H117</f>
        <v>0</v>
      </c>
      <c r="Q117" s="203">
        <v>1.6899999999999998E-2</v>
      </c>
      <c r="R117" s="203">
        <f>Q117*H117</f>
        <v>1.6899999999999998E-2</v>
      </c>
      <c r="S117" s="203">
        <v>0</v>
      </c>
      <c r="T117" s="204">
        <f>S117*H117</f>
        <v>0</v>
      </c>
      <c r="AR117" s="18" t="s">
        <v>150</v>
      </c>
      <c r="AT117" s="18" t="s">
        <v>146</v>
      </c>
      <c r="AU117" s="18" t="s">
        <v>82</v>
      </c>
      <c r="AY117" s="18" t="s">
        <v>128</v>
      </c>
      <c r="BE117" s="205">
        <f>IF(N117="základní",J117,0)</f>
        <v>0</v>
      </c>
      <c r="BF117" s="205">
        <f>IF(N117="snížená",J117,0)</f>
        <v>0</v>
      </c>
      <c r="BG117" s="205">
        <f>IF(N117="zákl. přenesená",J117,0)</f>
        <v>0</v>
      </c>
      <c r="BH117" s="205">
        <f>IF(N117="sníž. přenesená",J117,0)</f>
        <v>0</v>
      </c>
      <c r="BI117" s="205">
        <f>IF(N117="nulová",J117,0)</f>
        <v>0</v>
      </c>
      <c r="BJ117" s="18" t="s">
        <v>23</v>
      </c>
      <c r="BK117" s="205">
        <f>ROUND(I117*H117,2)</f>
        <v>0</v>
      </c>
      <c r="BL117" s="18" t="s">
        <v>137</v>
      </c>
      <c r="BM117" s="18" t="s">
        <v>179</v>
      </c>
    </row>
    <row r="118" spans="2:65" s="12" customFormat="1" ht="13.5" x14ac:dyDescent="0.3">
      <c r="B118" s="218"/>
      <c r="C118" s="219"/>
      <c r="D118" s="216" t="s">
        <v>154</v>
      </c>
      <c r="E118" s="220" t="s">
        <v>22</v>
      </c>
      <c r="F118" s="221" t="s">
        <v>23</v>
      </c>
      <c r="G118" s="219"/>
      <c r="H118" s="222">
        <v>1</v>
      </c>
      <c r="I118" s="223"/>
      <c r="J118" s="219"/>
      <c r="K118" s="219"/>
      <c r="L118" s="224"/>
      <c r="M118" s="225"/>
      <c r="N118" s="226"/>
      <c r="O118" s="226"/>
      <c r="P118" s="226"/>
      <c r="Q118" s="226"/>
      <c r="R118" s="226"/>
      <c r="S118" s="226"/>
      <c r="T118" s="227"/>
      <c r="AT118" s="228" t="s">
        <v>154</v>
      </c>
      <c r="AU118" s="228" t="s">
        <v>82</v>
      </c>
      <c r="AV118" s="12" t="s">
        <v>82</v>
      </c>
      <c r="AW118" s="12" t="s">
        <v>40</v>
      </c>
      <c r="AX118" s="12" t="s">
        <v>23</v>
      </c>
      <c r="AY118" s="228" t="s">
        <v>128</v>
      </c>
    </row>
    <row r="119" spans="2:65" s="13" customFormat="1" ht="13.5" x14ac:dyDescent="0.3">
      <c r="B119" s="229"/>
      <c r="C119" s="230"/>
      <c r="D119" s="231" t="s">
        <v>154</v>
      </c>
      <c r="E119" s="232" t="s">
        <v>22</v>
      </c>
      <c r="F119" s="233" t="s">
        <v>180</v>
      </c>
      <c r="G119" s="230"/>
      <c r="H119" s="234" t="s">
        <v>22</v>
      </c>
      <c r="I119" s="235"/>
      <c r="J119" s="230"/>
      <c r="K119" s="230"/>
      <c r="L119" s="236"/>
      <c r="M119" s="237"/>
      <c r="N119" s="238"/>
      <c r="O119" s="238"/>
      <c r="P119" s="238"/>
      <c r="Q119" s="238"/>
      <c r="R119" s="238"/>
      <c r="S119" s="238"/>
      <c r="T119" s="239"/>
      <c r="AT119" s="240" t="s">
        <v>154</v>
      </c>
      <c r="AU119" s="240" t="s">
        <v>82</v>
      </c>
      <c r="AV119" s="13" t="s">
        <v>23</v>
      </c>
      <c r="AW119" s="13" t="s">
        <v>40</v>
      </c>
      <c r="AX119" s="13" t="s">
        <v>76</v>
      </c>
      <c r="AY119" s="240" t="s">
        <v>128</v>
      </c>
    </row>
    <row r="120" spans="2:65" s="1" customFormat="1" ht="31.5" customHeight="1" x14ac:dyDescent="0.3">
      <c r="B120" s="35"/>
      <c r="C120" s="194" t="s">
        <v>181</v>
      </c>
      <c r="D120" s="194" t="s">
        <v>132</v>
      </c>
      <c r="E120" s="195" t="s">
        <v>182</v>
      </c>
      <c r="F120" s="196" t="s">
        <v>183</v>
      </c>
      <c r="G120" s="197" t="s">
        <v>135</v>
      </c>
      <c r="H120" s="198">
        <v>2</v>
      </c>
      <c r="I120" s="199"/>
      <c r="J120" s="200">
        <f>ROUND(I120*H120,2)</f>
        <v>0</v>
      </c>
      <c r="K120" s="196" t="s">
        <v>136</v>
      </c>
      <c r="L120" s="55"/>
      <c r="M120" s="201" t="s">
        <v>22</v>
      </c>
      <c r="N120" s="202" t="s">
        <v>47</v>
      </c>
      <c r="O120" s="36"/>
      <c r="P120" s="203">
        <f>O120*H120</f>
        <v>0</v>
      </c>
      <c r="Q120" s="203">
        <v>0</v>
      </c>
      <c r="R120" s="203">
        <f>Q120*H120</f>
        <v>0</v>
      </c>
      <c r="S120" s="203">
        <v>0</v>
      </c>
      <c r="T120" s="204">
        <f>S120*H120</f>
        <v>0</v>
      </c>
      <c r="AR120" s="18" t="s">
        <v>137</v>
      </c>
      <c r="AT120" s="18" t="s">
        <v>132</v>
      </c>
      <c r="AU120" s="18" t="s">
        <v>82</v>
      </c>
      <c r="AY120" s="18" t="s">
        <v>128</v>
      </c>
      <c r="BE120" s="205">
        <f>IF(N120="základní",J120,0)</f>
        <v>0</v>
      </c>
      <c r="BF120" s="205">
        <f>IF(N120="snížená",J120,0)</f>
        <v>0</v>
      </c>
      <c r="BG120" s="205">
        <f>IF(N120="zákl. přenesená",J120,0)</f>
        <v>0</v>
      </c>
      <c r="BH120" s="205">
        <f>IF(N120="sníž. přenesená",J120,0)</f>
        <v>0</v>
      </c>
      <c r="BI120" s="205">
        <f>IF(N120="nulová",J120,0)</f>
        <v>0</v>
      </c>
      <c r="BJ120" s="18" t="s">
        <v>23</v>
      </c>
      <c r="BK120" s="205">
        <f>ROUND(I120*H120,2)</f>
        <v>0</v>
      </c>
      <c r="BL120" s="18" t="s">
        <v>137</v>
      </c>
      <c r="BM120" s="18" t="s">
        <v>184</v>
      </c>
    </row>
    <row r="121" spans="2:65" s="1" customFormat="1" ht="31.5" customHeight="1" x14ac:dyDescent="0.3">
      <c r="B121" s="35"/>
      <c r="C121" s="206" t="s">
        <v>185</v>
      </c>
      <c r="D121" s="206" t="s">
        <v>146</v>
      </c>
      <c r="E121" s="207" t="s">
        <v>186</v>
      </c>
      <c r="F121" s="208" t="s">
        <v>187</v>
      </c>
      <c r="G121" s="209" t="s">
        <v>188</v>
      </c>
      <c r="H121" s="210">
        <v>2</v>
      </c>
      <c r="I121" s="211"/>
      <c r="J121" s="212">
        <f>ROUND(I121*H121,2)</f>
        <v>0</v>
      </c>
      <c r="K121" s="208" t="s">
        <v>149</v>
      </c>
      <c r="L121" s="213"/>
      <c r="M121" s="214" t="s">
        <v>22</v>
      </c>
      <c r="N121" s="215" t="s">
        <v>47</v>
      </c>
      <c r="O121" s="36"/>
      <c r="P121" s="203">
        <f>O121*H121</f>
        <v>0</v>
      </c>
      <c r="Q121" s="203">
        <v>0</v>
      </c>
      <c r="R121" s="203">
        <f>Q121*H121</f>
        <v>0</v>
      </c>
      <c r="S121" s="203">
        <v>0</v>
      </c>
      <c r="T121" s="204">
        <f>S121*H121</f>
        <v>0</v>
      </c>
      <c r="AR121" s="18" t="s">
        <v>150</v>
      </c>
      <c r="AT121" s="18" t="s">
        <v>146</v>
      </c>
      <c r="AU121" s="18" t="s">
        <v>82</v>
      </c>
      <c r="AY121" s="18" t="s">
        <v>128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8" t="s">
        <v>23</v>
      </c>
      <c r="BK121" s="205">
        <f>ROUND(I121*H121,2)</f>
        <v>0</v>
      </c>
      <c r="BL121" s="18" t="s">
        <v>137</v>
      </c>
      <c r="BM121" s="18" t="s">
        <v>189</v>
      </c>
    </row>
    <row r="122" spans="2:65" s="11" customFormat="1" ht="29.85" customHeight="1" x14ac:dyDescent="0.3">
      <c r="B122" s="177"/>
      <c r="C122" s="178"/>
      <c r="D122" s="191" t="s">
        <v>75</v>
      </c>
      <c r="E122" s="192" t="s">
        <v>190</v>
      </c>
      <c r="F122" s="192" t="s">
        <v>191</v>
      </c>
      <c r="G122" s="178"/>
      <c r="H122" s="178"/>
      <c r="I122" s="181"/>
      <c r="J122" s="193">
        <f>BK122</f>
        <v>0</v>
      </c>
      <c r="K122" s="178"/>
      <c r="L122" s="183"/>
      <c r="M122" s="184"/>
      <c r="N122" s="185"/>
      <c r="O122" s="185"/>
      <c r="P122" s="186">
        <f>SUM(P123:P140)</f>
        <v>0</v>
      </c>
      <c r="Q122" s="185"/>
      <c r="R122" s="186">
        <f>SUM(R123:R140)</f>
        <v>0</v>
      </c>
      <c r="S122" s="185"/>
      <c r="T122" s="187">
        <f>SUM(T123:T140)</f>
        <v>0</v>
      </c>
      <c r="AR122" s="188" t="s">
        <v>82</v>
      </c>
      <c r="AT122" s="189" t="s">
        <v>75</v>
      </c>
      <c r="AU122" s="189" t="s">
        <v>23</v>
      </c>
      <c r="AY122" s="188" t="s">
        <v>128</v>
      </c>
      <c r="BK122" s="190">
        <f>SUM(BK123:BK140)</f>
        <v>0</v>
      </c>
    </row>
    <row r="123" spans="2:65" s="1" customFormat="1" ht="44.25" customHeight="1" x14ac:dyDescent="0.3">
      <c r="B123" s="35"/>
      <c r="C123" s="194" t="s">
        <v>192</v>
      </c>
      <c r="D123" s="194" t="s">
        <v>132</v>
      </c>
      <c r="E123" s="195" t="s">
        <v>193</v>
      </c>
      <c r="F123" s="196" t="s">
        <v>194</v>
      </c>
      <c r="G123" s="197" t="s">
        <v>135</v>
      </c>
      <c r="H123" s="198">
        <v>23</v>
      </c>
      <c r="I123" s="199"/>
      <c r="J123" s="200">
        <f>ROUND(I123*H123,2)</f>
        <v>0</v>
      </c>
      <c r="K123" s="196" t="s">
        <v>136</v>
      </c>
      <c r="L123" s="55"/>
      <c r="M123" s="201" t="s">
        <v>22</v>
      </c>
      <c r="N123" s="202" t="s">
        <v>47</v>
      </c>
      <c r="O123" s="36"/>
      <c r="P123" s="203">
        <f>O123*H123</f>
        <v>0</v>
      </c>
      <c r="Q123" s="203">
        <v>0</v>
      </c>
      <c r="R123" s="203">
        <f>Q123*H123</f>
        <v>0</v>
      </c>
      <c r="S123" s="203">
        <v>0</v>
      </c>
      <c r="T123" s="204">
        <f>S123*H123</f>
        <v>0</v>
      </c>
      <c r="AR123" s="18" t="s">
        <v>137</v>
      </c>
      <c r="AT123" s="18" t="s">
        <v>132</v>
      </c>
      <c r="AU123" s="18" t="s">
        <v>82</v>
      </c>
      <c r="AY123" s="18" t="s">
        <v>128</v>
      </c>
      <c r="BE123" s="205">
        <f>IF(N123="základní",J123,0)</f>
        <v>0</v>
      </c>
      <c r="BF123" s="205">
        <f>IF(N123="snížená",J123,0)</f>
        <v>0</v>
      </c>
      <c r="BG123" s="205">
        <f>IF(N123="zákl. přenesená",J123,0)</f>
        <v>0</v>
      </c>
      <c r="BH123" s="205">
        <f>IF(N123="sníž. přenesená",J123,0)</f>
        <v>0</v>
      </c>
      <c r="BI123" s="205">
        <f>IF(N123="nulová",J123,0)</f>
        <v>0</v>
      </c>
      <c r="BJ123" s="18" t="s">
        <v>23</v>
      </c>
      <c r="BK123" s="205">
        <f>ROUND(I123*H123,2)</f>
        <v>0</v>
      </c>
      <c r="BL123" s="18" t="s">
        <v>137</v>
      </c>
      <c r="BM123" s="18" t="s">
        <v>195</v>
      </c>
    </row>
    <row r="124" spans="2:65" s="1" customFormat="1" ht="31.5" customHeight="1" x14ac:dyDescent="0.3">
      <c r="B124" s="35"/>
      <c r="C124" s="206" t="s">
        <v>28</v>
      </c>
      <c r="D124" s="206" t="s">
        <v>146</v>
      </c>
      <c r="E124" s="207" t="s">
        <v>196</v>
      </c>
      <c r="F124" s="208" t="s">
        <v>197</v>
      </c>
      <c r="G124" s="209" t="s">
        <v>188</v>
      </c>
      <c r="H124" s="210">
        <v>23</v>
      </c>
      <c r="I124" s="211"/>
      <c r="J124" s="212">
        <f>ROUND(I124*H124,2)</f>
        <v>0</v>
      </c>
      <c r="K124" s="208" t="s">
        <v>149</v>
      </c>
      <c r="L124" s="213"/>
      <c r="M124" s="214" t="s">
        <v>22</v>
      </c>
      <c r="N124" s="215" t="s">
        <v>47</v>
      </c>
      <c r="O124" s="36"/>
      <c r="P124" s="203">
        <f>O124*H124</f>
        <v>0</v>
      </c>
      <c r="Q124" s="203">
        <v>0</v>
      </c>
      <c r="R124" s="203">
        <f>Q124*H124</f>
        <v>0</v>
      </c>
      <c r="S124" s="203">
        <v>0</v>
      </c>
      <c r="T124" s="204">
        <f>S124*H124</f>
        <v>0</v>
      </c>
      <c r="AR124" s="18" t="s">
        <v>150</v>
      </c>
      <c r="AT124" s="18" t="s">
        <v>146</v>
      </c>
      <c r="AU124" s="18" t="s">
        <v>82</v>
      </c>
      <c r="AY124" s="18" t="s">
        <v>128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8" t="s">
        <v>23</v>
      </c>
      <c r="BK124" s="205">
        <f>ROUND(I124*H124,2)</f>
        <v>0</v>
      </c>
      <c r="BL124" s="18" t="s">
        <v>137</v>
      </c>
      <c r="BM124" s="18" t="s">
        <v>198</v>
      </c>
    </row>
    <row r="125" spans="2:65" s="12" customFormat="1" ht="13.5" x14ac:dyDescent="0.3">
      <c r="B125" s="218"/>
      <c r="C125" s="219"/>
      <c r="D125" s="216" t="s">
        <v>154</v>
      </c>
      <c r="E125" s="220" t="s">
        <v>22</v>
      </c>
      <c r="F125" s="221" t="s">
        <v>199</v>
      </c>
      <c r="G125" s="219"/>
      <c r="H125" s="222">
        <v>23</v>
      </c>
      <c r="I125" s="223"/>
      <c r="J125" s="219"/>
      <c r="K125" s="219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154</v>
      </c>
      <c r="AU125" s="228" t="s">
        <v>82</v>
      </c>
      <c r="AV125" s="12" t="s">
        <v>82</v>
      </c>
      <c r="AW125" s="12" t="s">
        <v>40</v>
      </c>
      <c r="AX125" s="12" t="s">
        <v>76</v>
      </c>
      <c r="AY125" s="228" t="s">
        <v>128</v>
      </c>
    </row>
    <row r="126" spans="2:65" s="14" customFormat="1" ht="13.5" x14ac:dyDescent="0.3">
      <c r="B126" s="241"/>
      <c r="C126" s="242"/>
      <c r="D126" s="216" t="s">
        <v>154</v>
      </c>
      <c r="E126" s="243" t="s">
        <v>22</v>
      </c>
      <c r="F126" s="244" t="s">
        <v>200</v>
      </c>
      <c r="G126" s="242"/>
      <c r="H126" s="245">
        <v>23</v>
      </c>
      <c r="I126" s="246"/>
      <c r="J126" s="242"/>
      <c r="K126" s="242"/>
      <c r="L126" s="247"/>
      <c r="M126" s="248"/>
      <c r="N126" s="249"/>
      <c r="O126" s="249"/>
      <c r="P126" s="249"/>
      <c r="Q126" s="249"/>
      <c r="R126" s="249"/>
      <c r="S126" s="249"/>
      <c r="T126" s="250"/>
      <c r="AT126" s="251" t="s">
        <v>154</v>
      </c>
      <c r="AU126" s="251" t="s">
        <v>82</v>
      </c>
      <c r="AV126" s="14" t="s">
        <v>145</v>
      </c>
      <c r="AW126" s="14" t="s">
        <v>40</v>
      </c>
      <c r="AX126" s="14" t="s">
        <v>23</v>
      </c>
      <c r="AY126" s="251" t="s">
        <v>128</v>
      </c>
    </row>
    <row r="127" spans="2:65" s="13" customFormat="1" ht="13.5" x14ac:dyDescent="0.3">
      <c r="B127" s="229"/>
      <c r="C127" s="230"/>
      <c r="D127" s="231" t="s">
        <v>154</v>
      </c>
      <c r="E127" s="232" t="s">
        <v>22</v>
      </c>
      <c r="F127" s="233" t="s">
        <v>201</v>
      </c>
      <c r="G127" s="230"/>
      <c r="H127" s="234" t="s">
        <v>22</v>
      </c>
      <c r="I127" s="235"/>
      <c r="J127" s="230"/>
      <c r="K127" s="230"/>
      <c r="L127" s="236"/>
      <c r="M127" s="237"/>
      <c r="N127" s="238"/>
      <c r="O127" s="238"/>
      <c r="P127" s="238"/>
      <c r="Q127" s="238"/>
      <c r="R127" s="238"/>
      <c r="S127" s="238"/>
      <c r="T127" s="239"/>
      <c r="AT127" s="240" t="s">
        <v>154</v>
      </c>
      <c r="AU127" s="240" t="s">
        <v>82</v>
      </c>
      <c r="AV127" s="13" t="s">
        <v>23</v>
      </c>
      <c r="AW127" s="13" t="s">
        <v>40</v>
      </c>
      <c r="AX127" s="13" t="s">
        <v>76</v>
      </c>
      <c r="AY127" s="240" t="s">
        <v>128</v>
      </c>
    </row>
    <row r="128" spans="2:65" s="1" customFormat="1" ht="44.25" customHeight="1" x14ac:dyDescent="0.3">
      <c r="B128" s="35"/>
      <c r="C128" s="194" t="s">
        <v>202</v>
      </c>
      <c r="D128" s="194" t="s">
        <v>132</v>
      </c>
      <c r="E128" s="195" t="s">
        <v>203</v>
      </c>
      <c r="F128" s="196" t="s">
        <v>204</v>
      </c>
      <c r="G128" s="197" t="s">
        <v>135</v>
      </c>
      <c r="H128" s="198">
        <v>55</v>
      </c>
      <c r="I128" s="199"/>
      <c r="J128" s="200">
        <f>ROUND(I128*H128,2)</f>
        <v>0</v>
      </c>
      <c r="K128" s="196" t="s">
        <v>136</v>
      </c>
      <c r="L128" s="55"/>
      <c r="M128" s="201" t="s">
        <v>22</v>
      </c>
      <c r="N128" s="202" t="s">
        <v>47</v>
      </c>
      <c r="O128" s="36"/>
      <c r="P128" s="203">
        <f>O128*H128</f>
        <v>0</v>
      </c>
      <c r="Q128" s="203">
        <v>0</v>
      </c>
      <c r="R128" s="203">
        <f>Q128*H128</f>
        <v>0</v>
      </c>
      <c r="S128" s="203">
        <v>0</v>
      </c>
      <c r="T128" s="204">
        <f>S128*H128</f>
        <v>0</v>
      </c>
      <c r="AR128" s="18" t="s">
        <v>137</v>
      </c>
      <c r="AT128" s="18" t="s">
        <v>132</v>
      </c>
      <c r="AU128" s="18" t="s">
        <v>82</v>
      </c>
      <c r="AY128" s="18" t="s">
        <v>128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23</v>
      </c>
      <c r="BK128" s="205">
        <f>ROUND(I128*H128,2)</f>
        <v>0</v>
      </c>
      <c r="BL128" s="18" t="s">
        <v>137</v>
      </c>
      <c r="BM128" s="18" t="s">
        <v>205</v>
      </c>
    </row>
    <row r="129" spans="2:65" s="1" customFormat="1" ht="31.5" customHeight="1" x14ac:dyDescent="0.3">
      <c r="B129" s="35"/>
      <c r="C129" s="206" t="s">
        <v>206</v>
      </c>
      <c r="D129" s="206" t="s">
        <v>146</v>
      </c>
      <c r="E129" s="207" t="s">
        <v>207</v>
      </c>
      <c r="F129" s="208" t="s">
        <v>208</v>
      </c>
      <c r="G129" s="209" t="s">
        <v>188</v>
      </c>
      <c r="H129" s="210">
        <v>55</v>
      </c>
      <c r="I129" s="211"/>
      <c r="J129" s="212">
        <f>ROUND(I129*H129,2)</f>
        <v>0</v>
      </c>
      <c r="K129" s="208" t="s">
        <v>149</v>
      </c>
      <c r="L129" s="213"/>
      <c r="M129" s="214" t="s">
        <v>22</v>
      </c>
      <c r="N129" s="215" t="s">
        <v>47</v>
      </c>
      <c r="O129" s="36"/>
      <c r="P129" s="203">
        <f>O129*H129</f>
        <v>0</v>
      </c>
      <c r="Q129" s="203">
        <v>0</v>
      </c>
      <c r="R129" s="203">
        <f>Q129*H129</f>
        <v>0</v>
      </c>
      <c r="S129" s="203">
        <v>0</v>
      </c>
      <c r="T129" s="204">
        <f>S129*H129</f>
        <v>0</v>
      </c>
      <c r="AR129" s="18" t="s">
        <v>150</v>
      </c>
      <c r="AT129" s="18" t="s">
        <v>146</v>
      </c>
      <c r="AU129" s="18" t="s">
        <v>82</v>
      </c>
      <c r="AY129" s="18" t="s">
        <v>128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8" t="s">
        <v>23</v>
      </c>
      <c r="BK129" s="205">
        <f>ROUND(I129*H129,2)</f>
        <v>0</v>
      </c>
      <c r="BL129" s="18" t="s">
        <v>137</v>
      </c>
      <c r="BM129" s="18" t="s">
        <v>209</v>
      </c>
    </row>
    <row r="130" spans="2:65" s="12" customFormat="1" ht="13.5" x14ac:dyDescent="0.3">
      <c r="B130" s="218"/>
      <c r="C130" s="219"/>
      <c r="D130" s="216" t="s">
        <v>154</v>
      </c>
      <c r="E130" s="220" t="s">
        <v>22</v>
      </c>
      <c r="F130" s="221" t="s">
        <v>210</v>
      </c>
      <c r="G130" s="219"/>
      <c r="H130" s="222">
        <v>55</v>
      </c>
      <c r="I130" s="223"/>
      <c r="J130" s="219"/>
      <c r="K130" s="219"/>
      <c r="L130" s="224"/>
      <c r="M130" s="225"/>
      <c r="N130" s="226"/>
      <c r="O130" s="226"/>
      <c r="P130" s="226"/>
      <c r="Q130" s="226"/>
      <c r="R130" s="226"/>
      <c r="S130" s="226"/>
      <c r="T130" s="227"/>
      <c r="AT130" s="228" t="s">
        <v>154</v>
      </c>
      <c r="AU130" s="228" t="s">
        <v>82</v>
      </c>
      <c r="AV130" s="12" t="s">
        <v>82</v>
      </c>
      <c r="AW130" s="12" t="s">
        <v>40</v>
      </c>
      <c r="AX130" s="12" t="s">
        <v>76</v>
      </c>
      <c r="AY130" s="228" t="s">
        <v>128</v>
      </c>
    </row>
    <row r="131" spans="2:65" s="14" customFormat="1" ht="13.5" x14ac:dyDescent="0.3">
      <c r="B131" s="241"/>
      <c r="C131" s="242"/>
      <c r="D131" s="216" t="s">
        <v>154</v>
      </c>
      <c r="E131" s="243" t="s">
        <v>22</v>
      </c>
      <c r="F131" s="244" t="s">
        <v>200</v>
      </c>
      <c r="G131" s="242"/>
      <c r="H131" s="245">
        <v>55</v>
      </c>
      <c r="I131" s="246"/>
      <c r="J131" s="242"/>
      <c r="K131" s="242"/>
      <c r="L131" s="247"/>
      <c r="M131" s="248"/>
      <c r="N131" s="249"/>
      <c r="O131" s="249"/>
      <c r="P131" s="249"/>
      <c r="Q131" s="249"/>
      <c r="R131" s="249"/>
      <c r="S131" s="249"/>
      <c r="T131" s="250"/>
      <c r="AT131" s="251" t="s">
        <v>154</v>
      </c>
      <c r="AU131" s="251" t="s">
        <v>82</v>
      </c>
      <c r="AV131" s="14" t="s">
        <v>145</v>
      </c>
      <c r="AW131" s="14" t="s">
        <v>40</v>
      </c>
      <c r="AX131" s="14" t="s">
        <v>23</v>
      </c>
      <c r="AY131" s="251" t="s">
        <v>128</v>
      </c>
    </row>
    <row r="132" spans="2:65" s="13" customFormat="1" ht="13.5" x14ac:dyDescent="0.3">
      <c r="B132" s="229"/>
      <c r="C132" s="230"/>
      <c r="D132" s="231" t="s">
        <v>154</v>
      </c>
      <c r="E132" s="232" t="s">
        <v>22</v>
      </c>
      <c r="F132" s="233" t="s">
        <v>201</v>
      </c>
      <c r="G132" s="230"/>
      <c r="H132" s="234" t="s">
        <v>22</v>
      </c>
      <c r="I132" s="235"/>
      <c r="J132" s="230"/>
      <c r="K132" s="230"/>
      <c r="L132" s="236"/>
      <c r="M132" s="237"/>
      <c r="N132" s="238"/>
      <c r="O132" s="238"/>
      <c r="P132" s="238"/>
      <c r="Q132" s="238"/>
      <c r="R132" s="238"/>
      <c r="S132" s="238"/>
      <c r="T132" s="239"/>
      <c r="AT132" s="240" t="s">
        <v>154</v>
      </c>
      <c r="AU132" s="240" t="s">
        <v>82</v>
      </c>
      <c r="AV132" s="13" t="s">
        <v>23</v>
      </c>
      <c r="AW132" s="13" t="s">
        <v>40</v>
      </c>
      <c r="AX132" s="13" t="s">
        <v>76</v>
      </c>
      <c r="AY132" s="240" t="s">
        <v>128</v>
      </c>
    </row>
    <row r="133" spans="2:65" s="1" customFormat="1" ht="31.5" customHeight="1" x14ac:dyDescent="0.3">
      <c r="B133" s="35"/>
      <c r="C133" s="194" t="s">
        <v>211</v>
      </c>
      <c r="D133" s="194" t="s">
        <v>132</v>
      </c>
      <c r="E133" s="195" t="s">
        <v>212</v>
      </c>
      <c r="F133" s="196" t="s">
        <v>213</v>
      </c>
      <c r="G133" s="197" t="s">
        <v>214</v>
      </c>
      <c r="H133" s="198">
        <v>14</v>
      </c>
      <c r="I133" s="199"/>
      <c r="J133" s="200">
        <f>ROUND(I133*H133,2)</f>
        <v>0</v>
      </c>
      <c r="K133" s="196" t="s">
        <v>136</v>
      </c>
      <c r="L133" s="55"/>
      <c r="M133" s="201" t="s">
        <v>22</v>
      </c>
      <c r="N133" s="202" t="s">
        <v>47</v>
      </c>
      <c r="O133" s="36"/>
      <c r="P133" s="203">
        <f>O133*H133</f>
        <v>0</v>
      </c>
      <c r="Q133" s="203">
        <v>0</v>
      </c>
      <c r="R133" s="203">
        <f>Q133*H133</f>
        <v>0</v>
      </c>
      <c r="S133" s="203">
        <v>0</v>
      </c>
      <c r="T133" s="204">
        <f>S133*H133</f>
        <v>0</v>
      </c>
      <c r="AR133" s="18" t="s">
        <v>137</v>
      </c>
      <c r="AT133" s="18" t="s">
        <v>132</v>
      </c>
      <c r="AU133" s="18" t="s">
        <v>82</v>
      </c>
      <c r="AY133" s="18" t="s">
        <v>128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23</v>
      </c>
      <c r="BK133" s="205">
        <f>ROUND(I133*H133,2)</f>
        <v>0</v>
      </c>
      <c r="BL133" s="18" t="s">
        <v>137</v>
      </c>
      <c r="BM133" s="18" t="s">
        <v>215</v>
      </c>
    </row>
    <row r="134" spans="2:65" s="1" customFormat="1" ht="31.5" customHeight="1" x14ac:dyDescent="0.3">
      <c r="B134" s="35"/>
      <c r="C134" s="206" t="s">
        <v>216</v>
      </c>
      <c r="D134" s="206" t="s">
        <v>146</v>
      </c>
      <c r="E134" s="207" t="s">
        <v>217</v>
      </c>
      <c r="F134" s="208" t="s">
        <v>218</v>
      </c>
      <c r="G134" s="209" t="s">
        <v>146</v>
      </c>
      <c r="H134" s="210">
        <v>14</v>
      </c>
      <c r="I134" s="211"/>
      <c r="J134" s="212">
        <f>ROUND(I134*H134,2)</f>
        <v>0</v>
      </c>
      <c r="K134" s="208" t="s">
        <v>149</v>
      </c>
      <c r="L134" s="213"/>
      <c r="M134" s="214" t="s">
        <v>22</v>
      </c>
      <c r="N134" s="215" t="s">
        <v>47</v>
      </c>
      <c r="O134" s="36"/>
      <c r="P134" s="203">
        <f>O134*H134</f>
        <v>0</v>
      </c>
      <c r="Q134" s="203">
        <v>0</v>
      </c>
      <c r="R134" s="203">
        <f>Q134*H134</f>
        <v>0</v>
      </c>
      <c r="S134" s="203">
        <v>0</v>
      </c>
      <c r="T134" s="204">
        <f>S134*H134</f>
        <v>0</v>
      </c>
      <c r="AR134" s="18" t="s">
        <v>150</v>
      </c>
      <c r="AT134" s="18" t="s">
        <v>146</v>
      </c>
      <c r="AU134" s="18" t="s">
        <v>82</v>
      </c>
      <c r="AY134" s="18" t="s">
        <v>128</v>
      </c>
      <c r="BE134" s="205">
        <f>IF(N134="základní",J134,0)</f>
        <v>0</v>
      </c>
      <c r="BF134" s="205">
        <f>IF(N134="snížená",J134,0)</f>
        <v>0</v>
      </c>
      <c r="BG134" s="205">
        <f>IF(N134="zákl. přenesená",J134,0)</f>
        <v>0</v>
      </c>
      <c r="BH134" s="205">
        <f>IF(N134="sníž. přenesená",J134,0)</f>
        <v>0</v>
      </c>
      <c r="BI134" s="205">
        <f>IF(N134="nulová",J134,0)</f>
        <v>0</v>
      </c>
      <c r="BJ134" s="18" t="s">
        <v>23</v>
      </c>
      <c r="BK134" s="205">
        <f>ROUND(I134*H134,2)</f>
        <v>0</v>
      </c>
      <c r="BL134" s="18" t="s">
        <v>137</v>
      </c>
      <c r="BM134" s="18" t="s">
        <v>219</v>
      </c>
    </row>
    <row r="135" spans="2:65" s="12" customFormat="1" ht="13.5" x14ac:dyDescent="0.3">
      <c r="B135" s="218"/>
      <c r="C135" s="219"/>
      <c r="D135" s="216" t="s">
        <v>154</v>
      </c>
      <c r="E135" s="220" t="s">
        <v>22</v>
      </c>
      <c r="F135" s="221" t="s">
        <v>220</v>
      </c>
      <c r="G135" s="219"/>
      <c r="H135" s="222">
        <v>14</v>
      </c>
      <c r="I135" s="223"/>
      <c r="J135" s="219"/>
      <c r="K135" s="219"/>
      <c r="L135" s="224"/>
      <c r="M135" s="225"/>
      <c r="N135" s="226"/>
      <c r="O135" s="226"/>
      <c r="P135" s="226"/>
      <c r="Q135" s="226"/>
      <c r="R135" s="226"/>
      <c r="S135" s="226"/>
      <c r="T135" s="227"/>
      <c r="AT135" s="228" t="s">
        <v>154</v>
      </c>
      <c r="AU135" s="228" t="s">
        <v>82</v>
      </c>
      <c r="AV135" s="12" t="s">
        <v>82</v>
      </c>
      <c r="AW135" s="12" t="s">
        <v>40</v>
      </c>
      <c r="AX135" s="12" t="s">
        <v>76</v>
      </c>
      <c r="AY135" s="228" t="s">
        <v>128</v>
      </c>
    </row>
    <row r="136" spans="2:65" s="14" customFormat="1" ht="13.5" x14ac:dyDescent="0.3">
      <c r="B136" s="241"/>
      <c r="C136" s="242"/>
      <c r="D136" s="216" t="s">
        <v>154</v>
      </c>
      <c r="E136" s="243" t="s">
        <v>22</v>
      </c>
      <c r="F136" s="244" t="s">
        <v>200</v>
      </c>
      <c r="G136" s="242"/>
      <c r="H136" s="245">
        <v>14</v>
      </c>
      <c r="I136" s="246"/>
      <c r="J136" s="242"/>
      <c r="K136" s="242"/>
      <c r="L136" s="247"/>
      <c r="M136" s="248"/>
      <c r="N136" s="249"/>
      <c r="O136" s="249"/>
      <c r="P136" s="249"/>
      <c r="Q136" s="249"/>
      <c r="R136" s="249"/>
      <c r="S136" s="249"/>
      <c r="T136" s="250"/>
      <c r="AT136" s="251" t="s">
        <v>154</v>
      </c>
      <c r="AU136" s="251" t="s">
        <v>82</v>
      </c>
      <c r="AV136" s="14" t="s">
        <v>145</v>
      </c>
      <c r="AW136" s="14" t="s">
        <v>40</v>
      </c>
      <c r="AX136" s="14" t="s">
        <v>23</v>
      </c>
      <c r="AY136" s="251" t="s">
        <v>128</v>
      </c>
    </row>
    <row r="137" spans="2:65" s="13" customFormat="1" ht="13.5" x14ac:dyDescent="0.3">
      <c r="B137" s="229"/>
      <c r="C137" s="230"/>
      <c r="D137" s="231" t="s">
        <v>154</v>
      </c>
      <c r="E137" s="232" t="s">
        <v>22</v>
      </c>
      <c r="F137" s="233" t="s">
        <v>221</v>
      </c>
      <c r="G137" s="230"/>
      <c r="H137" s="234" t="s">
        <v>22</v>
      </c>
      <c r="I137" s="235"/>
      <c r="J137" s="230"/>
      <c r="K137" s="230"/>
      <c r="L137" s="236"/>
      <c r="M137" s="237"/>
      <c r="N137" s="238"/>
      <c r="O137" s="238"/>
      <c r="P137" s="238"/>
      <c r="Q137" s="238"/>
      <c r="R137" s="238"/>
      <c r="S137" s="238"/>
      <c r="T137" s="239"/>
      <c r="AT137" s="240" t="s">
        <v>154</v>
      </c>
      <c r="AU137" s="240" t="s">
        <v>82</v>
      </c>
      <c r="AV137" s="13" t="s">
        <v>23</v>
      </c>
      <c r="AW137" s="13" t="s">
        <v>40</v>
      </c>
      <c r="AX137" s="13" t="s">
        <v>76</v>
      </c>
      <c r="AY137" s="240" t="s">
        <v>128</v>
      </c>
    </row>
    <row r="138" spans="2:65" s="1" customFormat="1" ht="22.5" customHeight="1" x14ac:dyDescent="0.3">
      <c r="B138" s="35"/>
      <c r="C138" s="194" t="s">
        <v>222</v>
      </c>
      <c r="D138" s="194" t="s">
        <v>132</v>
      </c>
      <c r="E138" s="195" t="s">
        <v>223</v>
      </c>
      <c r="F138" s="196" t="s">
        <v>224</v>
      </c>
      <c r="G138" s="197" t="s">
        <v>135</v>
      </c>
      <c r="H138" s="198">
        <v>22</v>
      </c>
      <c r="I138" s="199"/>
      <c r="J138" s="200">
        <f>ROUND(I138*H138,2)</f>
        <v>0</v>
      </c>
      <c r="K138" s="196" t="s">
        <v>136</v>
      </c>
      <c r="L138" s="55"/>
      <c r="M138" s="201" t="s">
        <v>22</v>
      </c>
      <c r="N138" s="202" t="s">
        <v>47</v>
      </c>
      <c r="O138" s="36"/>
      <c r="P138" s="203">
        <f>O138*H138</f>
        <v>0</v>
      </c>
      <c r="Q138" s="203">
        <v>0</v>
      </c>
      <c r="R138" s="203">
        <f>Q138*H138</f>
        <v>0</v>
      </c>
      <c r="S138" s="203">
        <v>0</v>
      </c>
      <c r="T138" s="204">
        <f>S138*H138</f>
        <v>0</v>
      </c>
      <c r="AR138" s="18" t="s">
        <v>137</v>
      </c>
      <c r="AT138" s="18" t="s">
        <v>132</v>
      </c>
      <c r="AU138" s="18" t="s">
        <v>82</v>
      </c>
      <c r="AY138" s="18" t="s">
        <v>128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23</v>
      </c>
      <c r="BK138" s="205">
        <f>ROUND(I138*H138,2)</f>
        <v>0</v>
      </c>
      <c r="BL138" s="18" t="s">
        <v>137</v>
      </c>
      <c r="BM138" s="18" t="s">
        <v>225</v>
      </c>
    </row>
    <row r="139" spans="2:65" s="1" customFormat="1" ht="31.5" customHeight="1" x14ac:dyDescent="0.3">
      <c r="B139" s="35"/>
      <c r="C139" s="206" t="s">
        <v>220</v>
      </c>
      <c r="D139" s="206" t="s">
        <v>146</v>
      </c>
      <c r="E139" s="207" t="s">
        <v>226</v>
      </c>
      <c r="F139" s="208" t="s">
        <v>227</v>
      </c>
      <c r="G139" s="209" t="s">
        <v>188</v>
      </c>
      <c r="H139" s="210">
        <v>22</v>
      </c>
      <c r="I139" s="211"/>
      <c r="J139" s="212">
        <f>ROUND(I139*H139,2)</f>
        <v>0</v>
      </c>
      <c r="K139" s="208" t="s">
        <v>149</v>
      </c>
      <c r="L139" s="213"/>
      <c r="M139" s="214" t="s">
        <v>22</v>
      </c>
      <c r="N139" s="215" t="s">
        <v>47</v>
      </c>
      <c r="O139" s="36"/>
      <c r="P139" s="203">
        <f>O139*H139</f>
        <v>0</v>
      </c>
      <c r="Q139" s="203">
        <v>0</v>
      </c>
      <c r="R139" s="203">
        <f>Q139*H139</f>
        <v>0</v>
      </c>
      <c r="S139" s="203">
        <v>0</v>
      </c>
      <c r="T139" s="204">
        <f>S139*H139</f>
        <v>0</v>
      </c>
      <c r="AR139" s="18" t="s">
        <v>150</v>
      </c>
      <c r="AT139" s="18" t="s">
        <v>146</v>
      </c>
      <c r="AU139" s="18" t="s">
        <v>82</v>
      </c>
      <c r="AY139" s="18" t="s">
        <v>128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23</v>
      </c>
      <c r="BK139" s="205">
        <f>ROUND(I139*H139,2)</f>
        <v>0</v>
      </c>
      <c r="BL139" s="18" t="s">
        <v>137</v>
      </c>
      <c r="BM139" s="18" t="s">
        <v>228</v>
      </c>
    </row>
    <row r="140" spans="2:65" s="1" customFormat="1" ht="31.5" customHeight="1" x14ac:dyDescent="0.3">
      <c r="B140" s="35"/>
      <c r="C140" s="206" t="s">
        <v>8</v>
      </c>
      <c r="D140" s="206" t="s">
        <v>146</v>
      </c>
      <c r="E140" s="207" t="s">
        <v>229</v>
      </c>
      <c r="F140" s="208" t="s">
        <v>230</v>
      </c>
      <c r="G140" s="209" t="s">
        <v>188</v>
      </c>
      <c r="H140" s="210">
        <v>22</v>
      </c>
      <c r="I140" s="211"/>
      <c r="J140" s="212">
        <f>ROUND(I140*H140,2)</f>
        <v>0</v>
      </c>
      <c r="K140" s="208" t="s">
        <v>149</v>
      </c>
      <c r="L140" s="213"/>
      <c r="M140" s="214" t="s">
        <v>22</v>
      </c>
      <c r="N140" s="215" t="s">
        <v>47</v>
      </c>
      <c r="O140" s="36"/>
      <c r="P140" s="203">
        <f>O140*H140</f>
        <v>0</v>
      </c>
      <c r="Q140" s="203">
        <v>0</v>
      </c>
      <c r="R140" s="203">
        <f>Q140*H140</f>
        <v>0</v>
      </c>
      <c r="S140" s="203">
        <v>0</v>
      </c>
      <c r="T140" s="204">
        <f>S140*H140</f>
        <v>0</v>
      </c>
      <c r="AR140" s="18" t="s">
        <v>150</v>
      </c>
      <c r="AT140" s="18" t="s">
        <v>146</v>
      </c>
      <c r="AU140" s="18" t="s">
        <v>82</v>
      </c>
      <c r="AY140" s="18" t="s">
        <v>128</v>
      </c>
      <c r="BE140" s="205">
        <f>IF(N140="základní",J140,0)</f>
        <v>0</v>
      </c>
      <c r="BF140" s="205">
        <f>IF(N140="snížená",J140,0)</f>
        <v>0</v>
      </c>
      <c r="BG140" s="205">
        <f>IF(N140="zákl. přenesená",J140,0)</f>
        <v>0</v>
      </c>
      <c r="BH140" s="205">
        <f>IF(N140="sníž. přenesená",J140,0)</f>
        <v>0</v>
      </c>
      <c r="BI140" s="205">
        <f>IF(N140="nulová",J140,0)</f>
        <v>0</v>
      </c>
      <c r="BJ140" s="18" t="s">
        <v>23</v>
      </c>
      <c r="BK140" s="205">
        <f>ROUND(I140*H140,2)</f>
        <v>0</v>
      </c>
      <c r="BL140" s="18" t="s">
        <v>137</v>
      </c>
      <c r="BM140" s="18" t="s">
        <v>231</v>
      </c>
    </row>
    <row r="141" spans="2:65" s="11" customFormat="1" ht="29.85" customHeight="1" x14ac:dyDescent="0.3">
      <c r="B141" s="177"/>
      <c r="C141" s="178"/>
      <c r="D141" s="191" t="s">
        <v>75</v>
      </c>
      <c r="E141" s="192" t="s">
        <v>232</v>
      </c>
      <c r="F141" s="192" t="s">
        <v>233</v>
      </c>
      <c r="G141" s="178"/>
      <c r="H141" s="178"/>
      <c r="I141" s="181"/>
      <c r="J141" s="193">
        <f>BK141</f>
        <v>0</v>
      </c>
      <c r="K141" s="178"/>
      <c r="L141" s="183"/>
      <c r="M141" s="184"/>
      <c r="N141" s="185"/>
      <c r="O141" s="185"/>
      <c r="P141" s="186">
        <f>SUM(P142:P178)</f>
        <v>0</v>
      </c>
      <c r="Q141" s="185"/>
      <c r="R141" s="186">
        <f>SUM(R142:R178)</f>
        <v>0</v>
      </c>
      <c r="S141" s="185"/>
      <c r="T141" s="187">
        <f>SUM(T142:T178)</f>
        <v>0</v>
      </c>
      <c r="AR141" s="188" t="s">
        <v>82</v>
      </c>
      <c r="AT141" s="189" t="s">
        <v>75</v>
      </c>
      <c r="AU141" s="189" t="s">
        <v>23</v>
      </c>
      <c r="AY141" s="188" t="s">
        <v>128</v>
      </c>
      <c r="BK141" s="190">
        <f>SUM(BK142:BK178)</f>
        <v>0</v>
      </c>
    </row>
    <row r="142" spans="2:65" s="1" customFormat="1" ht="31.5" customHeight="1" x14ac:dyDescent="0.3">
      <c r="B142" s="35"/>
      <c r="C142" s="194" t="s">
        <v>137</v>
      </c>
      <c r="D142" s="194" t="s">
        <v>132</v>
      </c>
      <c r="E142" s="195" t="s">
        <v>234</v>
      </c>
      <c r="F142" s="196" t="s">
        <v>235</v>
      </c>
      <c r="G142" s="197" t="s">
        <v>214</v>
      </c>
      <c r="H142" s="198">
        <v>218</v>
      </c>
      <c r="I142" s="199"/>
      <c r="J142" s="200">
        <f t="shared" ref="J142:J147" si="0">ROUND(I142*H142,2)</f>
        <v>0</v>
      </c>
      <c r="K142" s="196" t="s">
        <v>136</v>
      </c>
      <c r="L142" s="55"/>
      <c r="M142" s="201" t="s">
        <v>22</v>
      </c>
      <c r="N142" s="202" t="s">
        <v>47</v>
      </c>
      <c r="O142" s="36"/>
      <c r="P142" s="203">
        <f t="shared" ref="P142:P147" si="1">O142*H142</f>
        <v>0</v>
      </c>
      <c r="Q142" s="203">
        <v>0</v>
      </c>
      <c r="R142" s="203">
        <f t="shared" ref="R142:R147" si="2">Q142*H142</f>
        <v>0</v>
      </c>
      <c r="S142" s="203">
        <v>0</v>
      </c>
      <c r="T142" s="204">
        <f t="shared" ref="T142:T147" si="3">S142*H142</f>
        <v>0</v>
      </c>
      <c r="AR142" s="18" t="s">
        <v>137</v>
      </c>
      <c r="AT142" s="18" t="s">
        <v>132</v>
      </c>
      <c r="AU142" s="18" t="s">
        <v>82</v>
      </c>
      <c r="AY142" s="18" t="s">
        <v>128</v>
      </c>
      <c r="BE142" s="205">
        <f t="shared" ref="BE142:BE147" si="4">IF(N142="základní",J142,0)</f>
        <v>0</v>
      </c>
      <c r="BF142" s="205">
        <f t="shared" ref="BF142:BF147" si="5">IF(N142="snížená",J142,0)</f>
        <v>0</v>
      </c>
      <c r="BG142" s="205">
        <f t="shared" ref="BG142:BG147" si="6">IF(N142="zákl. přenesená",J142,0)</f>
        <v>0</v>
      </c>
      <c r="BH142" s="205">
        <f t="shared" ref="BH142:BH147" si="7">IF(N142="sníž. přenesená",J142,0)</f>
        <v>0</v>
      </c>
      <c r="BI142" s="205">
        <f t="shared" ref="BI142:BI147" si="8">IF(N142="nulová",J142,0)</f>
        <v>0</v>
      </c>
      <c r="BJ142" s="18" t="s">
        <v>23</v>
      </c>
      <c r="BK142" s="205">
        <f t="shared" ref="BK142:BK147" si="9">ROUND(I142*H142,2)</f>
        <v>0</v>
      </c>
      <c r="BL142" s="18" t="s">
        <v>137</v>
      </c>
      <c r="BM142" s="18" t="s">
        <v>236</v>
      </c>
    </row>
    <row r="143" spans="2:65" s="1" customFormat="1" ht="22.5" customHeight="1" x14ac:dyDescent="0.3">
      <c r="B143" s="35"/>
      <c r="C143" s="206" t="s">
        <v>237</v>
      </c>
      <c r="D143" s="206" t="s">
        <v>146</v>
      </c>
      <c r="E143" s="207" t="s">
        <v>238</v>
      </c>
      <c r="F143" s="208" t="s">
        <v>239</v>
      </c>
      <c r="G143" s="209" t="s">
        <v>146</v>
      </c>
      <c r="H143" s="210">
        <v>38</v>
      </c>
      <c r="I143" s="211"/>
      <c r="J143" s="212">
        <f t="shared" si="0"/>
        <v>0</v>
      </c>
      <c r="K143" s="208" t="s">
        <v>149</v>
      </c>
      <c r="L143" s="213"/>
      <c r="M143" s="214" t="s">
        <v>22</v>
      </c>
      <c r="N143" s="215" t="s">
        <v>47</v>
      </c>
      <c r="O143" s="36"/>
      <c r="P143" s="203">
        <f t="shared" si="1"/>
        <v>0</v>
      </c>
      <c r="Q143" s="203">
        <v>0</v>
      </c>
      <c r="R143" s="203">
        <f t="shared" si="2"/>
        <v>0</v>
      </c>
      <c r="S143" s="203">
        <v>0</v>
      </c>
      <c r="T143" s="204">
        <f t="shared" si="3"/>
        <v>0</v>
      </c>
      <c r="AR143" s="18" t="s">
        <v>150</v>
      </c>
      <c r="AT143" s="18" t="s">
        <v>146</v>
      </c>
      <c r="AU143" s="18" t="s">
        <v>82</v>
      </c>
      <c r="AY143" s="18" t="s">
        <v>128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8" t="s">
        <v>23</v>
      </c>
      <c r="BK143" s="205">
        <f t="shared" si="9"/>
        <v>0</v>
      </c>
      <c r="BL143" s="18" t="s">
        <v>137</v>
      </c>
      <c r="BM143" s="18" t="s">
        <v>240</v>
      </c>
    </row>
    <row r="144" spans="2:65" s="1" customFormat="1" ht="22.5" customHeight="1" x14ac:dyDescent="0.3">
      <c r="B144" s="35"/>
      <c r="C144" s="206" t="s">
        <v>241</v>
      </c>
      <c r="D144" s="206" t="s">
        <v>146</v>
      </c>
      <c r="E144" s="207" t="s">
        <v>242</v>
      </c>
      <c r="F144" s="208" t="s">
        <v>243</v>
      </c>
      <c r="G144" s="209" t="s">
        <v>146</v>
      </c>
      <c r="H144" s="210">
        <v>132</v>
      </c>
      <c r="I144" s="211"/>
      <c r="J144" s="212">
        <f t="shared" si="0"/>
        <v>0</v>
      </c>
      <c r="K144" s="208" t="s">
        <v>149</v>
      </c>
      <c r="L144" s="213"/>
      <c r="M144" s="214" t="s">
        <v>22</v>
      </c>
      <c r="N144" s="215" t="s">
        <v>47</v>
      </c>
      <c r="O144" s="36"/>
      <c r="P144" s="203">
        <f t="shared" si="1"/>
        <v>0</v>
      </c>
      <c r="Q144" s="203">
        <v>0</v>
      </c>
      <c r="R144" s="203">
        <f t="shared" si="2"/>
        <v>0</v>
      </c>
      <c r="S144" s="203">
        <v>0</v>
      </c>
      <c r="T144" s="204">
        <f t="shared" si="3"/>
        <v>0</v>
      </c>
      <c r="AR144" s="18" t="s">
        <v>150</v>
      </c>
      <c r="AT144" s="18" t="s">
        <v>146</v>
      </c>
      <c r="AU144" s="18" t="s">
        <v>82</v>
      </c>
      <c r="AY144" s="18" t="s">
        <v>128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8" t="s">
        <v>23</v>
      </c>
      <c r="BK144" s="205">
        <f t="shared" si="9"/>
        <v>0</v>
      </c>
      <c r="BL144" s="18" t="s">
        <v>137</v>
      </c>
      <c r="BM144" s="18" t="s">
        <v>244</v>
      </c>
    </row>
    <row r="145" spans="2:65" s="1" customFormat="1" ht="22.5" customHeight="1" x14ac:dyDescent="0.3">
      <c r="B145" s="35"/>
      <c r="C145" s="206" t="s">
        <v>245</v>
      </c>
      <c r="D145" s="206" t="s">
        <v>146</v>
      </c>
      <c r="E145" s="207" t="s">
        <v>246</v>
      </c>
      <c r="F145" s="208" t="s">
        <v>247</v>
      </c>
      <c r="G145" s="209" t="s">
        <v>146</v>
      </c>
      <c r="H145" s="210">
        <v>48</v>
      </c>
      <c r="I145" s="211"/>
      <c r="J145" s="212">
        <f t="shared" si="0"/>
        <v>0</v>
      </c>
      <c r="K145" s="208" t="s">
        <v>149</v>
      </c>
      <c r="L145" s="213"/>
      <c r="M145" s="214" t="s">
        <v>22</v>
      </c>
      <c r="N145" s="215" t="s">
        <v>47</v>
      </c>
      <c r="O145" s="36"/>
      <c r="P145" s="203">
        <f t="shared" si="1"/>
        <v>0</v>
      </c>
      <c r="Q145" s="203">
        <v>0</v>
      </c>
      <c r="R145" s="203">
        <f t="shared" si="2"/>
        <v>0</v>
      </c>
      <c r="S145" s="203">
        <v>0</v>
      </c>
      <c r="T145" s="204">
        <f t="shared" si="3"/>
        <v>0</v>
      </c>
      <c r="AR145" s="18" t="s">
        <v>150</v>
      </c>
      <c r="AT145" s="18" t="s">
        <v>146</v>
      </c>
      <c r="AU145" s="18" t="s">
        <v>82</v>
      </c>
      <c r="AY145" s="18" t="s">
        <v>128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8" t="s">
        <v>23</v>
      </c>
      <c r="BK145" s="205">
        <f t="shared" si="9"/>
        <v>0</v>
      </c>
      <c r="BL145" s="18" t="s">
        <v>137</v>
      </c>
      <c r="BM145" s="18" t="s">
        <v>248</v>
      </c>
    </row>
    <row r="146" spans="2:65" s="1" customFormat="1" ht="44.25" customHeight="1" x14ac:dyDescent="0.3">
      <c r="B146" s="35"/>
      <c r="C146" s="194" t="s">
        <v>249</v>
      </c>
      <c r="D146" s="194" t="s">
        <v>132</v>
      </c>
      <c r="E146" s="195" t="s">
        <v>250</v>
      </c>
      <c r="F146" s="196" t="s">
        <v>251</v>
      </c>
      <c r="G146" s="197" t="s">
        <v>214</v>
      </c>
      <c r="H146" s="198">
        <v>1030</v>
      </c>
      <c r="I146" s="199"/>
      <c r="J146" s="200">
        <f t="shared" si="0"/>
        <v>0</v>
      </c>
      <c r="K146" s="196" t="s">
        <v>136</v>
      </c>
      <c r="L146" s="55"/>
      <c r="M146" s="201" t="s">
        <v>22</v>
      </c>
      <c r="N146" s="202" t="s">
        <v>47</v>
      </c>
      <c r="O146" s="36"/>
      <c r="P146" s="203">
        <f t="shared" si="1"/>
        <v>0</v>
      </c>
      <c r="Q146" s="203">
        <v>0</v>
      </c>
      <c r="R146" s="203">
        <f t="shared" si="2"/>
        <v>0</v>
      </c>
      <c r="S146" s="203">
        <v>0</v>
      </c>
      <c r="T146" s="204">
        <f t="shared" si="3"/>
        <v>0</v>
      </c>
      <c r="AR146" s="18" t="s">
        <v>137</v>
      </c>
      <c r="AT146" s="18" t="s">
        <v>132</v>
      </c>
      <c r="AU146" s="18" t="s">
        <v>82</v>
      </c>
      <c r="AY146" s="18" t="s">
        <v>128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8" t="s">
        <v>23</v>
      </c>
      <c r="BK146" s="205">
        <f t="shared" si="9"/>
        <v>0</v>
      </c>
      <c r="BL146" s="18" t="s">
        <v>137</v>
      </c>
      <c r="BM146" s="18" t="s">
        <v>252</v>
      </c>
    </row>
    <row r="147" spans="2:65" s="1" customFormat="1" ht="22.5" customHeight="1" x14ac:dyDescent="0.3">
      <c r="B147" s="35"/>
      <c r="C147" s="206" t="s">
        <v>253</v>
      </c>
      <c r="D147" s="206" t="s">
        <v>146</v>
      </c>
      <c r="E147" s="207" t="s">
        <v>254</v>
      </c>
      <c r="F147" s="208" t="s">
        <v>255</v>
      </c>
      <c r="G147" s="209" t="s">
        <v>146</v>
      </c>
      <c r="H147" s="210">
        <v>43</v>
      </c>
      <c r="I147" s="211"/>
      <c r="J147" s="212">
        <f t="shared" si="0"/>
        <v>0</v>
      </c>
      <c r="K147" s="208" t="s">
        <v>149</v>
      </c>
      <c r="L147" s="213"/>
      <c r="M147" s="214" t="s">
        <v>22</v>
      </c>
      <c r="N147" s="215" t="s">
        <v>47</v>
      </c>
      <c r="O147" s="36"/>
      <c r="P147" s="203">
        <f t="shared" si="1"/>
        <v>0</v>
      </c>
      <c r="Q147" s="203">
        <v>0</v>
      </c>
      <c r="R147" s="203">
        <f t="shared" si="2"/>
        <v>0</v>
      </c>
      <c r="S147" s="203">
        <v>0</v>
      </c>
      <c r="T147" s="204">
        <f t="shared" si="3"/>
        <v>0</v>
      </c>
      <c r="AR147" s="18" t="s">
        <v>150</v>
      </c>
      <c r="AT147" s="18" t="s">
        <v>146</v>
      </c>
      <c r="AU147" s="18" t="s">
        <v>82</v>
      </c>
      <c r="AY147" s="18" t="s">
        <v>128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8" t="s">
        <v>23</v>
      </c>
      <c r="BK147" s="205">
        <f t="shared" si="9"/>
        <v>0</v>
      </c>
      <c r="BL147" s="18" t="s">
        <v>137</v>
      </c>
      <c r="BM147" s="18" t="s">
        <v>256</v>
      </c>
    </row>
    <row r="148" spans="2:65" s="12" customFormat="1" ht="13.5" x14ac:dyDescent="0.3">
      <c r="B148" s="218"/>
      <c r="C148" s="219"/>
      <c r="D148" s="216" t="s">
        <v>154</v>
      </c>
      <c r="E148" s="220" t="s">
        <v>22</v>
      </c>
      <c r="F148" s="221" t="s">
        <v>257</v>
      </c>
      <c r="G148" s="219"/>
      <c r="H148" s="222">
        <v>43</v>
      </c>
      <c r="I148" s="223"/>
      <c r="J148" s="219"/>
      <c r="K148" s="219"/>
      <c r="L148" s="224"/>
      <c r="M148" s="225"/>
      <c r="N148" s="226"/>
      <c r="O148" s="226"/>
      <c r="P148" s="226"/>
      <c r="Q148" s="226"/>
      <c r="R148" s="226"/>
      <c r="S148" s="226"/>
      <c r="T148" s="227"/>
      <c r="AT148" s="228" t="s">
        <v>154</v>
      </c>
      <c r="AU148" s="228" t="s">
        <v>82</v>
      </c>
      <c r="AV148" s="12" t="s">
        <v>82</v>
      </c>
      <c r="AW148" s="12" t="s">
        <v>40</v>
      </c>
      <c r="AX148" s="12" t="s">
        <v>76</v>
      </c>
      <c r="AY148" s="228" t="s">
        <v>128</v>
      </c>
    </row>
    <row r="149" spans="2:65" s="14" customFormat="1" ht="13.5" x14ac:dyDescent="0.3">
      <c r="B149" s="241"/>
      <c r="C149" s="242"/>
      <c r="D149" s="216" t="s">
        <v>154</v>
      </c>
      <c r="E149" s="243" t="s">
        <v>22</v>
      </c>
      <c r="F149" s="244" t="s">
        <v>200</v>
      </c>
      <c r="G149" s="242"/>
      <c r="H149" s="245">
        <v>43</v>
      </c>
      <c r="I149" s="246"/>
      <c r="J149" s="242"/>
      <c r="K149" s="242"/>
      <c r="L149" s="247"/>
      <c r="M149" s="248"/>
      <c r="N149" s="249"/>
      <c r="O149" s="249"/>
      <c r="P149" s="249"/>
      <c r="Q149" s="249"/>
      <c r="R149" s="249"/>
      <c r="S149" s="249"/>
      <c r="T149" s="250"/>
      <c r="AT149" s="251" t="s">
        <v>154</v>
      </c>
      <c r="AU149" s="251" t="s">
        <v>82</v>
      </c>
      <c r="AV149" s="14" t="s">
        <v>145</v>
      </c>
      <c r="AW149" s="14" t="s">
        <v>40</v>
      </c>
      <c r="AX149" s="14" t="s">
        <v>23</v>
      </c>
      <c r="AY149" s="251" t="s">
        <v>128</v>
      </c>
    </row>
    <row r="150" spans="2:65" s="13" customFormat="1" ht="13.5" x14ac:dyDescent="0.3">
      <c r="B150" s="229"/>
      <c r="C150" s="230"/>
      <c r="D150" s="231" t="s">
        <v>154</v>
      </c>
      <c r="E150" s="232" t="s">
        <v>22</v>
      </c>
      <c r="F150" s="233" t="s">
        <v>201</v>
      </c>
      <c r="G150" s="230"/>
      <c r="H150" s="234" t="s">
        <v>22</v>
      </c>
      <c r="I150" s="235"/>
      <c r="J150" s="230"/>
      <c r="K150" s="230"/>
      <c r="L150" s="236"/>
      <c r="M150" s="237"/>
      <c r="N150" s="238"/>
      <c r="O150" s="238"/>
      <c r="P150" s="238"/>
      <c r="Q150" s="238"/>
      <c r="R150" s="238"/>
      <c r="S150" s="238"/>
      <c r="T150" s="239"/>
      <c r="AT150" s="240" t="s">
        <v>154</v>
      </c>
      <c r="AU150" s="240" t="s">
        <v>82</v>
      </c>
      <c r="AV150" s="13" t="s">
        <v>23</v>
      </c>
      <c r="AW150" s="13" t="s">
        <v>40</v>
      </c>
      <c r="AX150" s="13" t="s">
        <v>76</v>
      </c>
      <c r="AY150" s="240" t="s">
        <v>128</v>
      </c>
    </row>
    <row r="151" spans="2:65" s="1" customFormat="1" ht="22.5" customHeight="1" x14ac:dyDescent="0.3">
      <c r="B151" s="35"/>
      <c r="C151" s="206" t="s">
        <v>258</v>
      </c>
      <c r="D151" s="206" t="s">
        <v>146</v>
      </c>
      <c r="E151" s="207" t="s">
        <v>259</v>
      </c>
      <c r="F151" s="208" t="s">
        <v>260</v>
      </c>
      <c r="G151" s="209" t="s">
        <v>146</v>
      </c>
      <c r="H151" s="210">
        <v>21</v>
      </c>
      <c r="I151" s="211"/>
      <c r="J151" s="212">
        <f>ROUND(I151*H151,2)</f>
        <v>0</v>
      </c>
      <c r="K151" s="208" t="s">
        <v>149</v>
      </c>
      <c r="L151" s="213"/>
      <c r="M151" s="214" t="s">
        <v>22</v>
      </c>
      <c r="N151" s="215" t="s">
        <v>47</v>
      </c>
      <c r="O151" s="36"/>
      <c r="P151" s="203">
        <f>O151*H151</f>
        <v>0</v>
      </c>
      <c r="Q151" s="203">
        <v>0</v>
      </c>
      <c r="R151" s="203">
        <f>Q151*H151</f>
        <v>0</v>
      </c>
      <c r="S151" s="203">
        <v>0</v>
      </c>
      <c r="T151" s="204">
        <f>S151*H151</f>
        <v>0</v>
      </c>
      <c r="AR151" s="18" t="s">
        <v>150</v>
      </c>
      <c r="AT151" s="18" t="s">
        <v>146</v>
      </c>
      <c r="AU151" s="18" t="s">
        <v>82</v>
      </c>
      <c r="AY151" s="18" t="s">
        <v>128</v>
      </c>
      <c r="BE151" s="205">
        <f>IF(N151="základní",J151,0)</f>
        <v>0</v>
      </c>
      <c r="BF151" s="205">
        <f>IF(N151="snížená",J151,0)</f>
        <v>0</v>
      </c>
      <c r="BG151" s="205">
        <f>IF(N151="zákl. přenesená",J151,0)</f>
        <v>0</v>
      </c>
      <c r="BH151" s="205">
        <f>IF(N151="sníž. přenesená",J151,0)</f>
        <v>0</v>
      </c>
      <c r="BI151" s="205">
        <f>IF(N151="nulová",J151,0)</f>
        <v>0</v>
      </c>
      <c r="BJ151" s="18" t="s">
        <v>23</v>
      </c>
      <c r="BK151" s="205">
        <f>ROUND(I151*H151,2)</f>
        <v>0</v>
      </c>
      <c r="BL151" s="18" t="s">
        <v>137</v>
      </c>
      <c r="BM151" s="18" t="s">
        <v>261</v>
      </c>
    </row>
    <row r="152" spans="2:65" s="12" customFormat="1" ht="13.5" x14ac:dyDescent="0.3">
      <c r="B152" s="218"/>
      <c r="C152" s="219"/>
      <c r="D152" s="216" t="s">
        <v>154</v>
      </c>
      <c r="E152" s="220" t="s">
        <v>22</v>
      </c>
      <c r="F152" s="221" t="s">
        <v>262</v>
      </c>
      <c r="G152" s="219"/>
      <c r="H152" s="222">
        <v>21</v>
      </c>
      <c r="I152" s="223"/>
      <c r="J152" s="219"/>
      <c r="K152" s="219"/>
      <c r="L152" s="224"/>
      <c r="M152" s="225"/>
      <c r="N152" s="226"/>
      <c r="O152" s="226"/>
      <c r="P152" s="226"/>
      <c r="Q152" s="226"/>
      <c r="R152" s="226"/>
      <c r="S152" s="226"/>
      <c r="T152" s="227"/>
      <c r="AT152" s="228" t="s">
        <v>154</v>
      </c>
      <c r="AU152" s="228" t="s">
        <v>82</v>
      </c>
      <c r="AV152" s="12" t="s">
        <v>82</v>
      </c>
      <c r="AW152" s="12" t="s">
        <v>40</v>
      </c>
      <c r="AX152" s="12" t="s">
        <v>76</v>
      </c>
      <c r="AY152" s="228" t="s">
        <v>128</v>
      </c>
    </row>
    <row r="153" spans="2:65" s="14" customFormat="1" ht="13.5" x14ac:dyDescent="0.3">
      <c r="B153" s="241"/>
      <c r="C153" s="242"/>
      <c r="D153" s="216" t="s">
        <v>154</v>
      </c>
      <c r="E153" s="243" t="s">
        <v>22</v>
      </c>
      <c r="F153" s="244" t="s">
        <v>200</v>
      </c>
      <c r="G153" s="242"/>
      <c r="H153" s="245">
        <v>21</v>
      </c>
      <c r="I153" s="246"/>
      <c r="J153" s="242"/>
      <c r="K153" s="242"/>
      <c r="L153" s="247"/>
      <c r="M153" s="248"/>
      <c r="N153" s="249"/>
      <c r="O153" s="249"/>
      <c r="P153" s="249"/>
      <c r="Q153" s="249"/>
      <c r="R153" s="249"/>
      <c r="S153" s="249"/>
      <c r="T153" s="250"/>
      <c r="AT153" s="251" t="s">
        <v>154</v>
      </c>
      <c r="AU153" s="251" t="s">
        <v>82</v>
      </c>
      <c r="AV153" s="14" t="s">
        <v>145</v>
      </c>
      <c r="AW153" s="14" t="s">
        <v>40</v>
      </c>
      <c r="AX153" s="14" t="s">
        <v>23</v>
      </c>
      <c r="AY153" s="251" t="s">
        <v>128</v>
      </c>
    </row>
    <row r="154" spans="2:65" s="13" customFormat="1" ht="13.5" x14ac:dyDescent="0.3">
      <c r="B154" s="229"/>
      <c r="C154" s="230"/>
      <c r="D154" s="231" t="s">
        <v>154</v>
      </c>
      <c r="E154" s="232" t="s">
        <v>22</v>
      </c>
      <c r="F154" s="233" t="s">
        <v>263</v>
      </c>
      <c r="G154" s="230"/>
      <c r="H154" s="234" t="s">
        <v>22</v>
      </c>
      <c r="I154" s="235"/>
      <c r="J154" s="230"/>
      <c r="K154" s="230"/>
      <c r="L154" s="236"/>
      <c r="M154" s="237"/>
      <c r="N154" s="238"/>
      <c r="O154" s="238"/>
      <c r="P154" s="238"/>
      <c r="Q154" s="238"/>
      <c r="R154" s="238"/>
      <c r="S154" s="238"/>
      <c r="T154" s="239"/>
      <c r="AT154" s="240" t="s">
        <v>154</v>
      </c>
      <c r="AU154" s="240" t="s">
        <v>82</v>
      </c>
      <c r="AV154" s="13" t="s">
        <v>23</v>
      </c>
      <c r="AW154" s="13" t="s">
        <v>40</v>
      </c>
      <c r="AX154" s="13" t="s">
        <v>76</v>
      </c>
      <c r="AY154" s="240" t="s">
        <v>128</v>
      </c>
    </row>
    <row r="155" spans="2:65" s="1" customFormat="1" ht="31.5" customHeight="1" x14ac:dyDescent="0.3">
      <c r="B155" s="35"/>
      <c r="C155" s="206" t="s">
        <v>264</v>
      </c>
      <c r="D155" s="206" t="s">
        <v>146</v>
      </c>
      <c r="E155" s="207" t="s">
        <v>265</v>
      </c>
      <c r="F155" s="208" t="s">
        <v>266</v>
      </c>
      <c r="G155" s="209" t="s">
        <v>146</v>
      </c>
      <c r="H155" s="210">
        <v>260</v>
      </c>
      <c r="I155" s="211"/>
      <c r="J155" s="212">
        <f>ROUND(I155*H155,2)</f>
        <v>0</v>
      </c>
      <c r="K155" s="208" t="s">
        <v>149</v>
      </c>
      <c r="L155" s="213"/>
      <c r="M155" s="214" t="s">
        <v>22</v>
      </c>
      <c r="N155" s="215" t="s">
        <v>47</v>
      </c>
      <c r="O155" s="36"/>
      <c r="P155" s="203">
        <f>O155*H155</f>
        <v>0</v>
      </c>
      <c r="Q155" s="203">
        <v>0</v>
      </c>
      <c r="R155" s="203">
        <f>Q155*H155</f>
        <v>0</v>
      </c>
      <c r="S155" s="203">
        <v>0</v>
      </c>
      <c r="T155" s="204">
        <f>S155*H155</f>
        <v>0</v>
      </c>
      <c r="AR155" s="18" t="s">
        <v>150</v>
      </c>
      <c r="AT155" s="18" t="s">
        <v>146</v>
      </c>
      <c r="AU155" s="18" t="s">
        <v>82</v>
      </c>
      <c r="AY155" s="18" t="s">
        <v>128</v>
      </c>
      <c r="BE155" s="205">
        <f>IF(N155="základní",J155,0)</f>
        <v>0</v>
      </c>
      <c r="BF155" s="205">
        <f>IF(N155="snížená",J155,0)</f>
        <v>0</v>
      </c>
      <c r="BG155" s="205">
        <f>IF(N155="zákl. přenesená",J155,0)</f>
        <v>0</v>
      </c>
      <c r="BH155" s="205">
        <f>IF(N155="sníž. přenesená",J155,0)</f>
        <v>0</v>
      </c>
      <c r="BI155" s="205">
        <f>IF(N155="nulová",J155,0)</f>
        <v>0</v>
      </c>
      <c r="BJ155" s="18" t="s">
        <v>23</v>
      </c>
      <c r="BK155" s="205">
        <f>ROUND(I155*H155,2)</f>
        <v>0</v>
      </c>
      <c r="BL155" s="18" t="s">
        <v>137</v>
      </c>
      <c r="BM155" s="18" t="s">
        <v>267</v>
      </c>
    </row>
    <row r="156" spans="2:65" s="12" customFormat="1" ht="13.5" x14ac:dyDescent="0.3">
      <c r="B156" s="218"/>
      <c r="C156" s="219"/>
      <c r="D156" s="216" t="s">
        <v>154</v>
      </c>
      <c r="E156" s="220" t="s">
        <v>22</v>
      </c>
      <c r="F156" s="221" t="s">
        <v>268</v>
      </c>
      <c r="G156" s="219"/>
      <c r="H156" s="222">
        <v>260</v>
      </c>
      <c r="I156" s="223"/>
      <c r="J156" s="219"/>
      <c r="K156" s="219"/>
      <c r="L156" s="224"/>
      <c r="M156" s="225"/>
      <c r="N156" s="226"/>
      <c r="O156" s="226"/>
      <c r="P156" s="226"/>
      <c r="Q156" s="226"/>
      <c r="R156" s="226"/>
      <c r="S156" s="226"/>
      <c r="T156" s="227"/>
      <c r="AT156" s="228" t="s">
        <v>154</v>
      </c>
      <c r="AU156" s="228" t="s">
        <v>82</v>
      </c>
      <c r="AV156" s="12" t="s">
        <v>82</v>
      </c>
      <c r="AW156" s="12" t="s">
        <v>40</v>
      </c>
      <c r="AX156" s="12" t="s">
        <v>76</v>
      </c>
      <c r="AY156" s="228" t="s">
        <v>128</v>
      </c>
    </row>
    <row r="157" spans="2:65" s="14" customFormat="1" ht="13.5" x14ac:dyDescent="0.3">
      <c r="B157" s="241"/>
      <c r="C157" s="242"/>
      <c r="D157" s="216" t="s">
        <v>154</v>
      </c>
      <c r="E157" s="243" t="s">
        <v>22</v>
      </c>
      <c r="F157" s="244" t="s">
        <v>200</v>
      </c>
      <c r="G157" s="242"/>
      <c r="H157" s="245">
        <v>260</v>
      </c>
      <c r="I157" s="246"/>
      <c r="J157" s="242"/>
      <c r="K157" s="242"/>
      <c r="L157" s="247"/>
      <c r="M157" s="248"/>
      <c r="N157" s="249"/>
      <c r="O157" s="249"/>
      <c r="P157" s="249"/>
      <c r="Q157" s="249"/>
      <c r="R157" s="249"/>
      <c r="S157" s="249"/>
      <c r="T157" s="250"/>
      <c r="AT157" s="251" t="s">
        <v>154</v>
      </c>
      <c r="AU157" s="251" t="s">
        <v>82</v>
      </c>
      <c r="AV157" s="14" t="s">
        <v>145</v>
      </c>
      <c r="AW157" s="14" t="s">
        <v>40</v>
      </c>
      <c r="AX157" s="14" t="s">
        <v>23</v>
      </c>
      <c r="AY157" s="251" t="s">
        <v>128</v>
      </c>
    </row>
    <row r="158" spans="2:65" s="13" customFormat="1" ht="13.5" x14ac:dyDescent="0.3">
      <c r="B158" s="229"/>
      <c r="C158" s="230"/>
      <c r="D158" s="231" t="s">
        <v>154</v>
      </c>
      <c r="E158" s="232" t="s">
        <v>22</v>
      </c>
      <c r="F158" s="233" t="s">
        <v>201</v>
      </c>
      <c r="G158" s="230"/>
      <c r="H158" s="234" t="s">
        <v>22</v>
      </c>
      <c r="I158" s="235"/>
      <c r="J158" s="230"/>
      <c r="K158" s="230"/>
      <c r="L158" s="236"/>
      <c r="M158" s="237"/>
      <c r="N158" s="238"/>
      <c r="O158" s="238"/>
      <c r="P158" s="238"/>
      <c r="Q158" s="238"/>
      <c r="R158" s="238"/>
      <c r="S158" s="238"/>
      <c r="T158" s="239"/>
      <c r="AT158" s="240" t="s">
        <v>154</v>
      </c>
      <c r="AU158" s="240" t="s">
        <v>82</v>
      </c>
      <c r="AV158" s="13" t="s">
        <v>23</v>
      </c>
      <c r="AW158" s="13" t="s">
        <v>40</v>
      </c>
      <c r="AX158" s="13" t="s">
        <v>76</v>
      </c>
      <c r="AY158" s="240" t="s">
        <v>128</v>
      </c>
    </row>
    <row r="159" spans="2:65" s="1" customFormat="1" ht="31.5" customHeight="1" x14ac:dyDescent="0.3">
      <c r="B159" s="35"/>
      <c r="C159" s="206" t="s">
        <v>269</v>
      </c>
      <c r="D159" s="206" t="s">
        <v>146</v>
      </c>
      <c r="E159" s="207" t="s">
        <v>270</v>
      </c>
      <c r="F159" s="208" t="s">
        <v>271</v>
      </c>
      <c r="G159" s="209" t="s">
        <v>146</v>
      </c>
      <c r="H159" s="210">
        <v>692</v>
      </c>
      <c r="I159" s="211"/>
      <c r="J159" s="212">
        <f>ROUND(I159*H159,2)</f>
        <v>0</v>
      </c>
      <c r="K159" s="208" t="s">
        <v>149</v>
      </c>
      <c r="L159" s="213"/>
      <c r="M159" s="214" t="s">
        <v>22</v>
      </c>
      <c r="N159" s="215" t="s">
        <v>47</v>
      </c>
      <c r="O159" s="36"/>
      <c r="P159" s="203">
        <f>O159*H159</f>
        <v>0</v>
      </c>
      <c r="Q159" s="203">
        <v>0</v>
      </c>
      <c r="R159" s="203">
        <f>Q159*H159</f>
        <v>0</v>
      </c>
      <c r="S159" s="203">
        <v>0</v>
      </c>
      <c r="T159" s="204">
        <f>S159*H159</f>
        <v>0</v>
      </c>
      <c r="AR159" s="18" t="s">
        <v>150</v>
      </c>
      <c r="AT159" s="18" t="s">
        <v>146</v>
      </c>
      <c r="AU159" s="18" t="s">
        <v>82</v>
      </c>
      <c r="AY159" s="18" t="s">
        <v>128</v>
      </c>
      <c r="BE159" s="205">
        <f>IF(N159="základní",J159,0)</f>
        <v>0</v>
      </c>
      <c r="BF159" s="205">
        <f>IF(N159="snížená",J159,0)</f>
        <v>0</v>
      </c>
      <c r="BG159" s="205">
        <f>IF(N159="zákl. přenesená",J159,0)</f>
        <v>0</v>
      </c>
      <c r="BH159" s="205">
        <f>IF(N159="sníž. přenesená",J159,0)</f>
        <v>0</v>
      </c>
      <c r="BI159" s="205">
        <f>IF(N159="nulová",J159,0)</f>
        <v>0</v>
      </c>
      <c r="BJ159" s="18" t="s">
        <v>23</v>
      </c>
      <c r="BK159" s="205">
        <f>ROUND(I159*H159,2)</f>
        <v>0</v>
      </c>
      <c r="BL159" s="18" t="s">
        <v>137</v>
      </c>
      <c r="BM159" s="18" t="s">
        <v>272</v>
      </c>
    </row>
    <row r="160" spans="2:65" s="12" customFormat="1" ht="13.5" x14ac:dyDescent="0.3">
      <c r="B160" s="218"/>
      <c r="C160" s="219"/>
      <c r="D160" s="216" t="s">
        <v>154</v>
      </c>
      <c r="E160" s="220" t="s">
        <v>22</v>
      </c>
      <c r="F160" s="221" t="s">
        <v>273</v>
      </c>
      <c r="G160" s="219"/>
      <c r="H160" s="222">
        <v>692</v>
      </c>
      <c r="I160" s="223"/>
      <c r="J160" s="219"/>
      <c r="K160" s="219"/>
      <c r="L160" s="224"/>
      <c r="M160" s="225"/>
      <c r="N160" s="226"/>
      <c r="O160" s="226"/>
      <c r="P160" s="226"/>
      <c r="Q160" s="226"/>
      <c r="R160" s="226"/>
      <c r="S160" s="226"/>
      <c r="T160" s="227"/>
      <c r="AT160" s="228" t="s">
        <v>154</v>
      </c>
      <c r="AU160" s="228" t="s">
        <v>82</v>
      </c>
      <c r="AV160" s="12" t="s">
        <v>82</v>
      </c>
      <c r="AW160" s="12" t="s">
        <v>40</v>
      </c>
      <c r="AX160" s="12" t="s">
        <v>76</v>
      </c>
      <c r="AY160" s="228" t="s">
        <v>128</v>
      </c>
    </row>
    <row r="161" spans="2:65" s="14" customFormat="1" ht="13.5" x14ac:dyDescent="0.3">
      <c r="B161" s="241"/>
      <c r="C161" s="242"/>
      <c r="D161" s="216" t="s">
        <v>154</v>
      </c>
      <c r="E161" s="243" t="s">
        <v>22</v>
      </c>
      <c r="F161" s="244" t="s">
        <v>200</v>
      </c>
      <c r="G161" s="242"/>
      <c r="H161" s="245">
        <v>692</v>
      </c>
      <c r="I161" s="246"/>
      <c r="J161" s="242"/>
      <c r="K161" s="242"/>
      <c r="L161" s="247"/>
      <c r="M161" s="248"/>
      <c r="N161" s="249"/>
      <c r="O161" s="249"/>
      <c r="P161" s="249"/>
      <c r="Q161" s="249"/>
      <c r="R161" s="249"/>
      <c r="S161" s="249"/>
      <c r="T161" s="250"/>
      <c r="AT161" s="251" t="s">
        <v>154</v>
      </c>
      <c r="AU161" s="251" t="s">
        <v>82</v>
      </c>
      <c r="AV161" s="14" t="s">
        <v>145</v>
      </c>
      <c r="AW161" s="14" t="s">
        <v>40</v>
      </c>
      <c r="AX161" s="14" t="s">
        <v>23</v>
      </c>
      <c r="AY161" s="251" t="s">
        <v>128</v>
      </c>
    </row>
    <row r="162" spans="2:65" s="13" customFormat="1" ht="13.5" x14ac:dyDescent="0.3">
      <c r="B162" s="229"/>
      <c r="C162" s="230"/>
      <c r="D162" s="231" t="s">
        <v>154</v>
      </c>
      <c r="E162" s="232" t="s">
        <v>22</v>
      </c>
      <c r="F162" s="233" t="s">
        <v>201</v>
      </c>
      <c r="G162" s="230"/>
      <c r="H162" s="234" t="s">
        <v>22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AT162" s="240" t="s">
        <v>154</v>
      </c>
      <c r="AU162" s="240" t="s">
        <v>82</v>
      </c>
      <c r="AV162" s="13" t="s">
        <v>23</v>
      </c>
      <c r="AW162" s="13" t="s">
        <v>40</v>
      </c>
      <c r="AX162" s="13" t="s">
        <v>76</v>
      </c>
      <c r="AY162" s="240" t="s">
        <v>128</v>
      </c>
    </row>
    <row r="163" spans="2:65" s="1" customFormat="1" ht="22.5" customHeight="1" x14ac:dyDescent="0.3">
      <c r="B163" s="35"/>
      <c r="C163" s="206" t="s">
        <v>274</v>
      </c>
      <c r="D163" s="206" t="s">
        <v>146</v>
      </c>
      <c r="E163" s="207" t="s">
        <v>275</v>
      </c>
      <c r="F163" s="208" t="s">
        <v>276</v>
      </c>
      <c r="G163" s="209" t="s">
        <v>146</v>
      </c>
      <c r="H163" s="210">
        <v>14</v>
      </c>
      <c r="I163" s="211"/>
      <c r="J163" s="212">
        <f>ROUND(I163*H163,2)</f>
        <v>0</v>
      </c>
      <c r="K163" s="208" t="s">
        <v>149</v>
      </c>
      <c r="L163" s="213"/>
      <c r="M163" s="214" t="s">
        <v>22</v>
      </c>
      <c r="N163" s="215" t="s">
        <v>47</v>
      </c>
      <c r="O163" s="36"/>
      <c r="P163" s="203">
        <f>O163*H163</f>
        <v>0</v>
      </c>
      <c r="Q163" s="203">
        <v>0</v>
      </c>
      <c r="R163" s="203">
        <f>Q163*H163</f>
        <v>0</v>
      </c>
      <c r="S163" s="203">
        <v>0</v>
      </c>
      <c r="T163" s="204">
        <f>S163*H163</f>
        <v>0</v>
      </c>
      <c r="AR163" s="18" t="s">
        <v>150</v>
      </c>
      <c r="AT163" s="18" t="s">
        <v>146</v>
      </c>
      <c r="AU163" s="18" t="s">
        <v>82</v>
      </c>
      <c r="AY163" s="18" t="s">
        <v>128</v>
      </c>
      <c r="BE163" s="205">
        <f>IF(N163="základní",J163,0)</f>
        <v>0</v>
      </c>
      <c r="BF163" s="205">
        <f>IF(N163="snížená",J163,0)</f>
        <v>0</v>
      </c>
      <c r="BG163" s="205">
        <f>IF(N163="zákl. přenesená",J163,0)</f>
        <v>0</v>
      </c>
      <c r="BH163" s="205">
        <f>IF(N163="sníž. přenesená",J163,0)</f>
        <v>0</v>
      </c>
      <c r="BI163" s="205">
        <f>IF(N163="nulová",J163,0)</f>
        <v>0</v>
      </c>
      <c r="BJ163" s="18" t="s">
        <v>23</v>
      </c>
      <c r="BK163" s="205">
        <f>ROUND(I163*H163,2)</f>
        <v>0</v>
      </c>
      <c r="BL163" s="18" t="s">
        <v>137</v>
      </c>
      <c r="BM163" s="18" t="s">
        <v>277</v>
      </c>
    </row>
    <row r="164" spans="2:65" s="12" customFormat="1" ht="13.5" x14ac:dyDescent="0.3">
      <c r="B164" s="218"/>
      <c r="C164" s="219"/>
      <c r="D164" s="216" t="s">
        <v>154</v>
      </c>
      <c r="E164" s="220" t="s">
        <v>22</v>
      </c>
      <c r="F164" s="221" t="s">
        <v>220</v>
      </c>
      <c r="G164" s="219"/>
      <c r="H164" s="222">
        <v>14</v>
      </c>
      <c r="I164" s="223"/>
      <c r="J164" s="219"/>
      <c r="K164" s="219"/>
      <c r="L164" s="224"/>
      <c r="M164" s="225"/>
      <c r="N164" s="226"/>
      <c r="O164" s="226"/>
      <c r="P164" s="226"/>
      <c r="Q164" s="226"/>
      <c r="R164" s="226"/>
      <c r="S164" s="226"/>
      <c r="T164" s="227"/>
      <c r="AT164" s="228" t="s">
        <v>154</v>
      </c>
      <c r="AU164" s="228" t="s">
        <v>82</v>
      </c>
      <c r="AV164" s="12" t="s">
        <v>82</v>
      </c>
      <c r="AW164" s="12" t="s">
        <v>40</v>
      </c>
      <c r="AX164" s="12" t="s">
        <v>76</v>
      </c>
      <c r="AY164" s="228" t="s">
        <v>128</v>
      </c>
    </row>
    <row r="165" spans="2:65" s="14" customFormat="1" ht="13.5" x14ac:dyDescent="0.3">
      <c r="B165" s="241"/>
      <c r="C165" s="242"/>
      <c r="D165" s="216" t="s">
        <v>154</v>
      </c>
      <c r="E165" s="243" t="s">
        <v>22</v>
      </c>
      <c r="F165" s="244" t="s">
        <v>200</v>
      </c>
      <c r="G165" s="242"/>
      <c r="H165" s="245">
        <v>14</v>
      </c>
      <c r="I165" s="246"/>
      <c r="J165" s="242"/>
      <c r="K165" s="242"/>
      <c r="L165" s="247"/>
      <c r="M165" s="248"/>
      <c r="N165" s="249"/>
      <c r="O165" s="249"/>
      <c r="P165" s="249"/>
      <c r="Q165" s="249"/>
      <c r="R165" s="249"/>
      <c r="S165" s="249"/>
      <c r="T165" s="250"/>
      <c r="AT165" s="251" t="s">
        <v>154</v>
      </c>
      <c r="AU165" s="251" t="s">
        <v>82</v>
      </c>
      <c r="AV165" s="14" t="s">
        <v>145</v>
      </c>
      <c r="AW165" s="14" t="s">
        <v>40</v>
      </c>
      <c r="AX165" s="14" t="s">
        <v>23</v>
      </c>
      <c r="AY165" s="251" t="s">
        <v>128</v>
      </c>
    </row>
    <row r="166" spans="2:65" s="13" customFormat="1" ht="13.5" x14ac:dyDescent="0.3">
      <c r="B166" s="229"/>
      <c r="C166" s="230"/>
      <c r="D166" s="231" t="s">
        <v>154</v>
      </c>
      <c r="E166" s="232" t="s">
        <v>22</v>
      </c>
      <c r="F166" s="233" t="s">
        <v>278</v>
      </c>
      <c r="G166" s="230"/>
      <c r="H166" s="234" t="s">
        <v>22</v>
      </c>
      <c r="I166" s="235"/>
      <c r="J166" s="230"/>
      <c r="K166" s="230"/>
      <c r="L166" s="236"/>
      <c r="M166" s="237"/>
      <c r="N166" s="238"/>
      <c r="O166" s="238"/>
      <c r="P166" s="238"/>
      <c r="Q166" s="238"/>
      <c r="R166" s="238"/>
      <c r="S166" s="238"/>
      <c r="T166" s="239"/>
      <c r="AT166" s="240" t="s">
        <v>154</v>
      </c>
      <c r="AU166" s="240" t="s">
        <v>82</v>
      </c>
      <c r="AV166" s="13" t="s">
        <v>23</v>
      </c>
      <c r="AW166" s="13" t="s">
        <v>40</v>
      </c>
      <c r="AX166" s="13" t="s">
        <v>76</v>
      </c>
      <c r="AY166" s="240" t="s">
        <v>128</v>
      </c>
    </row>
    <row r="167" spans="2:65" s="1" customFormat="1" ht="44.25" customHeight="1" x14ac:dyDescent="0.3">
      <c r="B167" s="35"/>
      <c r="C167" s="194" t="s">
        <v>279</v>
      </c>
      <c r="D167" s="194" t="s">
        <v>132</v>
      </c>
      <c r="E167" s="195" t="s">
        <v>280</v>
      </c>
      <c r="F167" s="196" t="s">
        <v>281</v>
      </c>
      <c r="G167" s="197" t="s">
        <v>214</v>
      </c>
      <c r="H167" s="198">
        <v>7</v>
      </c>
      <c r="I167" s="199"/>
      <c r="J167" s="200">
        <f>ROUND(I167*H167,2)</f>
        <v>0</v>
      </c>
      <c r="K167" s="196" t="s">
        <v>136</v>
      </c>
      <c r="L167" s="55"/>
      <c r="M167" s="201" t="s">
        <v>22</v>
      </c>
      <c r="N167" s="202" t="s">
        <v>47</v>
      </c>
      <c r="O167" s="36"/>
      <c r="P167" s="203">
        <f>O167*H167</f>
        <v>0</v>
      </c>
      <c r="Q167" s="203">
        <v>0</v>
      </c>
      <c r="R167" s="203">
        <f>Q167*H167</f>
        <v>0</v>
      </c>
      <c r="S167" s="203">
        <v>0</v>
      </c>
      <c r="T167" s="204">
        <f>S167*H167</f>
        <v>0</v>
      </c>
      <c r="AR167" s="18" t="s">
        <v>137</v>
      </c>
      <c r="AT167" s="18" t="s">
        <v>132</v>
      </c>
      <c r="AU167" s="18" t="s">
        <v>82</v>
      </c>
      <c r="AY167" s="18" t="s">
        <v>128</v>
      </c>
      <c r="BE167" s="205">
        <f>IF(N167="základní",J167,0)</f>
        <v>0</v>
      </c>
      <c r="BF167" s="205">
        <f>IF(N167="snížená",J167,0)</f>
        <v>0</v>
      </c>
      <c r="BG167" s="205">
        <f>IF(N167="zákl. přenesená",J167,0)</f>
        <v>0</v>
      </c>
      <c r="BH167" s="205">
        <f>IF(N167="sníž. přenesená",J167,0)</f>
        <v>0</v>
      </c>
      <c r="BI167" s="205">
        <f>IF(N167="nulová",J167,0)</f>
        <v>0</v>
      </c>
      <c r="BJ167" s="18" t="s">
        <v>23</v>
      </c>
      <c r="BK167" s="205">
        <f>ROUND(I167*H167,2)</f>
        <v>0</v>
      </c>
      <c r="BL167" s="18" t="s">
        <v>137</v>
      </c>
      <c r="BM167" s="18" t="s">
        <v>282</v>
      </c>
    </row>
    <row r="168" spans="2:65" s="1" customFormat="1" ht="22.5" customHeight="1" x14ac:dyDescent="0.3">
      <c r="B168" s="35"/>
      <c r="C168" s="206" t="s">
        <v>150</v>
      </c>
      <c r="D168" s="206" t="s">
        <v>146</v>
      </c>
      <c r="E168" s="207" t="s">
        <v>283</v>
      </c>
      <c r="F168" s="208" t="s">
        <v>284</v>
      </c>
      <c r="G168" s="209" t="s">
        <v>146</v>
      </c>
      <c r="H168" s="210">
        <v>7</v>
      </c>
      <c r="I168" s="211"/>
      <c r="J168" s="212">
        <f>ROUND(I168*H168,2)</f>
        <v>0</v>
      </c>
      <c r="K168" s="208" t="s">
        <v>149</v>
      </c>
      <c r="L168" s="213"/>
      <c r="M168" s="214" t="s">
        <v>22</v>
      </c>
      <c r="N168" s="215" t="s">
        <v>47</v>
      </c>
      <c r="O168" s="36"/>
      <c r="P168" s="203">
        <f>O168*H168</f>
        <v>0</v>
      </c>
      <c r="Q168" s="203">
        <v>0</v>
      </c>
      <c r="R168" s="203">
        <f>Q168*H168</f>
        <v>0</v>
      </c>
      <c r="S168" s="203">
        <v>0</v>
      </c>
      <c r="T168" s="204">
        <f>S168*H168</f>
        <v>0</v>
      </c>
      <c r="AR168" s="18" t="s">
        <v>150</v>
      </c>
      <c r="AT168" s="18" t="s">
        <v>146</v>
      </c>
      <c r="AU168" s="18" t="s">
        <v>82</v>
      </c>
      <c r="AY168" s="18" t="s">
        <v>128</v>
      </c>
      <c r="BE168" s="205">
        <f>IF(N168="základní",J168,0)</f>
        <v>0</v>
      </c>
      <c r="BF168" s="205">
        <f>IF(N168="snížená",J168,0)</f>
        <v>0</v>
      </c>
      <c r="BG168" s="205">
        <f>IF(N168="zákl. přenesená",J168,0)</f>
        <v>0</v>
      </c>
      <c r="BH168" s="205">
        <f>IF(N168="sníž. přenesená",J168,0)</f>
        <v>0</v>
      </c>
      <c r="BI168" s="205">
        <f>IF(N168="nulová",J168,0)</f>
        <v>0</v>
      </c>
      <c r="BJ168" s="18" t="s">
        <v>23</v>
      </c>
      <c r="BK168" s="205">
        <f>ROUND(I168*H168,2)</f>
        <v>0</v>
      </c>
      <c r="BL168" s="18" t="s">
        <v>137</v>
      </c>
      <c r="BM168" s="18" t="s">
        <v>285</v>
      </c>
    </row>
    <row r="169" spans="2:65" s="12" customFormat="1" ht="13.5" x14ac:dyDescent="0.3">
      <c r="B169" s="218"/>
      <c r="C169" s="219"/>
      <c r="D169" s="216" t="s">
        <v>154</v>
      </c>
      <c r="E169" s="220" t="s">
        <v>22</v>
      </c>
      <c r="F169" s="221" t="s">
        <v>181</v>
      </c>
      <c r="G169" s="219"/>
      <c r="H169" s="222">
        <v>7</v>
      </c>
      <c r="I169" s="223"/>
      <c r="J169" s="219"/>
      <c r="K169" s="219"/>
      <c r="L169" s="224"/>
      <c r="M169" s="225"/>
      <c r="N169" s="226"/>
      <c r="O169" s="226"/>
      <c r="P169" s="226"/>
      <c r="Q169" s="226"/>
      <c r="R169" s="226"/>
      <c r="S169" s="226"/>
      <c r="T169" s="227"/>
      <c r="AT169" s="228" t="s">
        <v>154</v>
      </c>
      <c r="AU169" s="228" t="s">
        <v>82</v>
      </c>
      <c r="AV169" s="12" t="s">
        <v>82</v>
      </c>
      <c r="AW169" s="12" t="s">
        <v>40</v>
      </c>
      <c r="AX169" s="12" t="s">
        <v>23</v>
      </c>
      <c r="AY169" s="228" t="s">
        <v>128</v>
      </c>
    </row>
    <row r="170" spans="2:65" s="13" customFormat="1" ht="13.5" x14ac:dyDescent="0.3">
      <c r="B170" s="229"/>
      <c r="C170" s="230"/>
      <c r="D170" s="231" t="s">
        <v>154</v>
      </c>
      <c r="E170" s="232" t="s">
        <v>22</v>
      </c>
      <c r="F170" s="233" t="s">
        <v>221</v>
      </c>
      <c r="G170" s="230"/>
      <c r="H170" s="234" t="s">
        <v>22</v>
      </c>
      <c r="I170" s="235"/>
      <c r="J170" s="230"/>
      <c r="K170" s="230"/>
      <c r="L170" s="236"/>
      <c r="M170" s="237"/>
      <c r="N170" s="238"/>
      <c r="O170" s="238"/>
      <c r="P170" s="238"/>
      <c r="Q170" s="238"/>
      <c r="R170" s="238"/>
      <c r="S170" s="238"/>
      <c r="T170" s="239"/>
      <c r="AT170" s="240" t="s">
        <v>154</v>
      </c>
      <c r="AU170" s="240" t="s">
        <v>82</v>
      </c>
      <c r="AV170" s="13" t="s">
        <v>23</v>
      </c>
      <c r="AW170" s="13" t="s">
        <v>40</v>
      </c>
      <c r="AX170" s="13" t="s">
        <v>76</v>
      </c>
      <c r="AY170" s="240" t="s">
        <v>128</v>
      </c>
    </row>
    <row r="171" spans="2:65" s="1" customFormat="1" ht="44.25" customHeight="1" x14ac:dyDescent="0.3">
      <c r="B171" s="35"/>
      <c r="C171" s="194" t="s">
        <v>286</v>
      </c>
      <c r="D171" s="194" t="s">
        <v>132</v>
      </c>
      <c r="E171" s="195" t="s">
        <v>287</v>
      </c>
      <c r="F171" s="196" t="s">
        <v>288</v>
      </c>
      <c r="G171" s="197" t="s">
        <v>214</v>
      </c>
      <c r="H171" s="198">
        <v>58</v>
      </c>
      <c r="I171" s="199"/>
      <c r="J171" s="200">
        <f>ROUND(I171*H171,2)</f>
        <v>0</v>
      </c>
      <c r="K171" s="196" t="s">
        <v>136</v>
      </c>
      <c r="L171" s="55"/>
      <c r="M171" s="201" t="s">
        <v>22</v>
      </c>
      <c r="N171" s="202" t="s">
        <v>47</v>
      </c>
      <c r="O171" s="36"/>
      <c r="P171" s="203">
        <f>O171*H171</f>
        <v>0</v>
      </c>
      <c r="Q171" s="203">
        <v>0</v>
      </c>
      <c r="R171" s="203">
        <f>Q171*H171</f>
        <v>0</v>
      </c>
      <c r="S171" s="203">
        <v>0</v>
      </c>
      <c r="T171" s="204">
        <f>S171*H171</f>
        <v>0</v>
      </c>
      <c r="AR171" s="18" t="s">
        <v>137</v>
      </c>
      <c r="AT171" s="18" t="s">
        <v>132</v>
      </c>
      <c r="AU171" s="18" t="s">
        <v>82</v>
      </c>
      <c r="AY171" s="18" t="s">
        <v>128</v>
      </c>
      <c r="BE171" s="205">
        <f>IF(N171="základní",J171,0)</f>
        <v>0</v>
      </c>
      <c r="BF171" s="205">
        <f>IF(N171="snížená",J171,0)</f>
        <v>0</v>
      </c>
      <c r="BG171" s="205">
        <f>IF(N171="zákl. přenesená",J171,0)</f>
        <v>0</v>
      </c>
      <c r="BH171" s="205">
        <f>IF(N171="sníž. přenesená",J171,0)</f>
        <v>0</v>
      </c>
      <c r="BI171" s="205">
        <f>IF(N171="nulová",J171,0)</f>
        <v>0</v>
      </c>
      <c r="BJ171" s="18" t="s">
        <v>23</v>
      </c>
      <c r="BK171" s="205">
        <f>ROUND(I171*H171,2)</f>
        <v>0</v>
      </c>
      <c r="BL171" s="18" t="s">
        <v>137</v>
      </c>
      <c r="BM171" s="18" t="s">
        <v>289</v>
      </c>
    </row>
    <row r="172" spans="2:65" s="1" customFormat="1" ht="31.5" customHeight="1" x14ac:dyDescent="0.3">
      <c r="B172" s="35"/>
      <c r="C172" s="206" t="s">
        <v>290</v>
      </c>
      <c r="D172" s="206" t="s">
        <v>146</v>
      </c>
      <c r="E172" s="207" t="s">
        <v>291</v>
      </c>
      <c r="F172" s="208" t="s">
        <v>292</v>
      </c>
      <c r="G172" s="209" t="s">
        <v>146</v>
      </c>
      <c r="H172" s="210">
        <v>32</v>
      </c>
      <c r="I172" s="211"/>
      <c r="J172" s="212">
        <f>ROUND(I172*H172,2)</f>
        <v>0</v>
      </c>
      <c r="K172" s="208" t="s">
        <v>149</v>
      </c>
      <c r="L172" s="213"/>
      <c r="M172" s="214" t="s">
        <v>22</v>
      </c>
      <c r="N172" s="215" t="s">
        <v>47</v>
      </c>
      <c r="O172" s="36"/>
      <c r="P172" s="203">
        <f>O172*H172</f>
        <v>0</v>
      </c>
      <c r="Q172" s="203">
        <v>0</v>
      </c>
      <c r="R172" s="203">
        <f>Q172*H172</f>
        <v>0</v>
      </c>
      <c r="S172" s="203">
        <v>0</v>
      </c>
      <c r="T172" s="204">
        <f>S172*H172</f>
        <v>0</v>
      </c>
      <c r="AR172" s="18" t="s">
        <v>150</v>
      </c>
      <c r="AT172" s="18" t="s">
        <v>146</v>
      </c>
      <c r="AU172" s="18" t="s">
        <v>82</v>
      </c>
      <c r="AY172" s="18" t="s">
        <v>128</v>
      </c>
      <c r="BE172" s="205">
        <f>IF(N172="základní",J172,0)</f>
        <v>0</v>
      </c>
      <c r="BF172" s="205">
        <f>IF(N172="snížená",J172,0)</f>
        <v>0</v>
      </c>
      <c r="BG172" s="205">
        <f>IF(N172="zákl. přenesená",J172,0)</f>
        <v>0</v>
      </c>
      <c r="BH172" s="205">
        <f>IF(N172="sníž. přenesená",J172,0)</f>
        <v>0</v>
      </c>
      <c r="BI172" s="205">
        <f>IF(N172="nulová",J172,0)</f>
        <v>0</v>
      </c>
      <c r="BJ172" s="18" t="s">
        <v>23</v>
      </c>
      <c r="BK172" s="205">
        <f>ROUND(I172*H172,2)</f>
        <v>0</v>
      </c>
      <c r="BL172" s="18" t="s">
        <v>137</v>
      </c>
      <c r="BM172" s="18" t="s">
        <v>293</v>
      </c>
    </row>
    <row r="173" spans="2:65" s="12" customFormat="1" ht="13.5" x14ac:dyDescent="0.3">
      <c r="B173" s="218"/>
      <c r="C173" s="219"/>
      <c r="D173" s="216" t="s">
        <v>154</v>
      </c>
      <c r="E173" s="220" t="s">
        <v>22</v>
      </c>
      <c r="F173" s="221" t="s">
        <v>150</v>
      </c>
      <c r="G173" s="219"/>
      <c r="H173" s="222">
        <v>32</v>
      </c>
      <c r="I173" s="223"/>
      <c r="J173" s="219"/>
      <c r="K173" s="219"/>
      <c r="L173" s="224"/>
      <c r="M173" s="225"/>
      <c r="N173" s="226"/>
      <c r="O173" s="226"/>
      <c r="P173" s="226"/>
      <c r="Q173" s="226"/>
      <c r="R173" s="226"/>
      <c r="S173" s="226"/>
      <c r="T173" s="227"/>
      <c r="AT173" s="228" t="s">
        <v>154</v>
      </c>
      <c r="AU173" s="228" t="s">
        <v>82</v>
      </c>
      <c r="AV173" s="12" t="s">
        <v>82</v>
      </c>
      <c r="AW173" s="12" t="s">
        <v>40</v>
      </c>
      <c r="AX173" s="12" t="s">
        <v>23</v>
      </c>
      <c r="AY173" s="228" t="s">
        <v>128</v>
      </c>
    </row>
    <row r="174" spans="2:65" s="13" customFormat="1" ht="13.5" x14ac:dyDescent="0.3">
      <c r="B174" s="229"/>
      <c r="C174" s="230"/>
      <c r="D174" s="231" t="s">
        <v>154</v>
      </c>
      <c r="E174" s="232" t="s">
        <v>22</v>
      </c>
      <c r="F174" s="233" t="s">
        <v>278</v>
      </c>
      <c r="G174" s="230"/>
      <c r="H174" s="234" t="s">
        <v>22</v>
      </c>
      <c r="I174" s="235"/>
      <c r="J174" s="230"/>
      <c r="K174" s="230"/>
      <c r="L174" s="236"/>
      <c r="M174" s="237"/>
      <c r="N174" s="238"/>
      <c r="O174" s="238"/>
      <c r="P174" s="238"/>
      <c r="Q174" s="238"/>
      <c r="R174" s="238"/>
      <c r="S174" s="238"/>
      <c r="T174" s="239"/>
      <c r="AT174" s="240" t="s">
        <v>154</v>
      </c>
      <c r="AU174" s="240" t="s">
        <v>82</v>
      </c>
      <c r="AV174" s="13" t="s">
        <v>23</v>
      </c>
      <c r="AW174" s="13" t="s">
        <v>40</v>
      </c>
      <c r="AX174" s="13" t="s">
        <v>76</v>
      </c>
      <c r="AY174" s="240" t="s">
        <v>128</v>
      </c>
    </row>
    <row r="175" spans="2:65" s="1" customFormat="1" ht="31.5" customHeight="1" x14ac:dyDescent="0.3">
      <c r="B175" s="35"/>
      <c r="C175" s="206" t="s">
        <v>294</v>
      </c>
      <c r="D175" s="206" t="s">
        <v>146</v>
      </c>
      <c r="E175" s="207" t="s">
        <v>295</v>
      </c>
      <c r="F175" s="208" t="s">
        <v>296</v>
      </c>
      <c r="G175" s="209" t="s">
        <v>146</v>
      </c>
      <c r="H175" s="210">
        <v>26</v>
      </c>
      <c r="I175" s="211"/>
      <c r="J175" s="212">
        <f>ROUND(I175*H175,2)</f>
        <v>0</v>
      </c>
      <c r="K175" s="208" t="s">
        <v>149</v>
      </c>
      <c r="L175" s="213"/>
      <c r="M175" s="214" t="s">
        <v>22</v>
      </c>
      <c r="N175" s="215" t="s">
        <v>47</v>
      </c>
      <c r="O175" s="36"/>
      <c r="P175" s="203">
        <f>O175*H175</f>
        <v>0</v>
      </c>
      <c r="Q175" s="203">
        <v>0</v>
      </c>
      <c r="R175" s="203">
        <f>Q175*H175</f>
        <v>0</v>
      </c>
      <c r="S175" s="203">
        <v>0</v>
      </c>
      <c r="T175" s="204">
        <f>S175*H175</f>
        <v>0</v>
      </c>
      <c r="AR175" s="18" t="s">
        <v>150</v>
      </c>
      <c r="AT175" s="18" t="s">
        <v>146</v>
      </c>
      <c r="AU175" s="18" t="s">
        <v>82</v>
      </c>
      <c r="AY175" s="18" t="s">
        <v>128</v>
      </c>
      <c r="BE175" s="205">
        <f>IF(N175="základní",J175,0)</f>
        <v>0</v>
      </c>
      <c r="BF175" s="205">
        <f>IF(N175="snížená",J175,0)</f>
        <v>0</v>
      </c>
      <c r="BG175" s="205">
        <f>IF(N175="zákl. přenesená",J175,0)</f>
        <v>0</v>
      </c>
      <c r="BH175" s="205">
        <f>IF(N175="sníž. přenesená",J175,0)</f>
        <v>0</v>
      </c>
      <c r="BI175" s="205">
        <f>IF(N175="nulová",J175,0)</f>
        <v>0</v>
      </c>
      <c r="BJ175" s="18" t="s">
        <v>23</v>
      </c>
      <c r="BK175" s="205">
        <f>ROUND(I175*H175,2)</f>
        <v>0</v>
      </c>
      <c r="BL175" s="18" t="s">
        <v>137</v>
      </c>
      <c r="BM175" s="18" t="s">
        <v>297</v>
      </c>
    </row>
    <row r="176" spans="2:65" s="12" customFormat="1" ht="13.5" x14ac:dyDescent="0.3">
      <c r="B176" s="218"/>
      <c r="C176" s="219"/>
      <c r="D176" s="216" t="s">
        <v>154</v>
      </c>
      <c r="E176" s="220" t="s">
        <v>22</v>
      </c>
      <c r="F176" s="221" t="s">
        <v>269</v>
      </c>
      <c r="G176" s="219"/>
      <c r="H176" s="222">
        <v>26</v>
      </c>
      <c r="I176" s="223"/>
      <c r="J176" s="219"/>
      <c r="K176" s="219"/>
      <c r="L176" s="224"/>
      <c r="M176" s="225"/>
      <c r="N176" s="226"/>
      <c r="O176" s="226"/>
      <c r="P176" s="226"/>
      <c r="Q176" s="226"/>
      <c r="R176" s="226"/>
      <c r="S176" s="226"/>
      <c r="T176" s="227"/>
      <c r="AT176" s="228" t="s">
        <v>154</v>
      </c>
      <c r="AU176" s="228" t="s">
        <v>82</v>
      </c>
      <c r="AV176" s="12" t="s">
        <v>82</v>
      </c>
      <c r="AW176" s="12" t="s">
        <v>40</v>
      </c>
      <c r="AX176" s="12" t="s">
        <v>76</v>
      </c>
      <c r="AY176" s="228" t="s">
        <v>128</v>
      </c>
    </row>
    <row r="177" spans="2:65" s="14" customFormat="1" ht="13.5" x14ac:dyDescent="0.3">
      <c r="B177" s="241"/>
      <c r="C177" s="242"/>
      <c r="D177" s="216" t="s">
        <v>154</v>
      </c>
      <c r="E177" s="243" t="s">
        <v>22</v>
      </c>
      <c r="F177" s="244" t="s">
        <v>200</v>
      </c>
      <c r="G177" s="242"/>
      <c r="H177" s="245">
        <v>26</v>
      </c>
      <c r="I177" s="246"/>
      <c r="J177" s="242"/>
      <c r="K177" s="242"/>
      <c r="L177" s="247"/>
      <c r="M177" s="248"/>
      <c r="N177" s="249"/>
      <c r="O177" s="249"/>
      <c r="P177" s="249"/>
      <c r="Q177" s="249"/>
      <c r="R177" s="249"/>
      <c r="S177" s="249"/>
      <c r="T177" s="250"/>
      <c r="AT177" s="251" t="s">
        <v>154</v>
      </c>
      <c r="AU177" s="251" t="s">
        <v>82</v>
      </c>
      <c r="AV177" s="14" t="s">
        <v>145</v>
      </c>
      <c r="AW177" s="14" t="s">
        <v>40</v>
      </c>
      <c r="AX177" s="14" t="s">
        <v>23</v>
      </c>
      <c r="AY177" s="251" t="s">
        <v>128</v>
      </c>
    </row>
    <row r="178" spans="2:65" s="13" customFormat="1" ht="13.5" x14ac:dyDescent="0.3">
      <c r="B178" s="229"/>
      <c r="C178" s="230"/>
      <c r="D178" s="216" t="s">
        <v>154</v>
      </c>
      <c r="E178" s="252" t="s">
        <v>22</v>
      </c>
      <c r="F178" s="253" t="s">
        <v>278</v>
      </c>
      <c r="G178" s="230"/>
      <c r="H178" s="254" t="s">
        <v>22</v>
      </c>
      <c r="I178" s="235"/>
      <c r="J178" s="230"/>
      <c r="K178" s="230"/>
      <c r="L178" s="236"/>
      <c r="M178" s="237"/>
      <c r="N178" s="238"/>
      <c r="O178" s="238"/>
      <c r="P178" s="238"/>
      <c r="Q178" s="238"/>
      <c r="R178" s="238"/>
      <c r="S178" s="238"/>
      <c r="T178" s="239"/>
      <c r="AT178" s="240" t="s">
        <v>154</v>
      </c>
      <c r="AU178" s="240" t="s">
        <v>82</v>
      </c>
      <c r="AV178" s="13" t="s">
        <v>23</v>
      </c>
      <c r="AW178" s="13" t="s">
        <v>40</v>
      </c>
      <c r="AX178" s="13" t="s">
        <v>76</v>
      </c>
      <c r="AY178" s="240" t="s">
        <v>128</v>
      </c>
    </row>
    <row r="179" spans="2:65" s="11" customFormat="1" ht="29.85" customHeight="1" x14ac:dyDescent="0.3">
      <c r="B179" s="177"/>
      <c r="C179" s="178"/>
      <c r="D179" s="191" t="s">
        <v>75</v>
      </c>
      <c r="E179" s="192" t="s">
        <v>298</v>
      </c>
      <c r="F179" s="192" t="s">
        <v>299</v>
      </c>
      <c r="G179" s="178"/>
      <c r="H179" s="178"/>
      <c r="I179" s="181"/>
      <c r="J179" s="193">
        <f>BK179</f>
        <v>0</v>
      </c>
      <c r="K179" s="178"/>
      <c r="L179" s="183"/>
      <c r="M179" s="184"/>
      <c r="N179" s="185"/>
      <c r="O179" s="185"/>
      <c r="P179" s="186">
        <f>SUM(P180:P183)</f>
        <v>0</v>
      </c>
      <c r="Q179" s="185"/>
      <c r="R179" s="186">
        <f>SUM(R180:R183)</f>
        <v>0</v>
      </c>
      <c r="S179" s="185"/>
      <c r="T179" s="187">
        <f>SUM(T180:T183)</f>
        <v>0</v>
      </c>
      <c r="AR179" s="188" t="s">
        <v>82</v>
      </c>
      <c r="AT179" s="189" t="s">
        <v>75</v>
      </c>
      <c r="AU179" s="189" t="s">
        <v>23</v>
      </c>
      <c r="AY179" s="188" t="s">
        <v>128</v>
      </c>
      <c r="BK179" s="190">
        <f>SUM(BK180:BK183)</f>
        <v>0</v>
      </c>
    </row>
    <row r="180" spans="2:65" s="1" customFormat="1" ht="31.5" customHeight="1" x14ac:dyDescent="0.3">
      <c r="B180" s="35"/>
      <c r="C180" s="194" t="s">
        <v>300</v>
      </c>
      <c r="D180" s="194" t="s">
        <v>132</v>
      </c>
      <c r="E180" s="195" t="s">
        <v>301</v>
      </c>
      <c r="F180" s="196" t="s">
        <v>302</v>
      </c>
      <c r="G180" s="197" t="s">
        <v>135</v>
      </c>
      <c r="H180" s="198">
        <v>105</v>
      </c>
      <c r="I180" s="199"/>
      <c r="J180" s="200">
        <f>ROUND(I180*H180,2)</f>
        <v>0</v>
      </c>
      <c r="K180" s="196" t="s">
        <v>136</v>
      </c>
      <c r="L180" s="55"/>
      <c r="M180" s="201" t="s">
        <v>22</v>
      </c>
      <c r="N180" s="202" t="s">
        <v>47</v>
      </c>
      <c r="O180" s="36"/>
      <c r="P180" s="203">
        <f>O180*H180</f>
        <v>0</v>
      </c>
      <c r="Q180" s="203">
        <v>0</v>
      </c>
      <c r="R180" s="203">
        <f>Q180*H180</f>
        <v>0</v>
      </c>
      <c r="S180" s="203">
        <v>0</v>
      </c>
      <c r="T180" s="204">
        <f>S180*H180</f>
        <v>0</v>
      </c>
      <c r="AR180" s="18" t="s">
        <v>137</v>
      </c>
      <c r="AT180" s="18" t="s">
        <v>132</v>
      </c>
      <c r="AU180" s="18" t="s">
        <v>82</v>
      </c>
      <c r="AY180" s="18" t="s">
        <v>128</v>
      </c>
      <c r="BE180" s="205">
        <f>IF(N180="základní",J180,0)</f>
        <v>0</v>
      </c>
      <c r="BF180" s="205">
        <f>IF(N180="snížená",J180,0)</f>
        <v>0</v>
      </c>
      <c r="BG180" s="205">
        <f>IF(N180="zákl. přenesená",J180,0)</f>
        <v>0</v>
      </c>
      <c r="BH180" s="205">
        <f>IF(N180="sníž. přenesená",J180,0)</f>
        <v>0</v>
      </c>
      <c r="BI180" s="205">
        <f>IF(N180="nulová",J180,0)</f>
        <v>0</v>
      </c>
      <c r="BJ180" s="18" t="s">
        <v>23</v>
      </c>
      <c r="BK180" s="205">
        <f>ROUND(I180*H180,2)</f>
        <v>0</v>
      </c>
      <c r="BL180" s="18" t="s">
        <v>137</v>
      </c>
      <c r="BM180" s="18" t="s">
        <v>303</v>
      </c>
    </row>
    <row r="181" spans="2:65" s="1" customFormat="1" ht="31.5" customHeight="1" x14ac:dyDescent="0.3">
      <c r="B181" s="35"/>
      <c r="C181" s="194" t="s">
        <v>304</v>
      </c>
      <c r="D181" s="194" t="s">
        <v>132</v>
      </c>
      <c r="E181" s="195" t="s">
        <v>305</v>
      </c>
      <c r="F181" s="196" t="s">
        <v>306</v>
      </c>
      <c r="G181" s="197" t="s">
        <v>135</v>
      </c>
      <c r="H181" s="198">
        <v>5</v>
      </c>
      <c r="I181" s="199"/>
      <c r="J181" s="200">
        <f>ROUND(I181*H181,2)</f>
        <v>0</v>
      </c>
      <c r="K181" s="196" t="s">
        <v>136</v>
      </c>
      <c r="L181" s="55"/>
      <c r="M181" s="201" t="s">
        <v>22</v>
      </c>
      <c r="N181" s="202" t="s">
        <v>47</v>
      </c>
      <c r="O181" s="36"/>
      <c r="P181" s="203">
        <f>O181*H181</f>
        <v>0</v>
      </c>
      <c r="Q181" s="203">
        <v>0</v>
      </c>
      <c r="R181" s="203">
        <f>Q181*H181</f>
        <v>0</v>
      </c>
      <c r="S181" s="203">
        <v>0</v>
      </c>
      <c r="T181" s="204">
        <f>S181*H181</f>
        <v>0</v>
      </c>
      <c r="AR181" s="18" t="s">
        <v>137</v>
      </c>
      <c r="AT181" s="18" t="s">
        <v>132</v>
      </c>
      <c r="AU181" s="18" t="s">
        <v>82</v>
      </c>
      <c r="AY181" s="18" t="s">
        <v>128</v>
      </c>
      <c r="BE181" s="205">
        <f>IF(N181="základní",J181,0)</f>
        <v>0</v>
      </c>
      <c r="BF181" s="205">
        <f>IF(N181="snížená",J181,0)</f>
        <v>0</v>
      </c>
      <c r="BG181" s="205">
        <f>IF(N181="zákl. přenesená",J181,0)</f>
        <v>0</v>
      </c>
      <c r="BH181" s="205">
        <f>IF(N181="sníž. přenesená",J181,0)</f>
        <v>0</v>
      </c>
      <c r="BI181" s="205">
        <f>IF(N181="nulová",J181,0)</f>
        <v>0</v>
      </c>
      <c r="BJ181" s="18" t="s">
        <v>23</v>
      </c>
      <c r="BK181" s="205">
        <f>ROUND(I181*H181,2)</f>
        <v>0</v>
      </c>
      <c r="BL181" s="18" t="s">
        <v>137</v>
      </c>
      <c r="BM181" s="18" t="s">
        <v>307</v>
      </c>
    </row>
    <row r="182" spans="2:65" s="1" customFormat="1" ht="31.5" customHeight="1" x14ac:dyDescent="0.3">
      <c r="B182" s="35"/>
      <c r="C182" s="194" t="s">
        <v>308</v>
      </c>
      <c r="D182" s="194" t="s">
        <v>132</v>
      </c>
      <c r="E182" s="195" t="s">
        <v>309</v>
      </c>
      <c r="F182" s="196" t="s">
        <v>310</v>
      </c>
      <c r="G182" s="197" t="s">
        <v>135</v>
      </c>
      <c r="H182" s="198">
        <v>32</v>
      </c>
      <c r="I182" s="199"/>
      <c r="J182" s="200">
        <f>ROUND(I182*H182,2)</f>
        <v>0</v>
      </c>
      <c r="K182" s="196" t="s">
        <v>136</v>
      </c>
      <c r="L182" s="55"/>
      <c r="M182" s="201" t="s">
        <v>22</v>
      </c>
      <c r="N182" s="202" t="s">
        <v>47</v>
      </c>
      <c r="O182" s="36"/>
      <c r="P182" s="203">
        <f>O182*H182</f>
        <v>0</v>
      </c>
      <c r="Q182" s="203">
        <v>0</v>
      </c>
      <c r="R182" s="203">
        <f>Q182*H182</f>
        <v>0</v>
      </c>
      <c r="S182" s="203">
        <v>0</v>
      </c>
      <c r="T182" s="204">
        <f>S182*H182</f>
        <v>0</v>
      </c>
      <c r="AR182" s="18" t="s">
        <v>137</v>
      </c>
      <c r="AT182" s="18" t="s">
        <v>132</v>
      </c>
      <c r="AU182" s="18" t="s">
        <v>82</v>
      </c>
      <c r="AY182" s="18" t="s">
        <v>128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8" t="s">
        <v>23</v>
      </c>
      <c r="BK182" s="205">
        <f>ROUND(I182*H182,2)</f>
        <v>0</v>
      </c>
      <c r="BL182" s="18" t="s">
        <v>137</v>
      </c>
      <c r="BM182" s="18" t="s">
        <v>311</v>
      </c>
    </row>
    <row r="183" spans="2:65" s="1" customFormat="1" ht="31.5" customHeight="1" x14ac:dyDescent="0.3">
      <c r="B183" s="35"/>
      <c r="C183" s="194" t="s">
        <v>312</v>
      </c>
      <c r="D183" s="194" t="s">
        <v>132</v>
      </c>
      <c r="E183" s="195" t="s">
        <v>313</v>
      </c>
      <c r="F183" s="196" t="s">
        <v>314</v>
      </c>
      <c r="G183" s="197" t="s">
        <v>135</v>
      </c>
      <c r="H183" s="198">
        <v>2</v>
      </c>
      <c r="I183" s="199"/>
      <c r="J183" s="200">
        <f>ROUND(I183*H183,2)</f>
        <v>0</v>
      </c>
      <c r="K183" s="196" t="s">
        <v>136</v>
      </c>
      <c r="L183" s="55"/>
      <c r="M183" s="201" t="s">
        <v>22</v>
      </c>
      <c r="N183" s="202" t="s">
        <v>47</v>
      </c>
      <c r="O183" s="36"/>
      <c r="P183" s="203">
        <f>O183*H183</f>
        <v>0</v>
      </c>
      <c r="Q183" s="203">
        <v>0</v>
      </c>
      <c r="R183" s="203">
        <f>Q183*H183</f>
        <v>0</v>
      </c>
      <c r="S183" s="203">
        <v>0</v>
      </c>
      <c r="T183" s="204">
        <f>S183*H183</f>
        <v>0</v>
      </c>
      <c r="AR183" s="18" t="s">
        <v>137</v>
      </c>
      <c r="AT183" s="18" t="s">
        <v>132</v>
      </c>
      <c r="AU183" s="18" t="s">
        <v>82</v>
      </c>
      <c r="AY183" s="18" t="s">
        <v>128</v>
      </c>
      <c r="BE183" s="205">
        <f>IF(N183="základní",J183,0)</f>
        <v>0</v>
      </c>
      <c r="BF183" s="205">
        <f>IF(N183="snížená",J183,0)</f>
        <v>0</v>
      </c>
      <c r="BG183" s="205">
        <f>IF(N183="zákl. přenesená",J183,0)</f>
        <v>0</v>
      </c>
      <c r="BH183" s="205">
        <f>IF(N183="sníž. přenesená",J183,0)</f>
        <v>0</v>
      </c>
      <c r="BI183" s="205">
        <f>IF(N183="nulová",J183,0)</f>
        <v>0</v>
      </c>
      <c r="BJ183" s="18" t="s">
        <v>23</v>
      </c>
      <c r="BK183" s="205">
        <f>ROUND(I183*H183,2)</f>
        <v>0</v>
      </c>
      <c r="BL183" s="18" t="s">
        <v>137</v>
      </c>
      <c r="BM183" s="18" t="s">
        <v>315</v>
      </c>
    </row>
    <row r="184" spans="2:65" s="11" customFormat="1" ht="29.85" customHeight="1" x14ac:dyDescent="0.3">
      <c r="B184" s="177"/>
      <c r="C184" s="178"/>
      <c r="D184" s="191" t="s">
        <v>75</v>
      </c>
      <c r="E184" s="192" t="s">
        <v>316</v>
      </c>
      <c r="F184" s="192" t="s">
        <v>317</v>
      </c>
      <c r="G184" s="178"/>
      <c r="H184" s="178"/>
      <c r="I184" s="181"/>
      <c r="J184" s="193">
        <f>BK184</f>
        <v>0</v>
      </c>
      <c r="K184" s="178"/>
      <c r="L184" s="183"/>
      <c r="M184" s="184"/>
      <c r="N184" s="185"/>
      <c r="O184" s="185"/>
      <c r="P184" s="186">
        <f>SUM(P185:P235)</f>
        <v>0</v>
      </c>
      <c r="Q184" s="185"/>
      <c r="R184" s="186">
        <f>SUM(R185:R235)</f>
        <v>1.1800000000000001E-3</v>
      </c>
      <c r="S184" s="185"/>
      <c r="T184" s="187">
        <f>SUM(T185:T235)</f>
        <v>0</v>
      </c>
      <c r="AR184" s="188" t="s">
        <v>82</v>
      </c>
      <c r="AT184" s="189" t="s">
        <v>75</v>
      </c>
      <c r="AU184" s="189" t="s">
        <v>23</v>
      </c>
      <c r="AY184" s="188" t="s">
        <v>128</v>
      </c>
      <c r="BK184" s="190">
        <f>SUM(BK185:BK235)</f>
        <v>0</v>
      </c>
    </row>
    <row r="185" spans="2:65" s="1" customFormat="1" ht="31.5" customHeight="1" x14ac:dyDescent="0.3">
      <c r="B185" s="35"/>
      <c r="C185" s="194" t="s">
        <v>318</v>
      </c>
      <c r="D185" s="194" t="s">
        <v>132</v>
      </c>
      <c r="E185" s="195" t="s">
        <v>319</v>
      </c>
      <c r="F185" s="196" t="s">
        <v>320</v>
      </c>
      <c r="G185" s="197" t="s">
        <v>135</v>
      </c>
      <c r="H185" s="198">
        <v>12</v>
      </c>
      <c r="I185" s="199"/>
      <c r="J185" s="200">
        <f>ROUND(I185*H185,2)</f>
        <v>0</v>
      </c>
      <c r="K185" s="196" t="s">
        <v>136</v>
      </c>
      <c r="L185" s="55"/>
      <c r="M185" s="201" t="s">
        <v>22</v>
      </c>
      <c r="N185" s="202" t="s">
        <v>47</v>
      </c>
      <c r="O185" s="36"/>
      <c r="P185" s="203">
        <f>O185*H185</f>
        <v>0</v>
      </c>
      <c r="Q185" s="203">
        <v>0</v>
      </c>
      <c r="R185" s="203">
        <f>Q185*H185</f>
        <v>0</v>
      </c>
      <c r="S185" s="203">
        <v>0</v>
      </c>
      <c r="T185" s="204">
        <f>S185*H185</f>
        <v>0</v>
      </c>
      <c r="AR185" s="18" t="s">
        <v>137</v>
      </c>
      <c r="AT185" s="18" t="s">
        <v>132</v>
      </c>
      <c r="AU185" s="18" t="s">
        <v>82</v>
      </c>
      <c r="AY185" s="18" t="s">
        <v>128</v>
      </c>
      <c r="BE185" s="205">
        <f>IF(N185="základní",J185,0)</f>
        <v>0</v>
      </c>
      <c r="BF185" s="205">
        <f>IF(N185="snížená",J185,0)</f>
        <v>0</v>
      </c>
      <c r="BG185" s="205">
        <f>IF(N185="zákl. přenesená",J185,0)</f>
        <v>0</v>
      </c>
      <c r="BH185" s="205">
        <f>IF(N185="sníž. přenesená",J185,0)</f>
        <v>0</v>
      </c>
      <c r="BI185" s="205">
        <f>IF(N185="nulová",J185,0)</f>
        <v>0</v>
      </c>
      <c r="BJ185" s="18" t="s">
        <v>23</v>
      </c>
      <c r="BK185" s="205">
        <f>ROUND(I185*H185,2)</f>
        <v>0</v>
      </c>
      <c r="BL185" s="18" t="s">
        <v>137</v>
      </c>
      <c r="BM185" s="18" t="s">
        <v>321</v>
      </c>
    </row>
    <row r="186" spans="2:65" s="1" customFormat="1" ht="31.5" customHeight="1" x14ac:dyDescent="0.3">
      <c r="B186" s="35"/>
      <c r="C186" s="206" t="s">
        <v>322</v>
      </c>
      <c r="D186" s="206" t="s">
        <v>146</v>
      </c>
      <c r="E186" s="207" t="s">
        <v>323</v>
      </c>
      <c r="F186" s="208" t="s">
        <v>324</v>
      </c>
      <c r="G186" s="209" t="s">
        <v>188</v>
      </c>
      <c r="H186" s="210">
        <v>12</v>
      </c>
      <c r="I186" s="211"/>
      <c r="J186" s="212">
        <f>ROUND(I186*H186,2)</f>
        <v>0</v>
      </c>
      <c r="K186" s="208" t="s">
        <v>149</v>
      </c>
      <c r="L186" s="213"/>
      <c r="M186" s="214" t="s">
        <v>22</v>
      </c>
      <c r="N186" s="215" t="s">
        <v>47</v>
      </c>
      <c r="O186" s="36"/>
      <c r="P186" s="203">
        <f>O186*H186</f>
        <v>0</v>
      </c>
      <c r="Q186" s="203">
        <v>0</v>
      </c>
      <c r="R186" s="203">
        <f>Q186*H186</f>
        <v>0</v>
      </c>
      <c r="S186" s="203">
        <v>0</v>
      </c>
      <c r="T186" s="204">
        <f>S186*H186</f>
        <v>0</v>
      </c>
      <c r="AR186" s="18" t="s">
        <v>150</v>
      </c>
      <c r="AT186" s="18" t="s">
        <v>146</v>
      </c>
      <c r="AU186" s="18" t="s">
        <v>82</v>
      </c>
      <c r="AY186" s="18" t="s">
        <v>128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8" t="s">
        <v>23</v>
      </c>
      <c r="BK186" s="205">
        <f>ROUND(I186*H186,2)</f>
        <v>0</v>
      </c>
      <c r="BL186" s="18" t="s">
        <v>137</v>
      </c>
      <c r="BM186" s="18" t="s">
        <v>325</v>
      </c>
    </row>
    <row r="187" spans="2:65" s="12" customFormat="1" ht="13.5" x14ac:dyDescent="0.3">
      <c r="B187" s="218"/>
      <c r="C187" s="219"/>
      <c r="D187" s="216" t="s">
        <v>154</v>
      </c>
      <c r="E187" s="220" t="s">
        <v>22</v>
      </c>
      <c r="F187" s="221" t="s">
        <v>326</v>
      </c>
      <c r="G187" s="219"/>
      <c r="H187" s="222">
        <v>12</v>
      </c>
      <c r="I187" s="223"/>
      <c r="J187" s="219"/>
      <c r="K187" s="219"/>
      <c r="L187" s="224"/>
      <c r="M187" s="225"/>
      <c r="N187" s="226"/>
      <c r="O187" s="226"/>
      <c r="P187" s="226"/>
      <c r="Q187" s="226"/>
      <c r="R187" s="226"/>
      <c r="S187" s="226"/>
      <c r="T187" s="227"/>
      <c r="AT187" s="228" t="s">
        <v>154</v>
      </c>
      <c r="AU187" s="228" t="s">
        <v>82</v>
      </c>
      <c r="AV187" s="12" t="s">
        <v>82</v>
      </c>
      <c r="AW187" s="12" t="s">
        <v>40</v>
      </c>
      <c r="AX187" s="12" t="s">
        <v>76</v>
      </c>
      <c r="AY187" s="228" t="s">
        <v>128</v>
      </c>
    </row>
    <row r="188" spans="2:65" s="14" customFormat="1" ht="13.5" x14ac:dyDescent="0.3">
      <c r="B188" s="241"/>
      <c r="C188" s="242"/>
      <c r="D188" s="216" t="s">
        <v>154</v>
      </c>
      <c r="E188" s="243" t="s">
        <v>22</v>
      </c>
      <c r="F188" s="244" t="s">
        <v>200</v>
      </c>
      <c r="G188" s="242"/>
      <c r="H188" s="245">
        <v>12</v>
      </c>
      <c r="I188" s="246"/>
      <c r="J188" s="242"/>
      <c r="K188" s="242"/>
      <c r="L188" s="247"/>
      <c r="M188" s="248"/>
      <c r="N188" s="249"/>
      <c r="O188" s="249"/>
      <c r="P188" s="249"/>
      <c r="Q188" s="249"/>
      <c r="R188" s="249"/>
      <c r="S188" s="249"/>
      <c r="T188" s="250"/>
      <c r="AT188" s="251" t="s">
        <v>154</v>
      </c>
      <c r="AU188" s="251" t="s">
        <v>82</v>
      </c>
      <c r="AV188" s="14" t="s">
        <v>145</v>
      </c>
      <c r="AW188" s="14" t="s">
        <v>40</v>
      </c>
      <c r="AX188" s="14" t="s">
        <v>23</v>
      </c>
      <c r="AY188" s="251" t="s">
        <v>128</v>
      </c>
    </row>
    <row r="189" spans="2:65" s="13" customFormat="1" ht="13.5" x14ac:dyDescent="0.3">
      <c r="B189" s="229"/>
      <c r="C189" s="230"/>
      <c r="D189" s="231" t="s">
        <v>154</v>
      </c>
      <c r="E189" s="232" t="s">
        <v>22</v>
      </c>
      <c r="F189" s="233" t="s">
        <v>201</v>
      </c>
      <c r="G189" s="230"/>
      <c r="H189" s="234" t="s">
        <v>22</v>
      </c>
      <c r="I189" s="235"/>
      <c r="J189" s="230"/>
      <c r="K189" s="230"/>
      <c r="L189" s="236"/>
      <c r="M189" s="237"/>
      <c r="N189" s="238"/>
      <c r="O189" s="238"/>
      <c r="P189" s="238"/>
      <c r="Q189" s="238"/>
      <c r="R189" s="238"/>
      <c r="S189" s="238"/>
      <c r="T189" s="239"/>
      <c r="AT189" s="240" t="s">
        <v>154</v>
      </c>
      <c r="AU189" s="240" t="s">
        <v>82</v>
      </c>
      <c r="AV189" s="13" t="s">
        <v>23</v>
      </c>
      <c r="AW189" s="13" t="s">
        <v>40</v>
      </c>
      <c r="AX189" s="13" t="s">
        <v>76</v>
      </c>
      <c r="AY189" s="240" t="s">
        <v>128</v>
      </c>
    </row>
    <row r="190" spans="2:65" s="1" customFormat="1" ht="31.5" customHeight="1" x14ac:dyDescent="0.3">
      <c r="B190" s="35"/>
      <c r="C190" s="194" t="s">
        <v>327</v>
      </c>
      <c r="D190" s="194" t="s">
        <v>132</v>
      </c>
      <c r="E190" s="195" t="s">
        <v>328</v>
      </c>
      <c r="F190" s="196" t="s">
        <v>329</v>
      </c>
      <c r="G190" s="197" t="s">
        <v>135</v>
      </c>
      <c r="H190" s="198">
        <v>1</v>
      </c>
      <c r="I190" s="199"/>
      <c r="J190" s="200">
        <f>ROUND(I190*H190,2)</f>
        <v>0</v>
      </c>
      <c r="K190" s="196" t="s">
        <v>136</v>
      </c>
      <c r="L190" s="55"/>
      <c r="M190" s="201" t="s">
        <v>22</v>
      </c>
      <c r="N190" s="202" t="s">
        <v>47</v>
      </c>
      <c r="O190" s="36"/>
      <c r="P190" s="203">
        <f>O190*H190</f>
        <v>0</v>
      </c>
      <c r="Q190" s="203">
        <v>0</v>
      </c>
      <c r="R190" s="203">
        <f>Q190*H190</f>
        <v>0</v>
      </c>
      <c r="S190" s="203">
        <v>0</v>
      </c>
      <c r="T190" s="204">
        <f>S190*H190</f>
        <v>0</v>
      </c>
      <c r="AR190" s="18" t="s">
        <v>137</v>
      </c>
      <c r="AT190" s="18" t="s">
        <v>132</v>
      </c>
      <c r="AU190" s="18" t="s">
        <v>82</v>
      </c>
      <c r="AY190" s="18" t="s">
        <v>128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8" t="s">
        <v>23</v>
      </c>
      <c r="BK190" s="205">
        <f>ROUND(I190*H190,2)</f>
        <v>0</v>
      </c>
      <c r="BL190" s="18" t="s">
        <v>137</v>
      </c>
      <c r="BM190" s="18" t="s">
        <v>330</v>
      </c>
    </row>
    <row r="191" spans="2:65" s="1" customFormat="1" ht="22.5" customHeight="1" x14ac:dyDescent="0.3">
      <c r="B191" s="35"/>
      <c r="C191" s="206" t="s">
        <v>331</v>
      </c>
      <c r="D191" s="206" t="s">
        <v>146</v>
      </c>
      <c r="E191" s="207" t="s">
        <v>332</v>
      </c>
      <c r="F191" s="208" t="s">
        <v>333</v>
      </c>
      <c r="G191" s="209" t="s">
        <v>188</v>
      </c>
      <c r="H191" s="210">
        <v>1</v>
      </c>
      <c r="I191" s="211"/>
      <c r="J191" s="212">
        <f>ROUND(I191*H191,2)</f>
        <v>0</v>
      </c>
      <c r="K191" s="208" t="s">
        <v>149</v>
      </c>
      <c r="L191" s="213"/>
      <c r="M191" s="214" t="s">
        <v>22</v>
      </c>
      <c r="N191" s="215" t="s">
        <v>47</v>
      </c>
      <c r="O191" s="36"/>
      <c r="P191" s="203">
        <f>O191*H191</f>
        <v>0</v>
      </c>
      <c r="Q191" s="203">
        <v>0</v>
      </c>
      <c r="R191" s="203">
        <f>Q191*H191</f>
        <v>0</v>
      </c>
      <c r="S191" s="203">
        <v>0</v>
      </c>
      <c r="T191" s="204">
        <f>S191*H191</f>
        <v>0</v>
      </c>
      <c r="AR191" s="18" t="s">
        <v>150</v>
      </c>
      <c r="AT191" s="18" t="s">
        <v>146</v>
      </c>
      <c r="AU191" s="18" t="s">
        <v>82</v>
      </c>
      <c r="AY191" s="18" t="s">
        <v>128</v>
      </c>
      <c r="BE191" s="205">
        <f>IF(N191="základní",J191,0)</f>
        <v>0</v>
      </c>
      <c r="BF191" s="205">
        <f>IF(N191="snížená",J191,0)</f>
        <v>0</v>
      </c>
      <c r="BG191" s="205">
        <f>IF(N191="zákl. přenesená",J191,0)</f>
        <v>0</v>
      </c>
      <c r="BH191" s="205">
        <f>IF(N191="sníž. přenesená",J191,0)</f>
        <v>0</v>
      </c>
      <c r="BI191" s="205">
        <f>IF(N191="nulová",J191,0)</f>
        <v>0</v>
      </c>
      <c r="BJ191" s="18" t="s">
        <v>23</v>
      </c>
      <c r="BK191" s="205">
        <f>ROUND(I191*H191,2)</f>
        <v>0</v>
      </c>
      <c r="BL191" s="18" t="s">
        <v>137</v>
      </c>
      <c r="BM191" s="18" t="s">
        <v>334</v>
      </c>
    </row>
    <row r="192" spans="2:65" s="12" customFormat="1" ht="13.5" x14ac:dyDescent="0.3">
      <c r="B192" s="218"/>
      <c r="C192" s="219"/>
      <c r="D192" s="216" t="s">
        <v>154</v>
      </c>
      <c r="E192" s="220" t="s">
        <v>22</v>
      </c>
      <c r="F192" s="221" t="s">
        <v>23</v>
      </c>
      <c r="G192" s="219"/>
      <c r="H192" s="222">
        <v>1</v>
      </c>
      <c r="I192" s="223"/>
      <c r="J192" s="219"/>
      <c r="K192" s="219"/>
      <c r="L192" s="224"/>
      <c r="M192" s="225"/>
      <c r="N192" s="226"/>
      <c r="O192" s="226"/>
      <c r="P192" s="226"/>
      <c r="Q192" s="226"/>
      <c r="R192" s="226"/>
      <c r="S192" s="226"/>
      <c r="T192" s="227"/>
      <c r="AT192" s="228" t="s">
        <v>154</v>
      </c>
      <c r="AU192" s="228" t="s">
        <v>82</v>
      </c>
      <c r="AV192" s="12" t="s">
        <v>82</v>
      </c>
      <c r="AW192" s="12" t="s">
        <v>40</v>
      </c>
      <c r="AX192" s="12" t="s">
        <v>23</v>
      </c>
      <c r="AY192" s="228" t="s">
        <v>128</v>
      </c>
    </row>
    <row r="193" spans="2:65" s="13" customFormat="1" ht="13.5" x14ac:dyDescent="0.3">
      <c r="B193" s="229"/>
      <c r="C193" s="230"/>
      <c r="D193" s="231" t="s">
        <v>154</v>
      </c>
      <c r="E193" s="232" t="s">
        <v>22</v>
      </c>
      <c r="F193" s="233" t="s">
        <v>278</v>
      </c>
      <c r="G193" s="230"/>
      <c r="H193" s="234" t="s">
        <v>22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AT193" s="240" t="s">
        <v>154</v>
      </c>
      <c r="AU193" s="240" t="s">
        <v>82</v>
      </c>
      <c r="AV193" s="13" t="s">
        <v>23</v>
      </c>
      <c r="AW193" s="13" t="s">
        <v>40</v>
      </c>
      <c r="AX193" s="13" t="s">
        <v>76</v>
      </c>
      <c r="AY193" s="240" t="s">
        <v>128</v>
      </c>
    </row>
    <row r="194" spans="2:65" s="1" customFormat="1" ht="44.25" customHeight="1" x14ac:dyDescent="0.3">
      <c r="B194" s="35"/>
      <c r="C194" s="194" t="s">
        <v>335</v>
      </c>
      <c r="D194" s="194" t="s">
        <v>132</v>
      </c>
      <c r="E194" s="195" t="s">
        <v>336</v>
      </c>
      <c r="F194" s="196" t="s">
        <v>337</v>
      </c>
      <c r="G194" s="197" t="s">
        <v>135</v>
      </c>
      <c r="H194" s="198">
        <v>2</v>
      </c>
      <c r="I194" s="199"/>
      <c r="J194" s="200">
        <f>ROUND(I194*H194,2)</f>
        <v>0</v>
      </c>
      <c r="K194" s="196" t="s">
        <v>136</v>
      </c>
      <c r="L194" s="55"/>
      <c r="M194" s="201" t="s">
        <v>22</v>
      </c>
      <c r="N194" s="202" t="s">
        <v>47</v>
      </c>
      <c r="O194" s="36"/>
      <c r="P194" s="203">
        <f>O194*H194</f>
        <v>0</v>
      </c>
      <c r="Q194" s="203">
        <v>0</v>
      </c>
      <c r="R194" s="203">
        <f>Q194*H194</f>
        <v>0</v>
      </c>
      <c r="S194" s="203">
        <v>0</v>
      </c>
      <c r="T194" s="204">
        <f>S194*H194</f>
        <v>0</v>
      </c>
      <c r="AR194" s="18" t="s">
        <v>137</v>
      </c>
      <c r="AT194" s="18" t="s">
        <v>132</v>
      </c>
      <c r="AU194" s="18" t="s">
        <v>82</v>
      </c>
      <c r="AY194" s="18" t="s">
        <v>128</v>
      </c>
      <c r="BE194" s="205">
        <f>IF(N194="základní",J194,0)</f>
        <v>0</v>
      </c>
      <c r="BF194" s="205">
        <f>IF(N194="snížená",J194,0)</f>
        <v>0</v>
      </c>
      <c r="BG194" s="205">
        <f>IF(N194="zákl. přenesená",J194,0)</f>
        <v>0</v>
      </c>
      <c r="BH194" s="205">
        <f>IF(N194="sníž. přenesená",J194,0)</f>
        <v>0</v>
      </c>
      <c r="BI194" s="205">
        <f>IF(N194="nulová",J194,0)</f>
        <v>0</v>
      </c>
      <c r="BJ194" s="18" t="s">
        <v>23</v>
      </c>
      <c r="BK194" s="205">
        <f>ROUND(I194*H194,2)</f>
        <v>0</v>
      </c>
      <c r="BL194" s="18" t="s">
        <v>137</v>
      </c>
      <c r="BM194" s="18" t="s">
        <v>338</v>
      </c>
    </row>
    <row r="195" spans="2:65" s="1" customFormat="1" ht="31.5" customHeight="1" x14ac:dyDescent="0.3">
      <c r="B195" s="35"/>
      <c r="C195" s="206" t="s">
        <v>339</v>
      </c>
      <c r="D195" s="206" t="s">
        <v>146</v>
      </c>
      <c r="E195" s="207" t="s">
        <v>340</v>
      </c>
      <c r="F195" s="208" t="s">
        <v>341</v>
      </c>
      <c r="G195" s="209" t="s">
        <v>188</v>
      </c>
      <c r="H195" s="210">
        <v>2</v>
      </c>
      <c r="I195" s="211"/>
      <c r="J195" s="212">
        <f>ROUND(I195*H195,2)</f>
        <v>0</v>
      </c>
      <c r="K195" s="208" t="s">
        <v>149</v>
      </c>
      <c r="L195" s="213"/>
      <c r="M195" s="214" t="s">
        <v>22</v>
      </c>
      <c r="N195" s="215" t="s">
        <v>47</v>
      </c>
      <c r="O195" s="36"/>
      <c r="P195" s="203">
        <f>O195*H195</f>
        <v>0</v>
      </c>
      <c r="Q195" s="203">
        <v>0</v>
      </c>
      <c r="R195" s="203">
        <f>Q195*H195</f>
        <v>0</v>
      </c>
      <c r="S195" s="203">
        <v>0</v>
      </c>
      <c r="T195" s="204">
        <f>S195*H195</f>
        <v>0</v>
      </c>
      <c r="AR195" s="18" t="s">
        <v>150</v>
      </c>
      <c r="AT195" s="18" t="s">
        <v>146</v>
      </c>
      <c r="AU195" s="18" t="s">
        <v>82</v>
      </c>
      <c r="AY195" s="18" t="s">
        <v>128</v>
      </c>
      <c r="BE195" s="205">
        <f>IF(N195="základní",J195,0)</f>
        <v>0</v>
      </c>
      <c r="BF195" s="205">
        <f>IF(N195="snížená",J195,0)</f>
        <v>0</v>
      </c>
      <c r="BG195" s="205">
        <f>IF(N195="zákl. přenesená",J195,0)</f>
        <v>0</v>
      </c>
      <c r="BH195" s="205">
        <f>IF(N195="sníž. přenesená",J195,0)</f>
        <v>0</v>
      </c>
      <c r="BI195" s="205">
        <f>IF(N195="nulová",J195,0)</f>
        <v>0</v>
      </c>
      <c r="BJ195" s="18" t="s">
        <v>23</v>
      </c>
      <c r="BK195" s="205">
        <f>ROUND(I195*H195,2)</f>
        <v>0</v>
      </c>
      <c r="BL195" s="18" t="s">
        <v>137</v>
      </c>
      <c r="BM195" s="18" t="s">
        <v>342</v>
      </c>
    </row>
    <row r="196" spans="2:65" s="12" customFormat="1" ht="13.5" x14ac:dyDescent="0.3">
      <c r="B196" s="218"/>
      <c r="C196" s="219"/>
      <c r="D196" s="216" t="s">
        <v>154</v>
      </c>
      <c r="E196" s="220" t="s">
        <v>22</v>
      </c>
      <c r="F196" s="221" t="s">
        <v>82</v>
      </c>
      <c r="G196" s="219"/>
      <c r="H196" s="222">
        <v>2</v>
      </c>
      <c r="I196" s="223"/>
      <c r="J196" s="219"/>
      <c r="K196" s="219"/>
      <c r="L196" s="224"/>
      <c r="M196" s="225"/>
      <c r="N196" s="226"/>
      <c r="O196" s="226"/>
      <c r="P196" s="226"/>
      <c r="Q196" s="226"/>
      <c r="R196" s="226"/>
      <c r="S196" s="226"/>
      <c r="T196" s="227"/>
      <c r="AT196" s="228" t="s">
        <v>154</v>
      </c>
      <c r="AU196" s="228" t="s">
        <v>82</v>
      </c>
      <c r="AV196" s="12" t="s">
        <v>82</v>
      </c>
      <c r="AW196" s="12" t="s">
        <v>40</v>
      </c>
      <c r="AX196" s="12" t="s">
        <v>76</v>
      </c>
      <c r="AY196" s="228" t="s">
        <v>128</v>
      </c>
    </row>
    <row r="197" spans="2:65" s="14" customFormat="1" ht="13.5" x14ac:dyDescent="0.3">
      <c r="B197" s="241"/>
      <c r="C197" s="242"/>
      <c r="D197" s="216" t="s">
        <v>154</v>
      </c>
      <c r="E197" s="243" t="s">
        <v>22</v>
      </c>
      <c r="F197" s="244" t="s">
        <v>200</v>
      </c>
      <c r="G197" s="242"/>
      <c r="H197" s="245">
        <v>2</v>
      </c>
      <c r="I197" s="246"/>
      <c r="J197" s="242"/>
      <c r="K197" s="242"/>
      <c r="L197" s="247"/>
      <c r="M197" s="248"/>
      <c r="N197" s="249"/>
      <c r="O197" s="249"/>
      <c r="P197" s="249"/>
      <c r="Q197" s="249"/>
      <c r="R197" s="249"/>
      <c r="S197" s="249"/>
      <c r="T197" s="250"/>
      <c r="AT197" s="251" t="s">
        <v>154</v>
      </c>
      <c r="AU197" s="251" t="s">
        <v>82</v>
      </c>
      <c r="AV197" s="14" t="s">
        <v>145</v>
      </c>
      <c r="AW197" s="14" t="s">
        <v>40</v>
      </c>
      <c r="AX197" s="14" t="s">
        <v>23</v>
      </c>
      <c r="AY197" s="251" t="s">
        <v>128</v>
      </c>
    </row>
    <row r="198" spans="2:65" s="13" customFormat="1" ht="13.5" x14ac:dyDescent="0.3">
      <c r="B198" s="229"/>
      <c r="C198" s="230"/>
      <c r="D198" s="231" t="s">
        <v>154</v>
      </c>
      <c r="E198" s="232" t="s">
        <v>22</v>
      </c>
      <c r="F198" s="233" t="s">
        <v>221</v>
      </c>
      <c r="G198" s="230"/>
      <c r="H198" s="234" t="s">
        <v>22</v>
      </c>
      <c r="I198" s="235"/>
      <c r="J198" s="230"/>
      <c r="K198" s="230"/>
      <c r="L198" s="236"/>
      <c r="M198" s="237"/>
      <c r="N198" s="238"/>
      <c r="O198" s="238"/>
      <c r="P198" s="238"/>
      <c r="Q198" s="238"/>
      <c r="R198" s="238"/>
      <c r="S198" s="238"/>
      <c r="T198" s="239"/>
      <c r="AT198" s="240" t="s">
        <v>154</v>
      </c>
      <c r="AU198" s="240" t="s">
        <v>82</v>
      </c>
      <c r="AV198" s="13" t="s">
        <v>23</v>
      </c>
      <c r="AW198" s="13" t="s">
        <v>40</v>
      </c>
      <c r="AX198" s="13" t="s">
        <v>76</v>
      </c>
      <c r="AY198" s="240" t="s">
        <v>128</v>
      </c>
    </row>
    <row r="199" spans="2:65" s="1" customFormat="1" ht="31.5" customHeight="1" x14ac:dyDescent="0.3">
      <c r="B199" s="35"/>
      <c r="C199" s="194" t="s">
        <v>343</v>
      </c>
      <c r="D199" s="194" t="s">
        <v>132</v>
      </c>
      <c r="E199" s="195" t="s">
        <v>344</v>
      </c>
      <c r="F199" s="196" t="s">
        <v>345</v>
      </c>
      <c r="G199" s="197" t="s">
        <v>135</v>
      </c>
      <c r="H199" s="198">
        <v>3</v>
      </c>
      <c r="I199" s="199"/>
      <c r="J199" s="200">
        <f>ROUND(I199*H199,2)</f>
        <v>0</v>
      </c>
      <c r="K199" s="196" t="s">
        <v>136</v>
      </c>
      <c r="L199" s="55"/>
      <c r="M199" s="201" t="s">
        <v>22</v>
      </c>
      <c r="N199" s="202" t="s">
        <v>47</v>
      </c>
      <c r="O199" s="36"/>
      <c r="P199" s="203">
        <f>O199*H199</f>
        <v>0</v>
      </c>
      <c r="Q199" s="203">
        <v>0</v>
      </c>
      <c r="R199" s="203">
        <f>Q199*H199</f>
        <v>0</v>
      </c>
      <c r="S199" s="203">
        <v>0</v>
      </c>
      <c r="T199" s="204">
        <f>S199*H199</f>
        <v>0</v>
      </c>
      <c r="AR199" s="18" t="s">
        <v>137</v>
      </c>
      <c r="AT199" s="18" t="s">
        <v>132</v>
      </c>
      <c r="AU199" s="18" t="s">
        <v>82</v>
      </c>
      <c r="AY199" s="18" t="s">
        <v>128</v>
      </c>
      <c r="BE199" s="205">
        <f>IF(N199="základní",J199,0)</f>
        <v>0</v>
      </c>
      <c r="BF199" s="205">
        <f>IF(N199="snížená",J199,0)</f>
        <v>0</v>
      </c>
      <c r="BG199" s="205">
        <f>IF(N199="zákl. přenesená",J199,0)</f>
        <v>0</v>
      </c>
      <c r="BH199" s="205">
        <f>IF(N199="sníž. přenesená",J199,0)</f>
        <v>0</v>
      </c>
      <c r="BI199" s="205">
        <f>IF(N199="nulová",J199,0)</f>
        <v>0</v>
      </c>
      <c r="BJ199" s="18" t="s">
        <v>23</v>
      </c>
      <c r="BK199" s="205">
        <f>ROUND(I199*H199,2)</f>
        <v>0</v>
      </c>
      <c r="BL199" s="18" t="s">
        <v>137</v>
      </c>
      <c r="BM199" s="18" t="s">
        <v>346</v>
      </c>
    </row>
    <row r="200" spans="2:65" s="1" customFormat="1" ht="31.5" customHeight="1" x14ac:dyDescent="0.3">
      <c r="B200" s="35"/>
      <c r="C200" s="206" t="s">
        <v>347</v>
      </c>
      <c r="D200" s="206" t="s">
        <v>146</v>
      </c>
      <c r="E200" s="207" t="s">
        <v>348</v>
      </c>
      <c r="F200" s="208" t="s">
        <v>349</v>
      </c>
      <c r="G200" s="209" t="s">
        <v>188</v>
      </c>
      <c r="H200" s="210">
        <v>3</v>
      </c>
      <c r="I200" s="211"/>
      <c r="J200" s="212">
        <f>ROUND(I200*H200,2)</f>
        <v>0</v>
      </c>
      <c r="K200" s="208" t="s">
        <v>149</v>
      </c>
      <c r="L200" s="213"/>
      <c r="M200" s="214" t="s">
        <v>22</v>
      </c>
      <c r="N200" s="215" t="s">
        <v>47</v>
      </c>
      <c r="O200" s="36"/>
      <c r="P200" s="203">
        <f>O200*H200</f>
        <v>0</v>
      </c>
      <c r="Q200" s="203">
        <v>0</v>
      </c>
      <c r="R200" s="203">
        <f>Q200*H200</f>
        <v>0</v>
      </c>
      <c r="S200" s="203">
        <v>0</v>
      </c>
      <c r="T200" s="204">
        <f>S200*H200</f>
        <v>0</v>
      </c>
      <c r="AR200" s="18" t="s">
        <v>150</v>
      </c>
      <c r="AT200" s="18" t="s">
        <v>146</v>
      </c>
      <c r="AU200" s="18" t="s">
        <v>82</v>
      </c>
      <c r="AY200" s="18" t="s">
        <v>128</v>
      </c>
      <c r="BE200" s="205">
        <f>IF(N200="základní",J200,0)</f>
        <v>0</v>
      </c>
      <c r="BF200" s="205">
        <f>IF(N200="snížená",J200,0)</f>
        <v>0</v>
      </c>
      <c r="BG200" s="205">
        <f>IF(N200="zákl. přenesená",J200,0)</f>
        <v>0</v>
      </c>
      <c r="BH200" s="205">
        <f>IF(N200="sníž. přenesená",J200,0)</f>
        <v>0</v>
      </c>
      <c r="BI200" s="205">
        <f>IF(N200="nulová",J200,0)</f>
        <v>0</v>
      </c>
      <c r="BJ200" s="18" t="s">
        <v>23</v>
      </c>
      <c r="BK200" s="205">
        <f>ROUND(I200*H200,2)</f>
        <v>0</v>
      </c>
      <c r="BL200" s="18" t="s">
        <v>137</v>
      </c>
      <c r="BM200" s="18" t="s">
        <v>350</v>
      </c>
    </row>
    <row r="201" spans="2:65" s="12" customFormat="1" ht="13.5" x14ac:dyDescent="0.3">
      <c r="B201" s="218"/>
      <c r="C201" s="219"/>
      <c r="D201" s="216" t="s">
        <v>154</v>
      </c>
      <c r="E201" s="220" t="s">
        <v>22</v>
      </c>
      <c r="F201" s="221" t="s">
        <v>351</v>
      </c>
      <c r="G201" s="219"/>
      <c r="H201" s="222">
        <v>3</v>
      </c>
      <c r="I201" s="223"/>
      <c r="J201" s="219"/>
      <c r="K201" s="219"/>
      <c r="L201" s="224"/>
      <c r="M201" s="225"/>
      <c r="N201" s="226"/>
      <c r="O201" s="226"/>
      <c r="P201" s="226"/>
      <c r="Q201" s="226"/>
      <c r="R201" s="226"/>
      <c r="S201" s="226"/>
      <c r="T201" s="227"/>
      <c r="AT201" s="228" t="s">
        <v>154</v>
      </c>
      <c r="AU201" s="228" t="s">
        <v>82</v>
      </c>
      <c r="AV201" s="12" t="s">
        <v>82</v>
      </c>
      <c r="AW201" s="12" t="s">
        <v>40</v>
      </c>
      <c r="AX201" s="12" t="s">
        <v>76</v>
      </c>
      <c r="AY201" s="228" t="s">
        <v>128</v>
      </c>
    </row>
    <row r="202" spans="2:65" s="14" customFormat="1" ht="13.5" x14ac:dyDescent="0.3">
      <c r="B202" s="241"/>
      <c r="C202" s="242"/>
      <c r="D202" s="216" t="s">
        <v>154</v>
      </c>
      <c r="E202" s="243" t="s">
        <v>22</v>
      </c>
      <c r="F202" s="244" t="s">
        <v>200</v>
      </c>
      <c r="G202" s="242"/>
      <c r="H202" s="245">
        <v>3</v>
      </c>
      <c r="I202" s="246"/>
      <c r="J202" s="242"/>
      <c r="K202" s="242"/>
      <c r="L202" s="247"/>
      <c r="M202" s="248"/>
      <c r="N202" s="249"/>
      <c r="O202" s="249"/>
      <c r="P202" s="249"/>
      <c r="Q202" s="249"/>
      <c r="R202" s="249"/>
      <c r="S202" s="249"/>
      <c r="T202" s="250"/>
      <c r="AT202" s="251" t="s">
        <v>154</v>
      </c>
      <c r="AU202" s="251" t="s">
        <v>82</v>
      </c>
      <c r="AV202" s="14" t="s">
        <v>145</v>
      </c>
      <c r="AW202" s="14" t="s">
        <v>40</v>
      </c>
      <c r="AX202" s="14" t="s">
        <v>23</v>
      </c>
      <c r="AY202" s="251" t="s">
        <v>128</v>
      </c>
    </row>
    <row r="203" spans="2:65" s="13" customFormat="1" ht="13.5" x14ac:dyDescent="0.3">
      <c r="B203" s="229"/>
      <c r="C203" s="230"/>
      <c r="D203" s="231" t="s">
        <v>154</v>
      </c>
      <c r="E203" s="232" t="s">
        <v>22</v>
      </c>
      <c r="F203" s="233" t="s">
        <v>352</v>
      </c>
      <c r="G203" s="230"/>
      <c r="H203" s="234" t="s">
        <v>22</v>
      </c>
      <c r="I203" s="235"/>
      <c r="J203" s="230"/>
      <c r="K203" s="230"/>
      <c r="L203" s="236"/>
      <c r="M203" s="237"/>
      <c r="N203" s="238"/>
      <c r="O203" s="238"/>
      <c r="P203" s="238"/>
      <c r="Q203" s="238"/>
      <c r="R203" s="238"/>
      <c r="S203" s="238"/>
      <c r="T203" s="239"/>
      <c r="AT203" s="240" t="s">
        <v>154</v>
      </c>
      <c r="AU203" s="240" t="s">
        <v>82</v>
      </c>
      <c r="AV203" s="13" t="s">
        <v>23</v>
      </c>
      <c r="AW203" s="13" t="s">
        <v>40</v>
      </c>
      <c r="AX203" s="13" t="s">
        <v>76</v>
      </c>
      <c r="AY203" s="240" t="s">
        <v>128</v>
      </c>
    </row>
    <row r="204" spans="2:65" s="1" customFormat="1" ht="31.5" customHeight="1" x14ac:dyDescent="0.3">
      <c r="B204" s="35"/>
      <c r="C204" s="194" t="s">
        <v>353</v>
      </c>
      <c r="D204" s="194" t="s">
        <v>132</v>
      </c>
      <c r="E204" s="195" t="s">
        <v>354</v>
      </c>
      <c r="F204" s="196" t="s">
        <v>355</v>
      </c>
      <c r="G204" s="197" t="s">
        <v>135</v>
      </c>
      <c r="H204" s="198">
        <v>1</v>
      </c>
      <c r="I204" s="199"/>
      <c r="J204" s="200">
        <f>ROUND(I204*H204,2)</f>
        <v>0</v>
      </c>
      <c r="K204" s="196" t="s">
        <v>136</v>
      </c>
      <c r="L204" s="55"/>
      <c r="M204" s="201" t="s">
        <v>22</v>
      </c>
      <c r="N204" s="202" t="s">
        <v>47</v>
      </c>
      <c r="O204" s="36"/>
      <c r="P204" s="203">
        <f>O204*H204</f>
        <v>0</v>
      </c>
      <c r="Q204" s="203">
        <v>0</v>
      </c>
      <c r="R204" s="203">
        <f>Q204*H204</f>
        <v>0</v>
      </c>
      <c r="S204" s="203">
        <v>0</v>
      </c>
      <c r="T204" s="204">
        <f>S204*H204</f>
        <v>0</v>
      </c>
      <c r="AR204" s="18" t="s">
        <v>137</v>
      </c>
      <c r="AT204" s="18" t="s">
        <v>132</v>
      </c>
      <c r="AU204" s="18" t="s">
        <v>82</v>
      </c>
      <c r="AY204" s="18" t="s">
        <v>128</v>
      </c>
      <c r="BE204" s="205">
        <f>IF(N204="základní",J204,0)</f>
        <v>0</v>
      </c>
      <c r="BF204" s="205">
        <f>IF(N204="snížená",J204,0)</f>
        <v>0</v>
      </c>
      <c r="BG204" s="205">
        <f>IF(N204="zákl. přenesená",J204,0)</f>
        <v>0</v>
      </c>
      <c r="BH204" s="205">
        <f>IF(N204="sníž. přenesená",J204,0)</f>
        <v>0</v>
      </c>
      <c r="BI204" s="205">
        <f>IF(N204="nulová",J204,0)</f>
        <v>0</v>
      </c>
      <c r="BJ204" s="18" t="s">
        <v>23</v>
      </c>
      <c r="BK204" s="205">
        <f>ROUND(I204*H204,2)</f>
        <v>0</v>
      </c>
      <c r="BL204" s="18" t="s">
        <v>137</v>
      </c>
      <c r="BM204" s="18" t="s">
        <v>356</v>
      </c>
    </row>
    <row r="205" spans="2:65" s="1" customFormat="1" ht="22.5" customHeight="1" x14ac:dyDescent="0.3">
      <c r="B205" s="35"/>
      <c r="C205" s="206" t="s">
        <v>357</v>
      </c>
      <c r="D205" s="206" t="s">
        <v>146</v>
      </c>
      <c r="E205" s="207" t="s">
        <v>358</v>
      </c>
      <c r="F205" s="208" t="s">
        <v>359</v>
      </c>
      <c r="G205" s="209" t="s">
        <v>135</v>
      </c>
      <c r="H205" s="210">
        <v>1</v>
      </c>
      <c r="I205" s="211"/>
      <c r="J205" s="212">
        <f>ROUND(I205*H205,2)</f>
        <v>0</v>
      </c>
      <c r="K205" s="208" t="s">
        <v>136</v>
      </c>
      <c r="L205" s="213"/>
      <c r="M205" s="214" t="s">
        <v>22</v>
      </c>
      <c r="N205" s="215" t="s">
        <v>47</v>
      </c>
      <c r="O205" s="36"/>
      <c r="P205" s="203">
        <f>O205*H205</f>
        <v>0</v>
      </c>
      <c r="Q205" s="203">
        <v>2.7999999999999998E-4</v>
      </c>
      <c r="R205" s="203">
        <f>Q205*H205</f>
        <v>2.7999999999999998E-4</v>
      </c>
      <c r="S205" s="203">
        <v>0</v>
      </c>
      <c r="T205" s="204">
        <f>S205*H205</f>
        <v>0</v>
      </c>
      <c r="AR205" s="18" t="s">
        <v>150</v>
      </c>
      <c r="AT205" s="18" t="s">
        <v>146</v>
      </c>
      <c r="AU205" s="18" t="s">
        <v>82</v>
      </c>
      <c r="AY205" s="18" t="s">
        <v>128</v>
      </c>
      <c r="BE205" s="205">
        <f>IF(N205="základní",J205,0)</f>
        <v>0</v>
      </c>
      <c r="BF205" s="205">
        <f>IF(N205="snížená",J205,0)</f>
        <v>0</v>
      </c>
      <c r="BG205" s="205">
        <f>IF(N205="zákl. přenesená",J205,0)</f>
        <v>0</v>
      </c>
      <c r="BH205" s="205">
        <f>IF(N205="sníž. přenesená",J205,0)</f>
        <v>0</v>
      </c>
      <c r="BI205" s="205">
        <f>IF(N205="nulová",J205,0)</f>
        <v>0</v>
      </c>
      <c r="BJ205" s="18" t="s">
        <v>23</v>
      </c>
      <c r="BK205" s="205">
        <f>ROUND(I205*H205,2)</f>
        <v>0</v>
      </c>
      <c r="BL205" s="18" t="s">
        <v>137</v>
      </c>
      <c r="BM205" s="18" t="s">
        <v>360</v>
      </c>
    </row>
    <row r="206" spans="2:65" s="12" customFormat="1" ht="13.5" x14ac:dyDescent="0.3">
      <c r="B206" s="218"/>
      <c r="C206" s="219"/>
      <c r="D206" s="216" t="s">
        <v>154</v>
      </c>
      <c r="E206" s="220" t="s">
        <v>22</v>
      </c>
      <c r="F206" s="221" t="s">
        <v>23</v>
      </c>
      <c r="G206" s="219"/>
      <c r="H206" s="222">
        <v>1</v>
      </c>
      <c r="I206" s="223"/>
      <c r="J206" s="219"/>
      <c r="K206" s="219"/>
      <c r="L206" s="224"/>
      <c r="M206" s="225"/>
      <c r="N206" s="226"/>
      <c r="O206" s="226"/>
      <c r="P206" s="226"/>
      <c r="Q206" s="226"/>
      <c r="R206" s="226"/>
      <c r="S206" s="226"/>
      <c r="T206" s="227"/>
      <c r="AT206" s="228" t="s">
        <v>154</v>
      </c>
      <c r="AU206" s="228" t="s">
        <v>82</v>
      </c>
      <c r="AV206" s="12" t="s">
        <v>82</v>
      </c>
      <c r="AW206" s="12" t="s">
        <v>40</v>
      </c>
      <c r="AX206" s="12" t="s">
        <v>23</v>
      </c>
      <c r="AY206" s="228" t="s">
        <v>128</v>
      </c>
    </row>
    <row r="207" spans="2:65" s="13" customFormat="1" ht="13.5" x14ac:dyDescent="0.3">
      <c r="B207" s="229"/>
      <c r="C207" s="230"/>
      <c r="D207" s="231" t="s">
        <v>154</v>
      </c>
      <c r="E207" s="232" t="s">
        <v>22</v>
      </c>
      <c r="F207" s="233" t="s">
        <v>361</v>
      </c>
      <c r="G207" s="230"/>
      <c r="H207" s="234" t="s">
        <v>22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AT207" s="240" t="s">
        <v>154</v>
      </c>
      <c r="AU207" s="240" t="s">
        <v>82</v>
      </c>
      <c r="AV207" s="13" t="s">
        <v>23</v>
      </c>
      <c r="AW207" s="13" t="s">
        <v>40</v>
      </c>
      <c r="AX207" s="13" t="s">
        <v>76</v>
      </c>
      <c r="AY207" s="240" t="s">
        <v>128</v>
      </c>
    </row>
    <row r="208" spans="2:65" s="1" customFormat="1" ht="31.5" customHeight="1" x14ac:dyDescent="0.3">
      <c r="B208" s="35"/>
      <c r="C208" s="194" t="s">
        <v>362</v>
      </c>
      <c r="D208" s="194" t="s">
        <v>132</v>
      </c>
      <c r="E208" s="195" t="s">
        <v>363</v>
      </c>
      <c r="F208" s="196" t="s">
        <v>364</v>
      </c>
      <c r="G208" s="197" t="s">
        <v>135</v>
      </c>
      <c r="H208" s="198">
        <v>25</v>
      </c>
      <c r="I208" s="199"/>
      <c r="J208" s="200">
        <f>ROUND(I208*H208,2)</f>
        <v>0</v>
      </c>
      <c r="K208" s="196" t="s">
        <v>136</v>
      </c>
      <c r="L208" s="55"/>
      <c r="M208" s="201" t="s">
        <v>22</v>
      </c>
      <c r="N208" s="202" t="s">
        <v>47</v>
      </c>
      <c r="O208" s="36"/>
      <c r="P208" s="203">
        <f>O208*H208</f>
        <v>0</v>
      </c>
      <c r="Q208" s="203">
        <v>0</v>
      </c>
      <c r="R208" s="203">
        <f>Q208*H208</f>
        <v>0</v>
      </c>
      <c r="S208" s="203">
        <v>0</v>
      </c>
      <c r="T208" s="204">
        <f>S208*H208</f>
        <v>0</v>
      </c>
      <c r="AR208" s="18" t="s">
        <v>137</v>
      </c>
      <c r="AT208" s="18" t="s">
        <v>132</v>
      </c>
      <c r="AU208" s="18" t="s">
        <v>82</v>
      </c>
      <c r="AY208" s="18" t="s">
        <v>128</v>
      </c>
      <c r="BE208" s="205">
        <f>IF(N208="základní",J208,0)</f>
        <v>0</v>
      </c>
      <c r="BF208" s="205">
        <f>IF(N208="snížená",J208,0)</f>
        <v>0</v>
      </c>
      <c r="BG208" s="205">
        <f>IF(N208="zákl. přenesená",J208,0)</f>
        <v>0</v>
      </c>
      <c r="BH208" s="205">
        <f>IF(N208="sníž. přenesená",J208,0)</f>
        <v>0</v>
      </c>
      <c r="BI208" s="205">
        <f>IF(N208="nulová",J208,0)</f>
        <v>0</v>
      </c>
      <c r="BJ208" s="18" t="s">
        <v>23</v>
      </c>
      <c r="BK208" s="205">
        <f>ROUND(I208*H208,2)</f>
        <v>0</v>
      </c>
      <c r="BL208" s="18" t="s">
        <v>137</v>
      </c>
      <c r="BM208" s="18" t="s">
        <v>365</v>
      </c>
    </row>
    <row r="209" spans="2:65" s="1" customFormat="1" ht="22.5" customHeight="1" x14ac:dyDescent="0.3">
      <c r="B209" s="35"/>
      <c r="C209" s="206" t="s">
        <v>366</v>
      </c>
      <c r="D209" s="206" t="s">
        <v>146</v>
      </c>
      <c r="E209" s="207" t="s">
        <v>367</v>
      </c>
      <c r="F209" s="208" t="s">
        <v>368</v>
      </c>
      <c r="G209" s="209" t="s">
        <v>135</v>
      </c>
      <c r="H209" s="210">
        <v>6</v>
      </c>
      <c r="I209" s="211"/>
      <c r="J209" s="212">
        <f>ROUND(I209*H209,2)</f>
        <v>0</v>
      </c>
      <c r="K209" s="208" t="s">
        <v>149</v>
      </c>
      <c r="L209" s="213"/>
      <c r="M209" s="214" t="s">
        <v>22</v>
      </c>
      <c r="N209" s="215" t="s">
        <v>47</v>
      </c>
      <c r="O209" s="36"/>
      <c r="P209" s="203">
        <f>O209*H209</f>
        <v>0</v>
      </c>
      <c r="Q209" s="203">
        <v>6.0000000000000002E-5</v>
      </c>
      <c r="R209" s="203">
        <f>Q209*H209</f>
        <v>3.6000000000000002E-4</v>
      </c>
      <c r="S209" s="203">
        <v>0</v>
      </c>
      <c r="T209" s="204">
        <f>S209*H209</f>
        <v>0</v>
      </c>
      <c r="AR209" s="18" t="s">
        <v>150</v>
      </c>
      <c r="AT209" s="18" t="s">
        <v>146</v>
      </c>
      <c r="AU209" s="18" t="s">
        <v>82</v>
      </c>
      <c r="AY209" s="18" t="s">
        <v>128</v>
      </c>
      <c r="BE209" s="205">
        <f>IF(N209="základní",J209,0)</f>
        <v>0</v>
      </c>
      <c r="BF209" s="205">
        <f>IF(N209="snížená",J209,0)</f>
        <v>0</v>
      </c>
      <c r="BG209" s="205">
        <f>IF(N209="zákl. přenesená",J209,0)</f>
        <v>0</v>
      </c>
      <c r="BH209" s="205">
        <f>IF(N209="sníž. přenesená",J209,0)</f>
        <v>0</v>
      </c>
      <c r="BI209" s="205">
        <f>IF(N209="nulová",J209,0)</f>
        <v>0</v>
      </c>
      <c r="BJ209" s="18" t="s">
        <v>23</v>
      </c>
      <c r="BK209" s="205">
        <f>ROUND(I209*H209,2)</f>
        <v>0</v>
      </c>
      <c r="BL209" s="18" t="s">
        <v>137</v>
      </c>
      <c r="BM209" s="18" t="s">
        <v>369</v>
      </c>
    </row>
    <row r="210" spans="2:65" s="12" customFormat="1" ht="13.5" x14ac:dyDescent="0.3">
      <c r="B210" s="218"/>
      <c r="C210" s="219"/>
      <c r="D210" s="216" t="s">
        <v>154</v>
      </c>
      <c r="E210" s="220" t="s">
        <v>22</v>
      </c>
      <c r="F210" s="221" t="s">
        <v>166</v>
      </c>
      <c r="G210" s="219"/>
      <c r="H210" s="222">
        <v>6</v>
      </c>
      <c r="I210" s="223"/>
      <c r="J210" s="219"/>
      <c r="K210" s="219"/>
      <c r="L210" s="224"/>
      <c r="M210" s="225"/>
      <c r="N210" s="226"/>
      <c r="O210" s="226"/>
      <c r="P210" s="226"/>
      <c r="Q210" s="226"/>
      <c r="R210" s="226"/>
      <c r="S210" s="226"/>
      <c r="T210" s="227"/>
      <c r="AT210" s="228" t="s">
        <v>154</v>
      </c>
      <c r="AU210" s="228" t="s">
        <v>82</v>
      </c>
      <c r="AV210" s="12" t="s">
        <v>82</v>
      </c>
      <c r="AW210" s="12" t="s">
        <v>40</v>
      </c>
      <c r="AX210" s="12" t="s">
        <v>76</v>
      </c>
      <c r="AY210" s="228" t="s">
        <v>128</v>
      </c>
    </row>
    <row r="211" spans="2:65" s="14" customFormat="1" ht="13.5" x14ac:dyDescent="0.3">
      <c r="B211" s="241"/>
      <c r="C211" s="242"/>
      <c r="D211" s="216" t="s">
        <v>154</v>
      </c>
      <c r="E211" s="243" t="s">
        <v>22</v>
      </c>
      <c r="F211" s="244" t="s">
        <v>200</v>
      </c>
      <c r="G211" s="242"/>
      <c r="H211" s="245">
        <v>6</v>
      </c>
      <c r="I211" s="246"/>
      <c r="J211" s="242"/>
      <c r="K211" s="242"/>
      <c r="L211" s="247"/>
      <c r="M211" s="248"/>
      <c r="N211" s="249"/>
      <c r="O211" s="249"/>
      <c r="P211" s="249"/>
      <c r="Q211" s="249"/>
      <c r="R211" s="249"/>
      <c r="S211" s="249"/>
      <c r="T211" s="250"/>
      <c r="AT211" s="251" t="s">
        <v>154</v>
      </c>
      <c r="AU211" s="251" t="s">
        <v>82</v>
      </c>
      <c r="AV211" s="14" t="s">
        <v>145</v>
      </c>
      <c r="AW211" s="14" t="s">
        <v>40</v>
      </c>
      <c r="AX211" s="14" t="s">
        <v>23</v>
      </c>
      <c r="AY211" s="251" t="s">
        <v>128</v>
      </c>
    </row>
    <row r="212" spans="2:65" s="13" customFormat="1" ht="13.5" x14ac:dyDescent="0.3">
      <c r="B212" s="229"/>
      <c r="C212" s="230"/>
      <c r="D212" s="231" t="s">
        <v>154</v>
      </c>
      <c r="E212" s="232" t="s">
        <v>22</v>
      </c>
      <c r="F212" s="233" t="s">
        <v>221</v>
      </c>
      <c r="G212" s="230"/>
      <c r="H212" s="234" t="s">
        <v>22</v>
      </c>
      <c r="I212" s="235"/>
      <c r="J212" s="230"/>
      <c r="K212" s="230"/>
      <c r="L212" s="236"/>
      <c r="M212" s="237"/>
      <c r="N212" s="238"/>
      <c r="O212" s="238"/>
      <c r="P212" s="238"/>
      <c r="Q212" s="238"/>
      <c r="R212" s="238"/>
      <c r="S212" s="238"/>
      <c r="T212" s="239"/>
      <c r="AT212" s="240" t="s">
        <v>154</v>
      </c>
      <c r="AU212" s="240" t="s">
        <v>82</v>
      </c>
      <c r="AV212" s="13" t="s">
        <v>23</v>
      </c>
      <c r="AW212" s="13" t="s">
        <v>40</v>
      </c>
      <c r="AX212" s="13" t="s">
        <v>76</v>
      </c>
      <c r="AY212" s="240" t="s">
        <v>128</v>
      </c>
    </row>
    <row r="213" spans="2:65" s="1" customFormat="1" ht="22.5" customHeight="1" x14ac:dyDescent="0.3">
      <c r="B213" s="35"/>
      <c r="C213" s="206" t="s">
        <v>370</v>
      </c>
      <c r="D213" s="206" t="s">
        <v>146</v>
      </c>
      <c r="E213" s="207" t="s">
        <v>371</v>
      </c>
      <c r="F213" s="208" t="s">
        <v>372</v>
      </c>
      <c r="G213" s="209" t="s">
        <v>135</v>
      </c>
      <c r="H213" s="210">
        <v>6</v>
      </c>
      <c r="I213" s="211"/>
      <c r="J213" s="212">
        <f>ROUND(I213*H213,2)</f>
        <v>0</v>
      </c>
      <c r="K213" s="208" t="s">
        <v>149</v>
      </c>
      <c r="L213" s="213"/>
      <c r="M213" s="214" t="s">
        <v>22</v>
      </c>
      <c r="N213" s="215" t="s">
        <v>47</v>
      </c>
      <c r="O213" s="36"/>
      <c r="P213" s="203">
        <f>O213*H213</f>
        <v>0</v>
      </c>
      <c r="Q213" s="203">
        <v>6.0000000000000002E-5</v>
      </c>
      <c r="R213" s="203">
        <f>Q213*H213</f>
        <v>3.6000000000000002E-4</v>
      </c>
      <c r="S213" s="203">
        <v>0</v>
      </c>
      <c r="T213" s="204">
        <f>S213*H213</f>
        <v>0</v>
      </c>
      <c r="AR213" s="18" t="s">
        <v>150</v>
      </c>
      <c r="AT213" s="18" t="s">
        <v>146</v>
      </c>
      <c r="AU213" s="18" t="s">
        <v>82</v>
      </c>
      <c r="AY213" s="18" t="s">
        <v>128</v>
      </c>
      <c r="BE213" s="205">
        <f>IF(N213="základní",J213,0)</f>
        <v>0</v>
      </c>
      <c r="BF213" s="205">
        <f>IF(N213="snížená",J213,0)</f>
        <v>0</v>
      </c>
      <c r="BG213" s="205">
        <f>IF(N213="zákl. přenesená",J213,0)</f>
        <v>0</v>
      </c>
      <c r="BH213" s="205">
        <f>IF(N213="sníž. přenesená",J213,0)</f>
        <v>0</v>
      </c>
      <c r="BI213" s="205">
        <f>IF(N213="nulová",J213,0)</f>
        <v>0</v>
      </c>
      <c r="BJ213" s="18" t="s">
        <v>23</v>
      </c>
      <c r="BK213" s="205">
        <f>ROUND(I213*H213,2)</f>
        <v>0</v>
      </c>
      <c r="BL213" s="18" t="s">
        <v>137</v>
      </c>
      <c r="BM213" s="18" t="s">
        <v>373</v>
      </c>
    </row>
    <row r="214" spans="2:65" s="12" customFormat="1" ht="13.5" x14ac:dyDescent="0.3">
      <c r="B214" s="218"/>
      <c r="C214" s="219"/>
      <c r="D214" s="216" t="s">
        <v>154</v>
      </c>
      <c r="E214" s="220" t="s">
        <v>22</v>
      </c>
      <c r="F214" s="221" t="s">
        <v>374</v>
      </c>
      <c r="G214" s="219"/>
      <c r="H214" s="222">
        <v>6</v>
      </c>
      <c r="I214" s="223"/>
      <c r="J214" s="219"/>
      <c r="K214" s="219"/>
      <c r="L214" s="224"/>
      <c r="M214" s="225"/>
      <c r="N214" s="226"/>
      <c r="O214" s="226"/>
      <c r="P214" s="226"/>
      <c r="Q214" s="226"/>
      <c r="R214" s="226"/>
      <c r="S214" s="226"/>
      <c r="T214" s="227"/>
      <c r="AT214" s="228" t="s">
        <v>154</v>
      </c>
      <c r="AU214" s="228" t="s">
        <v>82</v>
      </c>
      <c r="AV214" s="12" t="s">
        <v>82</v>
      </c>
      <c r="AW214" s="12" t="s">
        <v>40</v>
      </c>
      <c r="AX214" s="12" t="s">
        <v>76</v>
      </c>
      <c r="AY214" s="228" t="s">
        <v>128</v>
      </c>
    </row>
    <row r="215" spans="2:65" s="14" customFormat="1" ht="13.5" x14ac:dyDescent="0.3">
      <c r="B215" s="241"/>
      <c r="C215" s="242"/>
      <c r="D215" s="216" t="s">
        <v>154</v>
      </c>
      <c r="E215" s="243" t="s">
        <v>22</v>
      </c>
      <c r="F215" s="244" t="s">
        <v>200</v>
      </c>
      <c r="G215" s="242"/>
      <c r="H215" s="245">
        <v>6</v>
      </c>
      <c r="I215" s="246"/>
      <c r="J215" s="242"/>
      <c r="K215" s="242"/>
      <c r="L215" s="247"/>
      <c r="M215" s="248"/>
      <c r="N215" s="249"/>
      <c r="O215" s="249"/>
      <c r="P215" s="249"/>
      <c r="Q215" s="249"/>
      <c r="R215" s="249"/>
      <c r="S215" s="249"/>
      <c r="T215" s="250"/>
      <c r="AT215" s="251" t="s">
        <v>154</v>
      </c>
      <c r="AU215" s="251" t="s">
        <v>82</v>
      </c>
      <c r="AV215" s="14" t="s">
        <v>145</v>
      </c>
      <c r="AW215" s="14" t="s">
        <v>40</v>
      </c>
      <c r="AX215" s="14" t="s">
        <v>23</v>
      </c>
      <c r="AY215" s="251" t="s">
        <v>128</v>
      </c>
    </row>
    <row r="216" spans="2:65" s="13" customFormat="1" ht="13.5" x14ac:dyDescent="0.3">
      <c r="B216" s="229"/>
      <c r="C216" s="230"/>
      <c r="D216" s="231" t="s">
        <v>154</v>
      </c>
      <c r="E216" s="232" t="s">
        <v>22</v>
      </c>
      <c r="F216" s="233" t="s">
        <v>375</v>
      </c>
      <c r="G216" s="230"/>
      <c r="H216" s="234" t="s">
        <v>22</v>
      </c>
      <c r="I216" s="235"/>
      <c r="J216" s="230"/>
      <c r="K216" s="230"/>
      <c r="L216" s="236"/>
      <c r="M216" s="237"/>
      <c r="N216" s="238"/>
      <c r="O216" s="238"/>
      <c r="P216" s="238"/>
      <c r="Q216" s="238"/>
      <c r="R216" s="238"/>
      <c r="S216" s="238"/>
      <c r="T216" s="239"/>
      <c r="AT216" s="240" t="s">
        <v>154</v>
      </c>
      <c r="AU216" s="240" t="s">
        <v>82</v>
      </c>
      <c r="AV216" s="13" t="s">
        <v>23</v>
      </c>
      <c r="AW216" s="13" t="s">
        <v>40</v>
      </c>
      <c r="AX216" s="13" t="s">
        <v>76</v>
      </c>
      <c r="AY216" s="240" t="s">
        <v>128</v>
      </c>
    </row>
    <row r="217" spans="2:65" s="1" customFormat="1" ht="22.5" customHeight="1" x14ac:dyDescent="0.3">
      <c r="B217" s="35"/>
      <c r="C217" s="206" t="s">
        <v>376</v>
      </c>
      <c r="D217" s="206" t="s">
        <v>146</v>
      </c>
      <c r="E217" s="207" t="s">
        <v>377</v>
      </c>
      <c r="F217" s="208" t="s">
        <v>378</v>
      </c>
      <c r="G217" s="209" t="s">
        <v>188</v>
      </c>
      <c r="H217" s="210">
        <v>2</v>
      </c>
      <c r="I217" s="211"/>
      <c r="J217" s="212">
        <f>ROUND(I217*H217,2)</f>
        <v>0</v>
      </c>
      <c r="K217" s="208" t="s">
        <v>149</v>
      </c>
      <c r="L217" s="213"/>
      <c r="M217" s="214" t="s">
        <v>22</v>
      </c>
      <c r="N217" s="215" t="s">
        <v>47</v>
      </c>
      <c r="O217" s="36"/>
      <c r="P217" s="203">
        <f>O217*H217</f>
        <v>0</v>
      </c>
      <c r="Q217" s="203">
        <v>0</v>
      </c>
      <c r="R217" s="203">
        <f>Q217*H217</f>
        <v>0</v>
      </c>
      <c r="S217" s="203">
        <v>0</v>
      </c>
      <c r="T217" s="204">
        <f>S217*H217</f>
        <v>0</v>
      </c>
      <c r="AR217" s="18" t="s">
        <v>150</v>
      </c>
      <c r="AT217" s="18" t="s">
        <v>146</v>
      </c>
      <c r="AU217" s="18" t="s">
        <v>82</v>
      </c>
      <c r="AY217" s="18" t="s">
        <v>128</v>
      </c>
      <c r="BE217" s="205">
        <f>IF(N217="základní",J217,0)</f>
        <v>0</v>
      </c>
      <c r="BF217" s="205">
        <f>IF(N217="snížená",J217,0)</f>
        <v>0</v>
      </c>
      <c r="BG217" s="205">
        <f>IF(N217="zákl. přenesená",J217,0)</f>
        <v>0</v>
      </c>
      <c r="BH217" s="205">
        <f>IF(N217="sníž. přenesená",J217,0)</f>
        <v>0</v>
      </c>
      <c r="BI217" s="205">
        <f>IF(N217="nulová",J217,0)</f>
        <v>0</v>
      </c>
      <c r="BJ217" s="18" t="s">
        <v>23</v>
      </c>
      <c r="BK217" s="205">
        <f>ROUND(I217*H217,2)</f>
        <v>0</v>
      </c>
      <c r="BL217" s="18" t="s">
        <v>137</v>
      </c>
      <c r="BM217" s="18" t="s">
        <v>379</v>
      </c>
    </row>
    <row r="218" spans="2:65" s="12" customFormat="1" ht="13.5" x14ac:dyDescent="0.3">
      <c r="B218" s="218"/>
      <c r="C218" s="219"/>
      <c r="D218" s="216" t="s">
        <v>154</v>
      </c>
      <c r="E218" s="220" t="s">
        <v>22</v>
      </c>
      <c r="F218" s="221" t="s">
        <v>380</v>
      </c>
      <c r="G218" s="219"/>
      <c r="H218" s="222">
        <v>2</v>
      </c>
      <c r="I218" s="223"/>
      <c r="J218" s="219"/>
      <c r="K218" s="219"/>
      <c r="L218" s="224"/>
      <c r="M218" s="225"/>
      <c r="N218" s="226"/>
      <c r="O218" s="226"/>
      <c r="P218" s="226"/>
      <c r="Q218" s="226"/>
      <c r="R218" s="226"/>
      <c r="S218" s="226"/>
      <c r="T218" s="227"/>
      <c r="AT218" s="228" t="s">
        <v>154</v>
      </c>
      <c r="AU218" s="228" t="s">
        <v>82</v>
      </c>
      <c r="AV218" s="12" t="s">
        <v>82</v>
      </c>
      <c r="AW218" s="12" t="s">
        <v>40</v>
      </c>
      <c r="AX218" s="12" t="s">
        <v>76</v>
      </c>
      <c r="AY218" s="228" t="s">
        <v>128</v>
      </c>
    </row>
    <row r="219" spans="2:65" s="14" customFormat="1" ht="13.5" x14ac:dyDescent="0.3">
      <c r="B219" s="241"/>
      <c r="C219" s="242"/>
      <c r="D219" s="216" t="s">
        <v>154</v>
      </c>
      <c r="E219" s="243" t="s">
        <v>22</v>
      </c>
      <c r="F219" s="244" t="s">
        <v>200</v>
      </c>
      <c r="G219" s="242"/>
      <c r="H219" s="245">
        <v>2</v>
      </c>
      <c r="I219" s="246"/>
      <c r="J219" s="242"/>
      <c r="K219" s="242"/>
      <c r="L219" s="247"/>
      <c r="M219" s="248"/>
      <c r="N219" s="249"/>
      <c r="O219" s="249"/>
      <c r="P219" s="249"/>
      <c r="Q219" s="249"/>
      <c r="R219" s="249"/>
      <c r="S219" s="249"/>
      <c r="T219" s="250"/>
      <c r="AT219" s="251" t="s">
        <v>154</v>
      </c>
      <c r="AU219" s="251" t="s">
        <v>82</v>
      </c>
      <c r="AV219" s="14" t="s">
        <v>145</v>
      </c>
      <c r="AW219" s="14" t="s">
        <v>40</v>
      </c>
      <c r="AX219" s="14" t="s">
        <v>23</v>
      </c>
      <c r="AY219" s="251" t="s">
        <v>128</v>
      </c>
    </row>
    <row r="220" spans="2:65" s="13" customFormat="1" ht="13.5" x14ac:dyDescent="0.3">
      <c r="B220" s="229"/>
      <c r="C220" s="230"/>
      <c r="D220" s="231" t="s">
        <v>154</v>
      </c>
      <c r="E220" s="232" t="s">
        <v>22</v>
      </c>
      <c r="F220" s="233" t="s">
        <v>375</v>
      </c>
      <c r="G220" s="230"/>
      <c r="H220" s="234" t="s">
        <v>22</v>
      </c>
      <c r="I220" s="235"/>
      <c r="J220" s="230"/>
      <c r="K220" s="230"/>
      <c r="L220" s="236"/>
      <c r="M220" s="237"/>
      <c r="N220" s="238"/>
      <c r="O220" s="238"/>
      <c r="P220" s="238"/>
      <c r="Q220" s="238"/>
      <c r="R220" s="238"/>
      <c r="S220" s="238"/>
      <c r="T220" s="239"/>
      <c r="AT220" s="240" t="s">
        <v>154</v>
      </c>
      <c r="AU220" s="240" t="s">
        <v>82</v>
      </c>
      <c r="AV220" s="13" t="s">
        <v>23</v>
      </c>
      <c r="AW220" s="13" t="s">
        <v>40</v>
      </c>
      <c r="AX220" s="13" t="s">
        <v>76</v>
      </c>
      <c r="AY220" s="240" t="s">
        <v>128</v>
      </c>
    </row>
    <row r="221" spans="2:65" s="1" customFormat="1" ht="22.5" customHeight="1" x14ac:dyDescent="0.3">
      <c r="B221" s="35"/>
      <c r="C221" s="206" t="s">
        <v>381</v>
      </c>
      <c r="D221" s="206" t="s">
        <v>146</v>
      </c>
      <c r="E221" s="207" t="s">
        <v>382</v>
      </c>
      <c r="F221" s="208" t="s">
        <v>383</v>
      </c>
      <c r="G221" s="209" t="s">
        <v>188</v>
      </c>
      <c r="H221" s="210">
        <v>11</v>
      </c>
      <c r="I221" s="211"/>
      <c r="J221" s="212">
        <f>ROUND(I221*H221,2)</f>
        <v>0</v>
      </c>
      <c r="K221" s="208" t="s">
        <v>149</v>
      </c>
      <c r="L221" s="213"/>
      <c r="M221" s="214" t="s">
        <v>22</v>
      </c>
      <c r="N221" s="215" t="s">
        <v>47</v>
      </c>
      <c r="O221" s="36"/>
      <c r="P221" s="203">
        <f>O221*H221</f>
        <v>0</v>
      </c>
      <c r="Q221" s="203">
        <v>0</v>
      </c>
      <c r="R221" s="203">
        <f>Q221*H221</f>
        <v>0</v>
      </c>
      <c r="S221" s="203">
        <v>0</v>
      </c>
      <c r="T221" s="204">
        <f>S221*H221</f>
        <v>0</v>
      </c>
      <c r="AR221" s="18" t="s">
        <v>150</v>
      </c>
      <c r="AT221" s="18" t="s">
        <v>146</v>
      </c>
      <c r="AU221" s="18" t="s">
        <v>82</v>
      </c>
      <c r="AY221" s="18" t="s">
        <v>128</v>
      </c>
      <c r="BE221" s="205">
        <f>IF(N221="základní",J221,0)</f>
        <v>0</v>
      </c>
      <c r="BF221" s="205">
        <f>IF(N221="snížená",J221,0)</f>
        <v>0</v>
      </c>
      <c r="BG221" s="205">
        <f>IF(N221="zákl. přenesená",J221,0)</f>
        <v>0</v>
      </c>
      <c r="BH221" s="205">
        <f>IF(N221="sníž. přenesená",J221,0)</f>
        <v>0</v>
      </c>
      <c r="BI221" s="205">
        <f>IF(N221="nulová",J221,0)</f>
        <v>0</v>
      </c>
      <c r="BJ221" s="18" t="s">
        <v>23</v>
      </c>
      <c r="BK221" s="205">
        <f>ROUND(I221*H221,2)</f>
        <v>0</v>
      </c>
      <c r="BL221" s="18" t="s">
        <v>137</v>
      </c>
      <c r="BM221" s="18" t="s">
        <v>384</v>
      </c>
    </row>
    <row r="222" spans="2:65" s="12" customFormat="1" ht="13.5" x14ac:dyDescent="0.3">
      <c r="B222" s="218"/>
      <c r="C222" s="219"/>
      <c r="D222" s="216" t="s">
        <v>154</v>
      </c>
      <c r="E222" s="220" t="s">
        <v>22</v>
      </c>
      <c r="F222" s="221" t="s">
        <v>385</v>
      </c>
      <c r="G222" s="219"/>
      <c r="H222" s="222">
        <v>11</v>
      </c>
      <c r="I222" s="223"/>
      <c r="J222" s="219"/>
      <c r="K222" s="219"/>
      <c r="L222" s="224"/>
      <c r="M222" s="225"/>
      <c r="N222" s="226"/>
      <c r="O222" s="226"/>
      <c r="P222" s="226"/>
      <c r="Q222" s="226"/>
      <c r="R222" s="226"/>
      <c r="S222" s="226"/>
      <c r="T222" s="227"/>
      <c r="AT222" s="228" t="s">
        <v>154</v>
      </c>
      <c r="AU222" s="228" t="s">
        <v>82</v>
      </c>
      <c r="AV222" s="12" t="s">
        <v>82</v>
      </c>
      <c r="AW222" s="12" t="s">
        <v>40</v>
      </c>
      <c r="AX222" s="12" t="s">
        <v>76</v>
      </c>
      <c r="AY222" s="228" t="s">
        <v>128</v>
      </c>
    </row>
    <row r="223" spans="2:65" s="14" customFormat="1" ht="13.5" x14ac:dyDescent="0.3">
      <c r="B223" s="241"/>
      <c r="C223" s="242"/>
      <c r="D223" s="216" t="s">
        <v>154</v>
      </c>
      <c r="E223" s="243" t="s">
        <v>22</v>
      </c>
      <c r="F223" s="244" t="s">
        <v>200</v>
      </c>
      <c r="G223" s="242"/>
      <c r="H223" s="245">
        <v>11</v>
      </c>
      <c r="I223" s="246"/>
      <c r="J223" s="242"/>
      <c r="K223" s="242"/>
      <c r="L223" s="247"/>
      <c r="M223" s="248"/>
      <c r="N223" s="249"/>
      <c r="O223" s="249"/>
      <c r="P223" s="249"/>
      <c r="Q223" s="249"/>
      <c r="R223" s="249"/>
      <c r="S223" s="249"/>
      <c r="T223" s="250"/>
      <c r="AT223" s="251" t="s">
        <v>154</v>
      </c>
      <c r="AU223" s="251" t="s">
        <v>82</v>
      </c>
      <c r="AV223" s="14" t="s">
        <v>145</v>
      </c>
      <c r="AW223" s="14" t="s">
        <v>40</v>
      </c>
      <c r="AX223" s="14" t="s">
        <v>23</v>
      </c>
      <c r="AY223" s="251" t="s">
        <v>128</v>
      </c>
    </row>
    <row r="224" spans="2:65" s="13" customFormat="1" ht="13.5" x14ac:dyDescent="0.3">
      <c r="B224" s="229"/>
      <c r="C224" s="230"/>
      <c r="D224" s="231" t="s">
        <v>154</v>
      </c>
      <c r="E224" s="232" t="s">
        <v>22</v>
      </c>
      <c r="F224" s="233" t="s">
        <v>375</v>
      </c>
      <c r="G224" s="230"/>
      <c r="H224" s="234" t="s">
        <v>22</v>
      </c>
      <c r="I224" s="235"/>
      <c r="J224" s="230"/>
      <c r="K224" s="230"/>
      <c r="L224" s="236"/>
      <c r="M224" s="237"/>
      <c r="N224" s="238"/>
      <c r="O224" s="238"/>
      <c r="P224" s="238"/>
      <c r="Q224" s="238"/>
      <c r="R224" s="238"/>
      <c r="S224" s="238"/>
      <c r="T224" s="239"/>
      <c r="AT224" s="240" t="s">
        <v>154</v>
      </c>
      <c r="AU224" s="240" t="s">
        <v>82</v>
      </c>
      <c r="AV224" s="13" t="s">
        <v>23</v>
      </c>
      <c r="AW224" s="13" t="s">
        <v>40</v>
      </c>
      <c r="AX224" s="13" t="s">
        <v>76</v>
      </c>
      <c r="AY224" s="240" t="s">
        <v>128</v>
      </c>
    </row>
    <row r="225" spans="2:65" s="1" customFormat="1" ht="22.5" customHeight="1" x14ac:dyDescent="0.3">
      <c r="B225" s="35"/>
      <c r="C225" s="206" t="s">
        <v>386</v>
      </c>
      <c r="D225" s="206" t="s">
        <v>146</v>
      </c>
      <c r="E225" s="207" t="s">
        <v>387</v>
      </c>
      <c r="F225" s="208" t="s">
        <v>388</v>
      </c>
      <c r="G225" s="209" t="s">
        <v>188</v>
      </c>
      <c r="H225" s="210">
        <v>1</v>
      </c>
      <c r="I225" s="211"/>
      <c r="J225" s="212">
        <f>ROUND(I225*H225,2)</f>
        <v>0</v>
      </c>
      <c r="K225" s="208" t="s">
        <v>149</v>
      </c>
      <c r="L225" s="213"/>
      <c r="M225" s="214" t="s">
        <v>22</v>
      </c>
      <c r="N225" s="215" t="s">
        <v>47</v>
      </c>
      <c r="O225" s="36"/>
      <c r="P225" s="203">
        <f>O225*H225</f>
        <v>0</v>
      </c>
      <c r="Q225" s="203">
        <v>0</v>
      </c>
      <c r="R225" s="203">
        <f>Q225*H225</f>
        <v>0</v>
      </c>
      <c r="S225" s="203">
        <v>0</v>
      </c>
      <c r="T225" s="204">
        <f>S225*H225</f>
        <v>0</v>
      </c>
      <c r="AR225" s="18" t="s">
        <v>150</v>
      </c>
      <c r="AT225" s="18" t="s">
        <v>146</v>
      </c>
      <c r="AU225" s="18" t="s">
        <v>82</v>
      </c>
      <c r="AY225" s="18" t="s">
        <v>128</v>
      </c>
      <c r="BE225" s="205">
        <f>IF(N225="základní",J225,0)</f>
        <v>0</v>
      </c>
      <c r="BF225" s="205">
        <f>IF(N225="snížená",J225,0)</f>
        <v>0</v>
      </c>
      <c r="BG225" s="205">
        <f>IF(N225="zákl. přenesená",J225,0)</f>
        <v>0</v>
      </c>
      <c r="BH225" s="205">
        <f>IF(N225="sníž. přenesená",J225,0)</f>
        <v>0</v>
      </c>
      <c r="BI225" s="205">
        <f>IF(N225="nulová",J225,0)</f>
        <v>0</v>
      </c>
      <c r="BJ225" s="18" t="s">
        <v>23</v>
      </c>
      <c r="BK225" s="205">
        <f>ROUND(I225*H225,2)</f>
        <v>0</v>
      </c>
      <c r="BL225" s="18" t="s">
        <v>137</v>
      </c>
      <c r="BM225" s="18" t="s">
        <v>389</v>
      </c>
    </row>
    <row r="226" spans="2:65" s="1" customFormat="1" ht="22.5" customHeight="1" x14ac:dyDescent="0.3">
      <c r="B226" s="35"/>
      <c r="C226" s="206" t="s">
        <v>210</v>
      </c>
      <c r="D226" s="206" t="s">
        <v>146</v>
      </c>
      <c r="E226" s="207" t="s">
        <v>390</v>
      </c>
      <c r="F226" s="208" t="s">
        <v>391</v>
      </c>
      <c r="G226" s="209" t="s">
        <v>188</v>
      </c>
      <c r="H226" s="210">
        <v>0</v>
      </c>
      <c r="I226" s="211"/>
      <c r="J226" s="212">
        <f>ROUND(I226*H226,2)</f>
        <v>0</v>
      </c>
      <c r="K226" s="208" t="s">
        <v>149</v>
      </c>
      <c r="L226" s="213"/>
      <c r="M226" s="214" t="s">
        <v>22</v>
      </c>
      <c r="N226" s="215" t="s">
        <v>47</v>
      </c>
      <c r="O226" s="36"/>
      <c r="P226" s="203">
        <f>O226*H226</f>
        <v>0</v>
      </c>
      <c r="Q226" s="203">
        <v>0</v>
      </c>
      <c r="R226" s="203">
        <f>Q226*H226</f>
        <v>0</v>
      </c>
      <c r="S226" s="203">
        <v>0</v>
      </c>
      <c r="T226" s="204">
        <f>S226*H226</f>
        <v>0</v>
      </c>
      <c r="AR226" s="18" t="s">
        <v>150</v>
      </c>
      <c r="AT226" s="18" t="s">
        <v>146</v>
      </c>
      <c r="AU226" s="18" t="s">
        <v>82</v>
      </c>
      <c r="AY226" s="18" t="s">
        <v>128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8" t="s">
        <v>23</v>
      </c>
      <c r="BK226" s="205">
        <f>ROUND(I226*H226,2)</f>
        <v>0</v>
      </c>
      <c r="BL226" s="18" t="s">
        <v>137</v>
      </c>
      <c r="BM226" s="18" t="s">
        <v>392</v>
      </c>
    </row>
    <row r="227" spans="2:65" s="1" customFormat="1" ht="31.5" customHeight="1" x14ac:dyDescent="0.3">
      <c r="B227" s="35"/>
      <c r="C227" s="194" t="s">
        <v>393</v>
      </c>
      <c r="D227" s="194" t="s">
        <v>132</v>
      </c>
      <c r="E227" s="195" t="s">
        <v>394</v>
      </c>
      <c r="F227" s="196" t="s">
        <v>395</v>
      </c>
      <c r="G227" s="197" t="s">
        <v>135</v>
      </c>
      <c r="H227" s="198">
        <v>9</v>
      </c>
      <c r="I227" s="199"/>
      <c r="J227" s="200">
        <f>ROUND(I227*H227,2)</f>
        <v>0</v>
      </c>
      <c r="K227" s="196" t="s">
        <v>136</v>
      </c>
      <c r="L227" s="55"/>
      <c r="M227" s="201" t="s">
        <v>22</v>
      </c>
      <c r="N227" s="202" t="s">
        <v>47</v>
      </c>
      <c r="O227" s="36"/>
      <c r="P227" s="203">
        <f>O227*H227</f>
        <v>0</v>
      </c>
      <c r="Q227" s="203">
        <v>0</v>
      </c>
      <c r="R227" s="203">
        <f>Q227*H227</f>
        <v>0</v>
      </c>
      <c r="S227" s="203">
        <v>0</v>
      </c>
      <c r="T227" s="204">
        <f>S227*H227</f>
        <v>0</v>
      </c>
      <c r="AR227" s="18" t="s">
        <v>137</v>
      </c>
      <c r="AT227" s="18" t="s">
        <v>132</v>
      </c>
      <c r="AU227" s="18" t="s">
        <v>82</v>
      </c>
      <c r="AY227" s="18" t="s">
        <v>128</v>
      </c>
      <c r="BE227" s="205">
        <f>IF(N227="základní",J227,0)</f>
        <v>0</v>
      </c>
      <c r="BF227" s="205">
        <f>IF(N227="snížená",J227,0)</f>
        <v>0</v>
      </c>
      <c r="BG227" s="205">
        <f>IF(N227="zákl. přenesená",J227,0)</f>
        <v>0</v>
      </c>
      <c r="BH227" s="205">
        <f>IF(N227="sníž. přenesená",J227,0)</f>
        <v>0</v>
      </c>
      <c r="BI227" s="205">
        <f>IF(N227="nulová",J227,0)</f>
        <v>0</v>
      </c>
      <c r="BJ227" s="18" t="s">
        <v>23</v>
      </c>
      <c r="BK227" s="205">
        <f>ROUND(I227*H227,2)</f>
        <v>0</v>
      </c>
      <c r="BL227" s="18" t="s">
        <v>137</v>
      </c>
      <c r="BM227" s="18" t="s">
        <v>396</v>
      </c>
    </row>
    <row r="228" spans="2:65" s="1" customFormat="1" ht="31.5" customHeight="1" x14ac:dyDescent="0.3">
      <c r="B228" s="35"/>
      <c r="C228" s="206" t="s">
        <v>397</v>
      </c>
      <c r="D228" s="206" t="s">
        <v>146</v>
      </c>
      <c r="E228" s="207" t="s">
        <v>398</v>
      </c>
      <c r="F228" s="208" t="s">
        <v>399</v>
      </c>
      <c r="G228" s="209" t="s">
        <v>188</v>
      </c>
      <c r="H228" s="210">
        <v>6</v>
      </c>
      <c r="I228" s="211"/>
      <c r="J228" s="212">
        <f>ROUND(I228*H228,2)</f>
        <v>0</v>
      </c>
      <c r="K228" s="208" t="s">
        <v>149</v>
      </c>
      <c r="L228" s="213"/>
      <c r="M228" s="214" t="s">
        <v>22</v>
      </c>
      <c r="N228" s="215" t="s">
        <v>47</v>
      </c>
      <c r="O228" s="36"/>
      <c r="P228" s="203">
        <f>O228*H228</f>
        <v>0</v>
      </c>
      <c r="Q228" s="203">
        <v>0</v>
      </c>
      <c r="R228" s="203">
        <f>Q228*H228</f>
        <v>0</v>
      </c>
      <c r="S228" s="203">
        <v>0</v>
      </c>
      <c r="T228" s="204">
        <f>S228*H228</f>
        <v>0</v>
      </c>
      <c r="AR228" s="18" t="s">
        <v>150</v>
      </c>
      <c r="AT228" s="18" t="s">
        <v>146</v>
      </c>
      <c r="AU228" s="18" t="s">
        <v>82</v>
      </c>
      <c r="AY228" s="18" t="s">
        <v>128</v>
      </c>
      <c r="BE228" s="205">
        <f>IF(N228="základní",J228,0)</f>
        <v>0</v>
      </c>
      <c r="BF228" s="205">
        <f>IF(N228="snížená",J228,0)</f>
        <v>0</v>
      </c>
      <c r="BG228" s="205">
        <f>IF(N228="zákl. přenesená",J228,0)</f>
        <v>0</v>
      </c>
      <c r="BH228" s="205">
        <f>IF(N228="sníž. přenesená",J228,0)</f>
        <v>0</v>
      </c>
      <c r="BI228" s="205">
        <f>IF(N228="nulová",J228,0)</f>
        <v>0</v>
      </c>
      <c r="BJ228" s="18" t="s">
        <v>23</v>
      </c>
      <c r="BK228" s="205">
        <f>ROUND(I228*H228,2)</f>
        <v>0</v>
      </c>
      <c r="BL228" s="18" t="s">
        <v>137</v>
      </c>
      <c r="BM228" s="18" t="s">
        <v>400</v>
      </c>
    </row>
    <row r="229" spans="2:65" s="12" customFormat="1" ht="13.5" x14ac:dyDescent="0.3">
      <c r="B229" s="218"/>
      <c r="C229" s="219"/>
      <c r="D229" s="216" t="s">
        <v>154</v>
      </c>
      <c r="E229" s="220" t="s">
        <v>22</v>
      </c>
      <c r="F229" s="221" t="s">
        <v>374</v>
      </c>
      <c r="G229" s="219"/>
      <c r="H229" s="222">
        <v>6</v>
      </c>
      <c r="I229" s="223"/>
      <c r="J229" s="219"/>
      <c r="K229" s="219"/>
      <c r="L229" s="224"/>
      <c r="M229" s="225"/>
      <c r="N229" s="226"/>
      <c r="O229" s="226"/>
      <c r="P229" s="226"/>
      <c r="Q229" s="226"/>
      <c r="R229" s="226"/>
      <c r="S229" s="226"/>
      <c r="T229" s="227"/>
      <c r="AT229" s="228" t="s">
        <v>154</v>
      </c>
      <c r="AU229" s="228" t="s">
        <v>82</v>
      </c>
      <c r="AV229" s="12" t="s">
        <v>82</v>
      </c>
      <c r="AW229" s="12" t="s">
        <v>40</v>
      </c>
      <c r="AX229" s="12" t="s">
        <v>76</v>
      </c>
      <c r="AY229" s="228" t="s">
        <v>128</v>
      </c>
    </row>
    <row r="230" spans="2:65" s="14" customFormat="1" ht="13.5" x14ac:dyDescent="0.3">
      <c r="B230" s="241"/>
      <c r="C230" s="242"/>
      <c r="D230" s="216" t="s">
        <v>154</v>
      </c>
      <c r="E230" s="243" t="s">
        <v>22</v>
      </c>
      <c r="F230" s="244" t="s">
        <v>200</v>
      </c>
      <c r="G230" s="242"/>
      <c r="H230" s="245">
        <v>6</v>
      </c>
      <c r="I230" s="246"/>
      <c r="J230" s="242"/>
      <c r="K230" s="242"/>
      <c r="L230" s="247"/>
      <c r="M230" s="248"/>
      <c r="N230" s="249"/>
      <c r="O230" s="249"/>
      <c r="P230" s="249"/>
      <c r="Q230" s="249"/>
      <c r="R230" s="249"/>
      <c r="S230" s="249"/>
      <c r="T230" s="250"/>
      <c r="AT230" s="251" t="s">
        <v>154</v>
      </c>
      <c r="AU230" s="251" t="s">
        <v>82</v>
      </c>
      <c r="AV230" s="14" t="s">
        <v>145</v>
      </c>
      <c r="AW230" s="14" t="s">
        <v>40</v>
      </c>
      <c r="AX230" s="14" t="s">
        <v>23</v>
      </c>
      <c r="AY230" s="251" t="s">
        <v>128</v>
      </c>
    </row>
    <row r="231" spans="2:65" s="13" customFormat="1" ht="13.5" x14ac:dyDescent="0.3">
      <c r="B231" s="229"/>
      <c r="C231" s="230"/>
      <c r="D231" s="231" t="s">
        <v>154</v>
      </c>
      <c r="E231" s="232" t="s">
        <v>22</v>
      </c>
      <c r="F231" s="233" t="s">
        <v>263</v>
      </c>
      <c r="G231" s="230"/>
      <c r="H231" s="234" t="s">
        <v>22</v>
      </c>
      <c r="I231" s="235"/>
      <c r="J231" s="230"/>
      <c r="K231" s="230"/>
      <c r="L231" s="236"/>
      <c r="M231" s="237"/>
      <c r="N231" s="238"/>
      <c r="O231" s="238"/>
      <c r="P231" s="238"/>
      <c r="Q231" s="238"/>
      <c r="R231" s="238"/>
      <c r="S231" s="238"/>
      <c r="T231" s="239"/>
      <c r="AT231" s="240" t="s">
        <v>154</v>
      </c>
      <c r="AU231" s="240" t="s">
        <v>82</v>
      </c>
      <c r="AV231" s="13" t="s">
        <v>23</v>
      </c>
      <c r="AW231" s="13" t="s">
        <v>40</v>
      </c>
      <c r="AX231" s="13" t="s">
        <v>76</v>
      </c>
      <c r="AY231" s="240" t="s">
        <v>128</v>
      </c>
    </row>
    <row r="232" spans="2:65" s="1" customFormat="1" ht="31.5" customHeight="1" x14ac:dyDescent="0.3">
      <c r="B232" s="35"/>
      <c r="C232" s="206" t="s">
        <v>401</v>
      </c>
      <c r="D232" s="206" t="s">
        <v>146</v>
      </c>
      <c r="E232" s="207" t="s">
        <v>402</v>
      </c>
      <c r="F232" s="208" t="s">
        <v>403</v>
      </c>
      <c r="G232" s="209" t="s">
        <v>135</v>
      </c>
      <c r="H232" s="210">
        <v>3</v>
      </c>
      <c r="I232" s="211"/>
      <c r="J232" s="212">
        <f>ROUND(I232*H232,2)</f>
        <v>0</v>
      </c>
      <c r="K232" s="208" t="s">
        <v>149</v>
      </c>
      <c r="L232" s="213"/>
      <c r="M232" s="214" t="s">
        <v>22</v>
      </c>
      <c r="N232" s="215" t="s">
        <v>47</v>
      </c>
      <c r="O232" s="36"/>
      <c r="P232" s="203">
        <f>O232*H232</f>
        <v>0</v>
      </c>
      <c r="Q232" s="203">
        <v>6.0000000000000002E-5</v>
      </c>
      <c r="R232" s="203">
        <f>Q232*H232</f>
        <v>1.8000000000000001E-4</v>
      </c>
      <c r="S232" s="203">
        <v>0</v>
      </c>
      <c r="T232" s="204">
        <f>S232*H232</f>
        <v>0</v>
      </c>
      <c r="AR232" s="18" t="s">
        <v>150</v>
      </c>
      <c r="AT232" s="18" t="s">
        <v>146</v>
      </c>
      <c r="AU232" s="18" t="s">
        <v>82</v>
      </c>
      <c r="AY232" s="18" t="s">
        <v>128</v>
      </c>
      <c r="BE232" s="205">
        <f>IF(N232="základní",J232,0)</f>
        <v>0</v>
      </c>
      <c r="BF232" s="205">
        <f>IF(N232="snížená",J232,0)</f>
        <v>0</v>
      </c>
      <c r="BG232" s="205">
        <f>IF(N232="zákl. přenesená",J232,0)</f>
        <v>0</v>
      </c>
      <c r="BH232" s="205">
        <f>IF(N232="sníž. přenesená",J232,0)</f>
        <v>0</v>
      </c>
      <c r="BI232" s="205">
        <f>IF(N232="nulová",J232,0)</f>
        <v>0</v>
      </c>
      <c r="BJ232" s="18" t="s">
        <v>23</v>
      </c>
      <c r="BK232" s="205">
        <f>ROUND(I232*H232,2)</f>
        <v>0</v>
      </c>
      <c r="BL232" s="18" t="s">
        <v>137</v>
      </c>
      <c r="BM232" s="18" t="s">
        <v>404</v>
      </c>
    </row>
    <row r="233" spans="2:65" s="12" customFormat="1" ht="13.5" x14ac:dyDescent="0.3">
      <c r="B233" s="218"/>
      <c r="C233" s="219"/>
      <c r="D233" s="216" t="s">
        <v>154</v>
      </c>
      <c r="E233" s="220" t="s">
        <v>22</v>
      </c>
      <c r="F233" s="221" t="s">
        <v>141</v>
      </c>
      <c r="G233" s="219"/>
      <c r="H233" s="222">
        <v>3</v>
      </c>
      <c r="I233" s="223"/>
      <c r="J233" s="219"/>
      <c r="K233" s="219"/>
      <c r="L233" s="224"/>
      <c r="M233" s="225"/>
      <c r="N233" s="226"/>
      <c r="O233" s="226"/>
      <c r="P233" s="226"/>
      <c r="Q233" s="226"/>
      <c r="R233" s="226"/>
      <c r="S233" s="226"/>
      <c r="T233" s="227"/>
      <c r="AT233" s="228" t="s">
        <v>154</v>
      </c>
      <c r="AU233" s="228" t="s">
        <v>82</v>
      </c>
      <c r="AV233" s="12" t="s">
        <v>82</v>
      </c>
      <c r="AW233" s="12" t="s">
        <v>40</v>
      </c>
      <c r="AX233" s="12" t="s">
        <v>76</v>
      </c>
      <c r="AY233" s="228" t="s">
        <v>128</v>
      </c>
    </row>
    <row r="234" spans="2:65" s="14" customFormat="1" ht="13.5" x14ac:dyDescent="0.3">
      <c r="B234" s="241"/>
      <c r="C234" s="242"/>
      <c r="D234" s="216" t="s">
        <v>154</v>
      </c>
      <c r="E234" s="243" t="s">
        <v>22</v>
      </c>
      <c r="F234" s="244" t="s">
        <v>200</v>
      </c>
      <c r="G234" s="242"/>
      <c r="H234" s="245">
        <v>3</v>
      </c>
      <c r="I234" s="246"/>
      <c r="J234" s="242"/>
      <c r="K234" s="242"/>
      <c r="L234" s="247"/>
      <c r="M234" s="248"/>
      <c r="N234" s="249"/>
      <c r="O234" s="249"/>
      <c r="P234" s="249"/>
      <c r="Q234" s="249"/>
      <c r="R234" s="249"/>
      <c r="S234" s="249"/>
      <c r="T234" s="250"/>
      <c r="AT234" s="251" t="s">
        <v>154</v>
      </c>
      <c r="AU234" s="251" t="s">
        <v>82</v>
      </c>
      <c r="AV234" s="14" t="s">
        <v>145</v>
      </c>
      <c r="AW234" s="14" t="s">
        <v>40</v>
      </c>
      <c r="AX234" s="14" t="s">
        <v>23</v>
      </c>
      <c r="AY234" s="251" t="s">
        <v>128</v>
      </c>
    </row>
    <row r="235" spans="2:65" s="13" customFormat="1" ht="13.5" x14ac:dyDescent="0.3">
      <c r="B235" s="229"/>
      <c r="C235" s="230"/>
      <c r="D235" s="216" t="s">
        <v>154</v>
      </c>
      <c r="E235" s="252" t="s">
        <v>22</v>
      </c>
      <c r="F235" s="253" t="s">
        <v>278</v>
      </c>
      <c r="G235" s="230"/>
      <c r="H235" s="254" t="s">
        <v>22</v>
      </c>
      <c r="I235" s="235"/>
      <c r="J235" s="230"/>
      <c r="K235" s="230"/>
      <c r="L235" s="236"/>
      <c r="M235" s="237"/>
      <c r="N235" s="238"/>
      <c r="O235" s="238"/>
      <c r="P235" s="238"/>
      <c r="Q235" s="238"/>
      <c r="R235" s="238"/>
      <c r="S235" s="238"/>
      <c r="T235" s="239"/>
      <c r="AT235" s="240" t="s">
        <v>154</v>
      </c>
      <c r="AU235" s="240" t="s">
        <v>82</v>
      </c>
      <c r="AV235" s="13" t="s">
        <v>23</v>
      </c>
      <c r="AW235" s="13" t="s">
        <v>40</v>
      </c>
      <c r="AX235" s="13" t="s">
        <v>76</v>
      </c>
      <c r="AY235" s="240" t="s">
        <v>128</v>
      </c>
    </row>
    <row r="236" spans="2:65" s="11" customFormat="1" ht="29.85" customHeight="1" x14ac:dyDescent="0.3">
      <c r="B236" s="177"/>
      <c r="C236" s="178"/>
      <c r="D236" s="191" t="s">
        <v>75</v>
      </c>
      <c r="E236" s="192" t="s">
        <v>405</v>
      </c>
      <c r="F236" s="192" t="s">
        <v>406</v>
      </c>
      <c r="G236" s="178"/>
      <c r="H236" s="178"/>
      <c r="I236" s="181"/>
      <c r="J236" s="193">
        <f>BK236</f>
        <v>0</v>
      </c>
      <c r="K236" s="178"/>
      <c r="L236" s="183"/>
      <c r="M236" s="184"/>
      <c r="N236" s="185"/>
      <c r="O236" s="185"/>
      <c r="P236" s="186">
        <f>SUM(P237:P268)</f>
        <v>0</v>
      </c>
      <c r="Q236" s="185"/>
      <c r="R236" s="186">
        <f>SUM(R237:R268)</f>
        <v>0</v>
      </c>
      <c r="S236" s="185"/>
      <c r="T236" s="187">
        <f>SUM(T237:T268)</f>
        <v>0</v>
      </c>
      <c r="AR236" s="188" t="s">
        <v>82</v>
      </c>
      <c r="AT236" s="189" t="s">
        <v>75</v>
      </c>
      <c r="AU236" s="189" t="s">
        <v>23</v>
      </c>
      <c r="AY236" s="188" t="s">
        <v>128</v>
      </c>
      <c r="BK236" s="190">
        <f>SUM(BK237:BK268)</f>
        <v>0</v>
      </c>
    </row>
    <row r="237" spans="2:65" s="1" customFormat="1" ht="31.5" customHeight="1" x14ac:dyDescent="0.3">
      <c r="B237" s="35"/>
      <c r="C237" s="194" t="s">
        <v>407</v>
      </c>
      <c r="D237" s="194" t="s">
        <v>132</v>
      </c>
      <c r="E237" s="195" t="s">
        <v>408</v>
      </c>
      <c r="F237" s="196" t="s">
        <v>409</v>
      </c>
      <c r="G237" s="197" t="s">
        <v>135</v>
      </c>
      <c r="H237" s="198">
        <v>30</v>
      </c>
      <c r="I237" s="199"/>
      <c r="J237" s="200">
        <f>ROUND(I237*H237,2)</f>
        <v>0</v>
      </c>
      <c r="K237" s="196" t="s">
        <v>136</v>
      </c>
      <c r="L237" s="55"/>
      <c r="M237" s="201" t="s">
        <v>22</v>
      </c>
      <c r="N237" s="202" t="s">
        <v>47</v>
      </c>
      <c r="O237" s="36"/>
      <c r="P237" s="203">
        <f>O237*H237</f>
        <v>0</v>
      </c>
      <c r="Q237" s="203">
        <v>0</v>
      </c>
      <c r="R237" s="203">
        <f>Q237*H237</f>
        <v>0</v>
      </c>
      <c r="S237" s="203">
        <v>0</v>
      </c>
      <c r="T237" s="204">
        <f>S237*H237</f>
        <v>0</v>
      </c>
      <c r="AR237" s="18" t="s">
        <v>137</v>
      </c>
      <c r="AT237" s="18" t="s">
        <v>132</v>
      </c>
      <c r="AU237" s="18" t="s">
        <v>82</v>
      </c>
      <c r="AY237" s="18" t="s">
        <v>128</v>
      </c>
      <c r="BE237" s="205">
        <f>IF(N237="základní",J237,0)</f>
        <v>0</v>
      </c>
      <c r="BF237" s="205">
        <f>IF(N237="snížená",J237,0)</f>
        <v>0</v>
      </c>
      <c r="BG237" s="205">
        <f>IF(N237="zákl. přenesená",J237,0)</f>
        <v>0</v>
      </c>
      <c r="BH237" s="205">
        <f>IF(N237="sníž. přenesená",J237,0)</f>
        <v>0</v>
      </c>
      <c r="BI237" s="205">
        <f>IF(N237="nulová",J237,0)</f>
        <v>0</v>
      </c>
      <c r="BJ237" s="18" t="s">
        <v>23</v>
      </c>
      <c r="BK237" s="205">
        <f>ROUND(I237*H237,2)</f>
        <v>0</v>
      </c>
      <c r="BL237" s="18" t="s">
        <v>137</v>
      </c>
      <c r="BM237" s="18" t="s">
        <v>410</v>
      </c>
    </row>
    <row r="238" spans="2:65" s="1" customFormat="1" ht="31.5" customHeight="1" x14ac:dyDescent="0.3">
      <c r="B238" s="35"/>
      <c r="C238" s="206" t="s">
        <v>411</v>
      </c>
      <c r="D238" s="206" t="s">
        <v>146</v>
      </c>
      <c r="E238" s="207" t="s">
        <v>412</v>
      </c>
      <c r="F238" s="208" t="s">
        <v>413</v>
      </c>
      <c r="G238" s="209" t="s">
        <v>188</v>
      </c>
      <c r="H238" s="210">
        <v>18</v>
      </c>
      <c r="I238" s="211"/>
      <c r="J238" s="212">
        <f>ROUND(I238*H238,2)</f>
        <v>0</v>
      </c>
      <c r="K238" s="208" t="s">
        <v>149</v>
      </c>
      <c r="L238" s="213"/>
      <c r="M238" s="214" t="s">
        <v>22</v>
      </c>
      <c r="N238" s="215" t="s">
        <v>47</v>
      </c>
      <c r="O238" s="36"/>
      <c r="P238" s="203">
        <f>O238*H238</f>
        <v>0</v>
      </c>
      <c r="Q238" s="203">
        <v>0</v>
      </c>
      <c r="R238" s="203">
        <f>Q238*H238</f>
        <v>0</v>
      </c>
      <c r="S238" s="203">
        <v>0</v>
      </c>
      <c r="T238" s="204">
        <f>S238*H238</f>
        <v>0</v>
      </c>
      <c r="AR238" s="18" t="s">
        <v>150</v>
      </c>
      <c r="AT238" s="18" t="s">
        <v>146</v>
      </c>
      <c r="AU238" s="18" t="s">
        <v>82</v>
      </c>
      <c r="AY238" s="18" t="s">
        <v>128</v>
      </c>
      <c r="BE238" s="205">
        <f>IF(N238="základní",J238,0)</f>
        <v>0</v>
      </c>
      <c r="BF238" s="205">
        <f>IF(N238="snížená",J238,0)</f>
        <v>0</v>
      </c>
      <c r="BG238" s="205">
        <f>IF(N238="zákl. přenesená",J238,0)</f>
        <v>0</v>
      </c>
      <c r="BH238" s="205">
        <f>IF(N238="sníž. přenesená",J238,0)</f>
        <v>0</v>
      </c>
      <c r="BI238" s="205">
        <f>IF(N238="nulová",J238,0)</f>
        <v>0</v>
      </c>
      <c r="BJ238" s="18" t="s">
        <v>23</v>
      </c>
      <c r="BK238" s="205">
        <f>ROUND(I238*H238,2)</f>
        <v>0</v>
      </c>
      <c r="BL238" s="18" t="s">
        <v>137</v>
      </c>
      <c r="BM238" s="18" t="s">
        <v>414</v>
      </c>
    </row>
    <row r="239" spans="2:65" s="12" customFormat="1" ht="13.5" x14ac:dyDescent="0.3">
      <c r="B239" s="218"/>
      <c r="C239" s="219"/>
      <c r="D239" s="216" t="s">
        <v>154</v>
      </c>
      <c r="E239" s="220" t="s">
        <v>22</v>
      </c>
      <c r="F239" s="221" t="s">
        <v>415</v>
      </c>
      <c r="G239" s="219"/>
      <c r="H239" s="222">
        <v>18</v>
      </c>
      <c r="I239" s="223"/>
      <c r="J239" s="219"/>
      <c r="K239" s="219"/>
      <c r="L239" s="224"/>
      <c r="M239" s="225"/>
      <c r="N239" s="226"/>
      <c r="O239" s="226"/>
      <c r="P239" s="226"/>
      <c r="Q239" s="226"/>
      <c r="R239" s="226"/>
      <c r="S239" s="226"/>
      <c r="T239" s="227"/>
      <c r="AT239" s="228" t="s">
        <v>154</v>
      </c>
      <c r="AU239" s="228" t="s">
        <v>82</v>
      </c>
      <c r="AV239" s="12" t="s">
        <v>82</v>
      </c>
      <c r="AW239" s="12" t="s">
        <v>40</v>
      </c>
      <c r="AX239" s="12" t="s">
        <v>76</v>
      </c>
      <c r="AY239" s="228" t="s">
        <v>128</v>
      </c>
    </row>
    <row r="240" spans="2:65" s="14" customFormat="1" ht="13.5" x14ac:dyDescent="0.3">
      <c r="B240" s="241"/>
      <c r="C240" s="242"/>
      <c r="D240" s="216" t="s">
        <v>154</v>
      </c>
      <c r="E240" s="243" t="s">
        <v>22</v>
      </c>
      <c r="F240" s="244" t="s">
        <v>200</v>
      </c>
      <c r="G240" s="242"/>
      <c r="H240" s="245">
        <v>18</v>
      </c>
      <c r="I240" s="246"/>
      <c r="J240" s="242"/>
      <c r="K240" s="242"/>
      <c r="L240" s="247"/>
      <c r="M240" s="248"/>
      <c r="N240" s="249"/>
      <c r="O240" s="249"/>
      <c r="P240" s="249"/>
      <c r="Q240" s="249"/>
      <c r="R240" s="249"/>
      <c r="S240" s="249"/>
      <c r="T240" s="250"/>
      <c r="AT240" s="251" t="s">
        <v>154</v>
      </c>
      <c r="AU240" s="251" t="s">
        <v>82</v>
      </c>
      <c r="AV240" s="14" t="s">
        <v>145</v>
      </c>
      <c r="AW240" s="14" t="s">
        <v>40</v>
      </c>
      <c r="AX240" s="14" t="s">
        <v>23</v>
      </c>
      <c r="AY240" s="251" t="s">
        <v>128</v>
      </c>
    </row>
    <row r="241" spans="2:65" s="13" customFormat="1" ht="13.5" x14ac:dyDescent="0.3">
      <c r="B241" s="229"/>
      <c r="C241" s="230"/>
      <c r="D241" s="231" t="s">
        <v>154</v>
      </c>
      <c r="E241" s="232" t="s">
        <v>22</v>
      </c>
      <c r="F241" s="233" t="s">
        <v>416</v>
      </c>
      <c r="G241" s="230"/>
      <c r="H241" s="234" t="s">
        <v>22</v>
      </c>
      <c r="I241" s="235"/>
      <c r="J241" s="230"/>
      <c r="K241" s="230"/>
      <c r="L241" s="236"/>
      <c r="M241" s="237"/>
      <c r="N241" s="238"/>
      <c r="O241" s="238"/>
      <c r="P241" s="238"/>
      <c r="Q241" s="238"/>
      <c r="R241" s="238"/>
      <c r="S241" s="238"/>
      <c r="T241" s="239"/>
      <c r="AT241" s="240" t="s">
        <v>154</v>
      </c>
      <c r="AU241" s="240" t="s">
        <v>82</v>
      </c>
      <c r="AV241" s="13" t="s">
        <v>23</v>
      </c>
      <c r="AW241" s="13" t="s">
        <v>40</v>
      </c>
      <c r="AX241" s="13" t="s">
        <v>76</v>
      </c>
      <c r="AY241" s="240" t="s">
        <v>128</v>
      </c>
    </row>
    <row r="242" spans="2:65" s="1" customFormat="1" ht="31.5" customHeight="1" x14ac:dyDescent="0.3">
      <c r="B242" s="35"/>
      <c r="C242" s="206" t="s">
        <v>417</v>
      </c>
      <c r="D242" s="206" t="s">
        <v>146</v>
      </c>
      <c r="E242" s="207" t="s">
        <v>418</v>
      </c>
      <c r="F242" s="208" t="s">
        <v>419</v>
      </c>
      <c r="G242" s="209" t="s">
        <v>188</v>
      </c>
      <c r="H242" s="210">
        <v>4</v>
      </c>
      <c r="I242" s="211"/>
      <c r="J242" s="212">
        <f>ROUND(I242*H242,2)</f>
        <v>0</v>
      </c>
      <c r="K242" s="208" t="s">
        <v>149</v>
      </c>
      <c r="L242" s="213"/>
      <c r="M242" s="214" t="s">
        <v>22</v>
      </c>
      <c r="N242" s="215" t="s">
        <v>47</v>
      </c>
      <c r="O242" s="36"/>
      <c r="P242" s="203">
        <f>O242*H242</f>
        <v>0</v>
      </c>
      <c r="Q242" s="203">
        <v>0</v>
      </c>
      <c r="R242" s="203">
        <f>Q242*H242</f>
        <v>0</v>
      </c>
      <c r="S242" s="203">
        <v>0</v>
      </c>
      <c r="T242" s="204">
        <f>S242*H242</f>
        <v>0</v>
      </c>
      <c r="AR242" s="18" t="s">
        <v>150</v>
      </c>
      <c r="AT242" s="18" t="s">
        <v>146</v>
      </c>
      <c r="AU242" s="18" t="s">
        <v>82</v>
      </c>
      <c r="AY242" s="18" t="s">
        <v>128</v>
      </c>
      <c r="BE242" s="205">
        <f>IF(N242="základní",J242,0)</f>
        <v>0</v>
      </c>
      <c r="BF242" s="205">
        <f>IF(N242="snížená",J242,0)</f>
        <v>0</v>
      </c>
      <c r="BG242" s="205">
        <f>IF(N242="zákl. přenesená",J242,0)</f>
        <v>0</v>
      </c>
      <c r="BH242" s="205">
        <f>IF(N242="sníž. přenesená",J242,0)</f>
        <v>0</v>
      </c>
      <c r="BI242" s="205">
        <f>IF(N242="nulová",J242,0)</f>
        <v>0</v>
      </c>
      <c r="BJ242" s="18" t="s">
        <v>23</v>
      </c>
      <c r="BK242" s="205">
        <f>ROUND(I242*H242,2)</f>
        <v>0</v>
      </c>
      <c r="BL242" s="18" t="s">
        <v>137</v>
      </c>
      <c r="BM242" s="18" t="s">
        <v>420</v>
      </c>
    </row>
    <row r="243" spans="2:65" s="12" customFormat="1" ht="13.5" x14ac:dyDescent="0.3">
      <c r="B243" s="218"/>
      <c r="C243" s="219"/>
      <c r="D243" s="216" t="s">
        <v>154</v>
      </c>
      <c r="E243" s="220" t="s">
        <v>22</v>
      </c>
      <c r="F243" s="221" t="s">
        <v>145</v>
      </c>
      <c r="G243" s="219"/>
      <c r="H243" s="222">
        <v>4</v>
      </c>
      <c r="I243" s="223"/>
      <c r="J243" s="219"/>
      <c r="K243" s="219"/>
      <c r="L243" s="224"/>
      <c r="M243" s="225"/>
      <c r="N243" s="226"/>
      <c r="O243" s="226"/>
      <c r="P243" s="226"/>
      <c r="Q243" s="226"/>
      <c r="R243" s="226"/>
      <c r="S243" s="226"/>
      <c r="T243" s="227"/>
      <c r="AT243" s="228" t="s">
        <v>154</v>
      </c>
      <c r="AU243" s="228" t="s">
        <v>82</v>
      </c>
      <c r="AV243" s="12" t="s">
        <v>82</v>
      </c>
      <c r="AW243" s="12" t="s">
        <v>40</v>
      </c>
      <c r="AX243" s="12" t="s">
        <v>76</v>
      </c>
      <c r="AY243" s="228" t="s">
        <v>128</v>
      </c>
    </row>
    <row r="244" spans="2:65" s="14" customFormat="1" ht="13.5" x14ac:dyDescent="0.3">
      <c r="B244" s="241"/>
      <c r="C244" s="242"/>
      <c r="D244" s="216" t="s">
        <v>154</v>
      </c>
      <c r="E244" s="243" t="s">
        <v>22</v>
      </c>
      <c r="F244" s="244" t="s">
        <v>200</v>
      </c>
      <c r="G244" s="242"/>
      <c r="H244" s="245">
        <v>4</v>
      </c>
      <c r="I244" s="246"/>
      <c r="J244" s="242"/>
      <c r="K244" s="242"/>
      <c r="L244" s="247"/>
      <c r="M244" s="248"/>
      <c r="N244" s="249"/>
      <c r="O244" s="249"/>
      <c r="P244" s="249"/>
      <c r="Q244" s="249"/>
      <c r="R244" s="249"/>
      <c r="S244" s="249"/>
      <c r="T244" s="250"/>
      <c r="AT244" s="251" t="s">
        <v>154</v>
      </c>
      <c r="AU244" s="251" t="s">
        <v>82</v>
      </c>
      <c r="AV244" s="14" t="s">
        <v>145</v>
      </c>
      <c r="AW244" s="14" t="s">
        <v>40</v>
      </c>
      <c r="AX244" s="14" t="s">
        <v>23</v>
      </c>
      <c r="AY244" s="251" t="s">
        <v>128</v>
      </c>
    </row>
    <row r="245" spans="2:65" s="13" customFormat="1" ht="13.5" x14ac:dyDescent="0.3">
      <c r="B245" s="229"/>
      <c r="C245" s="230"/>
      <c r="D245" s="231" t="s">
        <v>154</v>
      </c>
      <c r="E245" s="232" t="s">
        <v>22</v>
      </c>
      <c r="F245" s="233" t="s">
        <v>421</v>
      </c>
      <c r="G245" s="230"/>
      <c r="H245" s="234" t="s">
        <v>22</v>
      </c>
      <c r="I245" s="235"/>
      <c r="J245" s="230"/>
      <c r="K245" s="230"/>
      <c r="L245" s="236"/>
      <c r="M245" s="237"/>
      <c r="N245" s="238"/>
      <c r="O245" s="238"/>
      <c r="P245" s="238"/>
      <c r="Q245" s="238"/>
      <c r="R245" s="238"/>
      <c r="S245" s="238"/>
      <c r="T245" s="239"/>
      <c r="AT245" s="240" t="s">
        <v>154</v>
      </c>
      <c r="AU245" s="240" t="s">
        <v>82</v>
      </c>
      <c r="AV245" s="13" t="s">
        <v>23</v>
      </c>
      <c r="AW245" s="13" t="s">
        <v>40</v>
      </c>
      <c r="AX245" s="13" t="s">
        <v>76</v>
      </c>
      <c r="AY245" s="240" t="s">
        <v>128</v>
      </c>
    </row>
    <row r="246" spans="2:65" s="1" customFormat="1" ht="22.5" customHeight="1" x14ac:dyDescent="0.3">
      <c r="B246" s="35"/>
      <c r="C246" s="206" t="s">
        <v>422</v>
      </c>
      <c r="D246" s="206" t="s">
        <v>146</v>
      </c>
      <c r="E246" s="207" t="s">
        <v>423</v>
      </c>
      <c r="F246" s="208" t="s">
        <v>424</v>
      </c>
      <c r="G246" s="209" t="s">
        <v>188</v>
      </c>
      <c r="H246" s="210">
        <v>4</v>
      </c>
      <c r="I246" s="211"/>
      <c r="J246" s="212">
        <f>ROUND(I246*H246,2)</f>
        <v>0</v>
      </c>
      <c r="K246" s="208" t="s">
        <v>149</v>
      </c>
      <c r="L246" s="213"/>
      <c r="M246" s="214" t="s">
        <v>22</v>
      </c>
      <c r="N246" s="215" t="s">
        <v>47</v>
      </c>
      <c r="O246" s="36"/>
      <c r="P246" s="203">
        <f>O246*H246</f>
        <v>0</v>
      </c>
      <c r="Q246" s="203">
        <v>0</v>
      </c>
      <c r="R246" s="203">
        <f>Q246*H246</f>
        <v>0</v>
      </c>
      <c r="S246" s="203">
        <v>0</v>
      </c>
      <c r="T246" s="204">
        <f>S246*H246</f>
        <v>0</v>
      </c>
      <c r="AR246" s="18" t="s">
        <v>150</v>
      </c>
      <c r="AT246" s="18" t="s">
        <v>146</v>
      </c>
      <c r="AU246" s="18" t="s">
        <v>82</v>
      </c>
      <c r="AY246" s="18" t="s">
        <v>128</v>
      </c>
      <c r="BE246" s="205">
        <f>IF(N246="základní",J246,0)</f>
        <v>0</v>
      </c>
      <c r="BF246" s="205">
        <f>IF(N246="snížená",J246,0)</f>
        <v>0</v>
      </c>
      <c r="BG246" s="205">
        <f>IF(N246="zákl. přenesená",J246,0)</f>
        <v>0</v>
      </c>
      <c r="BH246" s="205">
        <f>IF(N246="sníž. přenesená",J246,0)</f>
        <v>0</v>
      </c>
      <c r="BI246" s="205">
        <f>IF(N246="nulová",J246,0)</f>
        <v>0</v>
      </c>
      <c r="BJ246" s="18" t="s">
        <v>23</v>
      </c>
      <c r="BK246" s="205">
        <f>ROUND(I246*H246,2)</f>
        <v>0</v>
      </c>
      <c r="BL246" s="18" t="s">
        <v>137</v>
      </c>
      <c r="BM246" s="18" t="s">
        <v>425</v>
      </c>
    </row>
    <row r="247" spans="2:65" s="12" customFormat="1" ht="13.5" x14ac:dyDescent="0.3">
      <c r="B247" s="218"/>
      <c r="C247" s="219"/>
      <c r="D247" s="216" t="s">
        <v>154</v>
      </c>
      <c r="E247" s="220" t="s">
        <v>22</v>
      </c>
      <c r="F247" s="221" t="s">
        <v>426</v>
      </c>
      <c r="G247" s="219"/>
      <c r="H247" s="222">
        <v>4</v>
      </c>
      <c r="I247" s="223"/>
      <c r="J247" s="219"/>
      <c r="K247" s="219"/>
      <c r="L247" s="224"/>
      <c r="M247" s="225"/>
      <c r="N247" s="226"/>
      <c r="O247" s="226"/>
      <c r="P247" s="226"/>
      <c r="Q247" s="226"/>
      <c r="R247" s="226"/>
      <c r="S247" s="226"/>
      <c r="T247" s="227"/>
      <c r="AT247" s="228" t="s">
        <v>154</v>
      </c>
      <c r="AU247" s="228" t="s">
        <v>82</v>
      </c>
      <c r="AV247" s="12" t="s">
        <v>82</v>
      </c>
      <c r="AW247" s="12" t="s">
        <v>40</v>
      </c>
      <c r="AX247" s="12" t="s">
        <v>76</v>
      </c>
      <c r="AY247" s="228" t="s">
        <v>128</v>
      </c>
    </row>
    <row r="248" spans="2:65" s="14" customFormat="1" ht="13.5" x14ac:dyDescent="0.3">
      <c r="B248" s="241"/>
      <c r="C248" s="242"/>
      <c r="D248" s="216" t="s">
        <v>154</v>
      </c>
      <c r="E248" s="243" t="s">
        <v>22</v>
      </c>
      <c r="F248" s="244" t="s">
        <v>200</v>
      </c>
      <c r="G248" s="242"/>
      <c r="H248" s="245">
        <v>4</v>
      </c>
      <c r="I248" s="246"/>
      <c r="J248" s="242"/>
      <c r="K248" s="242"/>
      <c r="L248" s="247"/>
      <c r="M248" s="248"/>
      <c r="N248" s="249"/>
      <c r="O248" s="249"/>
      <c r="P248" s="249"/>
      <c r="Q248" s="249"/>
      <c r="R248" s="249"/>
      <c r="S248" s="249"/>
      <c r="T248" s="250"/>
      <c r="AT248" s="251" t="s">
        <v>154</v>
      </c>
      <c r="AU248" s="251" t="s">
        <v>82</v>
      </c>
      <c r="AV248" s="14" t="s">
        <v>145</v>
      </c>
      <c r="AW248" s="14" t="s">
        <v>40</v>
      </c>
      <c r="AX248" s="14" t="s">
        <v>23</v>
      </c>
      <c r="AY248" s="251" t="s">
        <v>128</v>
      </c>
    </row>
    <row r="249" spans="2:65" s="13" customFormat="1" ht="13.5" x14ac:dyDescent="0.3">
      <c r="B249" s="229"/>
      <c r="C249" s="230"/>
      <c r="D249" s="231" t="s">
        <v>154</v>
      </c>
      <c r="E249" s="232" t="s">
        <v>22</v>
      </c>
      <c r="F249" s="233" t="s">
        <v>427</v>
      </c>
      <c r="G249" s="230"/>
      <c r="H249" s="234" t="s">
        <v>22</v>
      </c>
      <c r="I249" s="235"/>
      <c r="J249" s="230"/>
      <c r="K249" s="230"/>
      <c r="L249" s="236"/>
      <c r="M249" s="237"/>
      <c r="N249" s="238"/>
      <c r="O249" s="238"/>
      <c r="P249" s="238"/>
      <c r="Q249" s="238"/>
      <c r="R249" s="238"/>
      <c r="S249" s="238"/>
      <c r="T249" s="239"/>
      <c r="AT249" s="240" t="s">
        <v>154</v>
      </c>
      <c r="AU249" s="240" t="s">
        <v>82</v>
      </c>
      <c r="AV249" s="13" t="s">
        <v>23</v>
      </c>
      <c r="AW249" s="13" t="s">
        <v>40</v>
      </c>
      <c r="AX249" s="13" t="s">
        <v>76</v>
      </c>
      <c r="AY249" s="240" t="s">
        <v>128</v>
      </c>
    </row>
    <row r="250" spans="2:65" s="1" customFormat="1" ht="31.5" customHeight="1" x14ac:dyDescent="0.3">
      <c r="B250" s="35"/>
      <c r="C250" s="206" t="s">
        <v>428</v>
      </c>
      <c r="D250" s="206" t="s">
        <v>146</v>
      </c>
      <c r="E250" s="207" t="s">
        <v>429</v>
      </c>
      <c r="F250" s="208" t="s">
        <v>430</v>
      </c>
      <c r="G250" s="209" t="s">
        <v>188</v>
      </c>
      <c r="H250" s="210">
        <v>3</v>
      </c>
      <c r="I250" s="211"/>
      <c r="J250" s="212">
        <f>ROUND(I250*H250,2)</f>
        <v>0</v>
      </c>
      <c r="K250" s="208" t="s">
        <v>149</v>
      </c>
      <c r="L250" s="213"/>
      <c r="M250" s="214" t="s">
        <v>22</v>
      </c>
      <c r="N250" s="215" t="s">
        <v>47</v>
      </c>
      <c r="O250" s="36"/>
      <c r="P250" s="203">
        <f>O250*H250</f>
        <v>0</v>
      </c>
      <c r="Q250" s="203">
        <v>0</v>
      </c>
      <c r="R250" s="203">
        <f>Q250*H250</f>
        <v>0</v>
      </c>
      <c r="S250" s="203">
        <v>0</v>
      </c>
      <c r="T250" s="204">
        <f>S250*H250</f>
        <v>0</v>
      </c>
      <c r="AR250" s="18" t="s">
        <v>150</v>
      </c>
      <c r="AT250" s="18" t="s">
        <v>146</v>
      </c>
      <c r="AU250" s="18" t="s">
        <v>82</v>
      </c>
      <c r="AY250" s="18" t="s">
        <v>128</v>
      </c>
      <c r="BE250" s="205">
        <f>IF(N250="základní",J250,0)</f>
        <v>0</v>
      </c>
      <c r="BF250" s="205">
        <f>IF(N250="snížená",J250,0)</f>
        <v>0</v>
      </c>
      <c r="BG250" s="205">
        <f>IF(N250="zákl. přenesená",J250,0)</f>
        <v>0</v>
      </c>
      <c r="BH250" s="205">
        <f>IF(N250="sníž. přenesená",J250,0)</f>
        <v>0</v>
      </c>
      <c r="BI250" s="205">
        <f>IF(N250="nulová",J250,0)</f>
        <v>0</v>
      </c>
      <c r="BJ250" s="18" t="s">
        <v>23</v>
      </c>
      <c r="BK250" s="205">
        <f>ROUND(I250*H250,2)</f>
        <v>0</v>
      </c>
      <c r="BL250" s="18" t="s">
        <v>137</v>
      </c>
      <c r="BM250" s="18" t="s">
        <v>431</v>
      </c>
    </row>
    <row r="251" spans="2:65" s="12" customFormat="1" ht="13.5" x14ac:dyDescent="0.3">
      <c r="B251" s="218"/>
      <c r="C251" s="219"/>
      <c r="D251" s="216" t="s">
        <v>154</v>
      </c>
      <c r="E251" s="220" t="s">
        <v>22</v>
      </c>
      <c r="F251" s="221" t="s">
        <v>141</v>
      </c>
      <c r="G251" s="219"/>
      <c r="H251" s="222">
        <v>3</v>
      </c>
      <c r="I251" s="223"/>
      <c r="J251" s="219"/>
      <c r="K251" s="219"/>
      <c r="L251" s="224"/>
      <c r="M251" s="225"/>
      <c r="N251" s="226"/>
      <c r="O251" s="226"/>
      <c r="P251" s="226"/>
      <c r="Q251" s="226"/>
      <c r="R251" s="226"/>
      <c r="S251" s="226"/>
      <c r="T251" s="227"/>
      <c r="AT251" s="228" t="s">
        <v>154</v>
      </c>
      <c r="AU251" s="228" t="s">
        <v>82</v>
      </c>
      <c r="AV251" s="12" t="s">
        <v>82</v>
      </c>
      <c r="AW251" s="12" t="s">
        <v>40</v>
      </c>
      <c r="AX251" s="12" t="s">
        <v>76</v>
      </c>
      <c r="AY251" s="228" t="s">
        <v>128</v>
      </c>
    </row>
    <row r="252" spans="2:65" s="14" customFormat="1" ht="13.5" x14ac:dyDescent="0.3">
      <c r="B252" s="241"/>
      <c r="C252" s="242"/>
      <c r="D252" s="216" t="s">
        <v>154</v>
      </c>
      <c r="E252" s="243" t="s">
        <v>22</v>
      </c>
      <c r="F252" s="244" t="s">
        <v>200</v>
      </c>
      <c r="G252" s="242"/>
      <c r="H252" s="245">
        <v>3</v>
      </c>
      <c r="I252" s="246"/>
      <c r="J252" s="242"/>
      <c r="K252" s="242"/>
      <c r="L252" s="247"/>
      <c r="M252" s="248"/>
      <c r="N252" s="249"/>
      <c r="O252" s="249"/>
      <c r="P252" s="249"/>
      <c r="Q252" s="249"/>
      <c r="R252" s="249"/>
      <c r="S252" s="249"/>
      <c r="T252" s="250"/>
      <c r="AT252" s="251" t="s">
        <v>154</v>
      </c>
      <c r="AU252" s="251" t="s">
        <v>82</v>
      </c>
      <c r="AV252" s="14" t="s">
        <v>145</v>
      </c>
      <c r="AW252" s="14" t="s">
        <v>40</v>
      </c>
      <c r="AX252" s="14" t="s">
        <v>23</v>
      </c>
      <c r="AY252" s="251" t="s">
        <v>128</v>
      </c>
    </row>
    <row r="253" spans="2:65" s="13" customFormat="1" ht="13.5" x14ac:dyDescent="0.3">
      <c r="B253" s="229"/>
      <c r="C253" s="230"/>
      <c r="D253" s="231" t="s">
        <v>154</v>
      </c>
      <c r="E253" s="232" t="s">
        <v>22</v>
      </c>
      <c r="F253" s="233" t="s">
        <v>421</v>
      </c>
      <c r="G253" s="230"/>
      <c r="H253" s="234" t="s">
        <v>22</v>
      </c>
      <c r="I253" s="235"/>
      <c r="J253" s="230"/>
      <c r="K253" s="230"/>
      <c r="L253" s="236"/>
      <c r="M253" s="237"/>
      <c r="N253" s="238"/>
      <c r="O253" s="238"/>
      <c r="P253" s="238"/>
      <c r="Q253" s="238"/>
      <c r="R253" s="238"/>
      <c r="S253" s="238"/>
      <c r="T253" s="239"/>
      <c r="AT253" s="240" t="s">
        <v>154</v>
      </c>
      <c r="AU253" s="240" t="s">
        <v>82</v>
      </c>
      <c r="AV253" s="13" t="s">
        <v>23</v>
      </c>
      <c r="AW253" s="13" t="s">
        <v>40</v>
      </c>
      <c r="AX253" s="13" t="s">
        <v>76</v>
      </c>
      <c r="AY253" s="240" t="s">
        <v>128</v>
      </c>
    </row>
    <row r="254" spans="2:65" s="1" customFormat="1" ht="22.5" customHeight="1" x14ac:dyDescent="0.3">
      <c r="B254" s="35"/>
      <c r="C254" s="206" t="s">
        <v>432</v>
      </c>
      <c r="D254" s="206" t="s">
        <v>146</v>
      </c>
      <c r="E254" s="207" t="s">
        <v>433</v>
      </c>
      <c r="F254" s="208" t="s">
        <v>434</v>
      </c>
      <c r="G254" s="209" t="s">
        <v>188</v>
      </c>
      <c r="H254" s="210">
        <v>1</v>
      </c>
      <c r="I254" s="211"/>
      <c r="J254" s="212">
        <f>ROUND(I254*H254,2)</f>
        <v>0</v>
      </c>
      <c r="K254" s="208" t="s">
        <v>149</v>
      </c>
      <c r="L254" s="213"/>
      <c r="M254" s="214" t="s">
        <v>22</v>
      </c>
      <c r="N254" s="215" t="s">
        <v>47</v>
      </c>
      <c r="O254" s="36"/>
      <c r="P254" s="203">
        <f>O254*H254</f>
        <v>0</v>
      </c>
      <c r="Q254" s="203">
        <v>0</v>
      </c>
      <c r="R254" s="203">
        <f>Q254*H254</f>
        <v>0</v>
      </c>
      <c r="S254" s="203">
        <v>0</v>
      </c>
      <c r="T254" s="204">
        <f>S254*H254</f>
        <v>0</v>
      </c>
      <c r="AR254" s="18" t="s">
        <v>150</v>
      </c>
      <c r="AT254" s="18" t="s">
        <v>146</v>
      </c>
      <c r="AU254" s="18" t="s">
        <v>82</v>
      </c>
      <c r="AY254" s="18" t="s">
        <v>128</v>
      </c>
      <c r="BE254" s="205">
        <f>IF(N254="základní",J254,0)</f>
        <v>0</v>
      </c>
      <c r="BF254" s="205">
        <f>IF(N254="snížená",J254,0)</f>
        <v>0</v>
      </c>
      <c r="BG254" s="205">
        <f>IF(N254="zákl. přenesená",J254,0)</f>
        <v>0</v>
      </c>
      <c r="BH254" s="205">
        <f>IF(N254="sníž. přenesená",J254,0)</f>
        <v>0</v>
      </c>
      <c r="BI254" s="205">
        <f>IF(N254="nulová",J254,0)</f>
        <v>0</v>
      </c>
      <c r="BJ254" s="18" t="s">
        <v>23</v>
      </c>
      <c r="BK254" s="205">
        <f>ROUND(I254*H254,2)</f>
        <v>0</v>
      </c>
      <c r="BL254" s="18" t="s">
        <v>137</v>
      </c>
      <c r="BM254" s="18" t="s">
        <v>435</v>
      </c>
    </row>
    <row r="255" spans="2:65" s="12" customFormat="1" ht="13.5" x14ac:dyDescent="0.3">
      <c r="B255" s="218"/>
      <c r="C255" s="219"/>
      <c r="D255" s="216" t="s">
        <v>154</v>
      </c>
      <c r="E255" s="220" t="s">
        <v>22</v>
      </c>
      <c r="F255" s="221" t="s">
        <v>23</v>
      </c>
      <c r="G255" s="219"/>
      <c r="H255" s="222">
        <v>1</v>
      </c>
      <c r="I255" s="223"/>
      <c r="J255" s="219"/>
      <c r="K255" s="219"/>
      <c r="L255" s="224"/>
      <c r="M255" s="225"/>
      <c r="N255" s="226"/>
      <c r="O255" s="226"/>
      <c r="P255" s="226"/>
      <c r="Q255" s="226"/>
      <c r="R255" s="226"/>
      <c r="S255" s="226"/>
      <c r="T255" s="227"/>
      <c r="AT255" s="228" t="s">
        <v>154</v>
      </c>
      <c r="AU255" s="228" t="s">
        <v>82</v>
      </c>
      <c r="AV255" s="12" t="s">
        <v>82</v>
      </c>
      <c r="AW255" s="12" t="s">
        <v>40</v>
      </c>
      <c r="AX255" s="12" t="s">
        <v>76</v>
      </c>
      <c r="AY255" s="228" t="s">
        <v>128</v>
      </c>
    </row>
    <row r="256" spans="2:65" s="14" customFormat="1" ht="13.5" x14ac:dyDescent="0.3">
      <c r="B256" s="241"/>
      <c r="C256" s="242"/>
      <c r="D256" s="216" t="s">
        <v>154</v>
      </c>
      <c r="E256" s="243" t="s">
        <v>22</v>
      </c>
      <c r="F256" s="244" t="s">
        <v>200</v>
      </c>
      <c r="G256" s="242"/>
      <c r="H256" s="245">
        <v>1</v>
      </c>
      <c r="I256" s="246"/>
      <c r="J256" s="242"/>
      <c r="K256" s="242"/>
      <c r="L256" s="247"/>
      <c r="M256" s="248"/>
      <c r="N256" s="249"/>
      <c r="O256" s="249"/>
      <c r="P256" s="249"/>
      <c r="Q256" s="249"/>
      <c r="R256" s="249"/>
      <c r="S256" s="249"/>
      <c r="T256" s="250"/>
      <c r="AT256" s="251" t="s">
        <v>154</v>
      </c>
      <c r="AU256" s="251" t="s">
        <v>82</v>
      </c>
      <c r="AV256" s="14" t="s">
        <v>145</v>
      </c>
      <c r="AW256" s="14" t="s">
        <v>40</v>
      </c>
      <c r="AX256" s="14" t="s">
        <v>23</v>
      </c>
      <c r="AY256" s="251" t="s">
        <v>128</v>
      </c>
    </row>
    <row r="257" spans="2:65" s="13" customFormat="1" ht="13.5" x14ac:dyDescent="0.3">
      <c r="B257" s="229"/>
      <c r="C257" s="230"/>
      <c r="D257" s="231" t="s">
        <v>154</v>
      </c>
      <c r="E257" s="232" t="s">
        <v>22</v>
      </c>
      <c r="F257" s="233" t="s">
        <v>421</v>
      </c>
      <c r="G257" s="230"/>
      <c r="H257" s="234" t="s">
        <v>22</v>
      </c>
      <c r="I257" s="235"/>
      <c r="J257" s="230"/>
      <c r="K257" s="230"/>
      <c r="L257" s="236"/>
      <c r="M257" s="237"/>
      <c r="N257" s="238"/>
      <c r="O257" s="238"/>
      <c r="P257" s="238"/>
      <c r="Q257" s="238"/>
      <c r="R257" s="238"/>
      <c r="S257" s="238"/>
      <c r="T257" s="239"/>
      <c r="AT257" s="240" t="s">
        <v>154</v>
      </c>
      <c r="AU257" s="240" t="s">
        <v>82</v>
      </c>
      <c r="AV257" s="13" t="s">
        <v>23</v>
      </c>
      <c r="AW257" s="13" t="s">
        <v>40</v>
      </c>
      <c r="AX257" s="13" t="s">
        <v>76</v>
      </c>
      <c r="AY257" s="240" t="s">
        <v>128</v>
      </c>
    </row>
    <row r="258" spans="2:65" s="1" customFormat="1" ht="31.5" customHeight="1" x14ac:dyDescent="0.3">
      <c r="B258" s="35"/>
      <c r="C258" s="194" t="s">
        <v>436</v>
      </c>
      <c r="D258" s="194" t="s">
        <v>132</v>
      </c>
      <c r="E258" s="195" t="s">
        <v>437</v>
      </c>
      <c r="F258" s="196" t="s">
        <v>438</v>
      </c>
      <c r="G258" s="197" t="s">
        <v>135</v>
      </c>
      <c r="H258" s="198">
        <v>6</v>
      </c>
      <c r="I258" s="199"/>
      <c r="J258" s="200">
        <f>ROUND(I258*H258,2)</f>
        <v>0</v>
      </c>
      <c r="K258" s="196" t="s">
        <v>136</v>
      </c>
      <c r="L258" s="55"/>
      <c r="M258" s="201" t="s">
        <v>22</v>
      </c>
      <c r="N258" s="202" t="s">
        <v>47</v>
      </c>
      <c r="O258" s="36"/>
      <c r="P258" s="203">
        <f>O258*H258</f>
        <v>0</v>
      </c>
      <c r="Q258" s="203">
        <v>0</v>
      </c>
      <c r="R258" s="203">
        <f>Q258*H258</f>
        <v>0</v>
      </c>
      <c r="S258" s="203">
        <v>0</v>
      </c>
      <c r="T258" s="204">
        <f>S258*H258</f>
        <v>0</v>
      </c>
      <c r="AR258" s="18" t="s">
        <v>137</v>
      </c>
      <c r="AT258" s="18" t="s">
        <v>132</v>
      </c>
      <c r="AU258" s="18" t="s">
        <v>82</v>
      </c>
      <c r="AY258" s="18" t="s">
        <v>128</v>
      </c>
      <c r="BE258" s="205">
        <f>IF(N258="základní",J258,0)</f>
        <v>0</v>
      </c>
      <c r="BF258" s="205">
        <f>IF(N258="snížená",J258,0)</f>
        <v>0</v>
      </c>
      <c r="BG258" s="205">
        <f>IF(N258="zákl. přenesená",J258,0)</f>
        <v>0</v>
      </c>
      <c r="BH258" s="205">
        <f>IF(N258="sníž. přenesená",J258,0)</f>
        <v>0</v>
      </c>
      <c r="BI258" s="205">
        <f>IF(N258="nulová",J258,0)</f>
        <v>0</v>
      </c>
      <c r="BJ258" s="18" t="s">
        <v>23</v>
      </c>
      <c r="BK258" s="205">
        <f>ROUND(I258*H258,2)</f>
        <v>0</v>
      </c>
      <c r="BL258" s="18" t="s">
        <v>137</v>
      </c>
      <c r="BM258" s="18" t="s">
        <v>439</v>
      </c>
    </row>
    <row r="259" spans="2:65" s="1" customFormat="1" ht="31.5" customHeight="1" x14ac:dyDescent="0.3">
      <c r="B259" s="35"/>
      <c r="C259" s="206" t="s">
        <v>440</v>
      </c>
      <c r="D259" s="206" t="s">
        <v>146</v>
      </c>
      <c r="E259" s="207" t="s">
        <v>441</v>
      </c>
      <c r="F259" s="208" t="s">
        <v>442</v>
      </c>
      <c r="G259" s="209" t="s">
        <v>188</v>
      </c>
      <c r="H259" s="210">
        <v>6</v>
      </c>
      <c r="I259" s="211"/>
      <c r="J259" s="212">
        <f>ROUND(I259*H259,2)</f>
        <v>0</v>
      </c>
      <c r="K259" s="208" t="s">
        <v>149</v>
      </c>
      <c r="L259" s="213"/>
      <c r="M259" s="214" t="s">
        <v>22</v>
      </c>
      <c r="N259" s="215" t="s">
        <v>47</v>
      </c>
      <c r="O259" s="36"/>
      <c r="P259" s="203">
        <f>O259*H259</f>
        <v>0</v>
      </c>
      <c r="Q259" s="203">
        <v>0</v>
      </c>
      <c r="R259" s="203">
        <f>Q259*H259</f>
        <v>0</v>
      </c>
      <c r="S259" s="203">
        <v>0</v>
      </c>
      <c r="T259" s="204">
        <f>S259*H259</f>
        <v>0</v>
      </c>
      <c r="AR259" s="18" t="s">
        <v>150</v>
      </c>
      <c r="AT259" s="18" t="s">
        <v>146</v>
      </c>
      <c r="AU259" s="18" t="s">
        <v>82</v>
      </c>
      <c r="AY259" s="18" t="s">
        <v>128</v>
      </c>
      <c r="BE259" s="205">
        <f>IF(N259="základní",J259,0)</f>
        <v>0</v>
      </c>
      <c r="BF259" s="205">
        <f>IF(N259="snížená",J259,0)</f>
        <v>0</v>
      </c>
      <c r="BG259" s="205">
        <f>IF(N259="zákl. přenesená",J259,0)</f>
        <v>0</v>
      </c>
      <c r="BH259" s="205">
        <f>IF(N259="sníž. přenesená",J259,0)</f>
        <v>0</v>
      </c>
      <c r="BI259" s="205">
        <f>IF(N259="nulová",J259,0)</f>
        <v>0</v>
      </c>
      <c r="BJ259" s="18" t="s">
        <v>23</v>
      </c>
      <c r="BK259" s="205">
        <f>ROUND(I259*H259,2)</f>
        <v>0</v>
      </c>
      <c r="BL259" s="18" t="s">
        <v>137</v>
      </c>
      <c r="BM259" s="18" t="s">
        <v>443</v>
      </c>
    </row>
    <row r="260" spans="2:65" s="12" customFormat="1" ht="13.5" x14ac:dyDescent="0.3">
      <c r="B260" s="218"/>
      <c r="C260" s="219"/>
      <c r="D260" s="216" t="s">
        <v>154</v>
      </c>
      <c r="E260" s="220" t="s">
        <v>22</v>
      </c>
      <c r="F260" s="221" t="s">
        <v>166</v>
      </c>
      <c r="G260" s="219"/>
      <c r="H260" s="222">
        <v>6</v>
      </c>
      <c r="I260" s="223"/>
      <c r="J260" s="219"/>
      <c r="K260" s="219"/>
      <c r="L260" s="224"/>
      <c r="M260" s="225"/>
      <c r="N260" s="226"/>
      <c r="O260" s="226"/>
      <c r="P260" s="226"/>
      <c r="Q260" s="226"/>
      <c r="R260" s="226"/>
      <c r="S260" s="226"/>
      <c r="T260" s="227"/>
      <c r="AT260" s="228" t="s">
        <v>154</v>
      </c>
      <c r="AU260" s="228" t="s">
        <v>82</v>
      </c>
      <c r="AV260" s="12" t="s">
        <v>82</v>
      </c>
      <c r="AW260" s="12" t="s">
        <v>40</v>
      </c>
      <c r="AX260" s="12" t="s">
        <v>76</v>
      </c>
      <c r="AY260" s="228" t="s">
        <v>128</v>
      </c>
    </row>
    <row r="261" spans="2:65" s="14" customFormat="1" ht="13.5" x14ac:dyDescent="0.3">
      <c r="B261" s="241"/>
      <c r="C261" s="242"/>
      <c r="D261" s="216" t="s">
        <v>154</v>
      </c>
      <c r="E261" s="243" t="s">
        <v>22</v>
      </c>
      <c r="F261" s="244" t="s">
        <v>200</v>
      </c>
      <c r="G261" s="242"/>
      <c r="H261" s="245">
        <v>6</v>
      </c>
      <c r="I261" s="246"/>
      <c r="J261" s="242"/>
      <c r="K261" s="242"/>
      <c r="L261" s="247"/>
      <c r="M261" s="248"/>
      <c r="N261" s="249"/>
      <c r="O261" s="249"/>
      <c r="P261" s="249"/>
      <c r="Q261" s="249"/>
      <c r="R261" s="249"/>
      <c r="S261" s="249"/>
      <c r="T261" s="250"/>
      <c r="AT261" s="251" t="s">
        <v>154</v>
      </c>
      <c r="AU261" s="251" t="s">
        <v>82</v>
      </c>
      <c r="AV261" s="14" t="s">
        <v>145</v>
      </c>
      <c r="AW261" s="14" t="s">
        <v>40</v>
      </c>
      <c r="AX261" s="14" t="s">
        <v>23</v>
      </c>
      <c r="AY261" s="251" t="s">
        <v>128</v>
      </c>
    </row>
    <row r="262" spans="2:65" s="13" customFormat="1" ht="13.5" x14ac:dyDescent="0.3">
      <c r="B262" s="229"/>
      <c r="C262" s="230"/>
      <c r="D262" s="231" t="s">
        <v>154</v>
      </c>
      <c r="E262" s="232" t="s">
        <v>22</v>
      </c>
      <c r="F262" s="233" t="s">
        <v>221</v>
      </c>
      <c r="G262" s="230"/>
      <c r="H262" s="234" t="s">
        <v>22</v>
      </c>
      <c r="I262" s="235"/>
      <c r="J262" s="230"/>
      <c r="K262" s="230"/>
      <c r="L262" s="236"/>
      <c r="M262" s="237"/>
      <c r="N262" s="238"/>
      <c r="O262" s="238"/>
      <c r="P262" s="238"/>
      <c r="Q262" s="238"/>
      <c r="R262" s="238"/>
      <c r="S262" s="238"/>
      <c r="T262" s="239"/>
      <c r="AT262" s="240" t="s">
        <v>154</v>
      </c>
      <c r="AU262" s="240" t="s">
        <v>82</v>
      </c>
      <c r="AV262" s="13" t="s">
        <v>23</v>
      </c>
      <c r="AW262" s="13" t="s">
        <v>40</v>
      </c>
      <c r="AX262" s="13" t="s">
        <v>76</v>
      </c>
      <c r="AY262" s="240" t="s">
        <v>128</v>
      </c>
    </row>
    <row r="263" spans="2:65" s="1" customFormat="1" ht="44.25" customHeight="1" x14ac:dyDescent="0.3">
      <c r="B263" s="35"/>
      <c r="C263" s="194" t="s">
        <v>444</v>
      </c>
      <c r="D263" s="194" t="s">
        <v>132</v>
      </c>
      <c r="E263" s="195" t="s">
        <v>445</v>
      </c>
      <c r="F263" s="196" t="s">
        <v>446</v>
      </c>
      <c r="G263" s="197" t="s">
        <v>135</v>
      </c>
      <c r="H263" s="198">
        <v>1</v>
      </c>
      <c r="I263" s="199"/>
      <c r="J263" s="200">
        <f>ROUND(I263*H263,2)</f>
        <v>0</v>
      </c>
      <c r="K263" s="196" t="s">
        <v>136</v>
      </c>
      <c r="L263" s="55"/>
      <c r="M263" s="201" t="s">
        <v>22</v>
      </c>
      <c r="N263" s="202" t="s">
        <v>47</v>
      </c>
      <c r="O263" s="36"/>
      <c r="P263" s="203">
        <f>O263*H263</f>
        <v>0</v>
      </c>
      <c r="Q263" s="203">
        <v>0</v>
      </c>
      <c r="R263" s="203">
        <f>Q263*H263</f>
        <v>0</v>
      </c>
      <c r="S263" s="203">
        <v>0</v>
      </c>
      <c r="T263" s="204">
        <f>S263*H263</f>
        <v>0</v>
      </c>
      <c r="AR263" s="18" t="s">
        <v>137</v>
      </c>
      <c r="AT263" s="18" t="s">
        <v>132</v>
      </c>
      <c r="AU263" s="18" t="s">
        <v>82</v>
      </c>
      <c r="AY263" s="18" t="s">
        <v>128</v>
      </c>
      <c r="BE263" s="205">
        <f>IF(N263="základní",J263,0)</f>
        <v>0</v>
      </c>
      <c r="BF263" s="205">
        <f>IF(N263="snížená",J263,0)</f>
        <v>0</v>
      </c>
      <c r="BG263" s="205">
        <f>IF(N263="zákl. přenesená",J263,0)</f>
        <v>0</v>
      </c>
      <c r="BH263" s="205">
        <f>IF(N263="sníž. přenesená",J263,0)</f>
        <v>0</v>
      </c>
      <c r="BI263" s="205">
        <f>IF(N263="nulová",J263,0)</f>
        <v>0</v>
      </c>
      <c r="BJ263" s="18" t="s">
        <v>23</v>
      </c>
      <c r="BK263" s="205">
        <f>ROUND(I263*H263,2)</f>
        <v>0</v>
      </c>
      <c r="BL263" s="18" t="s">
        <v>137</v>
      </c>
      <c r="BM263" s="18" t="s">
        <v>447</v>
      </c>
    </row>
    <row r="264" spans="2:65" s="1" customFormat="1" ht="22.5" customHeight="1" x14ac:dyDescent="0.3">
      <c r="B264" s="35"/>
      <c r="C264" s="206" t="s">
        <v>448</v>
      </c>
      <c r="D264" s="206" t="s">
        <v>146</v>
      </c>
      <c r="E264" s="207" t="s">
        <v>449</v>
      </c>
      <c r="F264" s="208" t="s">
        <v>450</v>
      </c>
      <c r="G264" s="209" t="s">
        <v>188</v>
      </c>
      <c r="H264" s="210">
        <v>1</v>
      </c>
      <c r="I264" s="211"/>
      <c r="J264" s="212">
        <f>ROUND(I264*H264,2)</f>
        <v>0</v>
      </c>
      <c r="K264" s="208" t="s">
        <v>149</v>
      </c>
      <c r="L264" s="213"/>
      <c r="M264" s="214" t="s">
        <v>22</v>
      </c>
      <c r="N264" s="215" t="s">
        <v>47</v>
      </c>
      <c r="O264" s="36"/>
      <c r="P264" s="203">
        <f>O264*H264</f>
        <v>0</v>
      </c>
      <c r="Q264" s="203">
        <v>0</v>
      </c>
      <c r="R264" s="203">
        <f>Q264*H264</f>
        <v>0</v>
      </c>
      <c r="S264" s="203">
        <v>0</v>
      </c>
      <c r="T264" s="204">
        <f>S264*H264</f>
        <v>0</v>
      </c>
      <c r="AR264" s="18" t="s">
        <v>150</v>
      </c>
      <c r="AT264" s="18" t="s">
        <v>146</v>
      </c>
      <c r="AU264" s="18" t="s">
        <v>82</v>
      </c>
      <c r="AY264" s="18" t="s">
        <v>128</v>
      </c>
      <c r="BE264" s="205">
        <f>IF(N264="základní",J264,0)</f>
        <v>0</v>
      </c>
      <c r="BF264" s="205">
        <f>IF(N264="snížená",J264,0)</f>
        <v>0</v>
      </c>
      <c r="BG264" s="205">
        <f>IF(N264="zákl. přenesená",J264,0)</f>
        <v>0</v>
      </c>
      <c r="BH264" s="205">
        <f>IF(N264="sníž. přenesená",J264,0)</f>
        <v>0</v>
      </c>
      <c r="BI264" s="205">
        <f>IF(N264="nulová",J264,0)</f>
        <v>0</v>
      </c>
      <c r="BJ264" s="18" t="s">
        <v>23</v>
      </c>
      <c r="BK264" s="205">
        <f>ROUND(I264*H264,2)</f>
        <v>0</v>
      </c>
      <c r="BL264" s="18" t="s">
        <v>137</v>
      </c>
      <c r="BM264" s="18" t="s">
        <v>451</v>
      </c>
    </row>
    <row r="265" spans="2:65" s="12" customFormat="1" ht="13.5" x14ac:dyDescent="0.3">
      <c r="B265" s="218"/>
      <c r="C265" s="219"/>
      <c r="D265" s="216" t="s">
        <v>154</v>
      </c>
      <c r="E265" s="220" t="s">
        <v>22</v>
      </c>
      <c r="F265" s="221" t="s">
        <v>23</v>
      </c>
      <c r="G265" s="219"/>
      <c r="H265" s="222">
        <v>1</v>
      </c>
      <c r="I265" s="223"/>
      <c r="J265" s="219"/>
      <c r="K265" s="219"/>
      <c r="L265" s="224"/>
      <c r="M265" s="225"/>
      <c r="N265" s="226"/>
      <c r="O265" s="226"/>
      <c r="P265" s="226"/>
      <c r="Q265" s="226"/>
      <c r="R265" s="226"/>
      <c r="S265" s="226"/>
      <c r="T265" s="227"/>
      <c r="AT265" s="228" t="s">
        <v>154</v>
      </c>
      <c r="AU265" s="228" t="s">
        <v>82</v>
      </c>
      <c r="AV265" s="12" t="s">
        <v>82</v>
      </c>
      <c r="AW265" s="12" t="s">
        <v>40</v>
      </c>
      <c r="AX265" s="12" t="s">
        <v>76</v>
      </c>
      <c r="AY265" s="228" t="s">
        <v>128</v>
      </c>
    </row>
    <row r="266" spans="2:65" s="14" customFormat="1" ht="13.5" x14ac:dyDescent="0.3">
      <c r="B266" s="241"/>
      <c r="C266" s="242"/>
      <c r="D266" s="216" t="s">
        <v>154</v>
      </c>
      <c r="E266" s="243" t="s">
        <v>22</v>
      </c>
      <c r="F266" s="244" t="s">
        <v>200</v>
      </c>
      <c r="G266" s="242"/>
      <c r="H266" s="245">
        <v>1</v>
      </c>
      <c r="I266" s="246"/>
      <c r="J266" s="242"/>
      <c r="K266" s="242"/>
      <c r="L266" s="247"/>
      <c r="M266" s="248"/>
      <c r="N266" s="249"/>
      <c r="O266" s="249"/>
      <c r="P266" s="249"/>
      <c r="Q266" s="249"/>
      <c r="R266" s="249"/>
      <c r="S266" s="249"/>
      <c r="T266" s="250"/>
      <c r="AT266" s="251" t="s">
        <v>154</v>
      </c>
      <c r="AU266" s="251" t="s">
        <v>82</v>
      </c>
      <c r="AV266" s="14" t="s">
        <v>145</v>
      </c>
      <c r="AW266" s="14" t="s">
        <v>40</v>
      </c>
      <c r="AX266" s="14" t="s">
        <v>23</v>
      </c>
      <c r="AY266" s="251" t="s">
        <v>128</v>
      </c>
    </row>
    <row r="267" spans="2:65" s="13" customFormat="1" ht="13.5" x14ac:dyDescent="0.3">
      <c r="B267" s="229"/>
      <c r="C267" s="230"/>
      <c r="D267" s="231" t="s">
        <v>154</v>
      </c>
      <c r="E267" s="232" t="s">
        <v>22</v>
      </c>
      <c r="F267" s="233" t="s">
        <v>221</v>
      </c>
      <c r="G267" s="230"/>
      <c r="H267" s="234" t="s">
        <v>22</v>
      </c>
      <c r="I267" s="235"/>
      <c r="J267" s="230"/>
      <c r="K267" s="230"/>
      <c r="L267" s="236"/>
      <c r="M267" s="237"/>
      <c r="N267" s="238"/>
      <c r="O267" s="238"/>
      <c r="P267" s="238"/>
      <c r="Q267" s="238"/>
      <c r="R267" s="238"/>
      <c r="S267" s="238"/>
      <c r="T267" s="239"/>
      <c r="AT267" s="240" t="s">
        <v>154</v>
      </c>
      <c r="AU267" s="240" t="s">
        <v>82</v>
      </c>
      <c r="AV267" s="13" t="s">
        <v>23</v>
      </c>
      <c r="AW267" s="13" t="s">
        <v>40</v>
      </c>
      <c r="AX267" s="13" t="s">
        <v>76</v>
      </c>
      <c r="AY267" s="240" t="s">
        <v>128</v>
      </c>
    </row>
    <row r="268" spans="2:65" s="1" customFormat="1" ht="22.5" customHeight="1" x14ac:dyDescent="0.3">
      <c r="B268" s="35"/>
      <c r="C268" s="206" t="s">
        <v>452</v>
      </c>
      <c r="D268" s="206" t="s">
        <v>146</v>
      </c>
      <c r="E268" s="207" t="s">
        <v>453</v>
      </c>
      <c r="F268" s="208" t="s">
        <v>454</v>
      </c>
      <c r="G268" s="209" t="s">
        <v>455</v>
      </c>
      <c r="H268" s="210">
        <v>37</v>
      </c>
      <c r="I268" s="211"/>
      <c r="J268" s="212">
        <f>ROUND(I268*H268,2)</f>
        <v>0</v>
      </c>
      <c r="K268" s="208" t="s">
        <v>149</v>
      </c>
      <c r="L268" s="213"/>
      <c r="M268" s="214" t="s">
        <v>22</v>
      </c>
      <c r="N268" s="215" t="s">
        <v>47</v>
      </c>
      <c r="O268" s="36"/>
      <c r="P268" s="203">
        <f>O268*H268</f>
        <v>0</v>
      </c>
      <c r="Q268" s="203">
        <v>0</v>
      </c>
      <c r="R268" s="203">
        <f>Q268*H268</f>
        <v>0</v>
      </c>
      <c r="S268" s="203">
        <v>0</v>
      </c>
      <c r="T268" s="204">
        <f>S268*H268</f>
        <v>0</v>
      </c>
      <c r="AR268" s="18" t="s">
        <v>150</v>
      </c>
      <c r="AT268" s="18" t="s">
        <v>146</v>
      </c>
      <c r="AU268" s="18" t="s">
        <v>82</v>
      </c>
      <c r="AY268" s="18" t="s">
        <v>128</v>
      </c>
      <c r="BE268" s="205">
        <f>IF(N268="základní",J268,0)</f>
        <v>0</v>
      </c>
      <c r="BF268" s="205">
        <f>IF(N268="snížená",J268,0)</f>
        <v>0</v>
      </c>
      <c r="BG268" s="205">
        <f>IF(N268="zákl. přenesená",J268,0)</f>
        <v>0</v>
      </c>
      <c r="BH268" s="205">
        <f>IF(N268="sníž. přenesená",J268,0)</f>
        <v>0</v>
      </c>
      <c r="BI268" s="205">
        <f>IF(N268="nulová",J268,0)</f>
        <v>0</v>
      </c>
      <c r="BJ268" s="18" t="s">
        <v>23</v>
      </c>
      <c r="BK268" s="205">
        <f>ROUND(I268*H268,2)</f>
        <v>0</v>
      </c>
      <c r="BL268" s="18" t="s">
        <v>137</v>
      </c>
      <c r="BM268" s="18" t="s">
        <v>456</v>
      </c>
    </row>
    <row r="269" spans="2:65" s="11" customFormat="1" ht="37.35" customHeight="1" x14ac:dyDescent="0.35">
      <c r="B269" s="177"/>
      <c r="C269" s="178"/>
      <c r="D269" s="179" t="s">
        <v>75</v>
      </c>
      <c r="E269" s="180" t="s">
        <v>146</v>
      </c>
      <c r="F269" s="180" t="s">
        <v>457</v>
      </c>
      <c r="G269" s="178"/>
      <c r="H269" s="178"/>
      <c r="I269" s="181"/>
      <c r="J269" s="182">
        <f>BK269</f>
        <v>0</v>
      </c>
      <c r="K269" s="178"/>
      <c r="L269" s="183"/>
      <c r="M269" s="184"/>
      <c r="N269" s="185"/>
      <c r="O269" s="185"/>
      <c r="P269" s="186">
        <f>P270</f>
        <v>0</v>
      </c>
      <c r="Q269" s="185"/>
      <c r="R269" s="186">
        <f>R270</f>
        <v>0.73913239999999991</v>
      </c>
      <c r="S269" s="185"/>
      <c r="T269" s="187">
        <f>T270</f>
        <v>0</v>
      </c>
      <c r="AR269" s="188" t="s">
        <v>141</v>
      </c>
      <c r="AT269" s="189" t="s">
        <v>75</v>
      </c>
      <c r="AU269" s="189" t="s">
        <v>76</v>
      </c>
      <c r="AY269" s="188" t="s">
        <v>128</v>
      </c>
      <c r="BK269" s="190">
        <f>BK270</f>
        <v>0</v>
      </c>
    </row>
    <row r="270" spans="2:65" s="11" customFormat="1" ht="19.899999999999999" customHeight="1" x14ac:dyDescent="0.3">
      <c r="B270" s="177"/>
      <c r="C270" s="178"/>
      <c r="D270" s="191" t="s">
        <v>75</v>
      </c>
      <c r="E270" s="192" t="s">
        <v>458</v>
      </c>
      <c r="F270" s="192" t="s">
        <v>459</v>
      </c>
      <c r="G270" s="178"/>
      <c r="H270" s="178"/>
      <c r="I270" s="181"/>
      <c r="J270" s="193">
        <f>BK270</f>
        <v>0</v>
      </c>
      <c r="K270" s="178"/>
      <c r="L270" s="183"/>
      <c r="M270" s="184"/>
      <c r="N270" s="185"/>
      <c r="O270" s="185"/>
      <c r="P270" s="186">
        <f>SUM(P271:P310)</f>
        <v>0</v>
      </c>
      <c r="Q270" s="185"/>
      <c r="R270" s="186">
        <f>SUM(R271:R310)</f>
        <v>0.73913239999999991</v>
      </c>
      <c r="S270" s="185"/>
      <c r="T270" s="187">
        <f>SUM(T271:T310)</f>
        <v>0</v>
      </c>
      <c r="AR270" s="188" t="s">
        <v>141</v>
      </c>
      <c r="AT270" s="189" t="s">
        <v>75</v>
      </c>
      <c r="AU270" s="189" t="s">
        <v>23</v>
      </c>
      <c r="AY270" s="188" t="s">
        <v>128</v>
      </c>
      <c r="BK270" s="190">
        <f>SUM(BK271:BK310)</f>
        <v>0</v>
      </c>
    </row>
    <row r="271" spans="2:65" s="1" customFormat="1" ht="44.25" customHeight="1" x14ac:dyDescent="0.3">
      <c r="B271" s="35"/>
      <c r="C271" s="194" t="s">
        <v>460</v>
      </c>
      <c r="D271" s="194" t="s">
        <v>132</v>
      </c>
      <c r="E271" s="195" t="s">
        <v>461</v>
      </c>
      <c r="F271" s="196" t="s">
        <v>462</v>
      </c>
      <c r="G271" s="197" t="s">
        <v>463</v>
      </c>
      <c r="H271" s="198">
        <v>0.6</v>
      </c>
      <c r="I271" s="199"/>
      <c r="J271" s="200">
        <f>ROUND(I271*H271,2)</f>
        <v>0</v>
      </c>
      <c r="K271" s="196" t="s">
        <v>136</v>
      </c>
      <c r="L271" s="55"/>
      <c r="M271" s="201" t="s">
        <v>22</v>
      </c>
      <c r="N271" s="202" t="s">
        <v>47</v>
      </c>
      <c r="O271" s="36"/>
      <c r="P271" s="203">
        <f>O271*H271</f>
        <v>0</v>
      </c>
      <c r="Q271" s="203">
        <v>0</v>
      </c>
      <c r="R271" s="203">
        <f>Q271*H271</f>
        <v>0</v>
      </c>
      <c r="S271" s="203">
        <v>0</v>
      </c>
      <c r="T271" s="204">
        <f>S271*H271</f>
        <v>0</v>
      </c>
      <c r="AR271" s="18" t="s">
        <v>464</v>
      </c>
      <c r="AT271" s="18" t="s">
        <v>132</v>
      </c>
      <c r="AU271" s="18" t="s">
        <v>82</v>
      </c>
      <c r="AY271" s="18" t="s">
        <v>128</v>
      </c>
      <c r="BE271" s="205">
        <f>IF(N271="základní",J271,0)</f>
        <v>0</v>
      </c>
      <c r="BF271" s="205">
        <f>IF(N271="snížená",J271,0)</f>
        <v>0</v>
      </c>
      <c r="BG271" s="205">
        <f>IF(N271="zákl. přenesená",J271,0)</f>
        <v>0</v>
      </c>
      <c r="BH271" s="205">
        <f>IF(N271="sníž. přenesená",J271,0)</f>
        <v>0</v>
      </c>
      <c r="BI271" s="205">
        <f>IF(N271="nulová",J271,0)</f>
        <v>0</v>
      </c>
      <c r="BJ271" s="18" t="s">
        <v>23</v>
      </c>
      <c r="BK271" s="205">
        <f>ROUND(I271*H271,2)</f>
        <v>0</v>
      </c>
      <c r="BL271" s="18" t="s">
        <v>464</v>
      </c>
      <c r="BM271" s="18" t="s">
        <v>465</v>
      </c>
    </row>
    <row r="272" spans="2:65" s="1" customFormat="1" ht="31.5" customHeight="1" x14ac:dyDescent="0.3">
      <c r="B272" s="35"/>
      <c r="C272" s="194" t="s">
        <v>466</v>
      </c>
      <c r="D272" s="194" t="s">
        <v>132</v>
      </c>
      <c r="E272" s="195" t="s">
        <v>467</v>
      </c>
      <c r="F272" s="196" t="s">
        <v>468</v>
      </c>
      <c r="G272" s="197" t="s">
        <v>469</v>
      </c>
      <c r="H272" s="198">
        <v>1.08</v>
      </c>
      <c r="I272" s="199"/>
      <c r="J272" s="200">
        <f>ROUND(I272*H272,2)</f>
        <v>0</v>
      </c>
      <c r="K272" s="196" t="s">
        <v>136</v>
      </c>
      <c r="L272" s="55"/>
      <c r="M272" s="201" t="s">
        <v>22</v>
      </c>
      <c r="N272" s="202" t="s">
        <v>47</v>
      </c>
      <c r="O272" s="36"/>
      <c r="P272" s="203">
        <f>O272*H272</f>
        <v>0</v>
      </c>
      <c r="Q272" s="203">
        <v>0</v>
      </c>
      <c r="R272" s="203">
        <f>Q272*H272</f>
        <v>0</v>
      </c>
      <c r="S272" s="203">
        <v>0</v>
      </c>
      <c r="T272" s="204">
        <f>S272*H272</f>
        <v>0</v>
      </c>
      <c r="AR272" s="18" t="s">
        <v>464</v>
      </c>
      <c r="AT272" s="18" t="s">
        <v>132</v>
      </c>
      <c r="AU272" s="18" t="s">
        <v>82</v>
      </c>
      <c r="AY272" s="18" t="s">
        <v>128</v>
      </c>
      <c r="BE272" s="205">
        <f>IF(N272="základní",J272,0)</f>
        <v>0</v>
      </c>
      <c r="BF272" s="205">
        <f>IF(N272="snížená",J272,0)</f>
        <v>0</v>
      </c>
      <c r="BG272" s="205">
        <f>IF(N272="zákl. přenesená",J272,0)</f>
        <v>0</v>
      </c>
      <c r="BH272" s="205">
        <f>IF(N272="sníž. přenesená",J272,0)</f>
        <v>0</v>
      </c>
      <c r="BI272" s="205">
        <f>IF(N272="nulová",J272,0)</f>
        <v>0</v>
      </c>
      <c r="BJ272" s="18" t="s">
        <v>23</v>
      </c>
      <c r="BK272" s="205">
        <f>ROUND(I272*H272,2)</f>
        <v>0</v>
      </c>
      <c r="BL272" s="18" t="s">
        <v>464</v>
      </c>
      <c r="BM272" s="18" t="s">
        <v>470</v>
      </c>
    </row>
    <row r="273" spans="2:65" s="12" customFormat="1" ht="13.5" x14ac:dyDescent="0.3">
      <c r="B273" s="218"/>
      <c r="C273" s="219"/>
      <c r="D273" s="216" t="s">
        <v>154</v>
      </c>
      <c r="E273" s="220" t="s">
        <v>22</v>
      </c>
      <c r="F273" s="221" t="s">
        <v>471</v>
      </c>
      <c r="G273" s="219"/>
      <c r="H273" s="222">
        <v>1.08</v>
      </c>
      <c r="I273" s="223"/>
      <c r="J273" s="219"/>
      <c r="K273" s="219"/>
      <c r="L273" s="224"/>
      <c r="M273" s="225"/>
      <c r="N273" s="226"/>
      <c r="O273" s="226"/>
      <c r="P273" s="226"/>
      <c r="Q273" s="226"/>
      <c r="R273" s="226"/>
      <c r="S273" s="226"/>
      <c r="T273" s="227"/>
      <c r="AT273" s="228" t="s">
        <v>154</v>
      </c>
      <c r="AU273" s="228" t="s">
        <v>82</v>
      </c>
      <c r="AV273" s="12" t="s">
        <v>82</v>
      </c>
      <c r="AW273" s="12" t="s">
        <v>40</v>
      </c>
      <c r="AX273" s="12" t="s">
        <v>76</v>
      </c>
      <c r="AY273" s="228" t="s">
        <v>128</v>
      </c>
    </row>
    <row r="274" spans="2:65" s="14" customFormat="1" ht="13.5" x14ac:dyDescent="0.3">
      <c r="B274" s="241"/>
      <c r="C274" s="242"/>
      <c r="D274" s="216" t="s">
        <v>154</v>
      </c>
      <c r="E274" s="243" t="s">
        <v>22</v>
      </c>
      <c r="F274" s="244" t="s">
        <v>200</v>
      </c>
      <c r="G274" s="242"/>
      <c r="H274" s="245">
        <v>1.08</v>
      </c>
      <c r="I274" s="246"/>
      <c r="J274" s="242"/>
      <c r="K274" s="242"/>
      <c r="L274" s="247"/>
      <c r="M274" s="248"/>
      <c r="N274" s="249"/>
      <c r="O274" s="249"/>
      <c r="P274" s="249"/>
      <c r="Q274" s="249"/>
      <c r="R274" s="249"/>
      <c r="S274" s="249"/>
      <c r="T274" s="250"/>
      <c r="AT274" s="251" t="s">
        <v>154</v>
      </c>
      <c r="AU274" s="251" t="s">
        <v>82</v>
      </c>
      <c r="AV274" s="14" t="s">
        <v>145</v>
      </c>
      <c r="AW274" s="14" t="s">
        <v>40</v>
      </c>
      <c r="AX274" s="14" t="s">
        <v>23</v>
      </c>
      <c r="AY274" s="251" t="s">
        <v>128</v>
      </c>
    </row>
    <row r="275" spans="2:65" s="13" customFormat="1" ht="13.5" x14ac:dyDescent="0.3">
      <c r="B275" s="229"/>
      <c r="C275" s="230"/>
      <c r="D275" s="231" t="s">
        <v>154</v>
      </c>
      <c r="E275" s="232" t="s">
        <v>22</v>
      </c>
      <c r="F275" s="233" t="s">
        <v>472</v>
      </c>
      <c r="G275" s="230"/>
      <c r="H275" s="234" t="s">
        <v>22</v>
      </c>
      <c r="I275" s="235"/>
      <c r="J275" s="230"/>
      <c r="K275" s="230"/>
      <c r="L275" s="236"/>
      <c r="M275" s="237"/>
      <c r="N275" s="238"/>
      <c r="O275" s="238"/>
      <c r="P275" s="238"/>
      <c r="Q275" s="238"/>
      <c r="R275" s="238"/>
      <c r="S275" s="238"/>
      <c r="T275" s="239"/>
      <c r="AT275" s="240" t="s">
        <v>154</v>
      </c>
      <c r="AU275" s="240" t="s">
        <v>82</v>
      </c>
      <c r="AV275" s="13" t="s">
        <v>23</v>
      </c>
      <c r="AW275" s="13" t="s">
        <v>40</v>
      </c>
      <c r="AX275" s="13" t="s">
        <v>76</v>
      </c>
      <c r="AY275" s="240" t="s">
        <v>128</v>
      </c>
    </row>
    <row r="276" spans="2:65" s="1" customFormat="1" ht="31.5" customHeight="1" x14ac:dyDescent="0.3">
      <c r="B276" s="35"/>
      <c r="C276" s="194" t="s">
        <v>473</v>
      </c>
      <c r="D276" s="194" t="s">
        <v>132</v>
      </c>
      <c r="E276" s="195" t="s">
        <v>474</v>
      </c>
      <c r="F276" s="196" t="s">
        <v>475</v>
      </c>
      <c r="G276" s="197" t="s">
        <v>469</v>
      </c>
      <c r="H276" s="198">
        <v>10.8</v>
      </c>
      <c r="I276" s="199"/>
      <c r="J276" s="200">
        <f>ROUND(I276*H276,2)</f>
        <v>0</v>
      </c>
      <c r="K276" s="196" t="s">
        <v>136</v>
      </c>
      <c r="L276" s="55"/>
      <c r="M276" s="201" t="s">
        <v>22</v>
      </c>
      <c r="N276" s="202" t="s">
        <v>47</v>
      </c>
      <c r="O276" s="36"/>
      <c r="P276" s="203">
        <f>O276*H276</f>
        <v>0</v>
      </c>
      <c r="Q276" s="203">
        <v>0</v>
      </c>
      <c r="R276" s="203">
        <f>Q276*H276</f>
        <v>0</v>
      </c>
      <c r="S276" s="203">
        <v>0</v>
      </c>
      <c r="T276" s="204">
        <f>S276*H276</f>
        <v>0</v>
      </c>
      <c r="AR276" s="18" t="s">
        <v>464</v>
      </c>
      <c r="AT276" s="18" t="s">
        <v>132</v>
      </c>
      <c r="AU276" s="18" t="s">
        <v>82</v>
      </c>
      <c r="AY276" s="18" t="s">
        <v>128</v>
      </c>
      <c r="BE276" s="205">
        <f>IF(N276="základní",J276,0)</f>
        <v>0</v>
      </c>
      <c r="BF276" s="205">
        <f>IF(N276="snížená",J276,0)</f>
        <v>0</v>
      </c>
      <c r="BG276" s="205">
        <f>IF(N276="zákl. přenesená",J276,0)</f>
        <v>0</v>
      </c>
      <c r="BH276" s="205">
        <f>IF(N276="sníž. přenesená",J276,0)</f>
        <v>0</v>
      </c>
      <c r="BI276" s="205">
        <f>IF(N276="nulová",J276,0)</f>
        <v>0</v>
      </c>
      <c r="BJ276" s="18" t="s">
        <v>23</v>
      </c>
      <c r="BK276" s="205">
        <f>ROUND(I276*H276,2)</f>
        <v>0</v>
      </c>
      <c r="BL276" s="18" t="s">
        <v>464</v>
      </c>
      <c r="BM276" s="18" t="s">
        <v>476</v>
      </c>
    </row>
    <row r="277" spans="2:65" s="12" customFormat="1" ht="13.5" x14ac:dyDescent="0.3">
      <c r="B277" s="218"/>
      <c r="C277" s="219"/>
      <c r="D277" s="216" t="s">
        <v>154</v>
      </c>
      <c r="E277" s="220" t="s">
        <v>22</v>
      </c>
      <c r="F277" s="221" t="s">
        <v>477</v>
      </c>
      <c r="G277" s="219"/>
      <c r="H277" s="222">
        <v>10.8</v>
      </c>
      <c r="I277" s="223"/>
      <c r="J277" s="219"/>
      <c r="K277" s="219"/>
      <c r="L277" s="224"/>
      <c r="M277" s="225"/>
      <c r="N277" s="226"/>
      <c r="O277" s="226"/>
      <c r="P277" s="226"/>
      <c r="Q277" s="226"/>
      <c r="R277" s="226"/>
      <c r="S277" s="226"/>
      <c r="T277" s="227"/>
      <c r="AT277" s="228" t="s">
        <v>154</v>
      </c>
      <c r="AU277" s="228" t="s">
        <v>82</v>
      </c>
      <c r="AV277" s="12" t="s">
        <v>82</v>
      </c>
      <c r="AW277" s="12" t="s">
        <v>40</v>
      </c>
      <c r="AX277" s="12" t="s">
        <v>23</v>
      </c>
      <c r="AY277" s="228" t="s">
        <v>128</v>
      </c>
    </row>
    <row r="278" spans="2:65" s="13" customFormat="1" ht="13.5" x14ac:dyDescent="0.3">
      <c r="B278" s="229"/>
      <c r="C278" s="230"/>
      <c r="D278" s="231" t="s">
        <v>154</v>
      </c>
      <c r="E278" s="232" t="s">
        <v>22</v>
      </c>
      <c r="F278" s="233" t="s">
        <v>478</v>
      </c>
      <c r="G278" s="230"/>
      <c r="H278" s="234" t="s">
        <v>22</v>
      </c>
      <c r="I278" s="235"/>
      <c r="J278" s="230"/>
      <c r="K278" s="230"/>
      <c r="L278" s="236"/>
      <c r="M278" s="237"/>
      <c r="N278" s="238"/>
      <c r="O278" s="238"/>
      <c r="P278" s="238"/>
      <c r="Q278" s="238"/>
      <c r="R278" s="238"/>
      <c r="S278" s="238"/>
      <c r="T278" s="239"/>
      <c r="AT278" s="240" t="s">
        <v>154</v>
      </c>
      <c r="AU278" s="240" t="s">
        <v>82</v>
      </c>
      <c r="AV278" s="13" t="s">
        <v>23</v>
      </c>
      <c r="AW278" s="13" t="s">
        <v>40</v>
      </c>
      <c r="AX278" s="13" t="s">
        <v>76</v>
      </c>
      <c r="AY278" s="240" t="s">
        <v>128</v>
      </c>
    </row>
    <row r="279" spans="2:65" s="1" customFormat="1" ht="22.5" customHeight="1" x14ac:dyDescent="0.3">
      <c r="B279" s="35"/>
      <c r="C279" s="194" t="s">
        <v>479</v>
      </c>
      <c r="D279" s="194" t="s">
        <v>132</v>
      </c>
      <c r="E279" s="195" t="s">
        <v>480</v>
      </c>
      <c r="F279" s="196" t="s">
        <v>481</v>
      </c>
      <c r="G279" s="197" t="s">
        <v>469</v>
      </c>
      <c r="H279" s="198">
        <v>1.08</v>
      </c>
      <c r="I279" s="199"/>
      <c r="J279" s="200">
        <f>ROUND(I279*H279,2)</f>
        <v>0</v>
      </c>
      <c r="K279" s="196" t="s">
        <v>149</v>
      </c>
      <c r="L279" s="55"/>
      <c r="M279" s="201" t="s">
        <v>22</v>
      </c>
      <c r="N279" s="202" t="s">
        <v>47</v>
      </c>
      <c r="O279" s="36"/>
      <c r="P279" s="203">
        <f>O279*H279</f>
        <v>0</v>
      </c>
      <c r="Q279" s="203">
        <v>3.0000000000000001E-5</v>
      </c>
      <c r="R279" s="203">
        <f>Q279*H279</f>
        <v>3.2400000000000001E-5</v>
      </c>
      <c r="S279" s="203">
        <v>0</v>
      </c>
      <c r="T279" s="204">
        <f>S279*H279</f>
        <v>0</v>
      </c>
      <c r="AR279" s="18" t="s">
        <v>464</v>
      </c>
      <c r="AT279" s="18" t="s">
        <v>132</v>
      </c>
      <c r="AU279" s="18" t="s">
        <v>82</v>
      </c>
      <c r="AY279" s="18" t="s">
        <v>128</v>
      </c>
      <c r="BE279" s="205">
        <f>IF(N279="základní",J279,0)</f>
        <v>0</v>
      </c>
      <c r="BF279" s="205">
        <f>IF(N279="snížená",J279,0)</f>
        <v>0</v>
      </c>
      <c r="BG279" s="205">
        <f>IF(N279="zákl. přenesená",J279,0)</f>
        <v>0</v>
      </c>
      <c r="BH279" s="205">
        <f>IF(N279="sníž. přenesená",J279,0)</f>
        <v>0</v>
      </c>
      <c r="BI279" s="205">
        <f>IF(N279="nulová",J279,0)</f>
        <v>0</v>
      </c>
      <c r="BJ279" s="18" t="s">
        <v>23</v>
      </c>
      <c r="BK279" s="205">
        <f>ROUND(I279*H279,2)</f>
        <v>0</v>
      </c>
      <c r="BL279" s="18" t="s">
        <v>464</v>
      </c>
      <c r="BM279" s="18" t="s">
        <v>482</v>
      </c>
    </row>
    <row r="280" spans="2:65" s="12" customFormat="1" ht="13.5" x14ac:dyDescent="0.3">
      <c r="B280" s="218"/>
      <c r="C280" s="219"/>
      <c r="D280" s="216" t="s">
        <v>154</v>
      </c>
      <c r="E280" s="220" t="s">
        <v>22</v>
      </c>
      <c r="F280" s="221" t="s">
        <v>483</v>
      </c>
      <c r="G280" s="219"/>
      <c r="H280" s="222">
        <v>1.08</v>
      </c>
      <c r="I280" s="223"/>
      <c r="J280" s="219"/>
      <c r="K280" s="219"/>
      <c r="L280" s="224"/>
      <c r="M280" s="225"/>
      <c r="N280" s="226"/>
      <c r="O280" s="226"/>
      <c r="P280" s="226"/>
      <c r="Q280" s="226"/>
      <c r="R280" s="226"/>
      <c r="S280" s="226"/>
      <c r="T280" s="227"/>
      <c r="AT280" s="228" t="s">
        <v>154</v>
      </c>
      <c r="AU280" s="228" t="s">
        <v>82</v>
      </c>
      <c r="AV280" s="12" t="s">
        <v>82</v>
      </c>
      <c r="AW280" s="12" t="s">
        <v>40</v>
      </c>
      <c r="AX280" s="12" t="s">
        <v>23</v>
      </c>
      <c r="AY280" s="228" t="s">
        <v>128</v>
      </c>
    </row>
    <row r="281" spans="2:65" s="13" customFormat="1" ht="13.5" x14ac:dyDescent="0.3">
      <c r="B281" s="229"/>
      <c r="C281" s="230"/>
      <c r="D281" s="231" t="s">
        <v>154</v>
      </c>
      <c r="E281" s="232" t="s">
        <v>22</v>
      </c>
      <c r="F281" s="233" t="s">
        <v>472</v>
      </c>
      <c r="G281" s="230"/>
      <c r="H281" s="234" t="s">
        <v>22</v>
      </c>
      <c r="I281" s="235"/>
      <c r="J281" s="230"/>
      <c r="K281" s="230"/>
      <c r="L281" s="236"/>
      <c r="M281" s="237"/>
      <c r="N281" s="238"/>
      <c r="O281" s="238"/>
      <c r="P281" s="238"/>
      <c r="Q281" s="238"/>
      <c r="R281" s="238"/>
      <c r="S281" s="238"/>
      <c r="T281" s="239"/>
      <c r="AT281" s="240" t="s">
        <v>154</v>
      </c>
      <c r="AU281" s="240" t="s">
        <v>82</v>
      </c>
      <c r="AV281" s="13" t="s">
        <v>23</v>
      </c>
      <c r="AW281" s="13" t="s">
        <v>40</v>
      </c>
      <c r="AX281" s="13" t="s">
        <v>76</v>
      </c>
      <c r="AY281" s="240" t="s">
        <v>128</v>
      </c>
    </row>
    <row r="282" spans="2:65" s="1" customFormat="1" ht="31.5" customHeight="1" x14ac:dyDescent="0.3">
      <c r="B282" s="35"/>
      <c r="C282" s="194" t="s">
        <v>484</v>
      </c>
      <c r="D282" s="194" t="s">
        <v>132</v>
      </c>
      <c r="E282" s="195" t="s">
        <v>485</v>
      </c>
      <c r="F282" s="196" t="s">
        <v>486</v>
      </c>
      <c r="G282" s="197" t="s">
        <v>135</v>
      </c>
      <c r="H282" s="198">
        <v>24</v>
      </c>
      <c r="I282" s="199"/>
      <c r="J282" s="200">
        <f>ROUND(I282*H282,2)</f>
        <v>0</v>
      </c>
      <c r="K282" s="196" t="s">
        <v>136</v>
      </c>
      <c r="L282" s="55"/>
      <c r="M282" s="201" t="s">
        <v>22</v>
      </c>
      <c r="N282" s="202" t="s">
        <v>47</v>
      </c>
      <c r="O282" s="36"/>
      <c r="P282" s="203">
        <f>O282*H282</f>
        <v>0</v>
      </c>
      <c r="Q282" s="203">
        <v>0</v>
      </c>
      <c r="R282" s="203">
        <f>Q282*H282</f>
        <v>0</v>
      </c>
      <c r="S282" s="203">
        <v>0</v>
      </c>
      <c r="T282" s="204">
        <f>S282*H282</f>
        <v>0</v>
      </c>
      <c r="AR282" s="18" t="s">
        <v>464</v>
      </c>
      <c r="AT282" s="18" t="s">
        <v>132</v>
      </c>
      <c r="AU282" s="18" t="s">
        <v>82</v>
      </c>
      <c r="AY282" s="18" t="s">
        <v>128</v>
      </c>
      <c r="BE282" s="205">
        <f>IF(N282="základní",J282,0)</f>
        <v>0</v>
      </c>
      <c r="BF282" s="205">
        <f>IF(N282="snížená",J282,0)</f>
        <v>0</v>
      </c>
      <c r="BG282" s="205">
        <f>IF(N282="zákl. přenesená",J282,0)</f>
        <v>0</v>
      </c>
      <c r="BH282" s="205">
        <f>IF(N282="sníž. přenesená",J282,0)</f>
        <v>0</v>
      </c>
      <c r="BI282" s="205">
        <f>IF(N282="nulová",J282,0)</f>
        <v>0</v>
      </c>
      <c r="BJ282" s="18" t="s">
        <v>23</v>
      </c>
      <c r="BK282" s="205">
        <f>ROUND(I282*H282,2)</f>
        <v>0</v>
      </c>
      <c r="BL282" s="18" t="s">
        <v>464</v>
      </c>
      <c r="BM282" s="18" t="s">
        <v>487</v>
      </c>
    </row>
    <row r="283" spans="2:65" s="1" customFormat="1" ht="31.5" customHeight="1" x14ac:dyDescent="0.3">
      <c r="B283" s="35"/>
      <c r="C283" s="194" t="s">
        <v>488</v>
      </c>
      <c r="D283" s="194" t="s">
        <v>132</v>
      </c>
      <c r="E283" s="195" t="s">
        <v>489</v>
      </c>
      <c r="F283" s="196" t="s">
        <v>490</v>
      </c>
      <c r="G283" s="197" t="s">
        <v>135</v>
      </c>
      <c r="H283" s="198">
        <v>4</v>
      </c>
      <c r="I283" s="199"/>
      <c r="J283" s="200">
        <f>ROUND(I283*H283,2)</f>
        <v>0</v>
      </c>
      <c r="K283" s="196" t="s">
        <v>136</v>
      </c>
      <c r="L283" s="55"/>
      <c r="M283" s="201" t="s">
        <v>22</v>
      </c>
      <c r="N283" s="202" t="s">
        <v>47</v>
      </c>
      <c r="O283" s="36"/>
      <c r="P283" s="203">
        <f>O283*H283</f>
        <v>0</v>
      </c>
      <c r="Q283" s="203">
        <v>0</v>
      </c>
      <c r="R283" s="203">
        <f>Q283*H283</f>
        <v>0</v>
      </c>
      <c r="S283" s="203">
        <v>0</v>
      </c>
      <c r="T283" s="204">
        <f>S283*H283</f>
        <v>0</v>
      </c>
      <c r="AR283" s="18" t="s">
        <v>464</v>
      </c>
      <c r="AT283" s="18" t="s">
        <v>132</v>
      </c>
      <c r="AU283" s="18" t="s">
        <v>82</v>
      </c>
      <c r="AY283" s="18" t="s">
        <v>128</v>
      </c>
      <c r="BE283" s="205">
        <f>IF(N283="základní",J283,0)</f>
        <v>0</v>
      </c>
      <c r="BF283" s="205">
        <f>IF(N283="snížená",J283,0)</f>
        <v>0</v>
      </c>
      <c r="BG283" s="205">
        <f>IF(N283="zákl. přenesená",J283,0)</f>
        <v>0</v>
      </c>
      <c r="BH283" s="205">
        <f>IF(N283="sníž. přenesená",J283,0)</f>
        <v>0</v>
      </c>
      <c r="BI283" s="205">
        <f>IF(N283="nulová",J283,0)</f>
        <v>0</v>
      </c>
      <c r="BJ283" s="18" t="s">
        <v>23</v>
      </c>
      <c r="BK283" s="205">
        <f>ROUND(I283*H283,2)</f>
        <v>0</v>
      </c>
      <c r="BL283" s="18" t="s">
        <v>464</v>
      </c>
      <c r="BM283" s="18" t="s">
        <v>491</v>
      </c>
    </row>
    <row r="284" spans="2:65" s="1" customFormat="1" ht="44.25" customHeight="1" x14ac:dyDescent="0.3">
      <c r="B284" s="35"/>
      <c r="C284" s="194" t="s">
        <v>492</v>
      </c>
      <c r="D284" s="194" t="s">
        <v>132</v>
      </c>
      <c r="E284" s="195" t="s">
        <v>493</v>
      </c>
      <c r="F284" s="196" t="s">
        <v>494</v>
      </c>
      <c r="G284" s="197" t="s">
        <v>135</v>
      </c>
      <c r="H284" s="198">
        <v>79</v>
      </c>
      <c r="I284" s="199"/>
      <c r="J284" s="200">
        <f>ROUND(I284*H284,2)</f>
        <v>0</v>
      </c>
      <c r="K284" s="196" t="s">
        <v>136</v>
      </c>
      <c r="L284" s="55"/>
      <c r="M284" s="201" t="s">
        <v>22</v>
      </c>
      <c r="N284" s="202" t="s">
        <v>47</v>
      </c>
      <c r="O284" s="36"/>
      <c r="P284" s="203">
        <f>O284*H284</f>
        <v>0</v>
      </c>
      <c r="Q284" s="203">
        <v>0</v>
      </c>
      <c r="R284" s="203">
        <f>Q284*H284</f>
        <v>0</v>
      </c>
      <c r="S284" s="203">
        <v>0</v>
      </c>
      <c r="T284" s="204">
        <f>S284*H284</f>
        <v>0</v>
      </c>
      <c r="AR284" s="18" t="s">
        <v>464</v>
      </c>
      <c r="AT284" s="18" t="s">
        <v>132</v>
      </c>
      <c r="AU284" s="18" t="s">
        <v>82</v>
      </c>
      <c r="AY284" s="18" t="s">
        <v>128</v>
      </c>
      <c r="BE284" s="205">
        <f>IF(N284="základní",J284,0)</f>
        <v>0</v>
      </c>
      <c r="BF284" s="205">
        <f>IF(N284="snížená",J284,0)</f>
        <v>0</v>
      </c>
      <c r="BG284" s="205">
        <f>IF(N284="zákl. přenesená",J284,0)</f>
        <v>0</v>
      </c>
      <c r="BH284" s="205">
        <f>IF(N284="sníž. přenesená",J284,0)</f>
        <v>0</v>
      </c>
      <c r="BI284" s="205">
        <f>IF(N284="nulová",J284,0)</f>
        <v>0</v>
      </c>
      <c r="BJ284" s="18" t="s">
        <v>23</v>
      </c>
      <c r="BK284" s="205">
        <f>ROUND(I284*H284,2)</f>
        <v>0</v>
      </c>
      <c r="BL284" s="18" t="s">
        <v>464</v>
      </c>
      <c r="BM284" s="18" t="s">
        <v>495</v>
      </c>
    </row>
    <row r="285" spans="2:65" s="12" customFormat="1" ht="13.5" x14ac:dyDescent="0.3">
      <c r="B285" s="218"/>
      <c r="C285" s="219"/>
      <c r="D285" s="216" t="s">
        <v>154</v>
      </c>
      <c r="E285" s="220" t="s">
        <v>22</v>
      </c>
      <c r="F285" s="221" t="s">
        <v>496</v>
      </c>
      <c r="G285" s="219"/>
      <c r="H285" s="222">
        <v>79</v>
      </c>
      <c r="I285" s="223"/>
      <c r="J285" s="219"/>
      <c r="K285" s="219"/>
      <c r="L285" s="224"/>
      <c r="M285" s="225"/>
      <c r="N285" s="226"/>
      <c r="O285" s="226"/>
      <c r="P285" s="226"/>
      <c r="Q285" s="226"/>
      <c r="R285" s="226"/>
      <c r="S285" s="226"/>
      <c r="T285" s="227"/>
      <c r="AT285" s="228" t="s">
        <v>154</v>
      </c>
      <c r="AU285" s="228" t="s">
        <v>82</v>
      </c>
      <c r="AV285" s="12" t="s">
        <v>82</v>
      </c>
      <c r="AW285" s="12" t="s">
        <v>40</v>
      </c>
      <c r="AX285" s="12" t="s">
        <v>76</v>
      </c>
      <c r="AY285" s="228" t="s">
        <v>128</v>
      </c>
    </row>
    <row r="286" spans="2:65" s="14" customFormat="1" ht="13.5" x14ac:dyDescent="0.3">
      <c r="B286" s="241"/>
      <c r="C286" s="242"/>
      <c r="D286" s="216" t="s">
        <v>154</v>
      </c>
      <c r="E286" s="243" t="s">
        <v>22</v>
      </c>
      <c r="F286" s="244" t="s">
        <v>200</v>
      </c>
      <c r="G286" s="242"/>
      <c r="H286" s="245">
        <v>79</v>
      </c>
      <c r="I286" s="246"/>
      <c r="J286" s="242"/>
      <c r="K286" s="242"/>
      <c r="L286" s="247"/>
      <c r="M286" s="248"/>
      <c r="N286" s="249"/>
      <c r="O286" s="249"/>
      <c r="P286" s="249"/>
      <c r="Q286" s="249"/>
      <c r="R286" s="249"/>
      <c r="S286" s="249"/>
      <c r="T286" s="250"/>
      <c r="AT286" s="251" t="s">
        <v>154</v>
      </c>
      <c r="AU286" s="251" t="s">
        <v>82</v>
      </c>
      <c r="AV286" s="14" t="s">
        <v>145</v>
      </c>
      <c r="AW286" s="14" t="s">
        <v>40</v>
      </c>
      <c r="AX286" s="14" t="s">
        <v>23</v>
      </c>
      <c r="AY286" s="251" t="s">
        <v>128</v>
      </c>
    </row>
    <row r="287" spans="2:65" s="13" customFormat="1" ht="13.5" x14ac:dyDescent="0.3">
      <c r="B287" s="229"/>
      <c r="C287" s="230"/>
      <c r="D287" s="231" t="s">
        <v>154</v>
      </c>
      <c r="E287" s="232" t="s">
        <v>22</v>
      </c>
      <c r="F287" s="233" t="s">
        <v>201</v>
      </c>
      <c r="G287" s="230"/>
      <c r="H287" s="234" t="s">
        <v>22</v>
      </c>
      <c r="I287" s="235"/>
      <c r="J287" s="230"/>
      <c r="K287" s="230"/>
      <c r="L287" s="236"/>
      <c r="M287" s="237"/>
      <c r="N287" s="238"/>
      <c r="O287" s="238"/>
      <c r="P287" s="238"/>
      <c r="Q287" s="238"/>
      <c r="R287" s="238"/>
      <c r="S287" s="238"/>
      <c r="T287" s="239"/>
      <c r="AT287" s="240" t="s">
        <v>154</v>
      </c>
      <c r="AU287" s="240" t="s">
        <v>82</v>
      </c>
      <c r="AV287" s="13" t="s">
        <v>23</v>
      </c>
      <c r="AW287" s="13" t="s">
        <v>40</v>
      </c>
      <c r="AX287" s="13" t="s">
        <v>76</v>
      </c>
      <c r="AY287" s="240" t="s">
        <v>128</v>
      </c>
    </row>
    <row r="288" spans="2:65" s="1" customFormat="1" ht="31.5" customHeight="1" x14ac:dyDescent="0.3">
      <c r="B288" s="35"/>
      <c r="C288" s="194" t="s">
        <v>497</v>
      </c>
      <c r="D288" s="194" t="s">
        <v>132</v>
      </c>
      <c r="E288" s="195" t="s">
        <v>498</v>
      </c>
      <c r="F288" s="196" t="s">
        <v>499</v>
      </c>
      <c r="G288" s="197" t="s">
        <v>214</v>
      </c>
      <c r="H288" s="198">
        <v>231</v>
      </c>
      <c r="I288" s="199"/>
      <c r="J288" s="200">
        <f>ROUND(I288*H288,2)</f>
        <v>0</v>
      </c>
      <c r="K288" s="196" t="s">
        <v>136</v>
      </c>
      <c r="L288" s="55"/>
      <c r="M288" s="201" t="s">
        <v>22</v>
      </c>
      <c r="N288" s="202" t="s">
        <v>47</v>
      </c>
      <c r="O288" s="36"/>
      <c r="P288" s="203">
        <f>O288*H288</f>
        <v>0</v>
      </c>
      <c r="Q288" s="203">
        <v>0</v>
      </c>
      <c r="R288" s="203">
        <f>Q288*H288</f>
        <v>0</v>
      </c>
      <c r="S288" s="203">
        <v>0</v>
      </c>
      <c r="T288" s="204">
        <f>S288*H288</f>
        <v>0</v>
      </c>
      <c r="AR288" s="18" t="s">
        <v>464</v>
      </c>
      <c r="AT288" s="18" t="s">
        <v>132</v>
      </c>
      <c r="AU288" s="18" t="s">
        <v>82</v>
      </c>
      <c r="AY288" s="18" t="s">
        <v>128</v>
      </c>
      <c r="BE288" s="205">
        <f>IF(N288="základní",J288,0)</f>
        <v>0</v>
      </c>
      <c r="BF288" s="205">
        <f>IF(N288="snížená",J288,0)</f>
        <v>0</v>
      </c>
      <c r="BG288" s="205">
        <f>IF(N288="zákl. přenesená",J288,0)</f>
        <v>0</v>
      </c>
      <c r="BH288" s="205">
        <f>IF(N288="sníž. přenesená",J288,0)</f>
        <v>0</v>
      </c>
      <c r="BI288" s="205">
        <f>IF(N288="nulová",J288,0)</f>
        <v>0</v>
      </c>
      <c r="BJ288" s="18" t="s">
        <v>23</v>
      </c>
      <c r="BK288" s="205">
        <f>ROUND(I288*H288,2)</f>
        <v>0</v>
      </c>
      <c r="BL288" s="18" t="s">
        <v>464</v>
      </c>
      <c r="BM288" s="18" t="s">
        <v>500</v>
      </c>
    </row>
    <row r="289" spans="2:65" s="12" customFormat="1" ht="13.5" x14ac:dyDescent="0.3">
      <c r="B289" s="218"/>
      <c r="C289" s="219"/>
      <c r="D289" s="216" t="s">
        <v>154</v>
      </c>
      <c r="E289" s="220" t="s">
        <v>22</v>
      </c>
      <c r="F289" s="221" t="s">
        <v>501</v>
      </c>
      <c r="G289" s="219"/>
      <c r="H289" s="222">
        <v>231</v>
      </c>
      <c r="I289" s="223"/>
      <c r="J289" s="219"/>
      <c r="K289" s="219"/>
      <c r="L289" s="224"/>
      <c r="M289" s="225"/>
      <c r="N289" s="226"/>
      <c r="O289" s="226"/>
      <c r="P289" s="226"/>
      <c r="Q289" s="226"/>
      <c r="R289" s="226"/>
      <c r="S289" s="226"/>
      <c r="T289" s="227"/>
      <c r="AT289" s="228" t="s">
        <v>154</v>
      </c>
      <c r="AU289" s="228" t="s">
        <v>82</v>
      </c>
      <c r="AV289" s="12" t="s">
        <v>82</v>
      </c>
      <c r="AW289" s="12" t="s">
        <v>40</v>
      </c>
      <c r="AX289" s="12" t="s">
        <v>76</v>
      </c>
      <c r="AY289" s="228" t="s">
        <v>128</v>
      </c>
    </row>
    <row r="290" spans="2:65" s="14" customFormat="1" ht="13.5" x14ac:dyDescent="0.3">
      <c r="B290" s="241"/>
      <c r="C290" s="242"/>
      <c r="D290" s="216" t="s">
        <v>154</v>
      </c>
      <c r="E290" s="243" t="s">
        <v>22</v>
      </c>
      <c r="F290" s="244" t="s">
        <v>200</v>
      </c>
      <c r="G290" s="242"/>
      <c r="H290" s="245">
        <v>231</v>
      </c>
      <c r="I290" s="246"/>
      <c r="J290" s="242"/>
      <c r="K290" s="242"/>
      <c r="L290" s="247"/>
      <c r="M290" s="248"/>
      <c r="N290" s="249"/>
      <c r="O290" s="249"/>
      <c r="P290" s="249"/>
      <c r="Q290" s="249"/>
      <c r="R290" s="249"/>
      <c r="S290" s="249"/>
      <c r="T290" s="250"/>
      <c r="AT290" s="251" t="s">
        <v>154</v>
      </c>
      <c r="AU290" s="251" t="s">
        <v>82</v>
      </c>
      <c r="AV290" s="14" t="s">
        <v>145</v>
      </c>
      <c r="AW290" s="14" t="s">
        <v>40</v>
      </c>
      <c r="AX290" s="14" t="s">
        <v>23</v>
      </c>
      <c r="AY290" s="251" t="s">
        <v>128</v>
      </c>
    </row>
    <row r="291" spans="2:65" s="13" customFormat="1" ht="13.5" x14ac:dyDescent="0.3">
      <c r="B291" s="229"/>
      <c r="C291" s="230"/>
      <c r="D291" s="231" t="s">
        <v>154</v>
      </c>
      <c r="E291" s="232" t="s">
        <v>22</v>
      </c>
      <c r="F291" s="233" t="s">
        <v>201</v>
      </c>
      <c r="G291" s="230"/>
      <c r="H291" s="234" t="s">
        <v>22</v>
      </c>
      <c r="I291" s="235"/>
      <c r="J291" s="230"/>
      <c r="K291" s="230"/>
      <c r="L291" s="236"/>
      <c r="M291" s="237"/>
      <c r="N291" s="238"/>
      <c r="O291" s="238"/>
      <c r="P291" s="238"/>
      <c r="Q291" s="238"/>
      <c r="R291" s="238"/>
      <c r="S291" s="238"/>
      <c r="T291" s="239"/>
      <c r="AT291" s="240" t="s">
        <v>154</v>
      </c>
      <c r="AU291" s="240" t="s">
        <v>82</v>
      </c>
      <c r="AV291" s="13" t="s">
        <v>23</v>
      </c>
      <c r="AW291" s="13" t="s">
        <v>40</v>
      </c>
      <c r="AX291" s="13" t="s">
        <v>76</v>
      </c>
      <c r="AY291" s="240" t="s">
        <v>128</v>
      </c>
    </row>
    <row r="292" spans="2:65" s="1" customFormat="1" ht="31.5" customHeight="1" x14ac:dyDescent="0.3">
      <c r="B292" s="35"/>
      <c r="C292" s="194" t="s">
        <v>464</v>
      </c>
      <c r="D292" s="194" t="s">
        <v>132</v>
      </c>
      <c r="E292" s="195" t="s">
        <v>502</v>
      </c>
      <c r="F292" s="196" t="s">
        <v>503</v>
      </c>
      <c r="G292" s="197" t="s">
        <v>214</v>
      </c>
      <c r="H292" s="198">
        <v>33</v>
      </c>
      <c r="I292" s="199"/>
      <c r="J292" s="200">
        <f>ROUND(I292*H292,2)</f>
        <v>0</v>
      </c>
      <c r="K292" s="196" t="s">
        <v>136</v>
      </c>
      <c r="L292" s="55"/>
      <c r="M292" s="201" t="s">
        <v>22</v>
      </c>
      <c r="N292" s="202" t="s">
        <v>47</v>
      </c>
      <c r="O292" s="36"/>
      <c r="P292" s="203">
        <f>O292*H292</f>
        <v>0</v>
      </c>
      <c r="Q292" s="203">
        <v>0</v>
      </c>
      <c r="R292" s="203">
        <f>Q292*H292</f>
        <v>0</v>
      </c>
      <c r="S292" s="203">
        <v>0</v>
      </c>
      <c r="T292" s="204">
        <f>S292*H292</f>
        <v>0</v>
      </c>
      <c r="AR292" s="18" t="s">
        <v>464</v>
      </c>
      <c r="AT292" s="18" t="s">
        <v>132</v>
      </c>
      <c r="AU292" s="18" t="s">
        <v>82</v>
      </c>
      <c r="AY292" s="18" t="s">
        <v>128</v>
      </c>
      <c r="BE292" s="205">
        <f>IF(N292="základní",J292,0)</f>
        <v>0</v>
      </c>
      <c r="BF292" s="205">
        <f>IF(N292="snížená",J292,0)</f>
        <v>0</v>
      </c>
      <c r="BG292" s="205">
        <f>IF(N292="zákl. přenesená",J292,0)</f>
        <v>0</v>
      </c>
      <c r="BH292" s="205">
        <f>IF(N292="sníž. přenesená",J292,0)</f>
        <v>0</v>
      </c>
      <c r="BI292" s="205">
        <f>IF(N292="nulová",J292,0)</f>
        <v>0</v>
      </c>
      <c r="BJ292" s="18" t="s">
        <v>23</v>
      </c>
      <c r="BK292" s="205">
        <f>ROUND(I292*H292,2)</f>
        <v>0</v>
      </c>
      <c r="BL292" s="18" t="s">
        <v>464</v>
      </c>
      <c r="BM292" s="18" t="s">
        <v>504</v>
      </c>
    </row>
    <row r="293" spans="2:65" s="12" customFormat="1" ht="13.5" x14ac:dyDescent="0.3">
      <c r="B293" s="218"/>
      <c r="C293" s="219"/>
      <c r="D293" s="216" t="s">
        <v>154</v>
      </c>
      <c r="E293" s="220" t="s">
        <v>22</v>
      </c>
      <c r="F293" s="221" t="s">
        <v>505</v>
      </c>
      <c r="G293" s="219"/>
      <c r="H293" s="222">
        <v>33</v>
      </c>
      <c r="I293" s="223"/>
      <c r="J293" s="219"/>
      <c r="K293" s="219"/>
      <c r="L293" s="224"/>
      <c r="M293" s="225"/>
      <c r="N293" s="226"/>
      <c r="O293" s="226"/>
      <c r="P293" s="226"/>
      <c r="Q293" s="226"/>
      <c r="R293" s="226"/>
      <c r="S293" s="226"/>
      <c r="T293" s="227"/>
      <c r="AT293" s="228" t="s">
        <v>154</v>
      </c>
      <c r="AU293" s="228" t="s">
        <v>82</v>
      </c>
      <c r="AV293" s="12" t="s">
        <v>82</v>
      </c>
      <c r="AW293" s="12" t="s">
        <v>40</v>
      </c>
      <c r="AX293" s="12" t="s">
        <v>76</v>
      </c>
      <c r="AY293" s="228" t="s">
        <v>128</v>
      </c>
    </row>
    <row r="294" spans="2:65" s="14" customFormat="1" ht="13.5" x14ac:dyDescent="0.3">
      <c r="B294" s="241"/>
      <c r="C294" s="242"/>
      <c r="D294" s="216" t="s">
        <v>154</v>
      </c>
      <c r="E294" s="243" t="s">
        <v>22</v>
      </c>
      <c r="F294" s="244" t="s">
        <v>200</v>
      </c>
      <c r="G294" s="242"/>
      <c r="H294" s="245">
        <v>33</v>
      </c>
      <c r="I294" s="246"/>
      <c r="J294" s="242"/>
      <c r="K294" s="242"/>
      <c r="L294" s="247"/>
      <c r="M294" s="248"/>
      <c r="N294" s="249"/>
      <c r="O294" s="249"/>
      <c r="P294" s="249"/>
      <c r="Q294" s="249"/>
      <c r="R294" s="249"/>
      <c r="S294" s="249"/>
      <c r="T294" s="250"/>
      <c r="AT294" s="251" t="s">
        <v>154</v>
      </c>
      <c r="AU294" s="251" t="s">
        <v>82</v>
      </c>
      <c r="AV294" s="14" t="s">
        <v>145</v>
      </c>
      <c r="AW294" s="14" t="s">
        <v>40</v>
      </c>
      <c r="AX294" s="14" t="s">
        <v>23</v>
      </c>
      <c r="AY294" s="251" t="s">
        <v>128</v>
      </c>
    </row>
    <row r="295" spans="2:65" s="13" customFormat="1" ht="13.5" x14ac:dyDescent="0.3">
      <c r="B295" s="229"/>
      <c r="C295" s="230"/>
      <c r="D295" s="231" t="s">
        <v>154</v>
      </c>
      <c r="E295" s="232" t="s">
        <v>22</v>
      </c>
      <c r="F295" s="233" t="s">
        <v>506</v>
      </c>
      <c r="G295" s="230"/>
      <c r="H295" s="234" t="s">
        <v>22</v>
      </c>
      <c r="I295" s="235"/>
      <c r="J295" s="230"/>
      <c r="K295" s="230"/>
      <c r="L295" s="236"/>
      <c r="M295" s="237"/>
      <c r="N295" s="238"/>
      <c r="O295" s="238"/>
      <c r="P295" s="238"/>
      <c r="Q295" s="238"/>
      <c r="R295" s="238"/>
      <c r="S295" s="238"/>
      <c r="T295" s="239"/>
      <c r="AT295" s="240" t="s">
        <v>154</v>
      </c>
      <c r="AU295" s="240" t="s">
        <v>82</v>
      </c>
      <c r="AV295" s="13" t="s">
        <v>23</v>
      </c>
      <c r="AW295" s="13" t="s">
        <v>40</v>
      </c>
      <c r="AX295" s="13" t="s">
        <v>76</v>
      </c>
      <c r="AY295" s="240" t="s">
        <v>128</v>
      </c>
    </row>
    <row r="296" spans="2:65" s="1" customFormat="1" ht="31.5" customHeight="1" x14ac:dyDescent="0.3">
      <c r="B296" s="35"/>
      <c r="C296" s="194" t="s">
        <v>507</v>
      </c>
      <c r="D296" s="194" t="s">
        <v>132</v>
      </c>
      <c r="E296" s="195" t="s">
        <v>508</v>
      </c>
      <c r="F296" s="196" t="s">
        <v>509</v>
      </c>
      <c r="G296" s="197" t="s">
        <v>214</v>
      </c>
      <c r="H296" s="198">
        <v>28</v>
      </c>
      <c r="I296" s="199"/>
      <c r="J296" s="200">
        <f>ROUND(I296*H296,2)</f>
        <v>0</v>
      </c>
      <c r="K296" s="196" t="s">
        <v>136</v>
      </c>
      <c r="L296" s="55"/>
      <c r="M296" s="201" t="s">
        <v>22</v>
      </c>
      <c r="N296" s="202" t="s">
        <v>47</v>
      </c>
      <c r="O296" s="36"/>
      <c r="P296" s="203">
        <f>O296*H296</f>
        <v>0</v>
      </c>
      <c r="Q296" s="203">
        <v>0</v>
      </c>
      <c r="R296" s="203">
        <f>Q296*H296</f>
        <v>0</v>
      </c>
      <c r="S296" s="203">
        <v>0</v>
      </c>
      <c r="T296" s="204">
        <f>S296*H296</f>
        <v>0</v>
      </c>
      <c r="AR296" s="18" t="s">
        <v>464</v>
      </c>
      <c r="AT296" s="18" t="s">
        <v>132</v>
      </c>
      <c r="AU296" s="18" t="s">
        <v>82</v>
      </c>
      <c r="AY296" s="18" t="s">
        <v>128</v>
      </c>
      <c r="BE296" s="205">
        <f>IF(N296="základní",J296,0)</f>
        <v>0</v>
      </c>
      <c r="BF296" s="205">
        <f>IF(N296="snížená",J296,0)</f>
        <v>0</v>
      </c>
      <c r="BG296" s="205">
        <f>IF(N296="zákl. přenesená",J296,0)</f>
        <v>0</v>
      </c>
      <c r="BH296" s="205">
        <f>IF(N296="sníž. přenesená",J296,0)</f>
        <v>0</v>
      </c>
      <c r="BI296" s="205">
        <f>IF(N296="nulová",J296,0)</f>
        <v>0</v>
      </c>
      <c r="BJ296" s="18" t="s">
        <v>23</v>
      </c>
      <c r="BK296" s="205">
        <f>ROUND(I296*H296,2)</f>
        <v>0</v>
      </c>
      <c r="BL296" s="18" t="s">
        <v>464</v>
      </c>
      <c r="BM296" s="18" t="s">
        <v>510</v>
      </c>
    </row>
    <row r="297" spans="2:65" s="12" customFormat="1" ht="13.5" x14ac:dyDescent="0.3">
      <c r="B297" s="218"/>
      <c r="C297" s="219"/>
      <c r="D297" s="216" t="s">
        <v>154</v>
      </c>
      <c r="E297" s="220" t="s">
        <v>22</v>
      </c>
      <c r="F297" s="221" t="s">
        <v>511</v>
      </c>
      <c r="G297" s="219"/>
      <c r="H297" s="222">
        <v>28</v>
      </c>
      <c r="I297" s="223"/>
      <c r="J297" s="219"/>
      <c r="K297" s="219"/>
      <c r="L297" s="224"/>
      <c r="M297" s="225"/>
      <c r="N297" s="226"/>
      <c r="O297" s="226"/>
      <c r="P297" s="226"/>
      <c r="Q297" s="226"/>
      <c r="R297" s="226"/>
      <c r="S297" s="226"/>
      <c r="T297" s="227"/>
      <c r="AT297" s="228" t="s">
        <v>154</v>
      </c>
      <c r="AU297" s="228" t="s">
        <v>82</v>
      </c>
      <c r="AV297" s="12" t="s">
        <v>82</v>
      </c>
      <c r="AW297" s="12" t="s">
        <v>40</v>
      </c>
      <c r="AX297" s="12" t="s">
        <v>76</v>
      </c>
      <c r="AY297" s="228" t="s">
        <v>128</v>
      </c>
    </row>
    <row r="298" spans="2:65" s="14" customFormat="1" ht="13.5" x14ac:dyDescent="0.3">
      <c r="B298" s="241"/>
      <c r="C298" s="242"/>
      <c r="D298" s="216" t="s">
        <v>154</v>
      </c>
      <c r="E298" s="243" t="s">
        <v>22</v>
      </c>
      <c r="F298" s="244" t="s">
        <v>200</v>
      </c>
      <c r="G298" s="242"/>
      <c r="H298" s="245">
        <v>28</v>
      </c>
      <c r="I298" s="246"/>
      <c r="J298" s="242"/>
      <c r="K298" s="242"/>
      <c r="L298" s="247"/>
      <c r="M298" s="248"/>
      <c r="N298" s="249"/>
      <c r="O298" s="249"/>
      <c r="P298" s="249"/>
      <c r="Q298" s="249"/>
      <c r="R298" s="249"/>
      <c r="S298" s="249"/>
      <c r="T298" s="250"/>
      <c r="AT298" s="251" t="s">
        <v>154</v>
      </c>
      <c r="AU298" s="251" t="s">
        <v>82</v>
      </c>
      <c r="AV298" s="14" t="s">
        <v>145</v>
      </c>
      <c r="AW298" s="14" t="s">
        <v>40</v>
      </c>
      <c r="AX298" s="14" t="s">
        <v>23</v>
      </c>
      <c r="AY298" s="251" t="s">
        <v>128</v>
      </c>
    </row>
    <row r="299" spans="2:65" s="13" customFormat="1" ht="13.5" x14ac:dyDescent="0.3">
      <c r="B299" s="229"/>
      <c r="C299" s="230"/>
      <c r="D299" s="231" t="s">
        <v>154</v>
      </c>
      <c r="E299" s="232" t="s">
        <v>22</v>
      </c>
      <c r="F299" s="233" t="s">
        <v>512</v>
      </c>
      <c r="G299" s="230"/>
      <c r="H299" s="234" t="s">
        <v>22</v>
      </c>
      <c r="I299" s="235"/>
      <c r="J299" s="230"/>
      <c r="K299" s="230"/>
      <c r="L299" s="236"/>
      <c r="M299" s="237"/>
      <c r="N299" s="238"/>
      <c r="O299" s="238"/>
      <c r="P299" s="238"/>
      <c r="Q299" s="238"/>
      <c r="R299" s="238"/>
      <c r="S299" s="238"/>
      <c r="T299" s="239"/>
      <c r="AT299" s="240" t="s">
        <v>154</v>
      </c>
      <c r="AU299" s="240" t="s">
        <v>82</v>
      </c>
      <c r="AV299" s="13" t="s">
        <v>23</v>
      </c>
      <c r="AW299" s="13" t="s">
        <v>40</v>
      </c>
      <c r="AX299" s="13" t="s">
        <v>76</v>
      </c>
      <c r="AY299" s="240" t="s">
        <v>128</v>
      </c>
    </row>
    <row r="300" spans="2:65" s="1" customFormat="1" ht="31.5" customHeight="1" x14ac:dyDescent="0.3">
      <c r="B300" s="35"/>
      <c r="C300" s="194" t="s">
        <v>513</v>
      </c>
      <c r="D300" s="194" t="s">
        <v>132</v>
      </c>
      <c r="E300" s="195" t="s">
        <v>514</v>
      </c>
      <c r="F300" s="196" t="s">
        <v>515</v>
      </c>
      <c r="G300" s="197" t="s">
        <v>455</v>
      </c>
      <c r="H300" s="198">
        <v>79</v>
      </c>
      <c r="I300" s="199"/>
      <c r="J300" s="200">
        <f>ROUND(I300*H300,2)</f>
        <v>0</v>
      </c>
      <c r="K300" s="196" t="s">
        <v>149</v>
      </c>
      <c r="L300" s="55"/>
      <c r="M300" s="201" t="s">
        <v>22</v>
      </c>
      <c r="N300" s="202" t="s">
        <v>47</v>
      </c>
      <c r="O300" s="36"/>
      <c r="P300" s="203">
        <f>O300*H300</f>
        <v>0</v>
      </c>
      <c r="Q300" s="203">
        <v>7.6999999999999996E-4</v>
      </c>
      <c r="R300" s="203">
        <f>Q300*H300</f>
        <v>6.0829999999999995E-2</v>
      </c>
      <c r="S300" s="203">
        <v>0</v>
      </c>
      <c r="T300" s="204">
        <f>S300*H300</f>
        <v>0</v>
      </c>
      <c r="AR300" s="18" t="s">
        <v>464</v>
      </c>
      <c r="AT300" s="18" t="s">
        <v>132</v>
      </c>
      <c r="AU300" s="18" t="s">
        <v>82</v>
      </c>
      <c r="AY300" s="18" t="s">
        <v>128</v>
      </c>
      <c r="BE300" s="205">
        <f>IF(N300="základní",J300,0)</f>
        <v>0</v>
      </c>
      <c r="BF300" s="205">
        <f>IF(N300="snížená",J300,0)</f>
        <v>0</v>
      </c>
      <c r="BG300" s="205">
        <f>IF(N300="zákl. přenesená",J300,0)</f>
        <v>0</v>
      </c>
      <c r="BH300" s="205">
        <f>IF(N300="sníž. přenesená",J300,0)</f>
        <v>0</v>
      </c>
      <c r="BI300" s="205">
        <f>IF(N300="nulová",J300,0)</f>
        <v>0</v>
      </c>
      <c r="BJ300" s="18" t="s">
        <v>23</v>
      </c>
      <c r="BK300" s="205">
        <f>ROUND(I300*H300,2)</f>
        <v>0</v>
      </c>
      <c r="BL300" s="18" t="s">
        <v>464</v>
      </c>
      <c r="BM300" s="18" t="s">
        <v>516</v>
      </c>
    </row>
    <row r="301" spans="2:65" s="1" customFormat="1" ht="22.5" customHeight="1" x14ac:dyDescent="0.3">
      <c r="B301" s="35"/>
      <c r="C301" s="194" t="s">
        <v>517</v>
      </c>
      <c r="D301" s="194" t="s">
        <v>132</v>
      </c>
      <c r="E301" s="195" t="s">
        <v>518</v>
      </c>
      <c r="F301" s="196" t="s">
        <v>519</v>
      </c>
      <c r="G301" s="197" t="s">
        <v>214</v>
      </c>
      <c r="H301" s="198">
        <v>231</v>
      </c>
      <c r="I301" s="199"/>
      <c r="J301" s="200">
        <f>ROUND(I301*H301,2)</f>
        <v>0</v>
      </c>
      <c r="K301" s="196" t="s">
        <v>136</v>
      </c>
      <c r="L301" s="55"/>
      <c r="M301" s="201" t="s">
        <v>22</v>
      </c>
      <c r="N301" s="202" t="s">
        <v>47</v>
      </c>
      <c r="O301" s="36"/>
      <c r="P301" s="203">
        <f>O301*H301</f>
        <v>0</v>
      </c>
      <c r="Q301" s="203">
        <v>1.4999999999999999E-4</v>
      </c>
      <c r="R301" s="203">
        <f>Q301*H301</f>
        <v>3.465E-2</v>
      </c>
      <c r="S301" s="203">
        <v>0</v>
      </c>
      <c r="T301" s="204">
        <f>S301*H301</f>
        <v>0</v>
      </c>
      <c r="AR301" s="18" t="s">
        <v>464</v>
      </c>
      <c r="AT301" s="18" t="s">
        <v>132</v>
      </c>
      <c r="AU301" s="18" t="s">
        <v>82</v>
      </c>
      <c r="AY301" s="18" t="s">
        <v>128</v>
      </c>
      <c r="BE301" s="205">
        <f>IF(N301="základní",J301,0)</f>
        <v>0</v>
      </c>
      <c r="BF301" s="205">
        <f>IF(N301="snížená",J301,0)</f>
        <v>0</v>
      </c>
      <c r="BG301" s="205">
        <f>IF(N301="zákl. přenesená",J301,0)</f>
        <v>0</v>
      </c>
      <c r="BH301" s="205">
        <f>IF(N301="sníž. přenesená",J301,0)</f>
        <v>0</v>
      </c>
      <c r="BI301" s="205">
        <f>IF(N301="nulová",J301,0)</f>
        <v>0</v>
      </c>
      <c r="BJ301" s="18" t="s">
        <v>23</v>
      </c>
      <c r="BK301" s="205">
        <f>ROUND(I301*H301,2)</f>
        <v>0</v>
      </c>
      <c r="BL301" s="18" t="s">
        <v>464</v>
      </c>
      <c r="BM301" s="18" t="s">
        <v>520</v>
      </c>
    </row>
    <row r="302" spans="2:65" s="12" customFormat="1" ht="13.5" x14ac:dyDescent="0.3">
      <c r="B302" s="218"/>
      <c r="C302" s="219"/>
      <c r="D302" s="216" t="s">
        <v>154</v>
      </c>
      <c r="E302" s="220" t="s">
        <v>22</v>
      </c>
      <c r="F302" s="221" t="s">
        <v>501</v>
      </c>
      <c r="G302" s="219"/>
      <c r="H302" s="222">
        <v>231</v>
      </c>
      <c r="I302" s="223"/>
      <c r="J302" s="219"/>
      <c r="K302" s="219"/>
      <c r="L302" s="224"/>
      <c r="M302" s="225"/>
      <c r="N302" s="226"/>
      <c r="O302" s="226"/>
      <c r="P302" s="226"/>
      <c r="Q302" s="226"/>
      <c r="R302" s="226"/>
      <c r="S302" s="226"/>
      <c r="T302" s="227"/>
      <c r="AT302" s="228" t="s">
        <v>154</v>
      </c>
      <c r="AU302" s="228" t="s">
        <v>82</v>
      </c>
      <c r="AV302" s="12" t="s">
        <v>82</v>
      </c>
      <c r="AW302" s="12" t="s">
        <v>40</v>
      </c>
      <c r="AX302" s="12" t="s">
        <v>76</v>
      </c>
      <c r="AY302" s="228" t="s">
        <v>128</v>
      </c>
    </row>
    <row r="303" spans="2:65" s="14" customFormat="1" ht="13.5" x14ac:dyDescent="0.3">
      <c r="B303" s="241"/>
      <c r="C303" s="242"/>
      <c r="D303" s="231" t="s">
        <v>154</v>
      </c>
      <c r="E303" s="255" t="s">
        <v>22</v>
      </c>
      <c r="F303" s="256" t="s">
        <v>200</v>
      </c>
      <c r="G303" s="242"/>
      <c r="H303" s="257">
        <v>231</v>
      </c>
      <c r="I303" s="246"/>
      <c r="J303" s="242"/>
      <c r="K303" s="242"/>
      <c r="L303" s="247"/>
      <c r="M303" s="248"/>
      <c r="N303" s="249"/>
      <c r="O303" s="249"/>
      <c r="P303" s="249"/>
      <c r="Q303" s="249"/>
      <c r="R303" s="249"/>
      <c r="S303" s="249"/>
      <c r="T303" s="250"/>
      <c r="AT303" s="251" t="s">
        <v>154</v>
      </c>
      <c r="AU303" s="251" t="s">
        <v>82</v>
      </c>
      <c r="AV303" s="14" t="s">
        <v>145</v>
      </c>
      <c r="AW303" s="14" t="s">
        <v>40</v>
      </c>
      <c r="AX303" s="14" t="s">
        <v>23</v>
      </c>
      <c r="AY303" s="251" t="s">
        <v>128</v>
      </c>
    </row>
    <row r="304" spans="2:65" s="1" customFormat="1" ht="31.5" customHeight="1" x14ac:dyDescent="0.3">
      <c r="B304" s="35"/>
      <c r="C304" s="194" t="s">
        <v>521</v>
      </c>
      <c r="D304" s="194" t="s">
        <v>132</v>
      </c>
      <c r="E304" s="195" t="s">
        <v>522</v>
      </c>
      <c r="F304" s="196" t="s">
        <v>523</v>
      </c>
      <c r="G304" s="197" t="s">
        <v>214</v>
      </c>
      <c r="H304" s="198">
        <v>33</v>
      </c>
      <c r="I304" s="199"/>
      <c r="J304" s="200">
        <f>ROUND(I304*H304,2)</f>
        <v>0</v>
      </c>
      <c r="K304" s="196" t="s">
        <v>136</v>
      </c>
      <c r="L304" s="55"/>
      <c r="M304" s="201" t="s">
        <v>22</v>
      </c>
      <c r="N304" s="202" t="s">
        <v>47</v>
      </c>
      <c r="O304" s="36"/>
      <c r="P304" s="203">
        <f>O304*H304</f>
        <v>0</v>
      </c>
      <c r="Q304" s="203">
        <v>2.5999999999999998E-4</v>
      </c>
      <c r="R304" s="203">
        <f>Q304*H304</f>
        <v>8.5799999999999991E-3</v>
      </c>
      <c r="S304" s="203">
        <v>0</v>
      </c>
      <c r="T304" s="204">
        <f>S304*H304</f>
        <v>0</v>
      </c>
      <c r="AR304" s="18" t="s">
        <v>464</v>
      </c>
      <c r="AT304" s="18" t="s">
        <v>132</v>
      </c>
      <c r="AU304" s="18" t="s">
        <v>82</v>
      </c>
      <c r="AY304" s="18" t="s">
        <v>128</v>
      </c>
      <c r="BE304" s="205">
        <f>IF(N304="základní",J304,0)</f>
        <v>0</v>
      </c>
      <c r="BF304" s="205">
        <f>IF(N304="snížená",J304,0)</f>
        <v>0</v>
      </c>
      <c r="BG304" s="205">
        <f>IF(N304="zákl. přenesená",J304,0)</f>
        <v>0</v>
      </c>
      <c r="BH304" s="205">
        <f>IF(N304="sníž. přenesená",J304,0)</f>
        <v>0</v>
      </c>
      <c r="BI304" s="205">
        <f>IF(N304="nulová",J304,0)</f>
        <v>0</v>
      </c>
      <c r="BJ304" s="18" t="s">
        <v>23</v>
      </c>
      <c r="BK304" s="205">
        <f>ROUND(I304*H304,2)</f>
        <v>0</v>
      </c>
      <c r="BL304" s="18" t="s">
        <v>464</v>
      </c>
      <c r="BM304" s="18" t="s">
        <v>524</v>
      </c>
    </row>
    <row r="305" spans="2:65" s="12" customFormat="1" ht="13.5" x14ac:dyDescent="0.3">
      <c r="B305" s="218"/>
      <c r="C305" s="219"/>
      <c r="D305" s="216" t="s">
        <v>154</v>
      </c>
      <c r="E305" s="220" t="s">
        <v>22</v>
      </c>
      <c r="F305" s="221" t="s">
        <v>505</v>
      </c>
      <c r="G305" s="219"/>
      <c r="H305" s="222">
        <v>33</v>
      </c>
      <c r="I305" s="223"/>
      <c r="J305" s="219"/>
      <c r="K305" s="219"/>
      <c r="L305" s="224"/>
      <c r="M305" s="225"/>
      <c r="N305" s="226"/>
      <c r="O305" s="226"/>
      <c r="P305" s="226"/>
      <c r="Q305" s="226"/>
      <c r="R305" s="226"/>
      <c r="S305" s="226"/>
      <c r="T305" s="227"/>
      <c r="AT305" s="228" t="s">
        <v>154</v>
      </c>
      <c r="AU305" s="228" t="s">
        <v>82</v>
      </c>
      <c r="AV305" s="12" t="s">
        <v>82</v>
      </c>
      <c r="AW305" s="12" t="s">
        <v>40</v>
      </c>
      <c r="AX305" s="12" t="s">
        <v>76</v>
      </c>
      <c r="AY305" s="228" t="s">
        <v>128</v>
      </c>
    </row>
    <row r="306" spans="2:65" s="14" customFormat="1" ht="13.5" x14ac:dyDescent="0.3">
      <c r="B306" s="241"/>
      <c r="C306" s="242"/>
      <c r="D306" s="231" t="s">
        <v>154</v>
      </c>
      <c r="E306" s="255" t="s">
        <v>22</v>
      </c>
      <c r="F306" s="256" t="s">
        <v>200</v>
      </c>
      <c r="G306" s="242"/>
      <c r="H306" s="257">
        <v>33</v>
      </c>
      <c r="I306" s="246"/>
      <c r="J306" s="242"/>
      <c r="K306" s="242"/>
      <c r="L306" s="247"/>
      <c r="M306" s="248"/>
      <c r="N306" s="249"/>
      <c r="O306" s="249"/>
      <c r="P306" s="249"/>
      <c r="Q306" s="249"/>
      <c r="R306" s="249"/>
      <c r="S306" s="249"/>
      <c r="T306" s="250"/>
      <c r="AT306" s="251" t="s">
        <v>154</v>
      </c>
      <c r="AU306" s="251" t="s">
        <v>82</v>
      </c>
      <c r="AV306" s="14" t="s">
        <v>145</v>
      </c>
      <c r="AW306" s="14" t="s">
        <v>40</v>
      </c>
      <c r="AX306" s="14" t="s">
        <v>23</v>
      </c>
      <c r="AY306" s="251" t="s">
        <v>128</v>
      </c>
    </row>
    <row r="307" spans="2:65" s="1" customFormat="1" ht="31.5" customHeight="1" x14ac:dyDescent="0.3">
      <c r="B307" s="35"/>
      <c r="C307" s="194" t="s">
        <v>525</v>
      </c>
      <c r="D307" s="194" t="s">
        <v>132</v>
      </c>
      <c r="E307" s="195" t="s">
        <v>526</v>
      </c>
      <c r="F307" s="196" t="s">
        <v>527</v>
      </c>
      <c r="G307" s="197" t="s">
        <v>214</v>
      </c>
      <c r="H307" s="198">
        <v>28</v>
      </c>
      <c r="I307" s="199"/>
      <c r="J307" s="200">
        <f>ROUND(I307*H307,2)</f>
        <v>0</v>
      </c>
      <c r="K307" s="196" t="s">
        <v>136</v>
      </c>
      <c r="L307" s="55"/>
      <c r="M307" s="201" t="s">
        <v>22</v>
      </c>
      <c r="N307" s="202" t="s">
        <v>47</v>
      </c>
      <c r="O307" s="36"/>
      <c r="P307" s="203">
        <f>O307*H307</f>
        <v>0</v>
      </c>
      <c r="Q307" s="203">
        <v>8.4000000000000003E-4</v>
      </c>
      <c r="R307" s="203">
        <f>Q307*H307</f>
        <v>2.3519999999999999E-2</v>
      </c>
      <c r="S307" s="203">
        <v>0</v>
      </c>
      <c r="T307" s="204">
        <f>S307*H307</f>
        <v>0</v>
      </c>
      <c r="AR307" s="18" t="s">
        <v>464</v>
      </c>
      <c r="AT307" s="18" t="s">
        <v>132</v>
      </c>
      <c r="AU307" s="18" t="s">
        <v>82</v>
      </c>
      <c r="AY307" s="18" t="s">
        <v>128</v>
      </c>
      <c r="BE307" s="205">
        <f>IF(N307="základní",J307,0)</f>
        <v>0</v>
      </c>
      <c r="BF307" s="205">
        <f>IF(N307="snížená",J307,0)</f>
        <v>0</v>
      </c>
      <c r="BG307" s="205">
        <f>IF(N307="zákl. přenesená",J307,0)</f>
        <v>0</v>
      </c>
      <c r="BH307" s="205">
        <f>IF(N307="sníž. přenesená",J307,0)</f>
        <v>0</v>
      </c>
      <c r="BI307" s="205">
        <f>IF(N307="nulová",J307,0)</f>
        <v>0</v>
      </c>
      <c r="BJ307" s="18" t="s">
        <v>23</v>
      </c>
      <c r="BK307" s="205">
        <f>ROUND(I307*H307,2)</f>
        <v>0</v>
      </c>
      <c r="BL307" s="18" t="s">
        <v>464</v>
      </c>
      <c r="BM307" s="18" t="s">
        <v>528</v>
      </c>
    </row>
    <row r="308" spans="2:65" s="12" customFormat="1" ht="13.5" x14ac:dyDescent="0.3">
      <c r="B308" s="218"/>
      <c r="C308" s="219"/>
      <c r="D308" s="216" t="s">
        <v>154</v>
      </c>
      <c r="E308" s="220" t="s">
        <v>22</v>
      </c>
      <c r="F308" s="221" t="s">
        <v>511</v>
      </c>
      <c r="G308" s="219"/>
      <c r="H308" s="222">
        <v>28</v>
      </c>
      <c r="I308" s="223"/>
      <c r="J308" s="219"/>
      <c r="K308" s="219"/>
      <c r="L308" s="224"/>
      <c r="M308" s="225"/>
      <c r="N308" s="226"/>
      <c r="O308" s="226"/>
      <c r="P308" s="226"/>
      <c r="Q308" s="226"/>
      <c r="R308" s="226"/>
      <c r="S308" s="226"/>
      <c r="T308" s="227"/>
      <c r="AT308" s="228" t="s">
        <v>154</v>
      </c>
      <c r="AU308" s="228" t="s">
        <v>82</v>
      </c>
      <c r="AV308" s="12" t="s">
        <v>82</v>
      </c>
      <c r="AW308" s="12" t="s">
        <v>40</v>
      </c>
      <c r="AX308" s="12" t="s">
        <v>76</v>
      </c>
      <c r="AY308" s="228" t="s">
        <v>128</v>
      </c>
    </row>
    <row r="309" spans="2:65" s="14" customFormat="1" ht="13.5" x14ac:dyDescent="0.3">
      <c r="B309" s="241"/>
      <c r="C309" s="242"/>
      <c r="D309" s="231" t="s">
        <v>154</v>
      </c>
      <c r="E309" s="255" t="s">
        <v>22</v>
      </c>
      <c r="F309" s="256" t="s">
        <v>200</v>
      </c>
      <c r="G309" s="242"/>
      <c r="H309" s="257">
        <v>28</v>
      </c>
      <c r="I309" s="246"/>
      <c r="J309" s="242"/>
      <c r="K309" s="242"/>
      <c r="L309" s="247"/>
      <c r="M309" s="248"/>
      <c r="N309" s="249"/>
      <c r="O309" s="249"/>
      <c r="P309" s="249"/>
      <c r="Q309" s="249"/>
      <c r="R309" s="249"/>
      <c r="S309" s="249"/>
      <c r="T309" s="250"/>
      <c r="AT309" s="251" t="s">
        <v>154</v>
      </c>
      <c r="AU309" s="251" t="s">
        <v>82</v>
      </c>
      <c r="AV309" s="14" t="s">
        <v>145</v>
      </c>
      <c r="AW309" s="14" t="s">
        <v>40</v>
      </c>
      <c r="AX309" s="14" t="s">
        <v>23</v>
      </c>
      <c r="AY309" s="251" t="s">
        <v>128</v>
      </c>
    </row>
    <row r="310" spans="2:65" s="1" customFormat="1" ht="22.5" customHeight="1" x14ac:dyDescent="0.3">
      <c r="B310" s="35"/>
      <c r="C310" s="194" t="s">
        <v>529</v>
      </c>
      <c r="D310" s="194" t="s">
        <v>132</v>
      </c>
      <c r="E310" s="195" t="s">
        <v>530</v>
      </c>
      <c r="F310" s="196" t="s">
        <v>531</v>
      </c>
      <c r="G310" s="197" t="s">
        <v>135</v>
      </c>
      <c r="H310" s="198">
        <v>28</v>
      </c>
      <c r="I310" s="199"/>
      <c r="J310" s="200">
        <f>ROUND(I310*H310,2)</f>
        <v>0</v>
      </c>
      <c r="K310" s="196" t="s">
        <v>149</v>
      </c>
      <c r="L310" s="55"/>
      <c r="M310" s="201" t="s">
        <v>22</v>
      </c>
      <c r="N310" s="202" t="s">
        <v>47</v>
      </c>
      <c r="O310" s="36"/>
      <c r="P310" s="203">
        <f>O310*H310</f>
        <v>0</v>
      </c>
      <c r="Q310" s="203">
        <v>2.1839999999999998E-2</v>
      </c>
      <c r="R310" s="203">
        <f>Q310*H310</f>
        <v>0.61151999999999995</v>
      </c>
      <c r="S310" s="203">
        <v>0</v>
      </c>
      <c r="T310" s="204">
        <f>S310*H310</f>
        <v>0</v>
      </c>
      <c r="AR310" s="18" t="s">
        <v>464</v>
      </c>
      <c r="AT310" s="18" t="s">
        <v>132</v>
      </c>
      <c r="AU310" s="18" t="s">
        <v>82</v>
      </c>
      <c r="AY310" s="18" t="s">
        <v>128</v>
      </c>
      <c r="BE310" s="205">
        <f>IF(N310="základní",J310,0)</f>
        <v>0</v>
      </c>
      <c r="BF310" s="205">
        <f>IF(N310="snížená",J310,0)</f>
        <v>0</v>
      </c>
      <c r="BG310" s="205">
        <f>IF(N310="zákl. přenesená",J310,0)</f>
        <v>0</v>
      </c>
      <c r="BH310" s="205">
        <f>IF(N310="sníž. přenesená",J310,0)</f>
        <v>0</v>
      </c>
      <c r="BI310" s="205">
        <f>IF(N310="nulová",J310,0)</f>
        <v>0</v>
      </c>
      <c r="BJ310" s="18" t="s">
        <v>23</v>
      </c>
      <c r="BK310" s="205">
        <f>ROUND(I310*H310,2)</f>
        <v>0</v>
      </c>
      <c r="BL310" s="18" t="s">
        <v>464</v>
      </c>
      <c r="BM310" s="18" t="s">
        <v>532</v>
      </c>
    </row>
    <row r="311" spans="2:65" s="11" customFormat="1" ht="37.35" customHeight="1" x14ac:dyDescent="0.35">
      <c r="B311" s="177"/>
      <c r="C311" s="178"/>
      <c r="D311" s="191" t="s">
        <v>75</v>
      </c>
      <c r="E311" s="258" t="s">
        <v>533</v>
      </c>
      <c r="F311" s="258" t="s">
        <v>534</v>
      </c>
      <c r="G311" s="178"/>
      <c r="H311" s="178"/>
      <c r="I311" s="181"/>
      <c r="J311" s="259">
        <f>BK311</f>
        <v>0</v>
      </c>
      <c r="K311" s="178"/>
      <c r="L311" s="183"/>
      <c r="M311" s="184"/>
      <c r="N311" s="185"/>
      <c r="O311" s="185"/>
      <c r="P311" s="186">
        <f>SUM(P312:P313)</f>
        <v>0</v>
      </c>
      <c r="Q311" s="185"/>
      <c r="R311" s="186">
        <f>SUM(R312:R313)</f>
        <v>0</v>
      </c>
      <c r="S311" s="185"/>
      <c r="T311" s="187">
        <f>SUM(T312:T313)</f>
        <v>0</v>
      </c>
      <c r="AR311" s="188" t="s">
        <v>145</v>
      </c>
      <c r="AT311" s="189" t="s">
        <v>75</v>
      </c>
      <c r="AU311" s="189" t="s">
        <v>76</v>
      </c>
      <c r="AY311" s="188" t="s">
        <v>128</v>
      </c>
      <c r="BK311" s="190">
        <f>SUM(BK312:BK313)</f>
        <v>0</v>
      </c>
    </row>
    <row r="312" spans="2:65" s="1" customFormat="1" ht="31.5" customHeight="1" x14ac:dyDescent="0.3">
      <c r="B312" s="35"/>
      <c r="C312" s="194" t="s">
        <v>535</v>
      </c>
      <c r="D312" s="194" t="s">
        <v>132</v>
      </c>
      <c r="E312" s="195" t="s">
        <v>536</v>
      </c>
      <c r="F312" s="196" t="s">
        <v>537</v>
      </c>
      <c r="G312" s="197" t="s">
        <v>538</v>
      </c>
      <c r="H312" s="198">
        <v>18</v>
      </c>
      <c r="I312" s="199"/>
      <c r="J312" s="200">
        <f>ROUND(I312*H312,2)</f>
        <v>0</v>
      </c>
      <c r="K312" s="196" t="s">
        <v>136</v>
      </c>
      <c r="L312" s="55"/>
      <c r="M312" s="201" t="s">
        <v>22</v>
      </c>
      <c r="N312" s="202" t="s">
        <v>47</v>
      </c>
      <c r="O312" s="36"/>
      <c r="P312" s="203">
        <f>O312*H312</f>
        <v>0</v>
      </c>
      <c r="Q312" s="203">
        <v>0</v>
      </c>
      <c r="R312" s="203">
        <f>Q312*H312</f>
        <v>0</v>
      </c>
      <c r="S312" s="203">
        <v>0</v>
      </c>
      <c r="T312" s="204">
        <f>S312*H312</f>
        <v>0</v>
      </c>
      <c r="AR312" s="18" t="s">
        <v>539</v>
      </c>
      <c r="AT312" s="18" t="s">
        <v>132</v>
      </c>
      <c r="AU312" s="18" t="s">
        <v>23</v>
      </c>
      <c r="AY312" s="18" t="s">
        <v>128</v>
      </c>
      <c r="BE312" s="205">
        <f>IF(N312="základní",J312,0)</f>
        <v>0</v>
      </c>
      <c r="BF312" s="205">
        <f>IF(N312="snížená",J312,0)</f>
        <v>0</v>
      </c>
      <c r="BG312" s="205">
        <f>IF(N312="zákl. přenesená",J312,0)</f>
        <v>0</v>
      </c>
      <c r="BH312" s="205">
        <f>IF(N312="sníž. přenesená",J312,0)</f>
        <v>0</v>
      </c>
      <c r="BI312" s="205">
        <f>IF(N312="nulová",J312,0)</f>
        <v>0</v>
      </c>
      <c r="BJ312" s="18" t="s">
        <v>23</v>
      </c>
      <c r="BK312" s="205">
        <f>ROUND(I312*H312,2)</f>
        <v>0</v>
      </c>
      <c r="BL312" s="18" t="s">
        <v>539</v>
      </c>
      <c r="BM312" s="18" t="s">
        <v>540</v>
      </c>
    </row>
    <row r="313" spans="2:65" s="1" customFormat="1" ht="22.5" customHeight="1" x14ac:dyDescent="0.3">
      <c r="B313" s="35"/>
      <c r="C313" s="194" t="s">
        <v>541</v>
      </c>
      <c r="D313" s="194" t="s">
        <v>132</v>
      </c>
      <c r="E313" s="195" t="s">
        <v>542</v>
      </c>
      <c r="F313" s="196" t="s">
        <v>543</v>
      </c>
      <c r="G313" s="197" t="s">
        <v>538</v>
      </c>
      <c r="H313" s="198">
        <v>30</v>
      </c>
      <c r="I313" s="199"/>
      <c r="J313" s="200">
        <f>ROUND(I313*H313,2)</f>
        <v>0</v>
      </c>
      <c r="K313" s="196" t="s">
        <v>136</v>
      </c>
      <c r="L313" s="55"/>
      <c r="M313" s="201" t="s">
        <v>22</v>
      </c>
      <c r="N313" s="260" t="s">
        <v>47</v>
      </c>
      <c r="O313" s="261"/>
      <c r="P313" s="262">
        <f>O313*H313</f>
        <v>0</v>
      </c>
      <c r="Q313" s="262">
        <v>0</v>
      </c>
      <c r="R313" s="262">
        <f>Q313*H313</f>
        <v>0</v>
      </c>
      <c r="S313" s="262">
        <v>0</v>
      </c>
      <c r="T313" s="263">
        <f>S313*H313</f>
        <v>0</v>
      </c>
      <c r="AR313" s="18" t="s">
        <v>539</v>
      </c>
      <c r="AT313" s="18" t="s">
        <v>132</v>
      </c>
      <c r="AU313" s="18" t="s">
        <v>23</v>
      </c>
      <c r="AY313" s="18" t="s">
        <v>128</v>
      </c>
      <c r="BE313" s="205">
        <f>IF(N313="základní",J313,0)</f>
        <v>0</v>
      </c>
      <c r="BF313" s="205">
        <f>IF(N313="snížená",J313,0)</f>
        <v>0</v>
      </c>
      <c r="BG313" s="205">
        <f>IF(N313="zákl. přenesená",J313,0)</f>
        <v>0</v>
      </c>
      <c r="BH313" s="205">
        <f>IF(N313="sníž. přenesená",J313,0)</f>
        <v>0</v>
      </c>
      <c r="BI313" s="205">
        <f>IF(N313="nulová",J313,0)</f>
        <v>0</v>
      </c>
      <c r="BJ313" s="18" t="s">
        <v>23</v>
      </c>
      <c r="BK313" s="205">
        <f>ROUND(I313*H313,2)</f>
        <v>0</v>
      </c>
      <c r="BL313" s="18" t="s">
        <v>539</v>
      </c>
      <c r="BM313" s="18" t="s">
        <v>544</v>
      </c>
    </row>
    <row r="314" spans="2:65" s="1" customFormat="1" ht="6.95" customHeight="1" x14ac:dyDescent="0.3">
      <c r="B314" s="50"/>
      <c r="C314" s="51"/>
      <c r="D314" s="51"/>
      <c r="E314" s="51"/>
      <c r="F314" s="51"/>
      <c r="G314" s="51"/>
      <c r="H314" s="51"/>
      <c r="I314" s="138"/>
      <c r="J314" s="51"/>
      <c r="K314" s="51"/>
      <c r="L314" s="55"/>
    </row>
  </sheetData>
  <sheetProtection algorithmName="SHA-512" hashValue="MCdOX/MoYV0T9mwk5DsFis3m7m6wcZi0YrFk9TDCPtQtH9Mav7gjaBCc+yJWTbmt99XXSgEdV0Skc/135tk1rQ==" saltValue="vsX6bf+H3QPCb7NyvjRxtg==" spinCount="100000" sheet="1" objects="1" scenarios="1" formatColumns="0" formatRows="0" sort="0" autoFilter="0"/>
  <autoFilter ref="C92:K92"/>
  <mergeCells count="12">
    <mergeCell ref="G1:H1"/>
    <mergeCell ref="L2:V2"/>
    <mergeCell ref="E49:H49"/>
    <mergeCell ref="E51:H51"/>
    <mergeCell ref="E81:H81"/>
    <mergeCell ref="E83:H83"/>
    <mergeCell ref="E85:H85"/>
    <mergeCell ref="E7:H7"/>
    <mergeCell ref="E9:H9"/>
    <mergeCell ref="E11:H11"/>
    <mergeCell ref="E26:H26"/>
    <mergeCell ref="E47:H47"/>
  </mergeCells>
  <hyperlinks>
    <hyperlink ref="F1:G1" location="C2" tooltip="Krycí list soupisu" display="1) Krycí list soupisu"/>
    <hyperlink ref="G1:H1" location="C58" tooltip="Rekapitulace" display="2) Rekapitulace"/>
    <hyperlink ref="J1" location="C92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16"/>
      <c r="B1" s="315"/>
      <c r="C1" s="315"/>
      <c r="D1" s="314" t="s">
        <v>1</v>
      </c>
      <c r="E1" s="315"/>
      <c r="F1" s="316" t="s">
        <v>620</v>
      </c>
      <c r="G1" s="321" t="s">
        <v>621</v>
      </c>
      <c r="H1" s="321"/>
      <c r="I1" s="322"/>
      <c r="J1" s="316" t="s">
        <v>622</v>
      </c>
      <c r="K1" s="314" t="s">
        <v>90</v>
      </c>
      <c r="L1" s="316" t="s">
        <v>623</v>
      </c>
      <c r="M1" s="316"/>
      <c r="N1" s="316"/>
      <c r="O1" s="316"/>
      <c r="P1" s="316"/>
      <c r="Q1" s="316"/>
      <c r="R1" s="316"/>
      <c r="S1" s="316"/>
      <c r="T1" s="316"/>
      <c r="U1" s="312"/>
      <c r="V1" s="312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0" ht="36.950000000000003" customHeight="1" x14ac:dyDescent="0.3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8" t="s">
        <v>89</v>
      </c>
    </row>
    <row r="3" spans="1:70" ht="6.95" customHeight="1" x14ac:dyDescent="0.3">
      <c r="B3" s="19"/>
      <c r="C3" s="20"/>
      <c r="D3" s="20"/>
      <c r="E3" s="20"/>
      <c r="F3" s="20"/>
      <c r="G3" s="20"/>
      <c r="H3" s="20"/>
      <c r="I3" s="115"/>
      <c r="J3" s="20"/>
      <c r="K3" s="21"/>
      <c r="AT3" s="18" t="s">
        <v>82</v>
      </c>
    </row>
    <row r="4" spans="1:70" ht="36.950000000000003" customHeight="1" x14ac:dyDescent="0.3">
      <c r="B4" s="22"/>
      <c r="C4" s="23"/>
      <c r="D4" s="24" t="s">
        <v>91</v>
      </c>
      <c r="E4" s="23"/>
      <c r="F4" s="23"/>
      <c r="G4" s="23"/>
      <c r="H4" s="23"/>
      <c r="I4" s="116"/>
      <c r="J4" s="23"/>
      <c r="K4" s="25"/>
      <c r="M4" s="26" t="s">
        <v>10</v>
      </c>
      <c r="AT4" s="18" t="s">
        <v>4</v>
      </c>
    </row>
    <row r="5" spans="1:70" ht="6.95" customHeight="1" x14ac:dyDescent="0.3">
      <c r="B5" s="22"/>
      <c r="C5" s="23"/>
      <c r="D5" s="23"/>
      <c r="E5" s="23"/>
      <c r="F5" s="23"/>
      <c r="G5" s="23"/>
      <c r="H5" s="23"/>
      <c r="I5" s="116"/>
      <c r="J5" s="23"/>
      <c r="K5" s="25"/>
    </row>
    <row r="6" spans="1:70" x14ac:dyDescent="0.3">
      <c r="B6" s="22"/>
      <c r="C6" s="23"/>
      <c r="D6" s="31" t="s">
        <v>16</v>
      </c>
      <c r="E6" s="23"/>
      <c r="F6" s="23"/>
      <c r="G6" s="23"/>
      <c r="H6" s="23"/>
      <c r="I6" s="116"/>
      <c r="J6" s="23"/>
      <c r="K6" s="25"/>
    </row>
    <row r="7" spans="1:70" ht="22.5" customHeight="1" x14ac:dyDescent="0.3">
      <c r="B7" s="22"/>
      <c r="C7" s="23"/>
      <c r="D7" s="23"/>
      <c r="E7" s="308" t="str">
        <f>'Rekapitulace stavby'!K6</f>
        <v>FNOL - Oprava kožní kliniky a kliniky pracovního lékařství</v>
      </c>
      <c r="F7" s="270"/>
      <c r="G7" s="270"/>
      <c r="H7" s="270"/>
      <c r="I7" s="116"/>
      <c r="J7" s="23"/>
      <c r="K7" s="25"/>
    </row>
    <row r="8" spans="1:70" x14ac:dyDescent="0.3">
      <c r="B8" s="22"/>
      <c r="C8" s="23"/>
      <c r="D8" s="31" t="s">
        <v>92</v>
      </c>
      <c r="E8" s="23"/>
      <c r="F8" s="23"/>
      <c r="G8" s="23"/>
      <c r="H8" s="23"/>
      <c r="I8" s="116"/>
      <c r="J8" s="23"/>
      <c r="K8" s="25"/>
    </row>
    <row r="9" spans="1:70" s="1" customFormat="1" ht="22.5" customHeight="1" x14ac:dyDescent="0.3">
      <c r="B9" s="35"/>
      <c r="C9" s="36"/>
      <c r="D9" s="36"/>
      <c r="E9" s="308" t="s">
        <v>93</v>
      </c>
      <c r="F9" s="277"/>
      <c r="G9" s="277"/>
      <c r="H9" s="277"/>
      <c r="I9" s="117"/>
      <c r="J9" s="36"/>
      <c r="K9" s="39"/>
    </row>
    <row r="10" spans="1:70" s="1" customFormat="1" x14ac:dyDescent="0.3">
      <c r="B10" s="35"/>
      <c r="C10" s="36"/>
      <c r="D10" s="31" t="s">
        <v>94</v>
      </c>
      <c r="E10" s="36"/>
      <c r="F10" s="36"/>
      <c r="G10" s="36"/>
      <c r="H10" s="36"/>
      <c r="I10" s="117"/>
      <c r="J10" s="36"/>
      <c r="K10" s="39"/>
    </row>
    <row r="11" spans="1:70" s="1" customFormat="1" ht="36.950000000000003" customHeight="1" x14ac:dyDescent="0.3">
      <c r="B11" s="35"/>
      <c r="C11" s="36"/>
      <c r="D11" s="36"/>
      <c r="E11" s="309" t="s">
        <v>545</v>
      </c>
      <c r="F11" s="277"/>
      <c r="G11" s="277"/>
      <c r="H11" s="277"/>
      <c r="I11" s="117"/>
      <c r="J11" s="36"/>
      <c r="K11" s="39"/>
    </row>
    <row r="12" spans="1:70" s="1" customFormat="1" ht="13.5" x14ac:dyDescent="0.3">
      <c r="B12" s="35"/>
      <c r="C12" s="36"/>
      <c r="D12" s="36"/>
      <c r="E12" s="36"/>
      <c r="F12" s="36"/>
      <c r="G12" s="36"/>
      <c r="H12" s="36"/>
      <c r="I12" s="117"/>
      <c r="J12" s="36"/>
      <c r="K12" s="39"/>
    </row>
    <row r="13" spans="1:70" s="1" customFormat="1" ht="14.45" customHeight="1" x14ac:dyDescent="0.3">
      <c r="B13" s="35"/>
      <c r="C13" s="36"/>
      <c r="D13" s="31" t="s">
        <v>19</v>
      </c>
      <c r="E13" s="36"/>
      <c r="F13" s="29" t="s">
        <v>20</v>
      </c>
      <c r="G13" s="36"/>
      <c r="H13" s="36"/>
      <c r="I13" s="118" t="s">
        <v>21</v>
      </c>
      <c r="J13" s="29" t="s">
        <v>22</v>
      </c>
      <c r="K13" s="39"/>
    </row>
    <row r="14" spans="1:70" s="1" customFormat="1" ht="14.45" customHeight="1" x14ac:dyDescent="0.3">
      <c r="B14" s="35"/>
      <c r="C14" s="36"/>
      <c r="D14" s="31" t="s">
        <v>24</v>
      </c>
      <c r="E14" s="36"/>
      <c r="F14" s="29" t="s">
        <v>25</v>
      </c>
      <c r="G14" s="36"/>
      <c r="H14" s="36"/>
      <c r="I14" s="118" t="s">
        <v>26</v>
      </c>
      <c r="J14" s="119" t="str">
        <f>'Rekapitulace stavby'!AN8</f>
        <v>18.09.2016</v>
      </c>
      <c r="K14" s="39"/>
    </row>
    <row r="15" spans="1:70" s="1" customFormat="1" ht="10.9" customHeight="1" x14ac:dyDescent="0.3">
      <c r="B15" s="35"/>
      <c r="C15" s="36"/>
      <c r="D15" s="36"/>
      <c r="E15" s="36"/>
      <c r="F15" s="36"/>
      <c r="G15" s="36"/>
      <c r="H15" s="36"/>
      <c r="I15" s="117"/>
      <c r="J15" s="36"/>
      <c r="K15" s="39"/>
    </row>
    <row r="16" spans="1:70" s="1" customFormat="1" ht="14.45" customHeight="1" x14ac:dyDescent="0.3">
      <c r="B16" s="35"/>
      <c r="C16" s="36"/>
      <c r="D16" s="31" t="s">
        <v>30</v>
      </c>
      <c r="E16" s="36"/>
      <c r="F16" s="36"/>
      <c r="G16" s="36"/>
      <c r="H16" s="36"/>
      <c r="I16" s="118" t="s">
        <v>31</v>
      </c>
      <c r="J16" s="29" t="s">
        <v>32</v>
      </c>
      <c r="K16" s="39"/>
    </row>
    <row r="17" spans="2:11" s="1" customFormat="1" ht="18" customHeight="1" x14ac:dyDescent="0.3">
      <c r="B17" s="35"/>
      <c r="C17" s="36"/>
      <c r="D17" s="36"/>
      <c r="E17" s="29" t="s">
        <v>33</v>
      </c>
      <c r="F17" s="36"/>
      <c r="G17" s="36"/>
      <c r="H17" s="36"/>
      <c r="I17" s="118" t="s">
        <v>34</v>
      </c>
      <c r="J17" s="29" t="s">
        <v>22</v>
      </c>
      <c r="K17" s="39"/>
    </row>
    <row r="18" spans="2:11" s="1" customFormat="1" ht="6.95" customHeight="1" x14ac:dyDescent="0.3">
      <c r="B18" s="35"/>
      <c r="C18" s="36"/>
      <c r="D18" s="36"/>
      <c r="E18" s="36"/>
      <c r="F18" s="36"/>
      <c r="G18" s="36"/>
      <c r="H18" s="36"/>
      <c r="I18" s="117"/>
      <c r="J18" s="36"/>
      <c r="K18" s="39"/>
    </row>
    <row r="19" spans="2:11" s="1" customFormat="1" ht="14.45" customHeight="1" x14ac:dyDescent="0.3">
      <c r="B19" s="35"/>
      <c r="C19" s="36"/>
      <c r="D19" s="31" t="s">
        <v>35</v>
      </c>
      <c r="E19" s="36"/>
      <c r="F19" s="36"/>
      <c r="G19" s="36"/>
      <c r="H19" s="36"/>
      <c r="I19" s="118" t="s">
        <v>31</v>
      </c>
      <c r="J19" s="29" t="str">
        <f>IF('Rekapitulace stavby'!AN13="Vyplň údaj","",IF('Rekapitulace stavby'!AN13="","",'Rekapitulace stavby'!AN13))</f>
        <v/>
      </c>
      <c r="K19" s="39"/>
    </row>
    <row r="20" spans="2:11" s="1" customFormat="1" ht="18" customHeight="1" x14ac:dyDescent="0.3">
      <c r="B20" s="35"/>
      <c r="C20" s="36"/>
      <c r="D20" s="36"/>
      <c r="E20" s="29" t="str">
        <f>IF('Rekapitulace stavby'!E14="Vyplň údaj","",IF('Rekapitulace stavby'!E14="","",'Rekapitulace stavby'!E14))</f>
        <v/>
      </c>
      <c r="F20" s="36"/>
      <c r="G20" s="36"/>
      <c r="H20" s="36"/>
      <c r="I20" s="118" t="s">
        <v>34</v>
      </c>
      <c r="J20" s="29" t="str">
        <f>IF('Rekapitulace stavby'!AN14="Vyplň údaj","",IF('Rekapitulace stavby'!AN14="","",'Rekapitulace stavby'!AN14))</f>
        <v/>
      </c>
      <c r="K20" s="39"/>
    </row>
    <row r="21" spans="2:11" s="1" customFormat="1" ht="6.95" customHeight="1" x14ac:dyDescent="0.3">
      <c r="B21" s="35"/>
      <c r="C21" s="36"/>
      <c r="D21" s="36"/>
      <c r="E21" s="36"/>
      <c r="F21" s="36"/>
      <c r="G21" s="36"/>
      <c r="H21" s="36"/>
      <c r="I21" s="117"/>
      <c r="J21" s="36"/>
      <c r="K21" s="39"/>
    </row>
    <row r="22" spans="2:11" s="1" customFormat="1" ht="14.45" customHeight="1" x14ac:dyDescent="0.3">
      <c r="B22" s="35"/>
      <c r="C22" s="36"/>
      <c r="D22" s="31" t="s">
        <v>37</v>
      </c>
      <c r="E22" s="36"/>
      <c r="F22" s="36"/>
      <c r="G22" s="36"/>
      <c r="H22" s="36"/>
      <c r="I22" s="118" t="s">
        <v>31</v>
      </c>
      <c r="J22" s="29" t="s">
        <v>38</v>
      </c>
      <c r="K22" s="39"/>
    </row>
    <row r="23" spans="2:11" s="1" customFormat="1" ht="18" customHeight="1" x14ac:dyDescent="0.3">
      <c r="B23" s="35"/>
      <c r="C23" s="36"/>
      <c r="D23" s="36"/>
      <c r="E23" s="29" t="s">
        <v>39</v>
      </c>
      <c r="F23" s="36"/>
      <c r="G23" s="36"/>
      <c r="H23" s="36"/>
      <c r="I23" s="118" t="s">
        <v>34</v>
      </c>
      <c r="J23" s="29" t="s">
        <v>22</v>
      </c>
      <c r="K23" s="39"/>
    </row>
    <row r="24" spans="2:11" s="1" customFormat="1" ht="6.95" customHeight="1" x14ac:dyDescent="0.3">
      <c r="B24" s="35"/>
      <c r="C24" s="36"/>
      <c r="D24" s="36"/>
      <c r="E24" s="36"/>
      <c r="F24" s="36"/>
      <c r="G24" s="36"/>
      <c r="H24" s="36"/>
      <c r="I24" s="117"/>
      <c r="J24" s="36"/>
      <c r="K24" s="39"/>
    </row>
    <row r="25" spans="2:11" s="1" customFormat="1" ht="14.45" customHeight="1" x14ac:dyDescent="0.3">
      <c r="B25" s="35"/>
      <c r="C25" s="36"/>
      <c r="D25" s="31" t="s">
        <v>41</v>
      </c>
      <c r="E25" s="36"/>
      <c r="F25" s="36"/>
      <c r="G25" s="36"/>
      <c r="H25" s="36"/>
      <c r="I25" s="117"/>
      <c r="J25" s="36"/>
      <c r="K25" s="39"/>
    </row>
    <row r="26" spans="2:11" s="7" customFormat="1" ht="22.5" customHeight="1" x14ac:dyDescent="0.3">
      <c r="B26" s="120"/>
      <c r="C26" s="121"/>
      <c r="D26" s="121"/>
      <c r="E26" s="273" t="s">
        <v>22</v>
      </c>
      <c r="F26" s="310"/>
      <c r="G26" s="310"/>
      <c r="H26" s="310"/>
      <c r="I26" s="122"/>
      <c r="J26" s="121"/>
      <c r="K26" s="123"/>
    </row>
    <row r="27" spans="2:11" s="1" customFormat="1" ht="6.95" customHeight="1" x14ac:dyDescent="0.3">
      <c r="B27" s="35"/>
      <c r="C27" s="36"/>
      <c r="D27" s="36"/>
      <c r="E27" s="36"/>
      <c r="F27" s="36"/>
      <c r="G27" s="36"/>
      <c r="H27" s="36"/>
      <c r="I27" s="117"/>
      <c r="J27" s="36"/>
      <c r="K27" s="39"/>
    </row>
    <row r="28" spans="2:11" s="1" customFormat="1" ht="6.95" customHeight="1" x14ac:dyDescent="0.3">
      <c r="B28" s="35"/>
      <c r="C28" s="36"/>
      <c r="D28" s="80"/>
      <c r="E28" s="80"/>
      <c r="F28" s="80"/>
      <c r="G28" s="80"/>
      <c r="H28" s="80"/>
      <c r="I28" s="124"/>
      <c r="J28" s="80"/>
      <c r="K28" s="125"/>
    </row>
    <row r="29" spans="2:11" s="1" customFormat="1" ht="25.35" customHeight="1" x14ac:dyDescent="0.3">
      <c r="B29" s="35"/>
      <c r="C29" s="36"/>
      <c r="D29" s="126" t="s">
        <v>42</v>
      </c>
      <c r="E29" s="36"/>
      <c r="F29" s="36"/>
      <c r="G29" s="36"/>
      <c r="H29" s="36"/>
      <c r="I29" s="117"/>
      <c r="J29" s="127">
        <f>ROUND(J87,2)</f>
        <v>0</v>
      </c>
      <c r="K29" s="39"/>
    </row>
    <row r="30" spans="2:11" s="1" customFormat="1" ht="6.95" customHeight="1" x14ac:dyDescent="0.3">
      <c r="B30" s="35"/>
      <c r="C30" s="36"/>
      <c r="D30" s="80"/>
      <c r="E30" s="80"/>
      <c r="F30" s="80"/>
      <c r="G30" s="80"/>
      <c r="H30" s="80"/>
      <c r="I30" s="124"/>
      <c r="J30" s="80"/>
      <c r="K30" s="125"/>
    </row>
    <row r="31" spans="2:11" s="1" customFormat="1" ht="14.45" customHeight="1" x14ac:dyDescent="0.3">
      <c r="B31" s="35"/>
      <c r="C31" s="36"/>
      <c r="D31" s="36"/>
      <c r="E31" s="36"/>
      <c r="F31" s="40" t="s">
        <v>44</v>
      </c>
      <c r="G31" s="36"/>
      <c r="H31" s="36"/>
      <c r="I31" s="128" t="s">
        <v>43</v>
      </c>
      <c r="J31" s="40" t="s">
        <v>45</v>
      </c>
      <c r="K31" s="39"/>
    </row>
    <row r="32" spans="2:11" s="1" customFormat="1" ht="14.45" customHeight="1" x14ac:dyDescent="0.3">
      <c r="B32" s="35"/>
      <c r="C32" s="36"/>
      <c r="D32" s="43" t="s">
        <v>46</v>
      </c>
      <c r="E32" s="43" t="s">
        <v>47</v>
      </c>
      <c r="F32" s="129">
        <f>ROUND(SUM(BE87:BE138), 2)</f>
        <v>0</v>
      </c>
      <c r="G32" s="36"/>
      <c r="H32" s="36"/>
      <c r="I32" s="130">
        <v>0.21</v>
      </c>
      <c r="J32" s="129">
        <f>ROUND(ROUND((SUM(BE87:BE138)), 2)*I32, 2)</f>
        <v>0</v>
      </c>
      <c r="K32" s="39"/>
    </row>
    <row r="33" spans="2:11" s="1" customFormat="1" ht="14.45" customHeight="1" x14ac:dyDescent="0.3">
      <c r="B33" s="35"/>
      <c r="C33" s="36"/>
      <c r="D33" s="36"/>
      <c r="E33" s="43" t="s">
        <v>48</v>
      </c>
      <c r="F33" s="129">
        <f>ROUND(SUM(BF87:BF138), 2)</f>
        <v>0</v>
      </c>
      <c r="G33" s="36"/>
      <c r="H33" s="36"/>
      <c r="I33" s="130">
        <v>0.15</v>
      </c>
      <c r="J33" s="129">
        <f>ROUND(ROUND((SUM(BF87:BF138)), 2)*I33, 2)</f>
        <v>0</v>
      </c>
      <c r="K33" s="39"/>
    </row>
    <row r="34" spans="2:11" s="1" customFormat="1" ht="14.45" hidden="1" customHeight="1" x14ac:dyDescent="0.3">
      <c r="B34" s="35"/>
      <c r="C34" s="36"/>
      <c r="D34" s="36"/>
      <c r="E34" s="43" t="s">
        <v>49</v>
      </c>
      <c r="F34" s="129">
        <f>ROUND(SUM(BG87:BG138), 2)</f>
        <v>0</v>
      </c>
      <c r="G34" s="36"/>
      <c r="H34" s="36"/>
      <c r="I34" s="130">
        <v>0.21</v>
      </c>
      <c r="J34" s="129">
        <v>0</v>
      </c>
      <c r="K34" s="39"/>
    </row>
    <row r="35" spans="2:11" s="1" customFormat="1" ht="14.45" hidden="1" customHeight="1" x14ac:dyDescent="0.3">
      <c r="B35" s="35"/>
      <c r="C35" s="36"/>
      <c r="D35" s="36"/>
      <c r="E35" s="43" t="s">
        <v>50</v>
      </c>
      <c r="F35" s="129">
        <f>ROUND(SUM(BH87:BH138), 2)</f>
        <v>0</v>
      </c>
      <c r="G35" s="36"/>
      <c r="H35" s="36"/>
      <c r="I35" s="130">
        <v>0.15</v>
      </c>
      <c r="J35" s="129">
        <v>0</v>
      </c>
      <c r="K35" s="39"/>
    </row>
    <row r="36" spans="2:11" s="1" customFormat="1" ht="14.45" hidden="1" customHeight="1" x14ac:dyDescent="0.3">
      <c r="B36" s="35"/>
      <c r="C36" s="36"/>
      <c r="D36" s="36"/>
      <c r="E36" s="43" t="s">
        <v>51</v>
      </c>
      <c r="F36" s="129">
        <f>ROUND(SUM(BI87:BI138), 2)</f>
        <v>0</v>
      </c>
      <c r="G36" s="36"/>
      <c r="H36" s="36"/>
      <c r="I36" s="130">
        <v>0</v>
      </c>
      <c r="J36" s="129">
        <v>0</v>
      </c>
      <c r="K36" s="39"/>
    </row>
    <row r="37" spans="2:11" s="1" customFormat="1" ht="6.95" customHeight="1" x14ac:dyDescent="0.3">
      <c r="B37" s="35"/>
      <c r="C37" s="36"/>
      <c r="D37" s="36"/>
      <c r="E37" s="36"/>
      <c r="F37" s="36"/>
      <c r="G37" s="36"/>
      <c r="H37" s="36"/>
      <c r="I37" s="117"/>
      <c r="J37" s="36"/>
      <c r="K37" s="39"/>
    </row>
    <row r="38" spans="2:11" s="1" customFormat="1" ht="25.35" customHeight="1" x14ac:dyDescent="0.3">
      <c r="B38" s="35"/>
      <c r="C38" s="131"/>
      <c r="D38" s="132" t="s">
        <v>52</v>
      </c>
      <c r="E38" s="74"/>
      <c r="F38" s="74"/>
      <c r="G38" s="133" t="s">
        <v>53</v>
      </c>
      <c r="H38" s="134" t="s">
        <v>54</v>
      </c>
      <c r="I38" s="135"/>
      <c r="J38" s="136">
        <f>SUM(J29:J36)</f>
        <v>0</v>
      </c>
      <c r="K38" s="137"/>
    </row>
    <row r="39" spans="2:11" s="1" customFormat="1" ht="14.45" customHeight="1" x14ac:dyDescent="0.3">
      <c r="B39" s="50"/>
      <c r="C39" s="51"/>
      <c r="D39" s="51"/>
      <c r="E39" s="51"/>
      <c r="F39" s="51"/>
      <c r="G39" s="51"/>
      <c r="H39" s="51"/>
      <c r="I39" s="138"/>
      <c r="J39" s="51"/>
      <c r="K39" s="52"/>
    </row>
    <row r="43" spans="2:11" s="1" customFormat="1" ht="6.95" customHeight="1" x14ac:dyDescent="0.3">
      <c r="B43" s="139"/>
      <c r="C43" s="140"/>
      <c r="D43" s="140"/>
      <c r="E43" s="140"/>
      <c r="F43" s="140"/>
      <c r="G43" s="140"/>
      <c r="H43" s="140"/>
      <c r="I43" s="141"/>
      <c r="J43" s="140"/>
      <c r="K43" s="142"/>
    </row>
    <row r="44" spans="2:11" s="1" customFormat="1" ht="36.950000000000003" customHeight="1" x14ac:dyDescent="0.3">
      <c r="B44" s="35"/>
      <c r="C44" s="24" t="s">
        <v>96</v>
      </c>
      <c r="D44" s="36"/>
      <c r="E44" s="36"/>
      <c r="F44" s="36"/>
      <c r="G44" s="36"/>
      <c r="H44" s="36"/>
      <c r="I44" s="117"/>
      <c r="J44" s="36"/>
      <c r="K44" s="39"/>
    </row>
    <row r="45" spans="2:11" s="1" customFormat="1" ht="6.95" customHeight="1" x14ac:dyDescent="0.3">
      <c r="B45" s="35"/>
      <c r="C45" s="36"/>
      <c r="D45" s="36"/>
      <c r="E45" s="36"/>
      <c r="F45" s="36"/>
      <c r="G45" s="36"/>
      <c r="H45" s="36"/>
      <c r="I45" s="117"/>
      <c r="J45" s="36"/>
      <c r="K45" s="39"/>
    </row>
    <row r="46" spans="2:11" s="1" customFormat="1" ht="14.45" customHeight="1" x14ac:dyDescent="0.3">
      <c r="B46" s="35"/>
      <c r="C46" s="31" t="s">
        <v>16</v>
      </c>
      <c r="D46" s="36"/>
      <c r="E46" s="36"/>
      <c r="F46" s="36"/>
      <c r="G46" s="36"/>
      <c r="H46" s="36"/>
      <c r="I46" s="117"/>
      <c r="J46" s="36"/>
      <c r="K46" s="39"/>
    </row>
    <row r="47" spans="2:11" s="1" customFormat="1" ht="22.5" customHeight="1" x14ac:dyDescent="0.3">
      <c r="B47" s="35"/>
      <c r="C47" s="36"/>
      <c r="D47" s="36"/>
      <c r="E47" s="308" t="str">
        <f>E7</f>
        <v>FNOL - Oprava kožní kliniky a kliniky pracovního lékařství</v>
      </c>
      <c r="F47" s="277"/>
      <c r="G47" s="277"/>
      <c r="H47" s="277"/>
      <c r="I47" s="117"/>
      <c r="J47" s="36"/>
      <c r="K47" s="39"/>
    </row>
    <row r="48" spans="2:11" x14ac:dyDescent="0.3">
      <c r="B48" s="22"/>
      <c r="C48" s="31" t="s">
        <v>92</v>
      </c>
      <c r="D48" s="23"/>
      <c r="E48" s="23"/>
      <c r="F48" s="23"/>
      <c r="G48" s="23"/>
      <c r="H48" s="23"/>
      <c r="I48" s="116"/>
      <c r="J48" s="23"/>
      <c r="K48" s="25"/>
    </row>
    <row r="49" spans="2:47" s="1" customFormat="1" ht="22.5" customHeight="1" x14ac:dyDescent="0.3">
      <c r="B49" s="35"/>
      <c r="C49" s="36"/>
      <c r="D49" s="36"/>
      <c r="E49" s="308" t="s">
        <v>93</v>
      </c>
      <c r="F49" s="277"/>
      <c r="G49" s="277"/>
      <c r="H49" s="277"/>
      <c r="I49" s="117"/>
      <c r="J49" s="36"/>
      <c r="K49" s="39"/>
    </row>
    <row r="50" spans="2:47" s="1" customFormat="1" ht="14.45" customHeight="1" x14ac:dyDescent="0.3">
      <c r="B50" s="35"/>
      <c r="C50" s="31" t="s">
        <v>94</v>
      </c>
      <c r="D50" s="36"/>
      <c r="E50" s="36"/>
      <c r="F50" s="36"/>
      <c r="G50" s="36"/>
      <c r="H50" s="36"/>
      <c r="I50" s="117"/>
      <c r="J50" s="36"/>
      <c r="K50" s="39"/>
    </row>
    <row r="51" spans="2:47" s="1" customFormat="1" ht="23.25" customHeight="1" x14ac:dyDescent="0.3">
      <c r="B51" s="35"/>
      <c r="C51" s="36"/>
      <c r="D51" s="36"/>
      <c r="E51" s="309" t="str">
        <f>E11</f>
        <v>02 - Slaboproudá elektrotechnika</v>
      </c>
      <c r="F51" s="277"/>
      <c r="G51" s="277"/>
      <c r="H51" s="277"/>
      <c r="I51" s="117"/>
      <c r="J51" s="36"/>
      <c r="K51" s="39"/>
    </row>
    <row r="52" spans="2:47" s="1" customFormat="1" ht="6.95" customHeight="1" x14ac:dyDescent="0.3">
      <c r="B52" s="35"/>
      <c r="C52" s="36"/>
      <c r="D52" s="36"/>
      <c r="E52" s="36"/>
      <c r="F52" s="36"/>
      <c r="G52" s="36"/>
      <c r="H52" s="36"/>
      <c r="I52" s="117"/>
      <c r="J52" s="36"/>
      <c r="K52" s="39"/>
    </row>
    <row r="53" spans="2:47" s="1" customFormat="1" ht="18" customHeight="1" x14ac:dyDescent="0.3">
      <c r="B53" s="35"/>
      <c r="C53" s="31" t="s">
        <v>24</v>
      </c>
      <c r="D53" s="36"/>
      <c r="E53" s="36"/>
      <c r="F53" s="29" t="str">
        <f>F14</f>
        <v>Olomouc</v>
      </c>
      <c r="G53" s="36"/>
      <c r="H53" s="36"/>
      <c r="I53" s="118" t="s">
        <v>26</v>
      </c>
      <c r="J53" s="119" t="str">
        <f>IF(J14="","",J14)</f>
        <v>18.09.2016</v>
      </c>
      <c r="K53" s="39"/>
    </row>
    <row r="54" spans="2:47" s="1" customFormat="1" ht="6.95" customHeight="1" x14ac:dyDescent="0.3">
      <c r="B54" s="35"/>
      <c r="C54" s="36"/>
      <c r="D54" s="36"/>
      <c r="E54" s="36"/>
      <c r="F54" s="36"/>
      <c r="G54" s="36"/>
      <c r="H54" s="36"/>
      <c r="I54" s="117"/>
      <c r="J54" s="36"/>
      <c r="K54" s="39"/>
    </row>
    <row r="55" spans="2:47" s="1" customFormat="1" x14ac:dyDescent="0.3">
      <c r="B55" s="35"/>
      <c r="C55" s="31" t="s">
        <v>30</v>
      </c>
      <c r="D55" s="36"/>
      <c r="E55" s="36"/>
      <c r="F55" s="29" t="str">
        <f>E17</f>
        <v>Ing. Pavel Malínek</v>
      </c>
      <c r="G55" s="36"/>
      <c r="H55" s="36"/>
      <c r="I55" s="118" t="s">
        <v>37</v>
      </c>
      <c r="J55" s="29" t="str">
        <f>E23</f>
        <v>Petr Vodáček</v>
      </c>
      <c r="K55" s="39"/>
    </row>
    <row r="56" spans="2:47" s="1" customFormat="1" ht="14.45" customHeight="1" x14ac:dyDescent="0.3">
      <c r="B56" s="35"/>
      <c r="C56" s="31" t="s">
        <v>35</v>
      </c>
      <c r="D56" s="36"/>
      <c r="E56" s="36"/>
      <c r="F56" s="29" t="str">
        <f>IF(E20="","",E20)</f>
        <v/>
      </c>
      <c r="G56" s="36"/>
      <c r="H56" s="36"/>
      <c r="I56" s="117"/>
      <c r="J56" s="36"/>
      <c r="K56" s="39"/>
    </row>
    <row r="57" spans="2:47" s="1" customFormat="1" ht="10.35" customHeight="1" x14ac:dyDescent="0.3">
      <c r="B57" s="35"/>
      <c r="C57" s="36"/>
      <c r="D57" s="36"/>
      <c r="E57" s="36"/>
      <c r="F57" s="36"/>
      <c r="G57" s="36"/>
      <c r="H57" s="36"/>
      <c r="I57" s="117"/>
      <c r="J57" s="36"/>
      <c r="K57" s="39"/>
    </row>
    <row r="58" spans="2:47" s="1" customFormat="1" ht="29.25" customHeight="1" x14ac:dyDescent="0.3">
      <c r="B58" s="35"/>
      <c r="C58" s="143" t="s">
        <v>97</v>
      </c>
      <c r="D58" s="131"/>
      <c r="E58" s="131"/>
      <c r="F58" s="131"/>
      <c r="G58" s="131"/>
      <c r="H58" s="131"/>
      <c r="I58" s="144"/>
      <c r="J58" s="145" t="s">
        <v>98</v>
      </c>
      <c r="K58" s="146"/>
    </row>
    <row r="59" spans="2:47" s="1" customFormat="1" ht="10.35" customHeight="1" x14ac:dyDescent="0.3">
      <c r="B59" s="35"/>
      <c r="C59" s="36"/>
      <c r="D59" s="36"/>
      <c r="E59" s="36"/>
      <c r="F59" s="36"/>
      <c r="G59" s="36"/>
      <c r="H59" s="36"/>
      <c r="I59" s="117"/>
      <c r="J59" s="36"/>
      <c r="K59" s="39"/>
    </row>
    <row r="60" spans="2:47" s="1" customFormat="1" ht="29.25" customHeight="1" x14ac:dyDescent="0.3">
      <c r="B60" s="35"/>
      <c r="C60" s="147" t="s">
        <v>99</v>
      </c>
      <c r="D60" s="36"/>
      <c r="E60" s="36"/>
      <c r="F60" s="36"/>
      <c r="G60" s="36"/>
      <c r="H60" s="36"/>
      <c r="I60" s="117"/>
      <c r="J60" s="127">
        <f>J87</f>
        <v>0</v>
      </c>
      <c r="K60" s="39"/>
      <c r="AU60" s="18" t="s">
        <v>100</v>
      </c>
    </row>
    <row r="61" spans="2:47" s="8" customFormat="1" ht="24.95" customHeight="1" x14ac:dyDescent="0.3">
      <c r="B61" s="148"/>
      <c r="C61" s="149"/>
      <c r="D61" s="150" t="s">
        <v>101</v>
      </c>
      <c r="E61" s="151"/>
      <c r="F61" s="151"/>
      <c r="G61" s="151"/>
      <c r="H61" s="151"/>
      <c r="I61" s="152"/>
      <c r="J61" s="153">
        <f>J88</f>
        <v>0</v>
      </c>
      <c r="K61" s="154"/>
    </row>
    <row r="62" spans="2:47" s="9" customFormat="1" ht="19.899999999999999" customHeight="1" x14ac:dyDescent="0.3">
      <c r="B62" s="155"/>
      <c r="C62" s="156"/>
      <c r="D62" s="157" t="s">
        <v>104</v>
      </c>
      <c r="E62" s="158"/>
      <c r="F62" s="158"/>
      <c r="G62" s="158"/>
      <c r="H62" s="158"/>
      <c r="I62" s="159"/>
      <c r="J62" s="160">
        <f>J89</f>
        <v>0</v>
      </c>
      <c r="K62" s="161"/>
    </row>
    <row r="63" spans="2:47" s="8" customFormat="1" ht="24.95" customHeight="1" x14ac:dyDescent="0.3">
      <c r="B63" s="148"/>
      <c r="C63" s="149"/>
      <c r="D63" s="150" t="s">
        <v>109</v>
      </c>
      <c r="E63" s="151"/>
      <c r="F63" s="151"/>
      <c r="G63" s="151"/>
      <c r="H63" s="151"/>
      <c r="I63" s="152"/>
      <c r="J63" s="153">
        <f>J95</f>
        <v>0</v>
      </c>
      <c r="K63" s="154"/>
    </row>
    <row r="64" spans="2:47" s="9" customFormat="1" ht="19.899999999999999" customHeight="1" x14ac:dyDescent="0.3">
      <c r="B64" s="155"/>
      <c r="C64" s="156"/>
      <c r="D64" s="157" t="s">
        <v>546</v>
      </c>
      <c r="E64" s="158"/>
      <c r="F64" s="158"/>
      <c r="G64" s="158"/>
      <c r="H64" s="158"/>
      <c r="I64" s="159"/>
      <c r="J64" s="160">
        <f>J96</f>
        <v>0</v>
      </c>
      <c r="K64" s="161"/>
    </row>
    <row r="65" spans="2:12" s="9" customFormat="1" ht="19.899999999999999" customHeight="1" x14ac:dyDescent="0.3">
      <c r="B65" s="155"/>
      <c r="C65" s="156"/>
      <c r="D65" s="157" t="s">
        <v>110</v>
      </c>
      <c r="E65" s="158"/>
      <c r="F65" s="158"/>
      <c r="G65" s="158"/>
      <c r="H65" s="158"/>
      <c r="I65" s="159"/>
      <c r="J65" s="160">
        <f>J133</f>
        <v>0</v>
      </c>
      <c r="K65" s="161"/>
    </row>
    <row r="66" spans="2:12" s="1" customFormat="1" ht="21.75" customHeight="1" x14ac:dyDescent="0.3">
      <c r="B66" s="35"/>
      <c r="C66" s="36"/>
      <c r="D66" s="36"/>
      <c r="E66" s="36"/>
      <c r="F66" s="36"/>
      <c r="G66" s="36"/>
      <c r="H66" s="36"/>
      <c r="I66" s="117"/>
      <c r="J66" s="36"/>
      <c r="K66" s="39"/>
    </row>
    <row r="67" spans="2:12" s="1" customFormat="1" ht="6.95" customHeight="1" x14ac:dyDescent="0.3">
      <c r="B67" s="50"/>
      <c r="C67" s="51"/>
      <c r="D67" s="51"/>
      <c r="E67" s="51"/>
      <c r="F67" s="51"/>
      <c r="G67" s="51"/>
      <c r="H67" s="51"/>
      <c r="I67" s="138"/>
      <c r="J67" s="51"/>
      <c r="K67" s="52"/>
    </row>
    <row r="71" spans="2:12" s="1" customFormat="1" ht="6.95" customHeight="1" x14ac:dyDescent="0.3">
      <c r="B71" s="53"/>
      <c r="C71" s="54"/>
      <c r="D71" s="54"/>
      <c r="E71" s="54"/>
      <c r="F71" s="54"/>
      <c r="G71" s="54"/>
      <c r="H71" s="54"/>
      <c r="I71" s="141"/>
      <c r="J71" s="54"/>
      <c r="K71" s="54"/>
      <c r="L71" s="55"/>
    </row>
    <row r="72" spans="2:12" s="1" customFormat="1" ht="36.950000000000003" customHeight="1" x14ac:dyDescent="0.3">
      <c r="B72" s="35"/>
      <c r="C72" s="56" t="s">
        <v>112</v>
      </c>
      <c r="D72" s="57"/>
      <c r="E72" s="57"/>
      <c r="F72" s="57"/>
      <c r="G72" s="57"/>
      <c r="H72" s="57"/>
      <c r="I72" s="162"/>
      <c r="J72" s="57"/>
      <c r="K72" s="57"/>
      <c r="L72" s="55"/>
    </row>
    <row r="73" spans="2:12" s="1" customFormat="1" ht="6.95" customHeight="1" x14ac:dyDescent="0.3">
      <c r="B73" s="35"/>
      <c r="C73" s="57"/>
      <c r="D73" s="57"/>
      <c r="E73" s="57"/>
      <c r="F73" s="57"/>
      <c r="G73" s="57"/>
      <c r="H73" s="57"/>
      <c r="I73" s="162"/>
      <c r="J73" s="57"/>
      <c r="K73" s="57"/>
      <c r="L73" s="55"/>
    </row>
    <row r="74" spans="2:12" s="1" customFormat="1" ht="14.45" customHeight="1" x14ac:dyDescent="0.3">
      <c r="B74" s="35"/>
      <c r="C74" s="59" t="s">
        <v>16</v>
      </c>
      <c r="D74" s="57"/>
      <c r="E74" s="57"/>
      <c r="F74" s="57"/>
      <c r="G74" s="57"/>
      <c r="H74" s="57"/>
      <c r="I74" s="162"/>
      <c r="J74" s="57"/>
      <c r="K74" s="57"/>
      <c r="L74" s="55"/>
    </row>
    <row r="75" spans="2:12" s="1" customFormat="1" ht="22.5" customHeight="1" x14ac:dyDescent="0.3">
      <c r="B75" s="35"/>
      <c r="C75" s="57"/>
      <c r="D75" s="57"/>
      <c r="E75" s="311" t="str">
        <f>E7</f>
        <v>FNOL - Oprava kožní kliniky a kliniky pracovního lékařství</v>
      </c>
      <c r="F75" s="288"/>
      <c r="G75" s="288"/>
      <c r="H75" s="288"/>
      <c r="I75" s="162"/>
      <c r="J75" s="57"/>
      <c r="K75" s="57"/>
      <c r="L75" s="55"/>
    </row>
    <row r="76" spans="2:12" x14ac:dyDescent="0.3">
      <c r="B76" s="22"/>
      <c r="C76" s="59" t="s">
        <v>92</v>
      </c>
      <c r="D76" s="163"/>
      <c r="E76" s="163"/>
      <c r="F76" s="163"/>
      <c r="G76" s="163"/>
      <c r="H76" s="163"/>
      <c r="J76" s="163"/>
      <c r="K76" s="163"/>
      <c r="L76" s="164"/>
    </row>
    <row r="77" spans="2:12" s="1" customFormat="1" ht="22.5" customHeight="1" x14ac:dyDescent="0.3">
      <c r="B77" s="35"/>
      <c r="C77" s="57"/>
      <c r="D77" s="57"/>
      <c r="E77" s="311" t="s">
        <v>93</v>
      </c>
      <c r="F77" s="288"/>
      <c r="G77" s="288"/>
      <c r="H77" s="288"/>
      <c r="I77" s="162"/>
      <c r="J77" s="57"/>
      <c r="K77" s="57"/>
      <c r="L77" s="55"/>
    </row>
    <row r="78" spans="2:12" s="1" customFormat="1" ht="14.45" customHeight="1" x14ac:dyDescent="0.3">
      <c r="B78" s="35"/>
      <c r="C78" s="59" t="s">
        <v>94</v>
      </c>
      <c r="D78" s="57"/>
      <c r="E78" s="57"/>
      <c r="F78" s="57"/>
      <c r="G78" s="57"/>
      <c r="H78" s="57"/>
      <c r="I78" s="162"/>
      <c r="J78" s="57"/>
      <c r="K78" s="57"/>
      <c r="L78" s="55"/>
    </row>
    <row r="79" spans="2:12" s="1" customFormat="1" ht="23.25" customHeight="1" x14ac:dyDescent="0.3">
      <c r="B79" s="35"/>
      <c r="C79" s="57"/>
      <c r="D79" s="57"/>
      <c r="E79" s="285" t="str">
        <f>E11</f>
        <v>02 - Slaboproudá elektrotechnika</v>
      </c>
      <c r="F79" s="288"/>
      <c r="G79" s="288"/>
      <c r="H79" s="288"/>
      <c r="I79" s="162"/>
      <c r="J79" s="57"/>
      <c r="K79" s="57"/>
      <c r="L79" s="55"/>
    </row>
    <row r="80" spans="2:12" s="1" customFormat="1" ht="6.95" customHeight="1" x14ac:dyDescent="0.3">
      <c r="B80" s="35"/>
      <c r="C80" s="57"/>
      <c r="D80" s="57"/>
      <c r="E80" s="57"/>
      <c r="F80" s="57"/>
      <c r="G80" s="57"/>
      <c r="H80" s="57"/>
      <c r="I80" s="162"/>
      <c r="J80" s="57"/>
      <c r="K80" s="57"/>
      <c r="L80" s="55"/>
    </row>
    <row r="81" spans="2:65" s="1" customFormat="1" ht="18" customHeight="1" x14ac:dyDescent="0.3">
      <c r="B81" s="35"/>
      <c r="C81" s="59" t="s">
        <v>24</v>
      </c>
      <c r="D81" s="57"/>
      <c r="E81" s="57"/>
      <c r="F81" s="165" t="str">
        <f>F14</f>
        <v>Olomouc</v>
      </c>
      <c r="G81" s="57"/>
      <c r="H81" s="57"/>
      <c r="I81" s="166" t="s">
        <v>26</v>
      </c>
      <c r="J81" s="67" t="str">
        <f>IF(J14="","",J14)</f>
        <v>18.09.2016</v>
      </c>
      <c r="K81" s="57"/>
      <c r="L81" s="55"/>
    </row>
    <row r="82" spans="2:65" s="1" customFormat="1" ht="6.95" customHeight="1" x14ac:dyDescent="0.3">
      <c r="B82" s="35"/>
      <c r="C82" s="57"/>
      <c r="D82" s="57"/>
      <c r="E82" s="57"/>
      <c r="F82" s="57"/>
      <c r="G82" s="57"/>
      <c r="H82" s="57"/>
      <c r="I82" s="162"/>
      <c r="J82" s="57"/>
      <c r="K82" s="57"/>
      <c r="L82" s="55"/>
    </row>
    <row r="83" spans="2:65" s="1" customFormat="1" x14ac:dyDescent="0.3">
      <c r="B83" s="35"/>
      <c r="C83" s="59" t="s">
        <v>30</v>
      </c>
      <c r="D83" s="57"/>
      <c r="E83" s="57"/>
      <c r="F83" s="165" t="str">
        <f>E17</f>
        <v>Ing. Pavel Malínek</v>
      </c>
      <c r="G83" s="57"/>
      <c r="H83" s="57"/>
      <c r="I83" s="166" t="s">
        <v>37</v>
      </c>
      <c r="J83" s="165" t="str">
        <f>E23</f>
        <v>Petr Vodáček</v>
      </c>
      <c r="K83" s="57"/>
      <c r="L83" s="55"/>
    </row>
    <row r="84" spans="2:65" s="1" customFormat="1" ht="14.45" customHeight="1" x14ac:dyDescent="0.3">
      <c r="B84" s="35"/>
      <c r="C84" s="59" t="s">
        <v>35</v>
      </c>
      <c r="D84" s="57"/>
      <c r="E84" s="57"/>
      <c r="F84" s="165" t="str">
        <f>IF(E20="","",E20)</f>
        <v/>
      </c>
      <c r="G84" s="57"/>
      <c r="H84" s="57"/>
      <c r="I84" s="162"/>
      <c r="J84" s="57"/>
      <c r="K84" s="57"/>
      <c r="L84" s="55"/>
    </row>
    <row r="85" spans="2:65" s="1" customFormat="1" ht="10.35" customHeight="1" x14ac:dyDescent="0.3">
      <c r="B85" s="35"/>
      <c r="C85" s="57"/>
      <c r="D85" s="57"/>
      <c r="E85" s="57"/>
      <c r="F85" s="57"/>
      <c r="G85" s="57"/>
      <c r="H85" s="57"/>
      <c r="I85" s="162"/>
      <c r="J85" s="57"/>
      <c r="K85" s="57"/>
      <c r="L85" s="55"/>
    </row>
    <row r="86" spans="2:65" s="10" customFormat="1" ht="29.25" customHeight="1" x14ac:dyDescent="0.3">
      <c r="B86" s="167"/>
      <c r="C86" s="168" t="s">
        <v>113</v>
      </c>
      <c r="D86" s="169" t="s">
        <v>61</v>
      </c>
      <c r="E86" s="169" t="s">
        <v>57</v>
      </c>
      <c r="F86" s="169" t="s">
        <v>114</v>
      </c>
      <c r="G86" s="169" t="s">
        <v>115</v>
      </c>
      <c r="H86" s="169" t="s">
        <v>116</v>
      </c>
      <c r="I86" s="170" t="s">
        <v>117</v>
      </c>
      <c r="J86" s="169" t="s">
        <v>98</v>
      </c>
      <c r="K86" s="171" t="s">
        <v>118</v>
      </c>
      <c r="L86" s="172"/>
      <c r="M86" s="76" t="s">
        <v>119</v>
      </c>
      <c r="N86" s="77" t="s">
        <v>46</v>
      </c>
      <c r="O86" s="77" t="s">
        <v>120</v>
      </c>
      <c r="P86" s="77" t="s">
        <v>121</v>
      </c>
      <c r="Q86" s="77" t="s">
        <v>122</v>
      </c>
      <c r="R86" s="77" t="s">
        <v>123</v>
      </c>
      <c r="S86" s="77" t="s">
        <v>124</v>
      </c>
      <c r="T86" s="78" t="s">
        <v>125</v>
      </c>
    </row>
    <row r="87" spans="2:65" s="1" customFormat="1" ht="29.25" customHeight="1" x14ac:dyDescent="0.35">
      <c r="B87" s="35"/>
      <c r="C87" s="82" t="s">
        <v>99</v>
      </c>
      <c r="D87" s="57"/>
      <c r="E87" s="57"/>
      <c r="F87" s="57"/>
      <c r="G87" s="57"/>
      <c r="H87" s="57"/>
      <c r="I87" s="162"/>
      <c r="J87" s="173">
        <f>BK87</f>
        <v>0</v>
      </c>
      <c r="K87" s="57"/>
      <c r="L87" s="55"/>
      <c r="M87" s="79"/>
      <c r="N87" s="80"/>
      <c r="O87" s="80"/>
      <c r="P87" s="174">
        <f>P88+P95</f>
        <v>0</v>
      </c>
      <c r="Q87" s="80"/>
      <c r="R87" s="174">
        <f>R88+R95</f>
        <v>1.3259999999999999E-2</v>
      </c>
      <c r="S87" s="80"/>
      <c r="T87" s="175">
        <f>T88+T95</f>
        <v>0</v>
      </c>
      <c r="AT87" s="18" t="s">
        <v>75</v>
      </c>
      <c r="AU87" s="18" t="s">
        <v>100</v>
      </c>
      <c r="BK87" s="176">
        <f>BK88+BK95</f>
        <v>0</v>
      </c>
    </row>
    <row r="88" spans="2:65" s="11" customFormat="1" ht="37.35" customHeight="1" x14ac:dyDescent="0.35">
      <c r="B88" s="177"/>
      <c r="C88" s="178"/>
      <c r="D88" s="179" t="s">
        <v>75</v>
      </c>
      <c r="E88" s="180" t="s">
        <v>126</v>
      </c>
      <c r="F88" s="180" t="s">
        <v>127</v>
      </c>
      <c r="G88" s="178"/>
      <c r="H88" s="178"/>
      <c r="I88" s="181"/>
      <c r="J88" s="182">
        <f>BK88</f>
        <v>0</v>
      </c>
      <c r="K88" s="178"/>
      <c r="L88" s="183"/>
      <c r="M88" s="184"/>
      <c r="N88" s="185"/>
      <c r="O88" s="185"/>
      <c r="P88" s="186">
        <f>P89</f>
        <v>0</v>
      </c>
      <c r="Q88" s="185"/>
      <c r="R88" s="186">
        <f>R89</f>
        <v>0</v>
      </c>
      <c r="S88" s="185"/>
      <c r="T88" s="187">
        <f>T89</f>
        <v>0</v>
      </c>
      <c r="AR88" s="188" t="s">
        <v>82</v>
      </c>
      <c r="AT88" s="189" t="s">
        <v>75</v>
      </c>
      <c r="AU88" s="189" t="s">
        <v>76</v>
      </c>
      <c r="AY88" s="188" t="s">
        <v>128</v>
      </c>
      <c r="BK88" s="190">
        <f>BK89</f>
        <v>0</v>
      </c>
    </row>
    <row r="89" spans="2:65" s="11" customFormat="1" ht="19.899999999999999" customHeight="1" x14ac:dyDescent="0.3">
      <c r="B89" s="177"/>
      <c r="C89" s="178"/>
      <c r="D89" s="191" t="s">
        <v>75</v>
      </c>
      <c r="E89" s="192" t="s">
        <v>190</v>
      </c>
      <c r="F89" s="192" t="s">
        <v>191</v>
      </c>
      <c r="G89" s="178"/>
      <c r="H89" s="178"/>
      <c r="I89" s="181"/>
      <c r="J89" s="193">
        <f>BK89</f>
        <v>0</v>
      </c>
      <c r="K89" s="178"/>
      <c r="L89" s="183"/>
      <c r="M89" s="184"/>
      <c r="N89" s="185"/>
      <c r="O89" s="185"/>
      <c r="P89" s="186">
        <f>SUM(P90:P94)</f>
        <v>0</v>
      </c>
      <c r="Q89" s="185"/>
      <c r="R89" s="186">
        <f>SUM(R90:R94)</f>
        <v>0</v>
      </c>
      <c r="S89" s="185"/>
      <c r="T89" s="187">
        <f>SUM(T90:T94)</f>
        <v>0</v>
      </c>
      <c r="AR89" s="188" t="s">
        <v>82</v>
      </c>
      <c r="AT89" s="189" t="s">
        <v>75</v>
      </c>
      <c r="AU89" s="189" t="s">
        <v>23</v>
      </c>
      <c r="AY89" s="188" t="s">
        <v>128</v>
      </c>
      <c r="BK89" s="190">
        <f>SUM(BK90:BK94)</f>
        <v>0</v>
      </c>
    </row>
    <row r="90" spans="2:65" s="1" customFormat="1" ht="31.5" customHeight="1" x14ac:dyDescent="0.3">
      <c r="B90" s="35"/>
      <c r="C90" s="194" t="s">
        <v>23</v>
      </c>
      <c r="D90" s="194" t="s">
        <v>132</v>
      </c>
      <c r="E90" s="195" t="s">
        <v>547</v>
      </c>
      <c r="F90" s="196" t="s">
        <v>548</v>
      </c>
      <c r="G90" s="197" t="s">
        <v>214</v>
      </c>
      <c r="H90" s="198">
        <v>73</v>
      </c>
      <c r="I90" s="199"/>
      <c r="J90" s="200">
        <f>ROUND(I90*H90,2)</f>
        <v>0</v>
      </c>
      <c r="K90" s="196" t="s">
        <v>136</v>
      </c>
      <c r="L90" s="55"/>
      <c r="M90" s="201" t="s">
        <v>22</v>
      </c>
      <c r="N90" s="202" t="s">
        <v>47</v>
      </c>
      <c r="O90" s="36"/>
      <c r="P90" s="203">
        <f>O90*H90</f>
        <v>0</v>
      </c>
      <c r="Q90" s="203">
        <v>0</v>
      </c>
      <c r="R90" s="203">
        <f>Q90*H90</f>
        <v>0</v>
      </c>
      <c r="S90" s="203">
        <v>0</v>
      </c>
      <c r="T90" s="204">
        <f>S90*H90</f>
        <v>0</v>
      </c>
      <c r="AR90" s="18" t="s">
        <v>137</v>
      </c>
      <c r="AT90" s="18" t="s">
        <v>132</v>
      </c>
      <c r="AU90" s="18" t="s">
        <v>82</v>
      </c>
      <c r="AY90" s="18" t="s">
        <v>128</v>
      </c>
      <c r="BE90" s="205">
        <f>IF(N90="základní",J90,0)</f>
        <v>0</v>
      </c>
      <c r="BF90" s="205">
        <f>IF(N90="snížená",J90,0)</f>
        <v>0</v>
      </c>
      <c r="BG90" s="205">
        <f>IF(N90="zákl. přenesená",J90,0)</f>
        <v>0</v>
      </c>
      <c r="BH90" s="205">
        <f>IF(N90="sníž. přenesená",J90,0)</f>
        <v>0</v>
      </c>
      <c r="BI90" s="205">
        <f>IF(N90="nulová",J90,0)</f>
        <v>0</v>
      </c>
      <c r="BJ90" s="18" t="s">
        <v>23</v>
      </c>
      <c r="BK90" s="205">
        <f>ROUND(I90*H90,2)</f>
        <v>0</v>
      </c>
      <c r="BL90" s="18" t="s">
        <v>137</v>
      </c>
      <c r="BM90" s="18" t="s">
        <v>549</v>
      </c>
    </row>
    <row r="91" spans="2:65" s="1" customFormat="1" ht="31.5" customHeight="1" x14ac:dyDescent="0.3">
      <c r="B91" s="35"/>
      <c r="C91" s="206" t="s">
        <v>82</v>
      </c>
      <c r="D91" s="206" t="s">
        <v>146</v>
      </c>
      <c r="E91" s="207" t="s">
        <v>550</v>
      </c>
      <c r="F91" s="208" t="s">
        <v>551</v>
      </c>
      <c r="G91" s="209" t="s">
        <v>146</v>
      </c>
      <c r="H91" s="210">
        <v>73</v>
      </c>
      <c r="I91" s="211"/>
      <c r="J91" s="212">
        <f>ROUND(I91*H91,2)</f>
        <v>0</v>
      </c>
      <c r="K91" s="208" t="s">
        <v>552</v>
      </c>
      <c r="L91" s="213"/>
      <c r="M91" s="214" t="s">
        <v>22</v>
      </c>
      <c r="N91" s="215" t="s">
        <v>47</v>
      </c>
      <c r="O91" s="36"/>
      <c r="P91" s="203">
        <f>O91*H91</f>
        <v>0</v>
      </c>
      <c r="Q91" s="203">
        <v>0</v>
      </c>
      <c r="R91" s="203">
        <f>Q91*H91</f>
        <v>0</v>
      </c>
      <c r="S91" s="203">
        <v>0</v>
      </c>
      <c r="T91" s="204">
        <f>S91*H91</f>
        <v>0</v>
      </c>
      <c r="AR91" s="18" t="s">
        <v>150</v>
      </c>
      <c r="AT91" s="18" t="s">
        <v>146</v>
      </c>
      <c r="AU91" s="18" t="s">
        <v>82</v>
      </c>
      <c r="AY91" s="18" t="s">
        <v>128</v>
      </c>
      <c r="BE91" s="205">
        <f>IF(N91="základní",J91,0)</f>
        <v>0</v>
      </c>
      <c r="BF91" s="205">
        <f>IF(N91="snížená",J91,0)</f>
        <v>0</v>
      </c>
      <c r="BG91" s="205">
        <f>IF(N91="zákl. přenesená",J91,0)</f>
        <v>0</v>
      </c>
      <c r="BH91" s="205">
        <f>IF(N91="sníž. přenesená",J91,0)</f>
        <v>0</v>
      </c>
      <c r="BI91" s="205">
        <f>IF(N91="nulová",J91,0)</f>
        <v>0</v>
      </c>
      <c r="BJ91" s="18" t="s">
        <v>23</v>
      </c>
      <c r="BK91" s="205">
        <f>ROUND(I91*H91,2)</f>
        <v>0</v>
      </c>
      <c r="BL91" s="18" t="s">
        <v>137</v>
      </c>
      <c r="BM91" s="18" t="s">
        <v>553</v>
      </c>
    </row>
    <row r="92" spans="2:65" s="12" customFormat="1" ht="13.5" x14ac:dyDescent="0.3">
      <c r="B92" s="218"/>
      <c r="C92" s="219"/>
      <c r="D92" s="216" t="s">
        <v>154</v>
      </c>
      <c r="E92" s="220" t="s">
        <v>22</v>
      </c>
      <c r="F92" s="221" t="s">
        <v>554</v>
      </c>
      <c r="G92" s="219"/>
      <c r="H92" s="222">
        <v>73</v>
      </c>
      <c r="I92" s="223"/>
      <c r="J92" s="219"/>
      <c r="K92" s="219"/>
      <c r="L92" s="224"/>
      <c r="M92" s="225"/>
      <c r="N92" s="226"/>
      <c r="O92" s="226"/>
      <c r="P92" s="226"/>
      <c r="Q92" s="226"/>
      <c r="R92" s="226"/>
      <c r="S92" s="226"/>
      <c r="T92" s="227"/>
      <c r="AT92" s="228" t="s">
        <v>154</v>
      </c>
      <c r="AU92" s="228" t="s">
        <v>82</v>
      </c>
      <c r="AV92" s="12" t="s">
        <v>82</v>
      </c>
      <c r="AW92" s="12" t="s">
        <v>40</v>
      </c>
      <c r="AX92" s="12" t="s">
        <v>76</v>
      </c>
      <c r="AY92" s="228" t="s">
        <v>128</v>
      </c>
    </row>
    <row r="93" spans="2:65" s="14" customFormat="1" ht="13.5" x14ac:dyDescent="0.3">
      <c r="B93" s="241"/>
      <c r="C93" s="242"/>
      <c r="D93" s="216" t="s">
        <v>154</v>
      </c>
      <c r="E93" s="243" t="s">
        <v>22</v>
      </c>
      <c r="F93" s="244" t="s">
        <v>200</v>
      </c>
      <c r="G93" s="242"/>
      <c r="H93" s="245">
        <v>73</v>
      </c>
      <c r="I93" s="246"/>
      <c r="J93" s="242"/>
      <c r="K93" s="242"/>
      <c r="L93" s="247"/>
      <c r="M93" s="248"/>
      <c r="N93" s="249"/>
      <c r="O93" s="249"/>
      <c r="P93" s="249"/>
      <c r="Q93" s="249"/>
      <c r="R93" s="249"/>
      <c r="S93" s="249"/>
      <c r="T93" s="250"/>
      <c r="AT93" s="251" t="s">
        <v>154</v>
      </c>
      <c r="AU93" s="251" t="s">
        <v>82</v>
      </c>
      <c r="AV93" s="14" t="s">
        <v>145</v>
      </c>
      <c r="AW93" s="14" t="s">
        <v>40</v>
      </c>
      <c r="AX93" s="14" t="s">
        <v>23</v>
      </c>
      <c r="AY93" s="251" t="s">
        <v>128</v>
      </c>
    </row>
    <row r="94" spans="2:65" s="13" customFormat="1" ht="13.5" x14ac:dyDescent="0.3">
      <c r="B94" s="229"/>
      <c r="C94" s="230"/>
      <c r="D94" s="216" t="s">
        <v>154</v>
      </c>
      <c r="E94" s="252" t="s">
        <v>22</v>
      </c>
      <c r="F94" s="253" t="s">
        <v>555</v>
      </c>
      <c r="G94" s="230"/>
      <c r="H94" s="254" t="s">
        <v>22</v>
      </c>
      <c r="I94" s="235"/>
      <c r="J94" s="230"/>
      <c r="K94" s="230"/>
      <c r="L94" s="236"/>
      <c r="M94" s="237"/>
      <c r="N94" s="238"/>
      <c r="O94" s="238"/>
      <c r="P94" s="238"/>
      <c r="Q94" s="238"/>
      <c r="R94" s="238"/>
      <c r="S94" s="238"/>
      <c r="T94" s="239"/>
      <c r="AT94" s="240" t="s">
        <v>154</v>
      </c>
      <c r="AU94" s="240" t="s">
        <v>82</v>
      </c>
      <c r="AV94" s="13" t="s">
        <v>23</v>
      </c>
      <c r="AW94" s="13" t="s">
        <v>40</v>
      </c>
      <c r="AX94" s="13" t="s">
        <v>76</v>
      </c>
      <c r="AY94" s="240" t="s">
        <v>128</v>
      </c>
    </row>
    <row r="95" spans="2:65" s="11" customFormat="1" ht="37.35" customHeight="1" x14ac:dyDescent="0.35">
      <c r="B95" s="177"/>
      <c r="C95" s="178"/>
      <c r="D95" s="179" t="s">
        <v>75</v>
      </c>
      <c r="E95" s="180" t="s">
        <v>146</v>
      </c>
      <c r="F95" s="180" t="s">
        <v>457</v>
      </c>
      <c r="G95" s="178"/>
      <c r="H95" s="178"/>
      <c r="I95" s="181"/>
      <c r="J95" s="182">
        <f>BK95</f>
        <v>0</v>
      </c>
      <c r="K95" s="178"/>
      <c r="L95" s="183"/>
      <c r="M95" s="184"/>
      <c r="N95" s="185"/>
      <c r="O95" s="185"/>
      <c r="P95" s="186">
        <f>P96+P133</f>
        <v>0</v>
      </c>
      <c r="Q95" s="185"/>
      <c r="R95" s="186">
        <f>R96+R133</f>
        <v>1.3259999999999999E-2</v>
      </c>
      <c r="S95" s="185"/>
      <c r="T95" s="187">
        <f>T96+T133</f>
        <v>0</v>
      </c>
      <c r="AR95" s="188" t="s">
        <v>141</v>
      </c>
      <c r="AT95" s="189" t="s">
        <v>75</v>
      </c>
      <c r="AU95" s="189" t="s">
        <v>76</v>
      </c>
      <c r="AY95" s="188" t="s">
        <v>128</v>
      </c>
      <c r="BK95" s="190">
        <f>BK96+BK133</f>
        <v>0</v>
      </c>
    </row>
    <row r="96" spans="2:65" s="11" customFormat="1" ht="19.899999999999999" customHeight="1" x14ac:dyDescent="0.3">
      <c r="B96" s="177"/>
      <c r="C96" s="178"/>
      <c r="D96" s="191" t="s">
        <v>75</v>
      </c>
      <c r="E96" s="192" t="s">
        <v>556</v>
      </c>
      <c r="F96" s="192" t="s">
        <v>557</v>
      </c>
      <c r="G96" s="178"/>
      <c r="H96" s="178"/>
      <c r="I96" s="181"/>
      <c r="J96" s="193">
        <f>BK96</f>
        <v>0</v>
      </c>
      <c r="K96" s="178"/>
      <c r="L96" s="183"/>
      <c r="M96" s="184"/>
      <c r="N96" s="185"/>
      <c r="O96" s="185"/>
      <c r="P96" s="186">
        <f>SUM(P97:P132)</f>
        <v>0</v>
      </c>
      <c r="Q96" s="185"/>
      <c r="R96" s="186">
        <f>SUM(R97:R132)</f>
        <v>2.31E-3</v>
      </c>
      <c r="S96" s="185"/>
      <c r="T96" s="187">
        <f>SUM(T97:T132)</f>
        <v>0</v>
      </c>
      <c r="AR96" s="188" t="s">
        <v>141</v>
      </c>
      <c r="AT96" s="189" t="s">
        <v>75</v>
      </c>
      <c r="AU96" s="189" t="s">
        <v>23</v>
      </c>
      <c r="AY96" s="188" t="s">
        <v>128</v>
      </c>
      <c r="BK96" s="190">
        <f>SUM(BK97:BK132)</f>
        <v>0</v>
      </c>
    </row>
    <row r="97" spans="2:65" s="1" customFormat="1" ht="31.5" customHeight="1" x14ac:dyDescent="0.3">
      <c r="B97" s="35"/>
      <c r="C97" s="194" t="s">
        <v>222</v>
      </c>
      <c r="D97" s="194" t="s">
        <v>132</v>
      </c>
      <c r="E97" s="195" t="s">
        <v>558</v>
      </c>
      <c r="F97" s="196" t="s">
        <v>559</v>
      </c>
      <c r="G97" s="197" t="s">
        <v>135</v>
      </c>
      <c r="H97" s="198">
        <v>11</v>
      </c>
      <c r="I97" s="199"/>
      <c r="J97" s="200">
        <f>ROUND(I97*H97,2)</f>
        <v>0</v>
      </c>
      <c r="K97" s="196" t="s">
        <v>136</v>
      </c>
      <c r="L97" s="55"/>
      <c r="M97" s="201" t="s">
        <v>22</v>
      </c>
      <c r="N97" s="202" t="s">
        <v>47</v>
      </c>
      <c r="O97" s="36"/>
      <c r="P97" s="203">
        <f>O97*H97</f>
        <v>0</v>
      </c>
      <c r="Q97" s="203">
        <v>2.0000000000000001E-4</v>
      </c>
      <c r="R97" s="203">
        <f>Q97*H97</f>
        <v>2.2000000000000001E-3</v>
      </c>
      <c r="S97" s="203">
        <v>0</v>
      </c>
      <c r="T97" s="204">
        <f>S97*H97</f>
        <v>0</v>
      </c>
      <c r="AR97" s="18" t="s">
        <v>464</v>
      </c>
      <c r="AT97" s="18" t="s">
        <v>132</v>
      </c>
      <c r="AU97" s="18" t="s">
        <v>82</v>
      </c>
      <c r="AY97" s="18" t="s">
        <v>128</v>
      </c>
      <c r="BE97" s="205">
        <f>IF(N97="základní",J97,0)</f>
        <v>0</v>
      </c>
      <c r="BF97" s="205">
        <f>IF(N97="snížená",J97,0)</f>
        <v>0</v>
      </c>
      <c r="BG97" s="205">
        <f>IF(N97="zákl. přenesená",J97,0)</f>
        <v>0</v>
      </c>
      <c r="BH97" s="205">
        <f>IF(N97="sníž. přenesená",J97,0)</f>
        <v>0</v>
      </c>
      <c r="BI97" s="205">
        <f>IF(N97="nulová",J97,0)</f>
        <v>0</v>
      </c>
      <c r="BJ97" s="18" t="s">
        <v>23</v>
      </c>
      <c r="BK97" s="205">
        <f>ROUND(I97*H97,2)</f>
        <v>0</v>
      </c>
      <c r="BL97" s="18" t="s">
        <v>464</v>
      </c>
      <c r="BM97" s="18" t="s">
        <v>560</v>
      </c>
    </row>
    <row r="98" spans="2:65" s="1" customFormat="1" ht="31.5" customHeight="1" x14ac:dyDescent="0.3">
      <c r="B98" s="35"/>
      <c r="C98" s="206" t="s">
        <v>220</v>
      </c>
      <c r="D98" s="206" t="s">
        <v>146</v>
      </c>
      <c r="E98" s="207" t="s">
        <v>207</v>
      </c>
      <c r="F98" s="208" t="s">
        <v>208</v>
      </c>
      <c r="G98" s="209" t="s">
        <v>188</v>
      </c>
      <c r="H98" s="210">
        <v>11</v>
      </c>
      <c r="I98" s="211"/>
      <c r="J98" s="212">
        <f>ROUND(I98*H98,2)</f>
        <v>0</v>
      </c>
      <c r="K98" s="208" t="s">
        <v>149</v>
      </c>
      <c r="L98" s="213"/>
      <c r="M98" s="214" t="s">
        <v>22</v>
      </c>
      <c r="N98" s="215" t="s">
        <v>47</v>
      </c>
      <c r="O98" s="36"/>
      <c r="P98" s="203">
        <f>O98*H98</f>
        <v>0</v>
      </c>
      <c r="Q98" s="203">
        <v>0</v>
      </c>
      <c r="R98" s="203">
        <f>Q98*H98</f>
        <v>0</v>
      </c>
      <c r="S98" s="203">
        <v>0</v>
      </c>
      <c r="T98" s="204">
        <f>S98*H98</f>
        <v>0</v>
      </c>
      <c r="AR98" s="18" t="s">
        <v>561</v>
      </c>
      <c r="AT98" s="18" t="s">
        <v>146</v>
      </c>
      <c r="AU98" s="18" t="s">
        <v>82</v>
      </c>
      <c r="AY98" s="18" t="s">
        <v>128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8" t="s">
        <v>23</v>
      </c>
      <c r="BK98" s="205">
        <f>ROUND(I98*H98,2)</f>
        <v>0</v>
      </c>
      <c r="BL98" s="18" t="s">
        <v>464</v>
      </c>
      <c r="BM98" s="18" t="s">
        <v>562</v>
      </c>
    </row>
    <row r="99" spans="2:65" s="12" customFormat="1" ht="13.5" x14ac:dyDescent="0.3">
      <c r="B99" s="218"/>
      <c r="C99" s="219"/>
      <c r="D99" s="216" t="s">
        <v>154</v>
      </c>
      <c r="E99" s="220" t="s">
        <v>22</v>
      </c>
      <c r="F99" s="221" t="s">
        <v>563</v>
      </c>
      <c r="G99" s="219"/>
      <c r="H99" s="222">
        <v>11</v>
      </c>
      <c r="I99" s="223"/>
      <c r="J99" s="219"/>
      <c r="K99" s="219"/>
      <c r="L99" s="224"/>
      <c r="M99" s="225"/>
      <c r="N99" s="226"/>
      <c r="O99" s="226"/>
      <c r="P99" s="226"/>
      <c r="Q99" s="226"/>
      <c r="R99" s="226"/>
      <c r="S99" s="226"/>
      <c r="T99" s="227"/>
      <c r="AT99" s="228" t="s">
        <v>154</v>
      </c>
      <c r="AU99" s="228" t="s">
        <v>82</v>
      </c>
      <c r="AV99" s="12" t="s">
        <v>82</v>
      </c>
      <c r="AW99" s="12" t="s">
        <v>40</v>
      </c>
      <c r="AX99" s="12" t="s">
        <v>76</v>
      </c>
      <c r="AY99" s="228" t="s">
        <v>128</v>
      </c>
    </row>
    <row r="100" spans="2:65" s="14" customFormat="1" ht="13.5" x14ac:dyDescent="0.3">
      <c r="B100" s="241"/>
      <c r="C100" s="242"/>
      <c r="D100" s="216" t="s">
        <v>154</v>
      </c>
      <c r="E100" s="243" t="s">
        <v>22</v>
      </c>
      <c r="F100" s="244" t="s">
        <v>200</v>
      </c>
      <c r="G100" s="242"/>
      <c r="H100" s="245">
        <v>11</v>
      </c>
      <c r="I100" s="246"/>
      <c r="J100" s="242"/>
      <c r="K100" s="242"/>
      <c r="L100" s="247"/>
      <c r="M100" s="248"/>
      <c r="N100" s="249"/>
      <c r="O100" s="249"/>
      <c r="P100" s="249"/>
      <c r="Q100" s="249"/>
      <c r="R100" s="249"/>
      <c r="S100" s="249"/>
      <c r="T100" s="250"/>
      <c r="AT100" s="251" t="s">
        <v>154</v>
      </c>
      <c r="AU100" s="251" t="s">
        <v>82</v>
      </c>
      <c r="AV100" s="14" t="s">
        <v>145</v>
      </c>
      <c r="AW100" s="14" t="s">
        <v>40</v>
      </c>
      <c r="AX100" s="14" t="s">
        <v>23</v>
      </c>
      <c r="AY100" s="251" t="s">
        <v>128</v>
      </c>
    </row>
    <row r="101" spans="2:65" s="13" customFormat="1" ht="13.5" x14ac:dyDescent="0.3">
      <c r="B101" s="229"/>
      <c r="C101" s="230"/>
      <c r="D101" s="231" t="s">
        <v>154</v>
      </c>
      <c r="E101" s="232" t="s">
        <v>22</v>
      </c>
      <c r="F101" s="233" t="s">
        <v>555</v>
      </c>
      <c r="G101" s="230"/>
      <c r="H101" s="234" t="s">
        <v>22</v>
      </c>
      <c r="I101" s="235"/>
      <c r="J101" s="230"/>
      <c r="K101" s="230"/>
      <c r="L101" s="236"/>
      <c r="M101" s="237"/>
      <c r="N101" s="238"/>
      <c r="O101" s="238"/>
      <c r="P101" s="238"/>
      <c r="Q101" s="238"/>
      <c r="R101" s="238"/>
      <c r="S101" s="238"/>
      <c r="T101" s="239"/>
      <c r="AT101" s="240" t="s">
        <v>154</v>
      </c>
      <c r="AU101" s="240" t="s">
        <v>82</v>
      </c>
      <c r="AV101" s="13" t="s">
        <v>23</v>
      </c>
      <c r="AW101" s="13" t="s">
        <v>40</v>
      </c>
      <c r="AX101" s="13" t="s">
        <v>76</v>
      </c>
      <c r="AY101" s="240" t="s">
        <v>128</v>
      </c>
    </row>
    <row r="102" spans="2:65" s="1" customFormat="1" ht="22.5" customHeight="1" x14ac:dyDescent="0.3">
      <c r="B102" s="35"/>
      <c r="C102" s="194" t="s">
        <v>249</v>
      </c>
      <c r="D102" s="194" t="s">
        <v>132</v>
      </c>
      <c r="E102" s="195" t="s">
        <v>564</v>
      </c>
      <c r="F102" s="196" t="s">
        <v>565</v>
      </c>
      <c r="G102" s="197" t="s">
        <v>135</v>
      </c>
      <c r="H102" s="198">
        <v>1</v>
      </c>
      <c r="I102" s="199"/>
      <c r="J102" s="200">
        <f>ROUND(I102*H102,2)</f>
        <v>0</v>
      </c>
      <c r="K102" s="196" t="s">
        <v>136</v>
      </c>
      <c r="L102" s="55"/>
      <c r="M102" s="201" t="s">
        <v>22</v>
      </c>
      <c r="N102" s="202" t="s">
        <v>47</v>
      </c>
      <c r="O102" s="36"/>
      <c r="P102" s="203">
        <f>O102*H102</f>
        <v>0</v>
      </c>
      <c r="Q102" s="203">
        <v>0</v>
      </c>
      <c r="R102" s="203">
        <f>Q102*H102</f>
        <v>0</v>
      </c>
      <c r="S102" s="203">
        <v>0</v>
      </c>
      <c r="T102" s="204">
        <f>S102*H102</f>
        <v>0</v>
      </c>
      <c r="AR102" s="18" t="s">
        <v>464</v>
      </c>
      <c r="AT102" s="18" t="s">
        <v>132</v>
      </c>
      <c r="AU102" s="18" t="s">
        <v>82</v>
      </c>
      <c r="AY102" s="18" t="s">
        <v>128</v>
      </c>
      <c r="BE102" s="205">
        <f>IF(N102="základní",J102,0)</f>
        <v>0</v>
      </c>
      <c r="BF102" s="205">
        <f>IF(N102="snížená",J102,0)</f>
        <v>0</v>
      </c>
      <c r="BG102" s="205">
        <f>IF(N102="zákl. přenesená",J102,0)</f>
        <v>0</v>
      </c>
      <c r="BH102" s="205">
        <f>IF(N102="sníž. přenesená",J102,0)</f>
        <v>0</v>
      </c>
      <c r="BI102" s="205">
        <f>IF(N102="nulová",J102,0)</f>
        <v>0</v>
      </c>
      <c r="BJ102" s="18" t="s">
        <v>23</v>
      </c>
      <c r="BK102" s="205">
        <f>ROUND(I102*H102,2)</f>
        <v>0</v>
      </c>
      <c r="BL102" s="18" t="s">
        <v>464</v>
      </c>
      <c r="BM102" s="18" t="s">
        <v>566</v>
      </c>
    </row>
    <row r="103" spans="2:65" s="1" customFormat="1" ht="22.5" customHeight="1" x14ac:dyDescent="0.3">
      <c r="B103" s="35"/>
      <c r="C103" s="206" t="s">
        <v>7</v>
      </c>
      <c r="D103" s="206" t="s">
        <v>146</v>
      </c>
      <c r="E103" s="207" t="s">
        <v>567</v>
      </c>
      <c r="F103" s="208" t="s">
        <v>568</v>
      </c>
      <c r="G103" s="209" t="s">
        <v>135</v>
      </c>
      <c r="H103" s="210">
        <v>1</v>
      </c>
      <c r="I103" s="211"/>
      <c r="J103" s="212">
        <f>ROUND(I103*H103,2)</f>
        <v>0</v>
      </c>
      <c r="K103" s="208" t="s">
        <v>136</v>
      </c>
      <c r="L103" s="213"/>
      <c r="M103" s="214" t="s">
        <v>22</v>
      </c>
      <c r="N103" s="215" t="s">
        <v>47</v>
      </c>
      <c r="O103" s="36"/>
      <c r="P103" s="203">
        <f>O103*H103</f>
        <v>0</v>
      </c>
      <c r="Q103" s="203">
        <v>1.0000000000000001E-5</v>
      </c>
      <c r="R103" s="203">
        <f>Q103*H103</f>
        <v>1.0000000000000001E-5</v>
      </c>
      <c r="S103" s="203">
        <v>0</v>
      </c>
      <c r="T103" s="204">
        <f>S103*H103</f>
        <v>0</v>
      </c>
      <c r="AR103" s="18" t="s">
        <v>561</v>
      </c>
      <c r="AT103" s="18" t="s">
        <v>146</v>
      </c>
      <c r="AU103" s="18" t="s">
        <v>82</v>
      </c>
      <c r="AY103" s="18" t="s">
        <v>128</v>
      </c>
      <c r="BE103" s="205">
        <f>IF(N103="základní",J103,0)</f>
        <v>0</v>
      </c>
      <c r="BF103" s="205">
        <f>IF(N103="snížená",J103,0)</f>
        <v>0</v>
      </c>
      <c r="BG103" s="205">
        <f>IF(N103="zákl. přenesená",J103,0)</f>
        <v>0</v>
      </c>
      <c r="BH103" s="205">
        <f>IF(N103="sníž. přenesená",J103,0)</f>
        <v>0</v>
      </c>
      <c r="BI103" s="205">
        <f>IF(N103="nulová",J103,0)</f>
        <v>0</v>
      </c>
      <c r="BJ103" s="18" t="s">
        <v>23</v>
      </c>
      <c r="BK103" s="205">
        <f>ROUND(I103*H103,2)</f>
        <v>0</v>
      </c>
      <c r="BL103" s="18" t="s">
        <v>464</v>
      </c>
      <c r="BM103" s="18" t="s">
        <v>569</v>
      </c>
    </row>
    <row r="104" spans="2:65" s="1" customFormat="1" ht="27" x14ac:dyDescent="0.3">
      <c r="B104" s="35"/>
      <c r="C104" s="57"/>
      <c r="D104" s="231" t="s">
        <v>152</v>
      </c>
      <c r="E104" s="57"/>
      <c r="F104" s="264" t="s">
        <v>570</v>
      </c>
      <c r="G104" s="57"/>
      <c r="H104" s="57"/>
      <c r="I104" s="162"/>
      <c r="J104" s="57"/>
      <c r="K104" s="57"/>
      <c r="L104" s="55"/>
      <c r="M104" s="72"/>
      <c r="N104" s="36"/>
      <c r="O104" s="36"/>
      <c r="P104" s="36"/>
      <c r="Q104" s="36"/>
      <c r="R104" s="36"/>
      <c r="S104" s="36"/>
      <c r="T104" s="73"/>
      <c r="AT104" s="18" t="s">
        <v>152</v>
      </c>
      <c r="AU104" s="18" t="s">
        <v>82</v>
      </c>
    </row>
    <row r="105" spans="2:65" s="1" customFormat="1" ht="44.25" customHeight="1" x14ac:dyDescent="0.3">
      <c r="B105" s="35"/>
      <c r="C105" s="194" t="s">
        <v>8</v>
      </c>
      <c r="D105" s="194" t="s">
        <v>132</v>
      </c>
      <c r="E105" s="195" t="s">
        <v>571</v>
      </c>
      <c r="F105" s="196" t="s">
        <v>572</v>
      </c>
      <c r="G105" s="197" t="s">
        <v>214</v>
      </c>
      <c r="H105" s="198">
        <v>56</v>
      </c>
      <c r="I105" s="199"/>
      <c r="J105" s="200">
        <f>ROUND(I105*H105,2)</f>
        <v>0</v>
      </c>
      <c r="K105" s="196" t="s">
        <v>136</v>
      </c>
      <c r="L105" s="55"/>
      <c r="M105" s="201" t="s">
        <v>22</v>
      </c>
      <c r="N105" s="202" t="s">
        <v>47</v>
      </c>
      <c r="O105" s="36"/>
      <c r="P105" s="203">
        <f>O105*H105</f>
        <v>0</v>
      </c>
      <c r="Q105" s="203">
        <v>0</v>
      </c>
      <c r="R105" s="203">
        <f>Q105*H105</f>
        <v>0</v>
      </c>
      <c r="S105" s="203">
        <v>0</v>
      </c>
      <c r="T105" s="204">
        <f>S105*H105</f>
        <v>0</v>
      </c>
      <c r="AR105" s="18" t="s">
        <v>464</v>
      </c>
      <c r="AT105" s="18" t="s">
        <v>132</v>
      </c>
      <c r="AU105" s="18" t="s">
        <v>82</v>
      </c>
      <c r="AY105" s="18" t="s">
        <v>128</v>
      </c>
      <c r="BE105" s="205">
        <f>IF(N105="základní",J105,0)</f>
        <v>0</v>
      </c>
      <c r="BF105" s="205">
        <f>IF(N105="snížená",J105,0)</f>
        <v>0</v>
      </c>
      <c r="BG105" s="205">
        <f>IF(N105="zákl. přenesená",J105,0)</f>
        <v>0</v>
      </c>
      <c r="BH105" s="205">
        <f>IF(N105="sníž. přenesená",J105,0)</f>
        <v>0</v>
      </c>
      <c r="BI105" s="205">
        <f>IF(N105="nulová",J105,0)</f>
        <v>0</v>
      </c>
      <c r="BJ105" s="18" t="s">
        <v>23</v>
      </c>
      <c r="BK105" s="205">
        <f>ROUND(I105*H105,2)</f>
        <v>0</v>
      </c>
      <c r="BL105" s="18" t="s">
        <v>464</v>
      </c>
      <c r="BM105" s="18" t="s">
        <v>573</v>
      </c>
    </row>
    <row r="106" spans="2:65" s="1" customFormat="1" ht="31.5" customHeight="1" x14ac:dyDescent="0.3">
      <c r="B106" s="35"/>
      <c r="C106" s="206" t="s">
        <v>137</v>
      </c>
      <c r="D106" s="206" t="s">
        <v>146</v>
      </c>
      <c r="E106" s="207" t="s">
        <v>574</v>
      </c>
      <c r="F106" s="208" t="s">
        <v>575</v>
      </c>
      <c r="G106" s="209" t="s">
        <v>214</v>
      </c>
      <c r="H106" s="210">
        <v>56</v>
      </c>
      <c r="I106" s="211"/>
      <c r="J106" s="212">
        <f>ROUND(I106*H106,2)</f>
        <v>0</v>
      </c>
      <c r="K106" s="208" t="s">
        <v>149</v>
      </c>
      <c r="L106" s="213"/>
      <c r="M106" s="214" t="s">
        <v>22</v>
      </c>
      <c r="N106" s="215" t="s">
        <v>47</v>
      </c>
      <c r="O106" s="36"/>
      <c r="P106" s="203">
        <f>O106*H106</f>
        <v>0</v>
      </c>
      <c r="Q106" s="203">
        <v>0</v>
      </c>
      <c r="R106" s="203">
        <f>Q106*H106</f>
        <v>0</v>
      </c>
      <c r="S106" s="203">
        <v>0</v>
      </c>
      <c r="T106" s="204">
        <f>S106*H106</f>
        <v>0</v>
      </c>
      <c r="AR106" s="18" t="s">
        <v>561</v>
      </c>
      <c r="AT106" s="18" t="s">
        <v>146</v>
      </c>
      <c r="AU106" s="18" t="s">
        <v>82</v>
      </c>
      <c r="AY106" s="18" t="s">
        <v>128</v>
      </c>
      <c r="BE106" s="205">
        <f>IF(N106="základní",J106,0)</f>
        <v>0</v>
      </c>
      <c r="BF106" s="205">
        <f>IF(N106="snížená",J106,0)</f>
        <v>0</v>
      </c>
      <c r="BG106" s="205">
        <f>IF(N106="zákl. přenesená",J106,0)</f>
        <v>0</v>
      </c>
      <c r="BH106" s="205">
        <f>IF(N106="sníž. přenesená",J106,0)</f>
        <v>0</v>
      </c>
      <c r="BI106" s="205">
        <f>IF(N106="nulová",J106,0)</f>
        <v>0</v>
      </c>
      <c r="BJ106" s="18" t="s">
        <v>23</v>
      </c>
      <c r="BK106" s="205">
        <f>ROUND(I106*H106,2)</f>
        <v>0</v>
      </c>
      <c r="BL106" s="18" t="s">
        <v>464</v>
      </c>
      <c r="BM106" s="18" t="s">
        <v>576</v>
      </c>
    </row>
    <row r="107" spans="2:65" s="12" customFormat="1" ht="13.5" x14ac:dyDescent="0.3">
      <c r="B107" s="218"/>
      <c r="C107" s="219"/>
      <c r="D107" s="216" t="s">
        <v>154</v>
      </c>
      <c r="E107" s="220" t="s">
        <v>22</v>
      </c>
      <c r="F107" s="221" t="s">
        <v>460</v>
      </c>
      <c r="G107" s="219"/>
      <c r="H107" s="222">
        <v>56</v>
      </c>
      <c r="I107" s="223"/>
      <c r="J107" s="219"/>
      <c r="K107" s="219"/>
      <c r="L107" s="224"/>
      <c r="M107" s="225"/>
      <c r="N107" s="226"/>
      <c r="O107" s="226"/>
      <c r="P107" s="226"/>
      <c r="Q107" s="226"/>
      <c r="R107" s="226"/>
      <c r="S107" s="226"/>
      <c r="T107" s="227"/>
      <c r="AT107" s="228" t="s">
        <v>154</v>
      </c>
      <c r="AU107" s="228" t="s">
        <v>82</v>
      </c>
      <c r="AV107" s="12" t="s">
        <v>82</v>
      </c>
      <c r="AW107" s="12" t="s">
        <v>40</v>
      </c>
      <c r="AX107" s="12" t="s">
        <v>76</v>
      </c>
      <c r="AY107" s="228" t="s">
        <v>128</v>
      </c>
    </row>
    <row r="108" spans="2:65" s="14" customFormat="1" ht="13.5" x14ac:dyDescent="0.3">
      <c r="B108" s="241"/>
      <c r="C108" s="242"/>
      <c r="D108" s="216" t="s">
        <v>154</v>
      </c>
      <c r="E108" s="243" t="s">
        <v>22</v>
      </c>
      <c r="F108" s="244" t="s">
        <v>200</v>
      </c>
      <c r="G108" s="242"/>
      <c r="H108" s="245">
        <v>56</v>
      </c>
      <c r="I108" s="246"/>
      <c r="J108" s="242"/>
      <c r="K108" s="242"/>
      <c r="L108" s="247"/>
      <c r="M108" s="248"/>
      <c r="N108" s="249"/>
      <c r="O108" s="249"/>
      <c r="P108" s="249"/>
      <c r="Q108" s="249"/>
      <c r="R108" s="249"/>
      <c r="S108" s="249"/>
      <c r="T108" s="250"/>
      <c r="AT108" s="251" t="s">
        <v>154</v>
      </c>
      <c r="AU108" s="251" t="s">
        <v>82</v>
      </c>
      <c r="AV108" s="14" t="s">
        <v>145</v>
      </c>
      <c r="AW108" s="14" t="s">
        <v>40</v>
      </c>
      <c r="AX108" s="14" t="s">
        <v>23</v>
      </c>
      <c r="AY108" s="251" t="s">
        <v>128</v>
      </c>
    </row>
    <row r="109" spans="2:65" s="13" customFormat="1" ht="13.5" x14ac:dyDescent="0.3">
      <c r="B109" s="229"/>
      <c r="C109" s="230"/>
      <c r="D109" s="231" t="s">
        <v>154</v>
      </c>
      <c r="E109" s="232" t="s">
        <v>22</v>
      </c>
      <c r="F109" s="233" t="s">
        <v>577</v>
      </c>
      <c r="G109" s="230"/>
      <c r="H109" s="234" t="s">
        <v>22</v>
      </c>
      <c r="I109" s="235"/>
      <c r="J109" s="230"/>
      <c r="K109" s="230"/>
      <c r="L109" s="236"/>
      <c r="M109" s="237"/>
      <c r="N109" s="238"/>
      <c r="O109" s="238"/>
      <c r="P109" s="238"/>
      <c r="Q109" s="238"/>
      <c r="R109" s="238"/>
      <c r="S109" s="238"/>
      <c r="T109" s="239"/>
      <c r="AT109" s="240" t="s">
        <v>154</v>
      </c>
      <c r="AU109" s="240" t="s">
        <v>82</v>
      </c>
      <c r="AV109" s="13" t="s">
        <v>23</v>
      </c>
      <c r="AW109" s="13" t="s">
        <v>40</v>
      </c>
      <c r="AX109" s="13" t="s">
        <v>76</v>
      </c>
      <c r="AY109" s="240" t="s">
        <v>128</v>
      </c>
    </row>
    <row r="110" spans="2:65" s="1" customFormat="1" ht="44.25" customHeight="1" x14ac:dyDescent="0.3">
      <c r="B110" s="35"/>
      <c r="C110" s="194" t="s">
        <v>141</v>
      </c>
      <c r="D110" s="194" t="s">
        <v>132</v>
      </c>
      <c r="E110" s="195" t="s">
        <v>578</v>
      </c>
      <c r="F110" s="196" t="s">
        <v>579</v>
      </c>
      <c r="G110" s="197" t="s">
        <v>214</v>
      </c>
      <c r="H110" s="198">
        <v>980</v>
      </c>
      <c r="I110" s="199"/>
      <c r="J110" s="200">
        <f>ROUND(I110*H110,2)</f>
        <v>0</v>
      </c>
      <c r="K110" s="196" t="s">
        <v>136</v>
      </c>
      <c r="L110" s="55"/>
      <c r="M110" s="201" t="s">
        <v>22</v>
      </c>
      <c r="N110" s="202" t="s">
        <v>47</v>
      </c>
      <c r="O110" s="36"/>
      <c r="P110" s="203">
        <f>O110*H110</f>
        <v>0</v>
      </c>
      <c r="Q110" s="203">
        <v>0</v>
      </c>
      <c r="R110" s="203">
        <f>Q110*H110</f>
        <v>0</v>
      </c>
      <c r="S110" s="203">
        <v>0</v>
      </c>
      <c r="T110" s="204">
        <f>S110*H110</f>
        <v>0</v>
      </c>
      <c r="AR110" s="18" t="s">
        <v>464</v>
      </c>
      <c r="AT110" s="18" t="s">
        <v>132</v>
      </c>
      <c r="AU110" s="18" t="s">
        <v>82</v>
      </c>
      <c r="AY110" s="18" t="s">
        <v>128</v>
      </c>
      <c r="BE110" s="205">
        <f>IF(N110="základní",J110,0)</f>
        <v>0</v>
      </c>
      <c r="BF110" s="205">
        <f>IF(N110="snížená",J110,0)</f>
        <v>0</v>
      </c>
      <c r="BG110" s="205">
        <f>IF(N110="zákl. přenesená",J110,0)</f>
        <v>0</v>
      </c>
      <c r="BH110" s="205">
        <f>IF(N110="sníž. přenesená",J110,0)</f>
        <v>0</v>
      </c>
      <c r="BI110" s="205">
        <f>IF(N110="nulová",J110,0)</f>
        <v>0</v>
      </c>
      <c r="BJ110" s="18" t="s">
        <v>23</v>
      </c>
      <c r="BK110" s="205">
        <f>ROUND(I110*H110,2)</f>
        <v>0</v>
      </c>
      <c r="BL110" s="18" t="s">
        <v>464</v>
      </c>
      <c r="BM110" s="18" t="s">
        <v>580</v>
      </c>
    </row>
    <row r="111" spans="2:65" s="1" customFormat="1" ht="31.5" customHeight="1" x14ac:dyDescent="0.3">
      <c r="B111" s="35"/>
      <c r="C111" s="206" t="s">
        <v>145</v>
      </c>
      <c r="D111" s="206" t="s">
        <v>146</v>
      </c>
      <c r="E111" s="207" t="s">
        <v>581</v>
      </c>
      <c r="F111" s="208" t="s">
        <v>582</v>
      </c>
      <c r="G111" s="209" t="s">
        <v>146</v>
      </c>
      <c r="H111" s="210">
        <v>980</v>
      </c>
      <c r="I111" s="211"/>
      <c r="J111" s="212">
        <f>ROUND(I111*H111,2)</f>
        <v>0</v>
      </c>
      <c r="K111" s="208" t="s">
        <v>149</v>
      </c>
      <c r="L111" s="213"/>
      <c r="M111" s="214" t="s">
        <v>22</v>
      </c>
      <c r="N111" s="215" t="s">
        <v>47</v>
      </c>
      <c r="O111" s="36"/>
      <c r="P111" s="203">
        <f>O111*H111</f>
        <v>0</v>
      </c>
      <c r="Q111" s="203">
        <v>0</v>
      </c>
      <c r="R111" s="203">
        <f>Q111*H111</f>
        <v>0</v>
      </c>
      <c r="S111" s="203">
        <v>0</v>
      </c>
      <c r="T111" s="204">
        <f>S111*H111</f>
        <v>0</v>
      </c>
      <c r="AR111" s="18" t="s">
        <v>561</v>
      </c>
      <c r="AT111" s="18" t="s">
        <v>146</v>
      </c>
      <c r="AU111" s="18" t="s">
        <v>82</v>
      </c>
      <c r="AY111" s="18" t="s">
        <v>128</v>
      </c>
      <c r="BE111" s="205">
        <f>IF(N111="základní",J111,0)</f>
        <v>0</v>
      </c>
      <c r="BF111" s="205">
        <f>IF(N111="snížená",J111,0)</f>
        <v>0</v>
      </c>
      <c r="BG111" s="205">
        <f>IF(N111="zákl. přenesená",J111,0)</f>
        <v>0</v>
      </c>
      <c r="BH111" s="205">
        <f>IF(N111="sníž. přenesená",J111,0)</f>
        <v>0</v>
      </c>
      <c r="BI111" s="205">
        <f>IF(N111="nulová",J111,0)</f>
        <v>0</v>
      </c>
      <c r="BJ111" s="18" t="s">
        <v>23</v>
      </c>
      <c r="BK111" s="205">
        <f>ROUND(I111*H111,2)</f>
        <v>0</v>
      </c>
      <c r="BL111" s="18" t="s">
        <v>464</v>
      </c>
      <c r="BM111" s="18" t="s">
        <v>583</v>
      </c>
    </row>
    <row r="112" spans="2:65" s="12" customFormat="1" ht="13.5" x14ac:dyDescent="0.3">
      <c r="B112" s="218"/>
      <c r="C112" s="219"/>
      <c r="D112" s="216" t="s">
        <v>154</v>
      </c>
      <c r="E112" s="220" t="s">
        <v>22</v>
      </c>
      <c r="F112" s="221" t="s">
        <v>584</v>
      </c>
      <c r="G112" s="219"/>
      <c r="H112" s="222">
        <v>980</v>
      </c>
      <c r="I112" s="223"/>
      <c r="J112" s="219"/>
      <c r="K112" s="219"/>
      <c r="L112" s="224"/>
      <c r="M112" s="225"/>
      <c r="N112" s="226"/>
      <c r="O112" s="226"/>
      <c r="P112" s="226"/>
      <c r="Q112" s="226"/>
      <c r="R112" s="226"/>
      <c r="S112" s="226"/>
      <c r="T112" s="227"/>
      <c r="AT112" s="228" t="s">
        <v>154</v>
      </c>
      <c r="AU112" s="228" t="s">
        <v>82</v>
      </c>
      <c r="AV112" s="12" t="s">
        <v>82</v>
      </c>
      <c r="AW112" s="12" t="s">
        <v>40</v>
      </c>
      <c r="AX112" s="12" t="s">
        <v>76</v>
      </c>
      <c r="AY112" s="228" t="s">
        <v>128</v>
      </c>
    </row>
    <row r="113" spans="2:65" s="14" customFormat="1" ht="13.5" x14ac:dyDescent="0.3">
      <c r="B113" s="241"/>
      <c r="C113" s="242"/>
      <c r="D113" s="216" t="s">
        <v>154</v>
      </c>
      <c r="E113" s="243" t="s">
        <v>22</v>
      </c>
      <c r="F113" s="244" t="s">
        <v>200</v>
      </c>
      <c r="G113" s="242"/>
      <c r="H113" s="245">
        <v>980</v>
      </c>
      <c r="I113" s="246"/>
      <c r="J113" s="242"/>
      <c r="K113" s="242"/>
      <c r="L113" s="247"/>
      <c r="M113" s="248"/>
      <c r="N113" s="249"/>
      <c r="O113" s="249"/>
      <c r="P113" s="249"/>
      <c r="Q113" s="249"/>
      <c r="R113" s="249"/>
      <c r="S113" s="249"/>
      <c r="T113" s="250"/>
      <c r="AT113" s="251" t="s">
        <v>154</v>
      </c>
      <c r="AU113" s="251" t="s">
        <v>82</v>
      </c>
      <c r="AV113" s="14" t="s">
        <v>145</v>
      </c>
      <c r="AW113" s="14" t="s">
        <v>40</v>
      </c>
      <c r="AX113" s="14" t="s">
        <v>23</v>
      </c>
      <c r="AY113" s="251" t="s">
        <v>128</v>
      </c>
    </row>
    <row r="114" spans="2:65" s="13" customFormat="1" ht="13.5" x14ac:dyDescent="0.3">
      <c r="B114" s="229"/>
      <c r="C114" s="230"/>
      <c r="D114" s="231" t="s">
        <v>154</v>
      </c>
      <c r="E114" s="232" t="s">
        <v>22</v>
      </c>
      <c r="F114" s="233" t="s">
        <v>555</v>
      </c>
      <c r="G114" s="230"/>
      <c r="H114" s="234" t="s">
        <v>22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AT114" s="240" t="s">
        <v>154</v>
      </c>
      <c r="AU114" s="240" t="s">
        <v>82</v>
      </c>
      <c r="AV114" s="13" t="s">
        <v>23</v>
      </c>
      <c r="AW114" s="13" t="s">
        <v>40</v>
      </c>
      <c r="AX114" s="13" t="s">
        <v>76</v>
      </c>
      <c r="AY114" s="240" t="s">
        <v>128</v>
      </c>
    </row>
    <row r="115" spans="2:65" s="1" customFormat="1" ht="31.5" customHeight="1" x14ac:dyDescent="0.3">
      <c r="B115" s="35"/>
      <c r="C115" s="194" t="s">
        <v>237</v>
      </c>
      <c r="D115" s="194" t="s">
        <v>132</v>
      </c>
      <c r="E115" s="195" t="s">
        <v>585</v>
      </c>
      <c r="F115" s="196" t="s">
        <v>586</v>
      </c>
      <c r="G115" s="197" t="s">
        <v>135</v>
      </c>
      <c r="H115" s="198">
        <v>1</v>
      </c>
      <c r="I115" s="199"/>
      <c r="J115" s="200">
        <f>ROUND(I115*H115,2)</f>
        <v>0</v>
      </c>
      <c r="K115" s="196" t="s">
        <v>136</v>
      </c>
      <c r="L115" s="55"/>
      <c r="M115" s="201" t="s">
        <v>22</v>
      </c>
      <c r="N115" s="202" t="s">
        <v>47</v>
      </c>
      <c r="O115" s="36"/>
      <c r="P115" s="203">
        <f>O115*H115</f>
        <v>0</v>
      </c>
      <c r="Q115" s="203">
        <v>0</v>
      </c>
      <c r="R115" s="203">
        <f>Q115*H115</f>
        <v>0</v>
      </c>
      <c r="S115" s="203">
        <v>0</v>
      </c>
      <c r="T115" s="204">
        <f>S115*H115</f>
        <v>0</v>
      </c>
      <c r="AR115" s="18" t="s">
        <v>464</v>
      </c>
      <c r="AT115" s="18" t="s">
        <v>132</v>
      </c>
      <c r="AU115" s="18" t="s">
        <v>82</v>
      </c>
      <c r="AY115" s="18" t="s">
        <v>128</v>
      </c>
      <c r="BE115" s="205">
        <f>IF(N115="základní",J115,0)</f>
        <v>0</v>
      </c>
      <c r="BF115" s="205">
        <f>IF(N115="snížená",J115,0)</f>
        <v>0</v>
      </c>
      <c r="BG115" s="205">
        <f>IF(N115="zákl. přenesená",J115,0)</f>
        <v>0</v>
      </c>
      <c r="BH115" s="205">
        <f>IF(N115="sníž. přenesená",J115,0)</f>
        <v>0</v>
      </c>
      <c r="BI115" s="205">
        <f>IF(N115="nulová",J115,0)</f>
        <v>0</v>
      </c>
      <c r="BJ115" s="18" t="s">
        <v>23</v>
      </c>
      <c r="BK115" s="205">
        <f>ROUND(I115*H115,2)</f>
        <v>0</v>
      </c>
      <c r="BL115" s="18" t="s">
        <v>464</v>
      </c>
      <c r="BM115" s="18" t="s">
        <v>587</v>
      </c>
    </row>
    <row r="116" spans="2:65" s="1" customFormat="1" ht="22.5" customHeight="1" x14ac:dyDescent="0.3">
      <c r="B116" s="35"/>
      <c r="C116" s="206" t="s">
        <v>241</v>
      </c>
      <c r="D116" s="206" t="s">
        <v>146</v>
      </c>
      <c r="E116" s="207" t="s">
        <v>588</v>
      </c>
      <c r="F116" s="208" t="s">
        <v>589</v>
      </c>
      <c r="G116" s="209" t="s">
        <v>135</v>
      </c>
      <c r="H116" s="210">
        <v>1</v>
      </c>
      <c r="I116" s="211"/>
      <c r="J116" s="212">
        <f>ROUND(I116*H116,2)</f>
        <v>0</v>
      </c>
      <c r="K116" s="208" t="s">
        <v>136</v>
      </c>
      <c r="L116" s="213"/>
      <c r="M116" s="214" t="s">
        <v>22</v>
      </c>
      <c r="N116" s="215" t="s">
        <v>47</v>
      </c>
      <c r="O116" s="36"/>
      <c r="P116" s="203">
        <f>O116*H116</f>
        <v>0</v>
      </c>
      <c r="Q116" s="203">
        <v>1E-4</v>
      </c>
      <c r="R116" s="203">
        <f>Q116*H116</f>
        <v>1E-4</v>
      </c>
      <c r="S116" s="203">
        <v>0</v>
      </c>
      <c r="T116" s="204">
        <f>S116*H116</f>
        <v>0</v>
      </c>
      <c r="AR116" s="18" t="s">
        <v>590</v>
      </c>
      <c r="AT116" s="18" t="s">
        <v>146</v>
      </c>
      <c r="AU116" s="18" t="s">
        <v>82</v>
      </c>
      <c r="AY116" s="18" t="s">
        <v>128</v>
      </c>
      <c r="BE116" s="205">
        <f>IF(N116="základní",J116,0)</f>
        <v>0</v>
      </c>
      <c r="BF116" s="205">
        <f>IF(N116="snížená",J116,0)</f>
        <v>0</v>
      </c>
      <c r="BG116" s="205">
        <f>IF(N116="zákl. přenesená",J116,0)</f>
        <v>0</v>
      </c>
      <c r="BH116" s="205">
        <f>IF(N116="sníž. přenesená",J116,0)</f>
        <v>0</v>
      </c>
      <c r="BI116" s="205">
        <f>IF(N116="nulová",J116,0)</f>
        <v>0</v>
      </c>
      <c r="BJ116" s="18" t="s">
        <v>23</v>
      </c>
      <c r="BK116" s="205">
        <f>ROUND(I116*H116,2)</f>
        <v>0</v>
      </c>
      <c r="BL116" s="18" t="s">
        <v>590</v>
      </c>
      <c r="BM116" s="18" t="s">
        <v>591</v>
      </c>
    </row>
    <row r="117" spans="2:65" s="12" customFormat="1" ht="13.5" x14ac:dyDescent="0.3">
      <c r="B117" s="218"/>
      <c r="C117" s="219"/>
      <c r="D117" s="216" t="s">
        <v>154</v>
      </c>
      <c r="E117" s="220" t="s">
        <v>22</v>
      </c>
      <c r="F117" s="221" t="s">
        <v>23</v>
      </c>
      <c r="G117" s="219"/>
      <c r="H117" s="222">
        <v>1</v>
      </c>
      <c r="I117" s="223"/>
      <c r="J117" s="219"/>
      <c r="K117" s="219"/>
      <c r="L117" s="224"/>
      <c r="M117" s="225"/>
      <c r="N117" s="226"/>
      <c r="O117" s="226"/>
      <c r="P117" s="226"/>
      <c r="Q117" s="226"/>
      <c r="R117" s="226"/>
      <c r="S117" s="226"/>
      <c r="T117" s="227"/>
      <c r="AT117" s="228" t="s">
        <v>154</v>
      </c>
      <c r="AU117" s="228" t="s">
        <v>82</v>
      </c>
      <c r="AV117" s="12" t="s">
        <v>82</v>
      </c>
      <c r="AW117" s="12" t="s">
        <v>40</v>
      </c>
      <c r="AX117" s="12" t="s">
        <v>23</v>
      </c>
      <c r="AY117" s="228" t="s">
        <v>128</v>
      </c>
    </row>
    <row r="118" spans="2:65" s="13" customFormat="1" ht="13.5" x14ac:dyDescent="0.3">
      <c r="B118" s="229"/>
      <c r="C118" s="230"/>
      <c r="D118" s="231" t="s">
        <v>154</v>
      </c>
      <c r="E118" s="232" t="s">
        <v>22</v>
      </c>
      <c r="F118" s="233" t="s">
        <v>577</v>
      </c>
      <c r="G118" s="230"/>
      <c r="H118" s="234" t="s">
        <v>22</v>
      </c>
      <c r="I118" s="235"/>
      <c r="J118" s="230"/>
      <c r="K118" s="230"/>
      <c r="L118" s="236"/>
      <c r="M118" s="237"/>
      <c r="N118" s="238"/>
      <c r="O118" s="238"/>
      <c r="P118" s="238"/>
      <c r="Q118" s="238"/>
      <c r="R118" s="238"/>
      <c r="S118" s="238"/>
      <c r="T118" s="239"/>
      <c r="AT118" s="240" t="s">
        <v>154</v>
      </c>
      <c r="AU118" s="240" t="s">
        <v>82</v>
      </c>
      <c r="AV118" s="13" t="s">
        <v>23</v>
      </c>
      <c r="AW118" s="13" t="s">
        <v>40</v>
      </c>
      <c r="AX118" s="13" t="s">
        <v>76</v>
      </c>
      <c r="AY118" s="240" t="s">
        <v>128</v>
      </c>
    </row>
    <row r="119" spans="2:65" s="1" customFormat="1" ht="22.5" customHeight="1" x14ac:dyDescent="0.3">
      <c r="B119" s="35"/>
      <c r="C119" s="194" t="s">
        <v>245</v>
      </c>
      <c r="D119" s="194" t="s">
        <v>132</v>
      </c>
      <c r="E119" s="195" t="s">
        <v>592</v>
      </c>
      <c r="F119" s="196" t="s">
        <v>593</v>
      </c>
      <c r="G119" s="197" t="s">
        <v>135</v>
      </c>
      <c r="H119" s="198">
        <v>4</v>
      </c>
      <c r="I119" s="199"/>
      <c r="J119" s="200">
        <f>ROUND(I119*H119,2)</f>
        <v>0</v>
      </c>
      <c r="K119" s="196" t="s">
        <v>136</v>
      </c>
      <c r="L119" s="55"/>
      <c r="M119" s="201" t="s">
        <v>22</v>
      </c>
      <c r="N119" s="202" t="s">
        <v>47</v>
      </c>
      <c r="O119" s="36"/>
      <c r="P119" s="203">
        <f>O119*H119</f>
        <v>0</v>
      </c>
      <c r="Q119" s="203">
        <v>0</v>
      </c>
      <c r="R119" s="203">
        <f>Q119*H119</f>
        <v>0</v>
      </c>
      <c r="S119" s="203">
        <v>0</v>
      </c>
      <c r="T119" s="204">
        <f>S119*H119</f>
        <v>0</v>
      </c>
      <c r="AR119" s="18" t="s">
        <v>464</v>
      </c>
      <c r="AT119" s="18" t="s">
        <v>132</v>
      </c>
      <c r="AU119" s="18" t="s">
        <v>82</v>
      </c>
      <c r="AY119" s="18" t="s">
        <v>128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8" t="s">
        <v>23</v>
      </c>
      <c r="BK119" s="205">
        <f>ROUND(I119*H119,2)</f>
        <v>0</v>
      </c>
      <c r="BL119" s="18" t="s">
        <v>464</v>
      </c>
      <c r="BM119" s="18" t="s">
        <v>594</v>
      </c>
    </row>
    <row r="120" spans="2:65" s="1" customFormat="1" ht="31.5" customHeight="1" x14ac:dyDescent="0.3">
      <c r="B120" s="35"/>
      <c r="C120" s="206" t="s">
        <v>595</v>
      </c>
      <c r="D120" s="206" t="s">
        <v>146</v>
      </c>
      <c r="E120" s="207" t="s">
        <v>596</v>
      </c>
      <c r="F120" s="208" t="s">
        <v>597</v>
      </c>
      <c r="G120" s="209" t="s">
        <v>188</v>
      </c>
      <c r="H120" s="210">
        <v>4</v>
      </c>
      <c r="I120" s="211"/>
      <c r="J120" s="212">
        <f>ROUND(I120*H120,2)</f>
        <v>0</v>
      </c>
      <c r="K120" s="208" t="s">
        <v>149</v>
      </c>
      <c r="L120" s="213"/>
      <c r="M120" s="214" t="s">
        <v>22</v>
      </c>
      <c r="N120" s="215" t="s">
        <v>47</v>
      </c>
      <c r="O120" s="36"/>
      <c r="P120" s="203">
        <f>O120*H120</f>
        <v>0</v>
      </c>
      <c r="Q120" s="203">
        <v>0</v>
      </c>
      <c r="R120" s="203">
        <f>Q120*H120</f>
        <v>0</v>
      </c>
      <c r="S120" s="203">
        <v>0</v>
      </c>
      <c r="T120" s="204">
        <f>S120*H120</f>
        <v>0</v>
      </c>
      <c r="AR120" s="18" t="s">
        <v>590</v>
      </c>
      <c r="AT120" s="18" t="s">
        <v>146</v>
      </c>
      <c r="AU120" s="18" t="s">
        <v>82</v>
      </c>
      <c r="AY120" s="18" t="s">
        <v>128</v>
      </c>
      <c r="BE120" s="205">
        <f>IF(N120="základní",J120,0)</f>
        <v>0</v>
      </c>
      <c r="BF120" s="205">
        <f>IF(N120="snížená",J120,0)</f>
        <v>0</v>
      </c>
      <c r="BG120" s="205">
        <f>IF(N120="zákl. přenesená",J120,0)</f>
        <v>0</v>
      </c>
      <c r="BH120" s="205">
        <f>IF(N120="sníž. přenesená",J120,0)</f>
        <v>0</v>
      </c>
      <c r="BI120" s="205">
        <f>IF(N120="nulová",J120,0)</f>
        <v>0</v>
      </c>
      <c r="BJ120" s="18" t="s">
        <v>23</v>
      </c>
      <c r="BK120" s="205">
        <f>ROUND(I120*H120,2)</f>
        <v>0</v>
      </c>
      <c r="BL120" s="18" t="s">
        <v>590</v>
      </c>
      <c r="BM120" s="18" t="s">
        <v>598</v>
      </c>
    </row>
    <row r="121" spans="2:65" s="12" customFormat="1" ht="13.5" x14ac:dyDescent="0.3">
      <c r="B121" s="218"/>
      <c r="C121" s="219"/>
      <c r="D121" s="216" t="s">
        <v>154</v>
      </c>
      <c r="E121" s="220" t="s">
        <v>22</v>
      </c>
      <c r="F121" s="221" t="s">
        <v>145</v>
      </c>
      <c r="G121" s="219"/>
      <c r="H121" s="222">
        <v>4</v>
      </c>
      <c r="I121" s="223"/>
      <c r="J121" s="219"/>
      <c r="K121" s="219"/>
      <c r="L121" s="224"/>
      <c r="M121" s="225"/>
      <c r="N121" s="226"/>
      <c r="O121" s="226"/>
      <c r="P121" s="226"/>
      <c r="Q121" s="226"/>
      <c r="R121" s="226"/>
      <c r="S121" s="226"/>
      <c r="T121" s="227"/>
      <c r="AT121" s="228" t="s">
        <v>154</v>
      </c>
      <c r="AU121" s="228" t="s">
        <v>82</v>
      </c>
      <c r="AV121" s="12" t="s">
        <v>82</v>
      </c>
      <c r="AW121" s="12" t="s">
        <v>40</v>
      </c>
      <c r="AX121" s="12" t="s">
        <v>76</v>
      </c>
      <c r="AY121" s="228" t="s">
        <v>128</v>
      </c>
    </row>
    <row r="122" spans="2:65" s="14" customFormat="1" ht="13.5" x14ac:dyDescent="0.3">
      <c r="B122" s="241"/>
      <c r="C122" s="242"/>
      <c r="D122" s="216" t="s">
        <v>154</v>
      </c>
      <c r="E122" s="243" t="s">
        <v>22</v>
      </c>
      <c r="F122" s="244" t="s">
        <v>200</v>
      </c>
      <c r="G122" s="242"/>
      <c r="H122" s="245">
        <v>4</v>
      </c>
      <c r="I122" s="246"/>
      <c r="J122" s="242"/>
      <c r="K122" s="242"/>
      <c r="L122" s="247"/>
      <c r="M122" s="248"/>
      <c r="N122" s="249"/>
      <c r="O122" s="249"/>
      <c r="P122" s="249"/>
      <c r="Q122" s="249"/>
      <c r="R122" s="249"/>
      <c r="S122" s="249"/>
      <c r="T122" s="250"/>
      <c r="AT122" s="251" t="s">
        <v>154</v>
      </c>
      <c r="AU122" s="251" t="s">
        <v>82</v>
      </c>
      <c r="AV122" s="14" t="s">
        <v>145</v>
      </c>
      <c r="AW122" s="14" t="s">
        <v>40</v>
      </c>
      <c r="AX122" s="14" t="s">
        <v>23</v>
      </c>
      <c r="AY122" s="251" t="s">
        <v>128</v>
      </c>
    </row>
    <row r="123" spans="2:65" s="13" customFormat="1" ht="13.5" x14ac:dyDescent="0.3">
      <c r="B123" s="229"/>
      <c r="C123" s="230"/>
      <c r="D123" s="231" t="s">
        <v>154</v>
      </c>
      <c r="E123" s="232" t="s">
        <v>22</v>
      </c>
      <c r="F123" s="233" t="s">
        <v>577</v>
      </c>
      <c r="G123" s="230"/>
      <c r="H123" s="234" t="s">
        <v>22</v>
      </c>
      <c r="I123" s="235"/>
      <c r="J123" s="230"/>
      <c r="K123" s="230"/>
      <c r="L123" s="236"/>
      <c r="M123" s="237"/>
      <c r="N123" s="238"/>
      <c r="O123" s="238"/>
      <c r="P123" s="238"/>
      <c r="Q123" s="238"/>
      <c r="R123" s="238"/>
      <c r="S123" s="238"/>
      <c r="T123" s="239"/>
      <c r="AT123" s="240" t="s">
        <v>154</v>
      </c>
      <c r="AU123" s="240" t="s">
        <v>82</v>
      </c>
      <c r="AV123" s="13" t="s">
        <v>23</v>
      </c>
      <c r="AW123" s="13" t="s">
        <v>40</v>
      </c>
      <c r="AX123" s="13" t="s">
        <v>76</v>
      </c>
      <c r="AY123" s="240" t="s">
        <v>128</v>
      </c>
    </row>
    <row r="124" spans="2:65" s="1" customFormat="1" ht="22.5" customHeight="1" x14ac:dyDescent="0.3">
      <c r="B124" s="35"/>
      <c r="C124" s="194" t="s">
        <v>599</v>
      </c>
      <c r="D124" s="194" t="s">
        <v>132</v>
      </c>
      <c r="E124" s="195" t="s">
        <v>600</v>
      </c>
      <c r="F124" s="196" t="s">
        <v>601</v>
      </c>
      <c r="G124" s="197" t="s">
        <v>135</v>
      </c>
      <c r="H124" s="198">
        <v>12</v>
      </c>
      <c r="I124" s="199"/>
      <c r="J124" s="200">
        <f>ROUND(I124*H124,2)</f>
        <v>0</v>
      </c>
      <c r="K124" s="196" t="s">
        <v>136</v>
      </c>
      <c r="L124" s="55"/>
      <c r="M124" s="201" t="s">
        <v>22</v>
      </c>
      <c r="N124" s="202" t="s">
        <v>47</v>
      </c>
      <c r="O124" s="36"/>
      <c r="P124" s="203">
        <f>O124*H124</f>
        <v>0</v>
      </c>
      <c r="Q124" s="203">
        <v>0</v>
      </c>
      <c r="R124" s="203">
        <f>Q124*H124</f>
        <v>0</v>
      </c>
      <c r="S124" s="203">
        <v>0</v>
      </c>
      <c r="T124" s="204">
        <f>S124*H124</f>
        <v>0</v>
      </c>
      <c r="AR124" s="18" t="s">
        <v>464</v>
      </c>
      <c r="AT124" s="18" t="s">
        <v>132</v>
      </c>
      <c r="AU124" s="18" t="s">
        <v>82</v>
      </c>
      <c r="AY124" s="18" t="s">
        <v>128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8" t="s">
        <v>23</v>
      </c>
      <c r="BK124" s="205">
        <f>ROUND(I124*H124,2)</f>
        <v>0</v>
      </c>
      <c r="BL124" s="18" t="s">
        <v>464</v>
      </c>
      <c r="BM124" s="18" t="s">
        <v>602</v>
      </c>
    </row>
    <row r="125" spans="2:65" s="12" customFormat="1" ht="13.5" x14ac:dyDescent="0.3">
      <c r="B125" s="218"/>
      <c r="C125" s="219"/>
      <c r="D125" s="216" t="s">
        <v>154</v>
      </c>
      <c r="E125" s="220" t="s">
        <v>22</v>
      </c>
      <c r="F125" s="221" t="s">
        <v>603</v>
      </c>
      <c r="G125" s="219"/>
      <c r="H125" s="222">
        <v>12</v>
      </c>
      <c r="I125" s="223"/>
      <c r="J125" s="219"/>
      <c r="K125" s="219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154</v>
      </c>
      <c r="AU125" s="228" t="s">
        <v>82</v>
      </c>
      <c r="AV125" s="12" t="s">
        <v>82</v>
      </c>
      <c r="AW125" s="12" t="s">
        <v>40</v>
      </c>
      <c r="AX125" s="12" t="s">
        <v>76</v>
      </c>
      <c r="AY125" s="228" t="s">
        <v>128</v>
      </c>
    </row>
    <row r="126" spans="2:65" s="14" customFormat="1" ht="13.5" x14ac:dyDescent="0.3">
      <c r="B126" s="241"/>
      <c r="C126" s="242"/>
      <c r="D126" s="216" t="s">
        <v>154</v>
      </c>
      <c r="E126" s="243" t="s">
        <v>22</v>
      </c>
      <c r="F126" s="244" t="s">
        <v>200</v>
      </c>
      <c r="G126" s="242"/>
      <c r="H126" s="245">
        <v>12</v>
      </c>
      <c r="I126" s="246"/>
      <c r="J126" s="242"/>
      <c r="K126" s="242"/>
      <c r="L126" s="247"/>
      <c r="M126" s="248"/>
      <c r="N126" s="249"/>
      <c r="O126" s="249"/>
      <c r="P126" s="249"/>
      <c r="Q126" s="249"/>
      <c r="R126" s="249"/>
      <c r="S126" s="249"/>
      <c r="T126" s="250"/>
      <c r="AT126" s="251" t="s">
        <v>154</v>
      </c>
      <c r="AU126" s="251" t="s">
        <v>82</v>
      </c>
      <c r="AV126" s="14" t="s">
        <v>145</v>
      </c>
      <c r="AW126" s="14" t="s">
        <v>40</v>
      </c>
      <c r="AX126" s="14" t="s">
        <v>23</v>
      </c>
      <c r="AY126" s="251" t="s">
        <v>128</v>
      </c>
    </row>
    <row r="127" spans="2:65" s="13" customFormat="1" ht="13.5" x14ac:dyDescent="0.3">
      <c r="B127" s="229"/>
      <c r="C127" s="230"/>
      <c r="D127" s="231" t="s">
        <v>154</v>
      </c>
      <c r="E127" s="232" t="s">
        <v>22</v>
      </c>
      <c r="F127" s="233" t="s">
        <v>555</v>
      </c>
      <c r="G127" s="230"/>
      <c r="H127" s="234" t="s">
        <v>22</v>
      </c>
      <c r="I127" s="235"/>
      <c r="J127" s="230"/>
      <c r="K127" s="230"/>
      <c r="L127" s="236"/>
      <c r="M127" s="237"/>
      <c r="N127" s="238"/>
      <c r="O127" s="238"/>
      <c r="P127" s="238"/>
      <c r="Q127" s="238"/>
      <c r="R127" s="238"/>
      <c r="S127" s="238"/>
      <c r="T127" s="239"/>
      <c r="AT127" s="240" t="s">
        <v>154</v>
      </c>
      <c r="AU127" s="240" t="s">
        <v>82</v>
      </c>
      <c r="AV127" s="13" t="s">
        <v>23</v>
      </c>
      <c r="AW127" s="13" t="s">
        <v>40</v>
      </c>
      <c r="AX127" s="13" t="s">
        <v>76</v>
      </c>
      <c r="AY127" s="240" t="s">
        <v>128</v>
      </c>
    </row>
    <row r="128" spans="2:65" s="1" customFormat="1" ht="22.5" customHeight="1" x14ac:dyDescent="0.3">
      <c r="B128" s="35"/>
      <c r="C128" s="194" t="s">
        <v>166</v>
      </c>
      <c r="D128" s="194" t="s">
        <v>132</v>
      </c>
      <c r="E128" s="195" t="s">
        <v>604</v>
      </c>
      <c r="F128" s="196" t="s">
        <v>605</v>
      </c>
      <c r="G128" s="197" t="s">
        <v>135</v>
      </c>
      <c r="H128" s="198">
        <v>12</v>
      </c>
      <c r="I128" s="199"/>
      <c r="J128" s="200">
        <f>ROUND(I128*H128,2)</f>
        <v>0</v>
      </c>
      <c r="K128" s="196" t="s">
        <v>136</v>
      </c>
      <c r="L128" s="55"/>
      <c r="M128" s="201" t="s">
        <v>22</v>
      </c>
      <c r="N128" s="202" t="s">
        <v>47</v>
      </c>
      <c r="O128" s="36"/>
      <c r="P128" s="203">
        <f>O128*H128</f>
        <v>0</v>
      </c>
      <c r="Q128" s="203">
        <v>0</v>
      </c>
      <c r="R128" s="203">
        <f>Q128*H128</f>
        <v>0</v>
      </c>
      <c r="S128" s="203">
        <v>0</v>
      </c>
      <c r="T128" s="204">
        <f>S128*H128</f>
        <v>0</v>
      </c>
      <c r="AR128" s="18" t="s">
        <v>464</v>
      </c>
      <c r="AT128" s="18" t="s">
        <v>132</v>
      </c>
      <c r="AU128" s="18" t="s">
        <v>82</v>
      </c>
      <c r="AY128" s="18" t="s">
        <v>128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23</v>
      </c>
      <c r="BK128" s="205">
        <f>ROUND(I128*H128,2)</f>
        <v>0</v>
      </c>
      <c r="BL128" s="18" t="s">
        <v>464</v>
      </c>
      <c r="BM128" s="18" t="s">
        <v>606</v>
      </c>
    </row>
    <row r="129" spans="2:65" s="1" customFormat="1" ht="22.5" customHeight="1" x14ac:dyDescent="0.3">
      <c r="B129" s="35"/>
      <c r="C129" s="206" t="s">
        <v>181</v>
      </c>
      <c r="D129" s="206" t="s">
        <v>146</v>
      </c>
      <c r="E129" s="207" t="s">
        <v>607</v>
      </c>
      <c r="F129" s="208" t="s">
        <v>608</v>
      </c>
      <c r="G129" s="209" t="s">
        <v>188</v>
      </c>
      <c r="H129" s="210">
        <v>6</v>
      </c>
      <c r="I129" s="211"/>
      <c r="J129" s="212">
        <f>ROUND(I129*H129,2)</f>
        <v>0</v>
      </c>
      <c r="K129" s="208" t="s">
        <v>149</v>
      </c>
      <c r="L129" s="213"/>
      <c r="M129" s="214" t="s">
        <v>22</v>
      </c>
      <c r="N129" s="215" t="s">
        <v>47</v>
      </c>
      <c r="O129" s="36"/>
      <c r="P129" s="203">
        <f>O129*H129</f>
        <v>0</v>
      </c>
      <c r="Q129" s="203">
        <v>0</v>
      </c>
      <c r="R129" s="203">
        <f>Q129*H129</f>
        <v>0</v>
      </c>
      <c r="S129" s="203">
        <v>0</v>
      </c>
      <c r="T129" s="204">
        <f>S129*H129</f>
        <v>0</v>
      </c>
      <c r="AR129" s="18" t="s">
        <v>561</v>
      </c>
      <c r="AT129" s="18" t="s">
        <v>146</v>
      </c>
      <c r="AU129" s="18" t="s">
        <v>82</v>
      </c>
      <c r="AY129" s="18" t="s">
        <v>128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8" t="s">
        <v>23</v>
      </c>
      <c r="BK129" s="205">
        <f>ROUND(I129*H129,2)</f>
        <v>0</v>
      </c>
      <c r="BL129" s="18" t="s">
        <v>464</v>
      </c>
      <c r="BM129" s="18" t="s">
        <v>609</v>
      </c>
    </row>
    <row r="130" spans="2:65" s="12" customFormat="1" ht="13.5" x14ac:dyDescent="0.3">
      <c r="B130" s="218"/>
      <c r="C130" s="219"/>
      <c r="D130" s="216" t="s">
        <v>154</v>
      </c>
      <c r="E130" s="220" t="s">
        <v>22</v>
      </c>
      <c r="F130" s="221" t="s">
        <v>374</v>
      </c>
      <c r="G130" s="219"/>
      <c r="H130" s="222">
        <v>6</v>
      </c>
      <c r="I130" s="223"/>
      <c r="J130" s="219"/>
      <c r="K130" s="219"/>
      <c r="L130" s="224"/>
      <c r="M130" s="225"/>
      <c r="N130" s="226"/>
      <c r="O130" s="226"/>
      <c r="P130" s="226"/>
      <c r="Q130" s="226"/>
      <c r="R130" s="226"/>
      <c r="S130" s="226"/>
      <c r="T130" s="227"/>
      <c r="AT130" s="228" t="s">
        <v>154</v>
      </c>
      <c r="AU130" s="228" t="s">
        <v>82</v>
      </c>
      <c r="AV130" s="12" t="s">
        <v>82</v>
      </c>
      <c r="AW130" s="12" t="s">
        <v>40</v>
      </c>
      <c r="AX130" s="12" t="s">
        <v>76</v>
      </c>
      <c r="AY130" s="228" t="s">
        <v>128</v>
      </c>
    </row>
    <row r="131" spans="2:65" s="14" customFormat="1" ht="13.5" x14ac:dyDescent="0.3">
      <c r="B131" s="241"/>
      <c r="C131" s="242"/>
      <c r="D131" s="216" t="s">
        <v>154</v>
      </c>
      <c r="E131" s="243" t="s">
        <v>22</v>
      </c>
      <c r="F131" s="244" t="s">
        <v>200</v>
      </c>
      <c r="G131" s="242"/>
      <c r="H131" s="245">
        <v>6</v>
      </c>
      <c r="I131" s="246"/>
      <c r="J131" s="242"/>
      <c r="K131" s="242"/>
      <c r="L131" s="247"/>
      <c r="M131" s="248"/>
      <c r="N131" s="249"/>
      <c r="O131" s="249"/>
      <c r="P131" s="249"/>
      <c r="Q131" s="249"/>
      <c r="R131" s="249"/>
      <c r="S131" s="249"/>
      <c r="T131" s="250"/>
      <c r="AT131" s="251" t="s">
        <v>154</v>
      </c>
      <c r="AU131" s="251" t="s">
        <v>82</v>
      </c>
      <c r="AV131" s="14" t="s">
        <v>145</v>
      </c>
      <c r="AW131" s="14" t="s">
        <v>40</v>
      </c>
      <c r="AX131" s="14" t="s">
        <v>23</v>
      </c>
      <c r="AY131" s="251" t="s">
        <v>128</v>
      </c>
    </row>
    <row r="132" spans="2:65" s="13" customFormat="1" ht="13.5" x14ac:dyDescent="0.3">
      <c r="B132" s="229"/>
      <c r="C132" s="230"/>
      <c r="D132" s="216" t="s">
        <v>154</v>
      </c>
      <c r="E132" s="252" t="s">
        <v>22</v>
      </c>
      <c r="F132" s="253" t="s">
        <v>555</v>
      </c>
      <c r="G132" s="230"/>
      <c r="H132" s="254" t="s">
        <v>22</v>
      </c>
      <c r="I132" s="235"/>
      <c r="J132" s="230"/>
      <c r="K132" s="230"/>
      <c r="L132" s="236"/>
      <c r="M132" s="237"/>
      <c r="N132" s="238"/>
      <c r="O132" s="238"/>
      <c r="P132" s="238"/>
      <c r="Q132" s="238"/>
      <c r="R132" s="238"/>
      <c r="S132" s="238"/>
      <c r="T132" s="239"/>
      <c r="AT132" s="240" t="s">
        <v>154</v>
      </c>
      <c r="AU132" s="240" t="s">
        <v>82</v>
      </c>
      <c r="AV132" s="13" t="s">
        <v>23</v>
      </c>
      <c r="AW132" s="13" t="s">
        <v>40</v>
      </c>
      <c r="AX132" s="13" t="s">
        <v>76</v>
      </c>
      <c r="AY132" s="240" t="s">
        <v>128</v>
      </c>
    </row>
    <row r="133" spans="2:65" s="11" customFormat="1" ht="29.85" customHeight="1" x14ac:dyDescent="0.3">
      <c r="B133" s="177"/>
      <c r="C133" s="178"/>
      <c r="D133" s="191" t="s">
        <v>75</v>
      </c>
      <c r="E133" s="192" t="s">
        <v>458</v>
      </c>
      <c r="F133" s="192" t="s">
        <v>459</v>
      </c>
      <c r="G133" s="178"/>
      <c r="H133" s="178"/>
      <c r="I133" s="181"/>
      <c r="J133" s="193">
        <f>BK133</f>
        <v>0</v>
      </c>
      <c r="K133" s="178"/>
      <c r="L133" s="183"/>
      <c r="M133" s="184"/>
      <c r="N133" s="185"/>
      <c r="O133" s="185"/>
      <c r="P133" s="186">
        <f>SUM(P134:P138)</f>
        <v>0</v>
      </c>
      <c r="Q133" s="185"/>
      <c r="R133" s="186">
        <f>SUM(R134:R138)</f>
        <v>1.095E-2</v>
      </c>
      <c r="S133" s="185"/>
      <c r="T133" s="187">
        <f>SUM(T134:T138)</f>
        <v>0</v>
      </c>
      <c r="AR133" s="188" t="s">
        <v>141</v>
      </c>
      <c r="AT133" s="189" t="s">
        <v>75</v>
      </c>
      <c r="AU133" s="189" t="s">
        <v>23</v>
      </c>
      <c r="AY133" s="188" t="s">
        <v>128</v>
      </c>
      <c r="BK133" s="190">
        <f>SUM(BK134:BK138)</f>
        <v>0</v>
      </c>
    </row>
    <row r="134" spans="2:65" s="1" customFormat="1" ht="31.5" customHeight="1" x14ac:dyDescent="0.3">
      <c r="B134" s="35"/>
      <c r="C134" s="194" t="s">
        <v>185</v>
      </c>
      <c r="D134" s="194" t="s">
        <v>132</v>
      </c>
      <c r="E134" s="195" t="s">
        <v>485</v>
      </c>
      <c r="F134" s="196" t="s">
        <v>486</v>
      </c>
      <c r="G134" s="197" t="s">
        <v>135</v>
      </c>
      <c r="H134" s="198">
        <v>8</v>
      </c>
      <c r="I134" s="199"/>
      <c r="J134" s="200">
        <f>ROUND(I134*H134,2)</f>
        <v>0</v>
      </c>
      <c r="K134" s="196" t="s">
        <v>136</v>
      </c>
      <c r="L134" s="55"/>
      <c r="M134" s="201" t="s">
        <v>22</v>
      </c>
      <c r="N134" s="202" t="s">
        <v>47</v>
      </c>
      <c r="O134" s="36"/>
      <c r="P134" s="203">
        <f>O134*H134</f>
        <v>0</v>
      </c>
      <c r="Q134" s="203">
        <v>0</v>
      </c>
      <c r="R134" s="203">
        <f>Q134*H134</f>
        <v>0</v>
      </c>
      <c r="S134" s="203">
        <v>0</v>
      </c>
      <c r="T134" s="204">
        <f>S134*H134</f>
        <v>0</v>
      </c>
      <c r="AR134" s="18" t="s">
        <v>464</v>
      </c>
      <c r="AT134" s="18" t="s">
        <v>132</v>
      </c>
      <c r="AU134" s="18" t="s">
        <v>82</v>
      </c>
      <c r="AY134" s="18" t="s">
        <v>128</v>
      </c>
      <c r="BE134" s="205">
        <f>IF(N134="základní",J134,0)</f>
        <v>0</v>
      </c>
      <c r="BF134" s="205">
        <f>IF(N134="snížená",J134,0)</f>
        <v>0</v>
      </c>
      <c r="BG134" s="205">
        <f>IF(N134="zákl. přenesená",J134,0)</f>
        <v>0</v>
      </c>
      <c r="BH134" s="205">
        <f>IF(N134="sníž. přenesená",J134,0)</f>
        <v>0</v>
      </c>
      <c r="BI134" s="205">
        <f>IF(N134="nulová",J134,0)</f>
        <v>0</v>
      </c>
      <c r="BJ134" s="18" t="s">
        <v>23</v>
      </c>
      <c r="BK134" s="205">
        <f>ROUND(I134*H134,2)</f>
        <v>0</v>
      </c>
      <c r="BL134" s="18" t="s">
        <v>464</v>
      </c>
      <c r="BM134" s="18" t="s">
        <v>610</v>
      </c>
    </row>
    <row r="135" spans="2:65" s="1" customFormat="1" ht="31.5" customHeight="1" x14ac:dyDescent="0.3">
      <c r="B135" s="35"/>
      <c r="C135" s="194" t="s">
        <v>253</v>
      </c>
      <c r="D135" s="194" t="s">
        <v>132</v>
      </c>
      <c r="E135" s="195" t="s">
        <v>611</v>
      </c>
      <c r="F135" s="196" t="s">
        <v>612</v>
      </c>
      <c r="G135" s="197" t="s">
        <v>135</v>
      </c>
      <c r="H135" s="198">
        <v>2</v>
      </c>
      <c r="I135" s="199"/>
      <c r="J135" s="200">
        <f>ROUND(I135*H135,2)</f>
        <v>0</v>
      </c>
      <c r="K135" s="196" t="s">
        <v>136</v>
      </c>
      <c r="L135" s="55"/>
      <c r="M135" s="201" t="s">
        <v>22</v>
      </c>
      <c r="N135" s="202" t="s">
        <v>47</v>
      </c>
      <c r="O135" s="36"/>
      <c r="P135" s="203">
        <f>O135*H135</f>
        <v>0</v>
      </c>
      <c r="Q135" s="203">
        <v>0</v>
      </c>
      <c r="R135" s="203">
        <f>Q135*H135</f>
        <v>0</v>
      </c>
      <c r="S135" s="203">
        <v>0</v>
      </c>
      <c r="T135" s="204">
        <f>S135*H135</f>
        <v>0</v>
      </c>
      <c r="AR135" s="18" t="s">
        <v>464</v>
      </c>
      <c r="AT135" s="18" t="s">
        <v>132</v>
      </c>
      <c r="AU135" s="18" t="s">
        <v>82</v>
      </c>
      <c r="AY135" s="18" t="s">
        <v>128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23</v>
      </c>
      <c r="BK135" s="205">
        <f>ROUND(I135*H135,2)</f>
        <v>0</v>
      </c>
      <c r="BL135" s="18" t="s">
        <v>464</v>
      </c>
      <c r="BM135" s="18" t="s">
        <v>613</v>
      </c>
    </row>
    <row r="136" spans="2:65" s="1" customFormat="1" ht="44.25" customHeight="1" x14ac:dyDescent="0.3">
      <c r="B136" s="35"/>
      <c r="C136" s="194" t="s">
        <v>28</v>
      </c>
      <c r="D136" s="194" t="s">
        <v>132</v>
      </c>
      <c r="E136" s="195" t="s">
        <v>493</v>
      </c>
      <c r="F136" s="196" t="s">
        <v>494</v>
      </c>
      <c r="G136" s="197" t="s">
        <v>135</v>
      </c>
      <c r="H136" s="198">
        <v>11</v>
      </c>
      <c r="I136" s="199"/>
      <c r="J136" s="200">
        <f>ROUND(I136*H136,2)</f>
        <v>0</v>
      </c>
      <c r="K136" s="196" t="s">
        <v>136</v>
      </c>
      <c r="L136" s="55"/>
      <c r="M136" s="201" t="s">
        <v>22</v>
      </c>
      <c r="N136" s="202" t="s">
        <v>47</v>
      </c>
      <c r="O136" s="36"/>
      <c r="P136" s="203">
        <f>O136*H136</f>
        <v>0</v>
      </c>
      <c r="Q136" s="203">
        <v>0</v>
      </c>
      <c r="R136" s="203">
        <f>Q136*H136</f>
        <v>0</v>
      </c>
      <c r="S136" s="203">
        <v>0</v>
      </c>
      <c r="T136" s="204">
        <f>S136*H136</f>
        <v>0</v>
      </c>
      <c r="AR136" s="18" t="s">
        <v>464</v>
      </c>
      <c r="AT136" s="18" t="s">
        <v>132</v>
      </c>
      <c r="AU136" s="18" t="s">
        <v>82</v>
      </c>
      <c r="AY136" s="18" t="s">
        <v>128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23</v>
      </c>
      <c r="BK136" s="205">
        <f>ROUND(I136*H136,2)</f>
        <v>0</v>
      </c>
      <c r="BL136" s="18" t="s">
        <v>464</v>
      </c>
      <c r="BM136" s="18" t="s">
        <v>614</v>
      </c>
    </row>
    <row r="137" spans="2:65" s="1" customFormat="1" ht="31.5" customHeight="1" x14ac:dyDescent="0.3">
      <c r="B137" s="35"/>
      <c r="C137" s="194" t="s">
        <v>202</v>
      </c>
      <c r="D137" s="194" t="s">
        <v>132</v>
      </c>
      <c r="E137" s="195" t="s">
        <v>498</v>
      </c>
      <c r="F137" s="196" t="s">
        <v>499</v>
      </c>
      <c r="G137" s="197" t="s">
        <v>214</v>
      </c>
      <c r="H137" s="198">
        <v>73</v>
      </c>
      <c r="I137" s="199"/>
      <c r="J137" s="200">
        <f>ROUND(I137*H137,2)</f>
        <v>0</v>
      </c>
      <c r="K137" s="196" t="s">
        <v>136</v>
      </c>
      <c r="L137" s="55"/>
      <c r="M137" s="201" t="s">
        <v>22</v>
      </c>
      <c r="N137" s="202" t="s">
        <v>47</v>
      </c>
      <c r="O137" s="36"/>
      <c r="P137" s="203">
        <f>O137*H137</f>
        <v>0</v>
      </c>
      <c r="Q137" s="203">
        <v>0</v>
      </c>
      <c r="R137" s="203">
        <f>Q137*H137</f>
        <v>0</v>
      </c>
      <c r="S137" s="203">
        <v>0</v>
      </c>
      <c r="T137" s="204">
        <f>S137*H137</f>
        <v>0</v>
      </c>
      <c r="AR137" s="18" t="s">
        <v>464</v>
      </c>
      <c r="AT137" s="18" t="s">
        <v>132</v>
      </c>
      <c r="AU137" s="18" t="s">
        <v>82</v>
      </c>
      <c r="AY137" s="18" t="s">
        <v>128</v>
      </c>
      <c r="BE137" s="205">
        <f>IF(N137="základní",J137,0)</f>
        <v>0</v>
      </c>
      <c r="BF137" s="205">
        <f>IF(N137="snížená",J137,0)</f>
        <v>0</v>
      </c>
      <c r="BG137" s="205">
        <f>IF(N137="zákl. přenesená",J137,0)</f>
        <v>0</v>
      </c>
      <c r="BH137" s="205">
        <f>IF(N137="sníž. přenesená",J137,0)</f>
        <v>0</v>
      </c>
      <c r="BI137" s="205">
        <f>IF(N137="nulová",J137,0)</f>
        <v>0</v>
      </c>
      <c r="BJ137" s="18" t="s">
        <v>23</v>
      </c>
      <c r="BK137" s="205">
        <f>ROUND(I137*H137,2)</f>
        <v>0</v>
      </c>
      <c r="BL137" s="18" t="s">
        <v>464</v>
      </c>
      <c r="BM137" s="18" t="s">
        <v>615</v>
      </c>
    </row>
    <row r="138" spans="2:65" s="1" customFormat="1" ht="22.5" customHeight="1" x14ac:dyDescent="0.3">
      <c r="B138" s="35"/>
      <c r="C138" s="194" t="s">
        <v>206</v>
      </c>
      <c r="D138" s="194" t="s">
        <v>132</v>
      </c>
      <c r="E138" s="195" t="s">
        <v>518</v>
      </c>
      <c r="F138" s="196" t="s">
        <v>519</v>
      </c>
      <c r="G138" s="197" t="s">
        <v>214</v>
      </c>
      <c r="H138" s="198">
        <v>73</v>
      </c>
      <c r="I138" s="199"/>
      <c r="J138" s="200">
        <f>ROUND(I138*H138,2)</f>
        <v>0</v>
      </c>
      <c r="K138" s="196" t="s">
        <v>136</v>
      </c>
      <c r="L138" s="55"/>
      <c r="M138" s="201" t="s">
        <v>22</v>
      </c>
      <c r="N138" s="260" t="s">
        <v>47</v>
      </c>
      <c r="O138" s="261"/>
      <c r="P138" s="262">
        <f>O138*H138</f>
        <v>0</v>
      </c>
      <c r="Q138" s="262">
        <v>1.4999999999999999E-4</v>
      </c>
      <c r="R138" s="262">
        <f>Q138*H138</f>
        <v>1.095E-2</v>
      </c>
      <c r="S138" s="262">
        <v>0</v>
      </c>
      <c r="T138" s="263">
        <f>S138*H138</f>
        <v>0</v>
      </c>
      <c r="AR138" s="18" t="s">
        <v>464</v>
      </c>
      <c r="AT138" s="18" t="s">
        <v>132</v>
      </c>
      <c r="AU138" s="18" t="s">
        <v>82</v>
      </c>
      <c r="AY138" s="18" t="s">
        <v>128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23</v>
      </c>
      <c r="BK138" s="205">
        <f>ROUND(I138*H138,2)</f>
        <v>0</v>
      </c>
      <c r="BL138" s="18" t="s">
        <v>464</v>
      </c>
      <c r="BM138" s="18" t="s">
        <v>616</v>
      </c>
    </row>
    <row r="139" spans="2:65" s="1" customFormat="1" ht="6.95" customHeight="1" x14ac:dyDescent="0.3">
      <c r="B139" s="50"/>
      <c r="C139" s="51"/>
      <c r="D139" s="51"/>
      <c r="E139" s="51"/>
      <c r="F139" s="51"/>
      <c r="G139" s="51"/>
      <c r="H139" s="51"/>
      <c r="I139" s="138"/>
      <c r="J139" s="51"/>
      <c r="K139" s="51"/>
      <c r="L139" s="55"/>
    </row>
  </sheetData>
  <sheetProtection algorithmName="SHA-512" hashValue="3m4G7La0H4pA7Z90+pwHfNQD2GjmQjeJVun/3sK9N1+X0SIzMwAK3pZNMtv4NGpdL1SvNm1pwbxpVbhibquJeQ==" saltValue="GvPMVhpkTSOWs75SlHumVA==" spinCount="100000" sheet="1" objects="1" scenarios="1" formatColumns="0" formatRows="0" sort="0" autoFilter="0"/>
  <autoFilter ref="C86:K86"/>
  <mergeCells count="12">
    <mergeCell ref="G1:H1"/>
    <mergeCell ref="L2:V2"/>
    <mergeCell ref="E49:H49"/>
    <mergeCell ref="E51:H51"/>
    <mergeCell ref="E75:H75"/>
    <mergeCell ref="E77:H77"/>
    <mergeCell ref="E79:H79"/>
    <mergeCell ref="E7:H7"/>
    <mergeCell ref="E9:H9"/>
    <mergeCell ref="E11:H11"/>
    <mergeCell ref="E26:H26"/>
    <mergeCell ref="E47:H47"/>
  </mergeCells>
  <hyperlinks>
    <hyperlink ref="F1:G1" location="C2" tooltip="Krycí list soupisu" display="1) Krycí list soupisu"/>
    <hyperlink ref="G1:H1" location="C58" tooltip="Rekapitulace" display="2) Rekapitulace"/>
    <hyperlink ref="J1" location="C86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6"/>
  <sheetViews>
    <sheetView showGridLines="0" zoomScaleNormal="100" workbookViewId="0"/>
  </sheetViews>
  <sheetFormatPr defaultRowHeight="13.5" x14ac:dyDescent="0.3"/>
  <cols>
    <col min="1" max="1" width="8.33203125" style="323" customWidth="1"/>
    <col min="2" max="2" width="1.6640625" style="323" customWidth="1"/>
    <col min="3" max="4" width="5" style="323" customWidth="1"/>
    <col min="5" max="5" width="11.6640625" style="323" customWidth="1"/>
    <col min="6" max="6" width="9.1640625" style="323" customWidth="1"/>
    <col min="7" max="7" width="5" style="323" customWidth="1"/>
    <col min="8" max="8" width="77.83203125" style="323" customWidth="1"/>
    <col min="9" max="10" width="20" style="323" customWidth="1"/>
    <col min="11" max="11" width="1.6640625" style="323" customWidth="1"/>
    <col min="12" max="256" width="9.33203125" style="323"/>
    <col min="257" max="257" width="8.33203125" style="323" customWidth="1"/>
    <col min="258" max="258" width="1.6640625" style="323" customWidth="1"/>
    <col min="259" max="260" width="5" style="323" customWidth="1"/>
    <col min="261" max="261" width="11.6640625" style="323" customWidth="1"/>
    <col min="262" max="262" width="9.1640625" style="323" customWidth="1"/>
    <col min="263" max="263" width="5" style="323" customWidth="1"/>
    <col min="264" max="264" width="77.83203125" style="323" customWidth="1"/>
    <col min="265" max="266" width="20" style="323" customWidth="1"/>
    <col min="267" max="267" width="1.6640625" style="323" customWidth="1"/>
    <col min="268" max="512" width="9.33203125" style="323"/>
    <col min="513" max="513" width="8.33203125" style="323" customWidth="1"/>
    <col min="514" max="514" width="1.6640625" style="323" customWidth="1"/>
    <col min="515" max="516" width="5" style="323" customWidth="1"/>
    <col min="517" max="517" width="11.6640625" style="323" customWidth="1"/>
    <col min="518" max="518" width="9.1640625" style="323" customWidth="1"/>
    <col min="519" max="519" width="5" style="323" customWidth="1"/>
    <col min="520" max="520" width="77.83203125" style="323" customWidth="1"/>
    <col min="521" max="522" width="20" style="323" customWidth="1"/>
    <col min="523" max="523" width="1.6640625" style="323" customWidth="1"/>
    <col min="524" max="768" width="9.33203125" style="323"/>
    <col min="769" max="769" width="8.33203125" style="323" customWidth="1"/>
    <col min="770" max="770" width="1.6640625" style="323" customWidth="1"/>
    <col min="771" max="772" width="5" style="323" customWidth="1"/>
    <col min="773" max="773" width="11.6640625" style="323" customWidth="1"/>
    <col min="774" max="774" width="9.1640625" style="323" customWidth="1"/>
    <col min="775" max="775" width="5" style="323" customWidth="1"/>
    <col min="776" max="776" width="77.83203125" style="323" customWidth="1"/>
    <col min="777" max="778" width="20" style="323" customWidth="1"/>
    <col min="779" max="779" width="1.6640625" style="323" customWidth="1"/>
    <col min="780" max="1024" width="9.33203125" style="323"/>
    <col min="1025" max="1025" width="8.33203125" style="323" customWidth="1"/>
    <col min="1026" max="1026" width="1.6640625" style="323" customWidth="1"/>
    <col min="1027" max="1028" width="5" style="323" customWidth="1"/>
    <col min="1029" max="1029" width="11.6640625" style="323" customWidth="1"/>
    <col min="1030" max="1030" width="9.1640625" style="323" customWidth="1"/>
    <col min="1031" max="1031" width="5" style="323" customWidth="1"/>
    <col min="1032" max="1032" width="77.83203125" style="323" customWidth="1"/>
    <col min="1033" max="1034" width="20" style="323" customWidth="1"/>
    <col min="1035" max="1035" width="1.6640625" style="323" customWidth="1"/>
    <col min="1036" max="1280" width="9.33203125" style="323"/>
    <col min="1281" max="1281" width="8.33203125" style="323" customWidth="1"/>
    <col min="1282" max="1282" width="1.6640625" style="323" customWidth="1"/>
    <col min="1283" max="1284" width="5" style="323" customWidth="1"/>
    <col min="1285" max="1285" width="11.6640625" style="323" customWidth="1"/>
    <col min="1286" max="1286" width="9.1640625" style="323" customWidth="1"/>
    <col min="1287" max="1287" width="5" style="323" customWidth="1"/>
    <col min="1288" max="1288" width="77.83203125" style="323" customWidth="1"/>
    <col min="1289" max="1290" width="20" style="323" customWidth="1"/>
    <col min="1291" max="1291" width="1.6640625" style="323" customWidth="1"/>
    <col min="1292" max="1536" width="9.33203125" style="323"/>
    <col min="1537" max="1537" width="8.33203125" style="323" customWidth="1"/>
    <col min="1538" max="1538" width="1.6640625" style="323" customWidth="1"/>
    <col min="1539" max="1540" width="5" style="323" customWidth="1"/>
    <col min="1541" max="1541" width="11.6640625" style="323" customWidth="1"/>
    <col min="1542" max="1542" width="9.1640625" style="323" customWidth="1"/>
    <col min="1543" max="1543" width="5" style="323" customWidth="1"/>
    <col min="1544" max="1544" width="77.83203125" style="323" customWidth="1"/>
    <col min="1545" max="1546" width="20" style="323" customWidth="1"/>
    <col min="1547" max="1547" width="1.6640625" style="323" customWidth="1"/>
    <col min="1548" max="1792" width="9.33203125" style="323"/>
    <col min="1793" max="1793" width="8.33203125" style="323" customWidth="1"/>
    <col min="1794" max="1794" width="1.6640625" style="323" customWidth="1"/>
    <col min="1795" max="1796" width="5" style="323" customWidth="1"/>
    <col min="1797" max="1797" width="11.6640625" style="323" customWidth="1"/>
    <col min="1798" max="1798" width="9.1640625" style="323" customWidth="1"/>
    <col min="1799" max="1799" width="5" style="323" customWidth="1"/>
    <col min="1800" max="1800" width="77.83203125" style="323" customWidth="1"/>
    <col min="1801" max="1802" width="20" style="323" customWidth="1"/>
    <col min="1803" max="1803" width="1.6640625" style="323" customWidth="1"/>
    <col min="1804" max="2048" width="9.33203125" style="323"/>
    <col min="2049" max="2049" width="8.33203125" style="323" customWidth="1"/>
    <col min="2050" max="2050" width="1.6640625" style="323" customWidth="1"/>
    <col min="2051" max="2052" width="5" style="323" customWidth="1"/>
    <col min="2053" max="2053" width="11.6640625" style="323" customWidth="1"/>
    <col min="2054" max="2054" width="9.1640625" style="323" customWidth="1"/>
    <col min="2055" max="2055" width="5" style="323" customWidth="1"/>
    <col min="2056" max="2056" width="77.83203125" style="323" customWidth="1"/>
    <col min="2057" max="2058" width="20" style="323" customWidth="1"/>
    <col min="2059" max="2059" width="1.6640625" style="323" customWidth="1"/>
    <col min="2060" max="2304" width="9.33203125" style="323"/>
    <col min="2305" max="2305" width="8.33203125" style="323" customWidth="1"/>
    <col min="2306" max="2306" width="1.6640625" style="323" customWidth="1"/>
    <col min="2307" max="2308" width="5" style="323" customWidth="1"/>
    <col min="2309" max="2309" width="11.6640625" style="323" customWidth="1"/>
    <col min="2310" max="2310" width="9.1640625" style="323" customWidth="1"/>
    <col min="2311" max="2311" width="5" style="323" customWidth="1"/>
    <col min="2312" max="2312" width="77.83203125" style="323" customWidth="1"/>
    <col min="2313" max="2314" width="20" style="323" customWidth="1"/>
    <col min="2315" max="2315" width="1.6640625" style="323" customWidth="1"/>
    <col min="2316" max="2560" width="9.33203125" style="323"/>
    <col min="2561" max="2561" width="8.33203125" style="323" customWidth="1"/>
    <col min="2562" max="2562" width="1.6640625" style="323" customWidth="1"/>
    <col min="2563" max="2564" width="5" style="323" customWidth="1"/>
    <col min="2565" max="2565" width="11.6640625" style="323" customWidth="1"/>
    <col min="2566" max="2566" width="9.1640625" style="323" customWidth="1"/>
    <col min="2567" max="2567" width="5" style="323" customWidth="1"/>
    <col min="2568" max="2568" width="77.83203125" style="323" customWidth="1"/>
    <col min="2569" max="2570" width="20" style="323" customWidth="1"/>
    <col min="2571" max="2571" width="1.6640625" style="323" customWidth="1"/>
    <col min="2572" max="2816" width="9.33203125" style="323"/>
    <col min="2817" max="2817" width="8.33203125" style="323" customWidth="1"/>
    <col min="2818" max="2818" width="1.6640625" style="323" customWidth="1"/>
    <col min="2819" max="2820" width="5" style="323" customWidth="1"/>
    <col min="2821" max="2821" width="11.6640625" style="323" customWidth="1"/>
    <col min="2822" max="2822" width="9.1640625" style="323" customWidth="1"/>
    <col min="2823" max="2823" width="5" style="323" customWidth="1"/>
    <col min="2824" max="2824" width="77.83203125" style="323" customWidth="1"/>
    <col min="2825" max="2826" width="20" style="323" customWidth="1"/>
    <col min="2827" max="2827" width="1.6640625" style="323" customWidth="1"/>
    <col min="2828" max="3072" width="9.33203125" style="323"/>
    <col min="3073" max="3073" width="8.33203125" style="323" customWidth="1"/>
    <col min="3074" max="3074" width="1.6640625" style="323" customWidth="1"/>
    <col min="3075" max="3076" width="5" style="323" customWidth="1"/>
    <col min="3077" max="3077" width="11.6640625" style="323" customWidth="1"/>
    <col min="3078" max="3078" width="9.1640625" style="323" customWidth="1"/>
    <col min="3079" max="3079" width="5" style="323" customWidth="1"/>
    <col min="3080" max="3080" width="77.83203125" style="323" customWidth="1"/>
    <col min="3081" max="3082" width="20" style="323" customWidth="1"/>
    <col min="3083" max="3083" width="1.6640625" style="323" customWidth="1"/>
    <col min="3084" max="3328" width="9.33203125" style="323"/>
    <col min="3329" max="3329" width="8.33203125" style="323" customWidth="1"/>
    <col min="3330" max="3330" width="1.6640625" style="323" customWidth="1"/>
    <col min="3331" max="3332" width="5" style="323" customWidth="1"/>
    <col min="3333" max="3333" width="11.6640625" style="323" customWidth="1"/>
    <col min="3334" max="3334" width="9.1640625" style="323" customWidth="1"/>
    <col min="3335" max="3335" width="5" style="323" customWidth="1"/>
    <col min="3336" max="3336" width="77.83203125" style="323" customWidth="1"/>
    <col min="3337" max="3338" width="20" style="323" customWidth="1"/>
    <col min="3339" max="3339" width="1.6640625" style="323" customWidth="1"/>
    <col min="3340" max="3584" width="9.33203125" style="323"/>
    <col min="3585" max="3585" width="8.33203125" style="323" customWidth="1"/>
    <col min="3586" max="3586" width="1.6640625" style="323" customWidth="1"/>
    <col min="3587" max="3588" width="5" style="323" customWidth="1"/>
    <col min="3589" max="3589" width="11.6640625" style="323" customWidth="1"/>
    <col min="3590" max="3590" width="9.1640625" style="323" customWidth="1"/>
    <col min="3591" max="3591" width="5" style="323" customWidth="1"/>
    <col min="3592" max="3592" width="77.83203125" style="323" customWidth="1"/>
    <col min="3593" max="3594" width="20" style="323" customWidth="1"/>
    <col min="3595" max="3595" width="1.6640625" style="323" customWidth="1"/>
    <col min="3596" max="3840" width="9.33203125" style="323"/>
    <col min="3841" max="3841" width="8.33203125" style="323" customWidth="1"/>
    <col min="3842" max="3842" width="1.6640625" style="323" customWidth="1"/>
    <col min="3843" max="3844" width="5" style="323" customWidth="1"/>
    <col min="3845" max="3845" width="11.6640625" style="323" customWidth="1"/>
    <col min="3846" max="3846" width="9.1640625" style="323" customWidth="1"/>
    <col min="3847" max="3847" width="5" style="323" customWidth="1"/>
    <col min="3848" max="3848" width="77.83203125" style="323" customWidth="1"/>
    <col min="3849" max="3850" width="20" style="323" customWidth="1"/>
    <col min="3851" max="3851" width="1.6640625" style="323" customWidth="1"/>
    <col min="3852" max="4096" width="9.33203125" style="323"/>
    <col min="4097" max="4097" width="8.33203125" style="323" customWidth="1"/>
    <col min="4098" max="4098" width="1.6640625" style="323" customWidth="1"/>
    <col min="4099" max="4100" width="5" style="323" customWidth="1"/>
    <col min="4101" max="4101" width="11.6640625" style="323" customWidth="1"/>
    <col min="4102" max="4102" width="9.1640625" style="323" customWidth="1"/>
    <col min="4103" max="4103" width="5" style="323" customWidth="1"/>
    <col min="4104" max="4104" width="77.83203125" style="323" customWidth="1"/>
    <col min="4105" max="4106" width="20" style="323" customWidth="1"/>
    <col min="4107" max="4107" width="1.6640625" style="323" customWidth="1"/>
    <col min="4108" max="4352" width="9.33203125" style="323"/>
    <col min="4353" max="4353" width="8.33203125" style="323" customWidth="1"/>
    <col min="4354" max="4354" width="1.6640625" style="323" customWidth="1"/>
    <col min="4355" max="4356" width="5" style="323" customWidth="1"/>
    <col min="4357" max="4357" width="11.6640625" style="323" customWidth="1"/>
    <col min="4358" max="4358" width="9.1640625" style="323" customWidth="1"/>
    <col min="4359" max="4359" width="5" style="323" customWidth="1"/>
    <col min="4360" max="4360" width="77.83203125" style="323" customWidth="1"/>
    <col min="4361" max="4362" width="20" style="323" customWidth="1"/>
    <col min="4363" max="4363" width="1.6640625" style="323" customWidth="1"/>
    <col min="4364" max="4608" width="9.33203125" style="323"/>
    <col min="4609" max="4609" width="8.33203125" style="323" customWidth="1"/>
    <col min="4610" max="4610" width="1.6640625" style="323" customWidth="1"/>
    <col min="4611" max="4612" width="5" style="323" customWidth="1"/>
    <col min="4613" max="4613" width="11.6640625" style="323" customWidth="1"/>
    <col min="4614" max="4614" width="9.1640625" style="323" customWidth="1"/>
    <col min="4615" max="4615" width="5" style="323" customWidth="1"/>
    <col min="4616" max="4616" width="77.83203125" style="323" customWidth="1"/>
    <col min="4617" max="4618" width="20" style="323" customWidth="1"/>
    <col min="4619" max="4619" width="1.6640625" style="323" customWidth="1"/>
    <col min="4620" max="4864" width="9.33203125" style="323"/>
    <col min="4865" max="4865" width="8.33203125" style="323" customWidth="1"/>
    <col min="4866" max="4866" width="1.6640625" style="323" customWidth="1"/>
    <col min="4867" max="4868" width="5" style="323" customWidth="1"/>
    <col min="4869" max="4869" width="11.6640625" style="323" customWidth="1"/>
    <col min="4870" max="4870" width="9.1640625" style="323" customWidth="1"/>
    <col min="4871" max="4871" width="5" style="323" customWidth="1"/>
    <col min="4872" max="4872" width="77.83203125" style="323" customWidth="1"/>
    <col min="4873" max="4874" width="20" style="323" customWidth="1"/>
    <col min="4875" max="4875" width="1.6640625" style="323" customWidth="1"/>
    <col min="4876" max="5120" width="9.33203125" style="323"/>
    <col min="5121" max="5121" width="8.33203125" style="323" customWidth="1"/>
    <col min="5122" max="5122" width="1.6640625" style="323" customWidth="1"/>
    <col min="5123" max="5124" width="5" style="323" customWidth="1"/>
    <col min="5125" max="5125" width="11.6640625" style="323" customWidth="1"/>
    <col min="5126" max="5126" width="9.1640625" style="323" customWidth="1"/>
    <col min="5127" max="5127" width="5" style="323" customWidth="1"/>
    <col min="5128" max="5128" width="77.83203125" style="323" customWidth="1"/>
    <col min="5129" max="5130" width="20" style="323" customWidth="1"/>
    <col min="5131" max="5131" width="1.6640625" style="323" customWidth="1"/>
    <col min="5132" max="5376" width="9.33203125" style="323"/>
    <col min="5377" max="5377" width="8.33203125" style="323" customWidth="1"/>
    <col min="5378" max="5378" width="1.6640625" style="323" customWidth="1"/>
    <col min="5379" max="5380" width="5" style="323" customWidth="1"/>
    <col min="5381" max="5381" width="11.6640625" style="323" customWidth="1"/>
    <col min="5382" max="5382" width="9.1640625" style="323" customWidth="1"/>
    <col min="5383" max="5383" width="5" style="323" customWidth="1"/>
    <col min="5384" max="5384" width="77.83203125" style="323" customWidth="1"/>
    <col min="5385" max="5386" width="20" style="323" customWidth="1"/>
    <col min="5387" max="5387" width="1.6640625" style="323" customWidth="1"/>
    <col min="5388" max="5632" width="9.33203125" style="323"/>
    <col min="5633" max="5633" width="8.33203125" style="323" customWidth="1"/>
    <col min="5634" max="5634" width="1.6640625" style="323" customWidth="1"/>
    <col min="5635" max="5636" width="5" style="323" customWidth="1"/>
    <col min="5637" max="5637" width="11.6640625" style="323" customWidth="1"/>
    <col min="5638" max="5638" width="9.1640625" style="323" customWidth="1"/>
    <col min="5639" max="5639" width="5" style="323" customWidth="1"/>
    <col min="5640" max="5640" width="77.83203125" style="323" customWidth="1"/>
    <col min="5641" max="5642" width="20" style="323" customWidth="1"/>
    <col min="5643" max="5643" width="1.6640625" style="323" customWidth="1"/>
    <col min="5644" max="5888" width="9.33203125" style="323"/>
    <col min="5889" max="5889" width="8.33203125" style="323" customWidth="1"/>
    <col min="5890" max="5890" width="1.6640625" style="323" customWidth="1"/>
    <col min="5891" max="5892" width="5" style="323" customWidth="1"/>
    <col min="5893" max="5893" width="11.6640625" style="323" customWidth="1"/>
    <col min="5894" max="5894" width="9.1640625" style="323" customWidth="1"/>
    <col min="5895" max="5895" width="5" style="323" customWidth="1"/>
    <col min="5896" max="5896" width="77.83203125" style="323" customWidth="1"/>
    <col min="5897" max="5898" width="20" style="323" customWidth="1"/>
    <col min="5899" max="5899" width="1.6640625" style="323" customWidth="1"/>
    <col min="5900" max="6144" width="9.33203125" style="323"/>
    <col min="6145" max="6145" width="8.33203125" style="323" customWidth="1"/>
    <col min="6146" max="6146" width="1.6640625" style="323" customWidth="1"/>
    <col min="6147" max="6148" width="5" style="323" customWidth="1"/>
    <col min="6149" max="6149" width="11.6640625" style="323" customWidth="1"/>
    <col min="6150" max="6150" width="9.1640625" style="323" customWidth="1"/>
    <col min="6151" max="6151" width="5" style="323" customWidth="1"/>
    <col min="6152" max="6152" width="77.83203125" style="323" customWidth="1"/>
    <col min="6153" max="6154" width="20" style="323" customWidth="1"/>
    <col min="6155" max="6155" width="1.6640625" style="323" customWidth="1"/>
    <col min="6156" max="6400" width="9.33203125" style="323"/>
    <col min="6401" max="6401" width="8.33203125" style="323" customWidth="1"/>
    <col min="6402" max="6402" width="1.6640625" style="323" customWidth="1"/>
    <col min="6403" max="6404" width="5" style="323" customWidth="1"/>
    <col min="6405" max="6405" width="11.6640625" style="323" customWidth="1"/>
    <col min="6406" max="6406" width="9.1640625" style="323" customWidth="1"/>
    <col min="6407" max="6407" width="5" style="323" customWidth="1"/>
    <col min="6408" max="6408" width="77.83203125" style="323" customWidth="1"/>
    <col min="6409" max="6410" width="20" style="323" customWidth="1"/>
    <col min="6411" max="6411" width="1.6640625" style="323" customWidth="1"/>
    <col min="6412" max="6656" width="9.33203125" style="323"/>
    <col min="6657" max="6657" width="8.33203125" style="323" customWidth="1"/>
    <col min="6658" max="6658" width="1.6640625" style="323" customWidth="1"/>
    <col min="6659" max="6660" width="5" style="323" customWidth="1"/>
    <col min="6661" max="6661" width="11.6640625" style="323" customWidth="1"/>
    <col min="6662" max="6662" width="9.1640625" style="323" customWidth="1"/>
    <col min="6663" max="6663" width="5" style="323" customWidth="1"/>
    <col min="6664" max="6664" width="77.83203125" style="323" customWidth="1"/>
    <col min="6665" max="6666" width="20" style="323" customWidth="1"/>
    <col min="6667" max="6667" width="1.6640625" style="323" customWidth="1"/>
    <col min="6668" max="6912" width="9.33203125" style="323"/>
    <col min="6913" max="6913" width="8.33203125" style="323" customWidth="1"/>
    <col min="6914" max="6914" width="1.6640625" style="323" customWidth="1"/>
    <col min="6915" max="6916" width="5" style="323" customWidth="1"/>
    <col min="6917" max="6917" width="11.6640625" style="323" customWidth="1"/>
    <col min="6918" max="6918" width="9.1640625" style="323" customWidth="1"/>
    <col min="6919" max="6919" width="5" style="323" customWidth="1"/>
    <col min="6920" max="6920" width="77.83203125" style="323" customWidth="1"/>
    <col min="6921" max="6922" width="20" style="323" customWidth="1"/>
    <col min="6923" max="6923" width="1.6640625" style="323" customWidth="1"/>
    <col min="6924" max="7168" width="9.33203125" style="323"/>
    <col min="7169" max="7169" width="8.33203125" style="323" customWidth="1"/>
    <col min="7170" max="7170" width="1.6640625" style="323" customWidth="1"/>
    <col min="7171" max="7172" width="5" style="323" customWidth="1"/>
    <col min="7173" max="7173" width="11.6640625" style="323" customWidth="1"/>
    <col min="7174" max="7174" width="9.1640625" style="323" customWidth="1"/>
    <col min="7175" max="7175" width="5" style="323" customWidth="1"/>
    <col min="7176" max="7176" width="77.83203125" style="323" customWidth="1"/>
    <col min="7177" max="7178" width="20" style="323" customWidth="1"/>
    <col min="7179" max="7179" width="1.6640625" style="323" customWidth="1"/>
    <col min="7180" max="7424" width="9.33203125" style="323"/>
    <col min="7425" max="7425" width="8.33203125" style="323" customWidth="1"/>
    <col min="7426" max="7426" width="1.6640625" style="323" customWidth="1"/>
    <col min="7427" max="7428" width="5" style="323" customWidth="1"/>
    <col min="7429" max="7429" width="11.6640625" style="323" customWidth="1"/>
    <col min="7430" max="7430" width="9.1640625" style="323" customWidth="1"/>
    <col min="7431" max="7431" width="5" style="323" customWidth="1"/>
    <col min="7432" max="7432" width="77.83203125" style="323" customWidth="1"/>
    <col min="7433" max="7434" width="20" style="323" customWidth="1"/>
    <col min="7435" max="7435" width="1.6640625" style="323" customWidth="1"/>
    <col min="7436" max="7680" width="9.33203125" style="323"/>
    <col min="7681" max="7681" width="8.33203125" style="323" customWidth="1"/>
    <col min="7682" max="7682" width="1.6640625" style="323" customWidth="1"/>
    <col min="7683" max="7684" width="5" style="323" customWidth="1"/>
    <col min="7685" max="7685" width="11.6640625" style="323" customWidth="1"/>
    <col min="7686" max="7686" width="9.1640625" style="323" customWidth="1"/>
    <col min="7687" max="7687" width="5" style="323" customWidth="1"/>
    <col min="7688" max="7688" width="77.83203125" style="323" customWidth="1"/>
    <col min="7689" max="7690" width="20" style="323" customWidth="1"/>
    <col min="7691" max="7691" width="1.6640625" style="323" customWidth="1"/>
    <col min="7692" max="7936" width="9.33203125" style="323"/>
    <col min="7937" max="7937" width="8.33203125" style="323" customWidth="1"/>
    <col min="7938" max="7938" width="1.6640625" style="323" customWidth="1"/>
    <col min="7939" max="7940" width="5" style="323" customWidth="1"/>
    <col min="7941" max="7941" width="11.6640625" style="323" customWidth="1"/>
    <col min="7942" max="7942" width="9.1640625" style="323" customWidth="1"/>
    <col min="7943" max="7943" width="5" style="323" customWidth="1"/>
    <col min="7944" max="7944" width="77.83203125" style="323" customWidth="1"/>
    <col min="7945" max="7946" width="20" style="323" customWidth="1"/>
    <col min="7947" max="7947" width="1.6640625" style="323" customWidth="1"/>
    <col min="7948" max="8192" width="9.33203125" style="323"/>
    <col min="8193" max="8193" width="8.33203125" style="323" customWidth="1"/>
    <col min="8194" max="8194" width="1.6640625" style="323" customWidth="1"/>
    <col min="8195" max="8196" width="5" style="323" customWidth="1"/>
    <col min="8197" max="8197" width="11.6640625" style="323" customWidth="1"/>
    <col min="8198" max="8198" width="9.1640625" style="323" customWidth="1"/>
    <col min="8199" max="8199" width="5" style="323" customWidth="1"/>
    <col min="8200" max="8200" width="77.83203125" style="323" customWidth="1"/>
    <col min="8201" max="8202" width="20" style="323" customWidth="1"/>
    <col min="8203" max="8203" width="1.6640625" style="323" customWidth="1"/>
    <col min="8204" max="8448" width="9.33203125" style="323"/>
    <col min="8449" max="8449" width="8.33203125" style="323" customWidth="1"/>
    <col min="8450" max="8450" width="1.6640625" style="323" customWidth="1"/>
    <col min="8451" max="8452" width="5" style="323" customWidth="1"/>
    <col min="8453" max="8453" width="11.6640625" style="323" customWidth="1"/>
    <col min="8454" max="8454" width="9.1640625" style="323" customWidth="1"/>
    <col min="8455" max="8455" width="5" style="323" customWidth="1"/>
    <col min="8456" max="8456" width="77.83203125" style="323" customWidth="1"/>
    <col min="8457" max="8458" width="20" style="323" customWidth="1"/>
    <col min="8459" max="8459" width="1.6640625" style="323" customWidth="1"/>
    <col min="8460" max="8704" width="9.33203125" style="323"/>
    <col min="8705" max="8705" width="8.33203125" style="323" customWidth="1"/>
    <col min="8706" max="8706" width="1.6640625" style="323" customWidth="1"/>
    <col min="8707" max="8708" width="5" style="323" customWidth="1"/>
    <col min="8709" max="8709" width="11.6640625" style="323" customWidth="1"/>
    <col min="8710" max="8710" width="9.1640625" style="323" customWidth="1"/>
    <col min="8711" max="8711" width="5" style="323" customWidth="1"/>
    <col min="8712" max="8712" width="77.83203125" style="323" customWidth="1"/>
    <col min="8713" max="8714" width="20" style="323" customWidth="1"/>
    <col min="8715" max="8715" width="1.6640625" style="323" customWidth="1"/>
    <col min="8716" max="8960" width="9.33203125" style="323"/>
    <col min="8961" max="8961" width="8.33203125" style="323" customWidth="1"/>
    <col min="8962" max="8962" width="1.6640625" style="323" customWidth="1"/>
    <col min="8963" max="8964" width="5" style="323" customWidth="1"/>
    <col min="8965" max="8965" width="11.6640625" style="323" customWidth="1"/>
    <col min="8966" max="8966" width="9.1640625" style="323" customWidth="1"/>
    <col min="8967" max="8967" width="5" style="323" customWidth="1"/>
    <col min="8968" max="8968" width="77.83203125" style="323" customWidth="1"/>
    <col min="8969" max="8970" width="20" style="323" customWidth="1"/>
    <col min="8971" max="8971" width="1.6640625" style="323" customWidth="1"/>
    <col min="8972" max="9216" width="9.33203125" style="323"/>
    <col min="9217" max="9217" width="8.33203125" style="323" customWidth="1"/>
    <col min="9218" max="9218" width="1.6640625" style="323" customWidth="1"/>
    <col min="9219" max="9220" width="5" style="323" customWidth="1"/>
    <col min="9221" max="9221" width="11.6640625" style="323" customWidth="1"/>
    <col min="9222" max="9222" width="9.1640625" style="323" customWidth="1"/>
    <col min="9223" max="9223" width="5" style="323" customWidth="1"/>
    <col min="9224" max="9224" width="77.83203125" style="323" customWidth="1"/>
    <col min="9225" max="9226" width="20" style="323" customWidth="1"/>
    <col min="9227" max="9227" width="1.6640625" style="323" customWidth="1"/>
    <col min="9228" max="9472" width="9.33203125" style="323"/>
    <col min="9473" max="9473" width="8.33203125" style="323" customWidth="1"/>
    <col min="9474" max="9474" width="1.6640625" style="323" customWidth="1"/>
    <col min="9475" max="9476" width="5" style="323" customWidth="1"/>
    <col min="9477" max="9477" width="11.6640625" style="323" customWidth="1"/>
    <col min="9478" max="9478" width="9.1640625" style="323" customWidth="1"/>
    <col min="9479" max="9479" width="5" style="323" customWidth="1"/>
    <col min="9480" max="9480" width="77.83203125" style="323" customWidth="1"/>
    <col min="9481" max="9482" width="20" style="323" customWidth="1"/>
    <col min="9483" max="9483" width="1.6640625" style="323" customWidth="1"/>
    <col min="9484" max="9728" width="9.33203125" style="323"/>
    <col min="9729" max="9729" width="8.33203125" style="323" customWidth="1"/>
    <col min="9730" max="9730" width="1.6640625" style="323" customWidth="1"/>
    <col min="9731" max="9732" width="5" style="323" customWidth="1"/>
    <col min="9733" max="9733" width="11.6640625" style="323" customWidth="1"/>
    <col min="9734" max="9734" width="9.1640625" style="323" customWidth="1"/>
    <col min="9735" max="9735" width="5" style="323" customWidth="1"/>
    <col min="9736" max="9736" width="77.83203125" style="323" customWidth="1"/>
    <col min="9737" max="9738" width="20" style="323" customWidth="1"/>
    <col min="9739" max="9739" width="1.6640625" style="323" customWidth="1"/>
    <col min="9740" max="9984" width="9.33203125" style="323"/>
    <col min="9985" max="9985" width="8.33203125" style="323" customWidth="1"/>
    <col min="9986" max="9986" width="1.6640625" style="323" customWidth="1"/>
    <col min="9987" max="9988" width="5" style="323" customWidth="1"/>
    <col min="9989" max="9989" width="11.6640625" style="323" customWidth="1"/>
    <col min="9990" max="9990" width="9.1640625" style="323" customWidth="1"/>
    <col min="9991" max="9991" width="5" style="323" customWidth="1"/>
    <col min="9992" max="9992" width="77.83203125" style="323" customWidth="1"/>
    <col min="9993" max="9994" width="20" style="323" customWidth="1"/>
    <col min="9995" max="9995" width="1.6640625" style="323" customWidth="1"/>
    <col min="9996" max="10240" width="9.33203125" style="323"/>
    <col min="10241" max="10241" width="8.33203125" style="323" customWidth="1"/>
    <col min="10242" max="10242" width="1.6640625" style="323" customWidth="1"/>
    <col min="10243" max="10244" width="5" style="323" customWidth="1"/>
    <col min="10245" max="10245" width="11.6640625" style="323" customWidth="1"/>
    <col min="10246" max="10246" width="9.1640625" style="323" customWidth="1"/>
    <col min="10247" max="10247" width="5" style="323" customWidth="1"/>
    <col min="10248" max="10248" width="77.83203125" style="323" customWidth="1"/>
    <col min="10249" max="10250" width="20" style="323" customWidth="1"/>
    <col min="10251" max="10251" width="1.6640625" style="323" customWidth="1"/>
    <col min="10252" max="10496" width="9.33203125" style="323"/>
    <col min="10497" max="10497" width="8.33203125" style="323" customWidth="1"/>
    <col min="10498" max="10498" width="1.6640625" style="323" customWidth="1"/>
    <col min="10499" max="10500" width="5" style="323" customWidth="1"/>
    <col min="10501" max="10501" width="11.6640625" style="323" customWidth="1"/>
    <col min="10502" max="10502" width="9.1640625" style="323" customWidth="1"/>
    <col min="10503" max="10503" width="5" style="323" customWidth="1"/>
    <col min="10504" max="10504" width="77.83203125" style="323" customWidth="1"/>
    <col min="10505" max="10506" width="20" style="323" customWidth="1"/>
    <col min="10507" max="10507" width="1.6640625" style="323" customWidth="1"/>
    <col min="10508" max="10752" width="9.33203125" style="323"/>
    <col min="10753" max="10753" width="8.33203125" style="323" customWidth="1"/>
    <col min="10754" max="10754" width="1.6640625" style="323" customWidth="1"/>
    <col min="10755" max="10756" width="5" style="323" customWidth="1"/>
    <col min="10757" max="10757" width="11.6640625" style="323" customWidth="1"/>
    <col min="10758" max="10758" width="9.1640625" style="323" customWidth="1"/>
    <col min="10759" max="10759" width="5" style="323" customWidth="1"/>
    <col min="10760" max="10760" width="77.83203125" style="323" customWidth="1"/>
    <col min="10761" max="10762" width="20" style="323" customWidth="1"/>
    <col min="10763" max="10763" width="1.6640625" style="323" customWidth="1"/>
    <col min="10764" max="11008" width="9.33203125" style="323"/>
    <col min="11009" max="11009" width="8.33203125" style="323" customWidth="1"/>
    <col min="11010" max="11010" width="1.6640625" style="323" customWidth="1"/>
    <col min="11011" max="11012" width="5" style="323" customWidth="1"/>
    <col min="11013" max="11013" width="11.6640625" style="323" customWidth="1"/>
    <col min="11014" max="11014" width="9.1640625" style="323" customWidth="1"/>
    <col min="11015" max="11015" width="5" style="323" customWidth="1"/>
    <col min="11016" max="11016" width="77.83203125" style="323" customWidth="1"/>
    <col min="11017" max="11018" width="20" style="323" customWidth="1"/>
    <col min="11019" max="11019" width="1.6640625" style="323" customWidth="1"/>
    <col min="11020" max="11264" width="9.33203125" style="323"/>
    <col min="11265" max="11265" width="8.33203125" style="323" customWidth="1"/>
    <col min="11266" max="11266" width="1.6640625" style="323" customWidth="1"/>
    <col min="11267" max="11268" width="5" style="323" customWidth="1"/>
    <col min="11269" max="11269" width="11.6640625" style="323" customWidth="1"/>
    <col min="11270" max="11270" width="9.1640625" style="323" customWidth="1"/>
    <col min="11271" max="11271" width="5" style="323" customWidth="1"/>
    <col min="11272" max="11272" width="77.83203125" style="323" customWidth="1"/>
    <col min="11273" max="11274" width="20" style="323" customWidth="1"/>
    <col min="11275" max="11275" width="1.6640625" style="323" customWidth="1"/>
    <col min="11276" max="11520" width="9.33203125" style="323"/>
    <col min="11521" max="11521" width="8.33203125" style="323" customWidth="1"/>
    <col min="11522" max="11522" width="1.6640625" style="323" customWidth="1"/>
    <col min="11523" max="11524" width="5" style="323" customWidth="1"/>
    <col min="11525" max="11525" width="11.6640625" style="323" customWidth="1"/>
    <col min="11526" max="11526" width="9.1640625" style="323" customWidth="1"/>
    <col min="11527" max="11527" width="5" style="323" customWidth="1"/>
    <col min="11528" max="11528" width="77.83203125" style="323" customWidth="1"/>
    <col min="11529" max="11530" width="20" style="323" customWidth="1"/>
    <col min="11531" max="11531" width="1.6640625" style="323" customWidth="1"/>
    <col min="11532" max="11776" width="9.33203125" style="323"/>
    <col min="11777" max="11777" width="8.33203125" style="323" customWidth="1"/>
    <col min="11778" max="11778" width="1.6640625" style="323" customWidth="1"/>
    <col min="11779" max="11780" width="5" style="323" customWidth="1"/>
    <col min="11781" max="11781" width="11.6640625" style="323" customWidth="1"/>
    <col min="11782" max="11782" width="9.1640625" style="323" customWidth="1"/>
    <col min="11783" max="11783" width="5" style="323" customWidth="1"/>
    <col min="11784" max="11784" width="77.83203125" style="323" customWidth="1"/>
    <col min="11785" max="11786" width="20" style="323" customWidth="1"/>
    <col min="11787" max="11787" width="1.6640625" style="323" customWidth="1"/>
    <col min="11788" max="12032" width="9.33203125" style="323"/>
    <col min="12033" max="12033" width="8.33203125" style="323" customWidth="1"/>
    <col min="12034" max="12034" width="1.6640625" style="323" customWidth="1"/>
    <col min="12035" max="12036" width="5" style="323" customWidth="1"/>
    <col min="12037" max="12037" width="11.6640625" style="323" customWidth="1"/>
    <col min="12038" max="12038" width="9.1640625" style="323" customWidth="1"/>
    <col min="12039" max="12039" width="5" style="323" customWidth="1"/>
    <col min="12040" max="12040" width="77.83203125" style="323" customWidth="1"/>
    <col min="12041" max="12042" width="20" style="323" customWidth="1"/>
    <col min="12043" max="12043" width="1.6640625" style="323" customWidth="1"/>
    <col min="12044" max="12288" width="9.33203125" style="323"/>
    <col min="12289" max="12289" width="8.33203125" style="323" customWidth="1"/>
    <col min="12290" max="12290" width="1.6640625" style="323" customWidth="1"/>
    <col min="12291" max="12292" width="5" style="323" customWidth="1"/>
    <col min="12293" max="12293" width="11.6640625" style="323" customWidth="1"/>
    <col min="12294" max="12294" width="9.1640625" style="323" customWidth="1"/>
    <col min="12295" max="12295" width="5" style="323" customWidth="1"/>
    <col min="12296" max="12296" width="77.83203125" style="323" customWidth="1"/>
    <col min="12297" max="12298" width="20" style="323" customWidth="1"/>
    <col min="12299" max="12299" width="1.6640625" style="323" customWidth="1"/>
    <col min="12300" max="12544" width="9.33203125" style="323"/>
    <col min="12545" max="12545" width="8.33203125" style="323" customWidth="1"/>
    <col min="12546" max="12546" width="1.6640625" style="323" customWidth="1"/>
    <col min="12547" max="12548" width="5" style="323" customWidth="1"/>
    <col min="12549" max="12549" width="11.6640625" style="323" customWidth="1"/>
    <col min="12550" max="12550" width="9.1640625" style="323" customWidth="1"/>
    <col min="12551" max="12551" width="5" style="323" customWidth="1"/>
    <col min="12552" max="12552" width="77.83203125" style="323" customWidth="1"/>
    <col min="12553" max="12554" width="20" style="323" customWidth="1"/>
    <col min="12555" max="12555" width="1.6640625" style="323" customWidth="1"/>
    <col min="12556" max="12800" width="9.33203125" style="323"/>
    <col min="12801" max="12801" width="8.33203125" style="323" customWidth="1"/>
    <col min="12802" max="12802" width="1.6640625" style="323" customWidth="1"/>
    <col min="12803" max="12804" width="5" style="323" customWidth="1"/>
    <col min="12805" max="12805" width="11.6640625" style="323" customWidth="1"/>
    <col min="12806" max="12806" width="9.1640625" style="323" customWidth="1"/>
    <col min="12807" max="12807" width="5" style="323" customWidth="1"/>
    <col min="12808" max="12808" width="77.83203125" style="323" customWidth="1"/>
    <col min="12809" max="12810" width="20" style="323" customWidth="1"/>
    <col min="12811" max="12811" width="1.6640625" style="323" customWidth="1"/>
    <col min="12812" max="13056" width="9.33203125" style="323"/>
    <col min="13057" max="13057" width="8.33203125" style="323" customWidth="1"/>
    <col min="13058" max="13058" width="1.6640625" style="323" customWidth="1"/>
    <col min="13059" max="13060" width="5" style="323" customWidth="1"/>
    <col min="13061" max="13061" width="11.6640625" style="323" customWidth="1"/>
    <col min="13062" max="13062" width="9.1640625" style="323" customWidth="1"/>
    <col min="13063" max="13063" width="5" style="323" customWidth="1"/>
    <col min="13064" max="13064" width="77.83203125" style="323" customWidth="1"/>
    <col min="13065" max="13066" width="20" style="323" customWidth="1"/>
    <col min="13067" max="13067" width="1.6640625" style="323" customWidth="1"/>
    <col min="13068" max="13312" width="9.33203125" style="323"/>
    <col min="13313" max="13313" width="8.33203125" style="323" customWidth="1"/>
    <col min="13314" max="13314" width="1.6640625" style="323" customWidth="1"/>
    <col min="13315" max="13316" width="5" style="323" customWidth="1"/>
    <col min="13317" max="13317" width="11.6640625" style="323" customWidth="1"/>
    <col min="13318" max="13318" width="9.1640625" style="323" customWidth="1"/>
    <col min="13319" max="13319" width="5" style="323" customWidth="1"/>
    <col min="13320" max="13320" width="77.83203125" style="323" customWidth="1"/>
    <col min="13321" max="13322" width="20" style="323" customWidth="1"/>
    <col min="13323" max="13323" width="1.6640625" style="323" customWidth="1"/>
    <col min="13324" max="13568" width="9.33203125" style="323"/>
    <col min="13569" max="13569" width="8.33203125" style="323" customWidth="1"/>
    <col min="13570" max="13570" width="1.6640625" style="323" customWidth="1"/>
    <col min="13571" max="13572" width="5" style="323" customWidth="1"/>
    <col min="13573" max="13573" width="11.6640625" style="323" customWidth="1"/>
    <col min="13574" max="13574" width="9.1640625" style="323" customWidth="1"/>
    <col min="13575" max="13575" width="5" style="323" customWidth="1"/>
    <col min="13576" max="13576" width="77.83203125" style="323" customWidth="1"/>
    <col min="13577" max="13578" width="20" style="323" customWidth="1"/>
    <col min="13579" max="13579" width="1.6640625" style="323" customWidth="1"/>
    <col min="13580" max="13824" width="9.33203125" style="323"/>
    <col min="13825" max="13825" width="8.33203125" style="323" customWidth="1"/>
    <col min="13826" max="13826" width="1.6640625" style="323" customWidth="1"/>
    <col min="13827" max="13828" width="5" style="323" customWidth="1"/>
    <col min="13829" max="13829" width="11.6640625" style="323" customWidth="1"/>
    <col min="13830" max="13830" width="9.1640625" style="323" customWidth="1"/>
    <col min="13831" max="13831" width="5" style="323" customWidth="1"/>
    <col min="13832" max="13832" width="77.83203125" style="323" customWidth="1"/>
    <col min="13833" max="13834" width="20" style="323" customWidth="1"/>
    <col min="13835" max="13835" width="1.6640625" style="323" customWidth="1"/>
    <col min="13836" max="14080" width="9.33203125" style="323"/>
    <col min="14081" max="14081" width="8.33203125" style="323" customWidth="1"/>
    <col min="14082" max="14082" width="1.6640625" style="323" customWidth="1"/>
    <col min="14083" max="14084" width="5" style="323" customWidth="1"/>
    <col min="14085" max="14085" width="11.6640625" style="323" customWidth="1"/>
    <col min="14086" max="14086" width="9.1640625" style="323" customWidth="1"/>
    <col min="14087" max="14087" width="5" style="323" customWidth="1"/>
    <col min="14088" max="14088" width="77.83203125" style="323" customWidth="1"/>
    <col min="14089" max="14090" width="20" style="323" customWidth="1"/>
    <col min="14091" max="14091" width="1.6640625" style="323" customWidth="1"/>
    <col min="14092" max="14336" width="9.33203125" style="323"/>
    <col min="14337" max="14337" width="8.33203125" style="323" customWidth="1"/>
    <col min="14338" max="14338" width="1.6640625" style="323" customWidth="1"/>
    <col min="14339" max="14340" width="5" style="323" customWidth="1"/>
    <col min="14341" max="14341" width="11.6640625" style="323" customWidth="1"/>
    <col min="14342" max="14342" width="9.1640625" style="323" customWidth="1"/>
    <col min="14343" max="14343" width="5" style="323" customWidth="1"/>
    <col min="14344" max="14344" width="77.83203125" style="323" customWidth="1"/>
    <col min="14345" max="14346" width="20" style="323" customWidth="1"/>
    <col min="14347" max="14347" width="1.6640625" style="323" customWidth="1"/>
    <col min="14348" max="14592" width="9.33203125" style="323"/>
    <col min="14593" max="14593" width="8.33203125" style="323" customWidth="1"/>
    <col min="14594" max="14594" width="1.6640625" style="323" customWidth="1"/>
    <col min="14595" max="14596" width="5" style="323" customWidth="1"/>
    <col min="14597" max="14597" width="11.6640625" style="323" customWidth="1"/>
    <col min="14598" max="14598" width="9.1640625" style="323" customWidth="1"/>
    <col min="14599" max="14599" width="5" style="323" customWidth="1"/>
    <col min="14600" max="14600" width="77.83203125" style="323" customWidth="1"/>
    <col min="14601" max="14602" width="20" style="323" customWidth="1"/>
    <col min="14603" max="14603" width="1.6640625" style="323" customWidth="1"/>
    <col min="14604" max="14848" width="9.33203125" style="323"/>
    <col min="14849" max="14849" width="8.33203125" style="323" customWidth="1"/>
    <col min="14850" max="14850" width="1.6640625" style="323" customWidth="1"/>
    <col min="14851" max="14852" width="5" style="323" customWidth="1"/>
    <col min="14853" max="14853" width="11.6640625" style="323" customWidth="1"/>
    <col min="14854" max="14854" width="9.1640625" style="323" customWidth="1"/>
    <col min="14855" max="14855" width="5" style="323" customWidth="1"/>
    <col min="14856" max="14856" width="77.83203125" style="323" customWidth="1"/>
    <col min="14857" max="14858" width="20" style="323" customWidth="1"/>
    <col min="14859" max="14859" width="1.6640625" style="323" customWidth="1"/>
    <col min="14860" max="15104" width="9.33203125" style="323"/>
    <col min="15105" max="15105" width="8.33203125" style="323" customWidth="1"/>
    <col min="15106" max="15106" width="1.6640625" style="323" customWidth="1"/>
    <col min="15107" max="15108" width="5" style="323" customWidth="1"/>
    <col min="15109" max="15109" width="11.6640625" style="323" customWidth="1"/>
    <col min="15110" max="15110" width="9.1640625" style="323" customWidth="1"/>
    <col min="15111" max="15111" width="5" style="323" customWidth="1"/>
    <col min="15112" max="15112" width="77.83203125" style="323" customWidth="1"/>
    <col min="15113" max="15114" width="20" style="323" customWidth="1"/>
    <col min="15115" max="15115" width="1.6640625" style="323" customWidth="1"/>
    <col min="15116" max="15360" width="9.33203125" style="323"/>
    <col min="15361" max="15361" width="8.33203125" style="323" customWidth="1"/>
    <col min="15362" max="15362" width="1.6640625" style="323" customWidth="1"/>
    <col min="15363" max="15364" width="5" style="323" customWidth="1"/>
    <col min="15365" max="15365" width="11.6640625" style="323" customWidth="1"/>
    <col min="15366" max="15366" width="9.1640625" style="323" customWidth="1"/>
    <col min="15367" max="15367" width="5" style="323" customWidth="1"/>
    <col min="15368" max="15368" width="77.83203125" style="323" customWidth="1"/>
    <col min="15369" max="15370" width="20" style="323" customWidth="1"/>
    <col min="15371" max="15371" width="1.6640625" style="323" customWidth="1"/>
    <col min="15372" max="15616" width="9.33203125" style="323"/>
    <col min="15617" max="15617" width="8.33203125" style="323" customWidth="1"/>
    <col min="15618" max="15618" width="1.6640625" style="323" customWidth="1"/>
    <col min="15619" max="15620" width="5" style="323" customWidth="1"/>
    <col min="15621" max="15621" width="11.6640625" style="323" customWidth="1"/>
    <col min="15622" max="15622" width="9.1640625" style="323" customWidth="1"/>
    <col min="15623" max="15623" width="5" style="323" customWidth="1"/>
    <col min="15624" max="15624" width="77.83203125" style="323" customWidth="1"/>
    <col min="15625" max="15626" width="20" style="323" customWidth="1"/>
    <col min="15627" max="15627" width="1.6640625" style="323" customWidth="1"/>
    <col min="15628" max="15872" width="9.33203125" style="323"/>
    <col min="15873" max="15873" width="8.33203125" style="323" customWidth="1"/>
    <col min="15874" max="15874" width="1.6640625" style="323" customWidth="1"/>
    <col min="15875" max="15876" width="5" style="323" customWidth="1"/>
    <col min="15877" max="15877" width="11.6640625" style="323" customWidth="1"/>
    <col min="15878" max="15878" width="9.1640625" style="323" customWidth="1"/>
    <col min="15879" max="15879" width="5" style="323" customWidth="1"/>
    <col min="15880" max="15880" width="77.83203125" style="323" customWidth="1"/>
    <col min="15881" max="15882" width="20" style="323" customWidth="1"/>
    <col min="15883" max="15883" width="1.6640625" style="323" customWidth="1"/>
    <col min="15884" max="16128" width="9.33203125" style="323"/>
    <col min="16129" max="16129" width="8.33203125" style="323" customWidth="1"/>
    <col min="16130" max="16130" width="1.6640625" style="323" customWidth="1"/>
    <col min="16131" max="16132" width="5" style="323" customWidth="1"/>
    <col min="16133" max="16133" width="11.6640625" style="323" customWidth="1"/>
    <col min="16134" max="16134" width="9.1640625" style="323" customWidth="1"/>
    <col min="16135" max="16135" width="5" style="323" customWidth="1"/>
    <col min="16136" max="16136" width="77.83203125" style="323" customWidth="1"/>
    <col min="16137" max="16138" width="20" style="323" customWidth="1"/>
    <col min="16139" max="16139" width="1.6640625" style="323" customWidth="1"/>
    <col min="16140" max="16384" width="9.33203125" style="323"/>
  </cols>
  <sheetData>
    <row r="1" spans="2:11" ht="37.5" customHeight="1" x14ac:dyDescent="0.3"/>
    <row r="2" spans="2:11" ht="7.5" customHeight="1" x14ac:dyDescent="0.3">
      <c r="B2" s="324"/>
      <c r="C2" s="325"/>
      <c r="D2" s="325"/>
      <c r="E2" s="325"/>
      <c r="F2" s="325"/>
      <c r="G2" s="325"/>
      <c r="H2" s="325"/>
      <c r="I2" s="325"/>
      <c r="J2" s="325"/>
      <c r="K2" s="326"/>
    </row>
    <row r="3" spans="2:11" s="330" customFormat="1" ht="45" customHeight="1" x14ac:dyDescent="0.3">
      <c r="B3" s="327"/>
      <c r="C3" s="328" t="s">
        <v>624</v>
      </c>
      <c r="D3" s="328"/>
      <c r="E3" s="328"/>
      <c r="F3" s="328"/>
      <c r="G3" s="328"/>
      <c r="H3" s="328"/>
      <c r="I3" s="328"/>
      <c r="J3" s="328"/>
      <c r="K3" s="329"/>
    </row>
    <row r="4" spans="2:11" ht="25.5" customHeight="1" x14ac:dyDescent="0.3">
      <c r="B4" s="331"/>
      <c r="C4" s="332" t="s">
        <v>625</v>
      </c>
      <c r="D4" s="332"/>
      <c r="E4" s="332"/>
      <c r="F4" s="332"/>
      <c r="G4" s="332"/>
      <c r="H4" s="332"/>
      <c r="I4" s="332"/>
      <c r="J4" s="332"/>
      <c r="K4" s="333"/>
    </row>
    <row r="5" spans="2:11" ht="5.25" customHeight="1" x14ac:dyDescent="0.3">
      <c r="B5" s="331"/>
      <c r="C5" s="334"/>
      <c r="D5" s="334"/>
      <c r="E5" s="334"/>
      <c r="F5" s="334"/>
      <c r="G5" s="334"/>
      <c r="H5" s="334"/>
      <c r="I5" s="334"/>
      <c r="J5" s="334"/>
      <c r="K5" s="333"/>
    </row>
    <row r="6" spans="2:11" ht="15" customHeight="1" x14ac:dyDescent="0.3">
      <c r="B6" s="331"/>
      <c r="C6" s="335" t="s">
        <v>626</v>
      </c>
      <c r="D6" s="335"/>
      <c r="E6" s="335"/>
      <c r="F6" s="335"/>
      <c r="G6" s="335"/>
      <c r="H6" s="335"/>
      <c r="I6" s="335"/>
      <c r="J6" s="335"/>
      <c r="K6" s="333"/>
    </row>
    <row r="7" spans="2:11" ht="15" customHeight="1" x14ac:dyDescent="0.3">
      <c r="B7" s="336"/>
      <c r="C7" s="335" t="s">
        <v>627</v>
      </c>
      <c r="D7" s="335"/>
      <c r="E7" s="335"/>
      <c r="F7" s="335"/>
      <c r="G7" s="335"/>
      <c r="H7" s="335"/>
      <c r="I7" s="335"/>
      <c r="J7" s="335"/>
      <c r="K7" s="333"/>
    </row>
    <row r="8" spans="2:11" ht="12.75" customHeight="1" x14ac:dyDescent="0.3">
      <c r="B8" s="336"/>
      <c r="C8" s="337"/>
      <c r="D8" s="337"/>
      <c r="E8" s="337"/>
      <c r="F8" s="337"/>
      <c r="G8" s="337"/>
      <c r="H8" s="337"/>
      <c r="I8" s="337"/>
      <c r="J8" s="337"/>
      <c r="K8" s="333"/>
    </row>
    <row r="9" spans="2:11" ht="15" customHeight="1" x14ac:dyDescent="0.3">
      <c r="B9" s="336"/>
      <c r="C9" s="335" t="s">
        <v>628</v>
      </c>
      <c r="D9" s="335"/>
      <c r="E9" s="335"/>
      <c r="F9" s="335"/>
      <c r="G9" s="335"/>
      <c r="H9" s="335"/>
      <c r="I9" s="335"/>
      <c r="J9" s="335"/>
      <c r="K9" s="333"/>
    </row>
    <row r="10" spans="2:11" ht="15" customHeight="1" x14ac:dyDescent="0.3">
      <c r="B10" s="336"/>
      <c r="C10" s="337"/>
      <c r="D10" s="335" t="s">
        <v>629</v>
      </c>
      <c r="E10" s="335"/>
      <c r="F10" s="335"/>
      <c r="G10" s="335"/>
      <c r="H10" s="335"/>
      <c r="I10" s="335"/>
      <c r="J10" s="335"/>
      <c r="K10" s="333"/>
    </row>
    <row r="11" spans="2:11" ht="15" customHeight="1" x14ac:dyDescent="0.3">
      <c r="B11" s="336"/>
      <c r="C11" s="338"/>
      <c r="D11" s="335" t="s">
        <v>630</v>
      </c>
      <c r="E11" s="335"/>
      <c r="F11" s="335"/>
      <c r="G11" s="335"/>
      <c r="H11" s="335"/>
      <c r="I11" s="335"/>
      <c r="J11" s="335"/>
      <c r="K11" s="333"/>
    </row>
    <row r="12" spans="2:11" ht="12.75" customHeight="1" x14ac:dyDescent="0.3">
      <c r="B12" s="336"/>
      <c r="C12" s="338"/>
      <c r="D12" s="338"/>
      <c r="E12" s="338"/>
      <c r="F12" s="338"/>
      <c r="G12" s="338"/>
      <c r="H12" s="338"/>
      <c r="I12" s="338"/>
      <c r="J12" s="338"/>
      <c r="K12" s="333"/>
    </row>
    <row r="13" spans="2:11" ht="15" customHeight="1" x14ac:dyDescent="0.3">
      <c r="B13" s="336"/>
      <c r="C13" s="338"/>
      <c r="D13" s="335" t="s">
        <v>631</v>
      </c>
      <c r="E13" s="335"/>
      <c r="F13" s="335"/>
      <c r="G13" s="335"/>
      <c r="H13" s="335"/>
      <c r="I13" s="335"/>
      <c r="J13" s="335"/>
      <c r="K13" s="333"/>
    </row>
    <row r="14" spans="2:11" ht="15" customHeight="1" x14ac:dyDescent="0.3">
      <c r="B14" s="336"/>
      <c r="C14" s="338"/>
      <c r="D14" s="335" t="s">
        <v>632</v>
      </c>
      <c r="E14" s="335"/>
      <c r="F14" s="335"/>
      <c r="G14" s="335"/>
      <c r="H14" s="335"/>
      <c r="I14" s="335"/>
      <c r="J14" s="335"/>
      <c r="K14" s="333"/>
    </row>
    <row r="15" spans="2:11" ht="15" customHeight="1" x14ac:dyDescent="0.3">
      <c r="B15" s="336"/>
      <c r="C15" s="338"/>
      <c r="D15" s="335" t="s">
        <v>633</v>
      </c>
      <c r="E15" s="335"/>
      <c r="F15" s="335"/>
      <c r="G15" s="335"/>
      <c r="H15" s="335"/>
      <c r="I15" s="335"/>
      <c r="J15" s="335"/>
      <c r="K15" s="333"/>
    </row>
    <row r="16" spans="2:11" ht="15" customHeight="1" x14ac:dyDescent="0.3">
      <c r="B16" s="336"/>
      <c r="C16" s="338"/>
      <c r="D16" s="338"/>
      <c r="E16" s="339" t="s">
        <v>80</v>
      </c>
      <c r="F16" s="335" t="s">
        <v>634</v>
      </c>
      <c r="G16" s="335"/>
      <c r="H16" s="335"/>
      <c r="I16" s="335"/>
      <c r="J16" s="335"/>
      <c r="K16" s="333"/>
    </row>
    <row r="17" spans="2:11" ht="15" customHeight="1" x14ac:dyDescent="0.3">
      <c r="B17" s="336"/>
      <c r="C17" s="338"/>
      <c r="D17" s="338"/>
      <c r="E17" s="339" t="s">
        <v>635</v>
      </c>
      <c r="F17" s="335" t="s">
        <v>636</v>
      </c>
      <c r="G17" s="335"/>
      <c r="H17" s="335"/>
      <c r="I17" s="335"/>
      <c r="J17" s="335"/>
      <c r="K17" s="333"/>
    </row>
    <row r="18" spans="2:11" ht="15" customHeight="1" x14ac:dyDescent="0.3">
      <c r="B18" s="336"/>
      <c r="C18" s="338"/>
      <c r="D18" s="338"/>
      <c r="E18" s="339" t="s">
        <v>637</v>
      </c>
      <c r="F18" s="335" t="s">
        <v>638</v>
      </c>
      <c r="G18" s="335"/>
      <c r="H18" s="335"/>
      <c r="I18" s="335"/>
      <c r="J18" s="335"/>
      <c r="K18" s="333"/>
    </row>
    <row r="19" spans="2:11" ht="15" customHeight="1" x14ac:dyDescent="0.3">
      <c r="B19" s="336"/>
      <c r="C19" s="338"/>
      <c r="D19" s="338"/>
      <c r="E19" s="339" t="s">
        <v>639</v>
      </c>
      <c r="F19" s="335" t="s">
        <v>640</v>
      </c>
      <c r="G19" s="335"/>
      <c r="H19" s="335"/>
      <c r="I19" s="335"/>
      <c r="J19" s="335"/>
      <c r="K19" s="333"/>
    </row>
    <row r="20" spans="2:11" ht="15" customHeight="1" x14ac:dyDescent="0.3">
      <c r="B20" s="336"/>
      <c r="C20" s="338"/>
      <c r="D20" s="338"/>
      <c r="E20" s="339" t="s">
        <v>641</v>
      </c>
      <c r="F20" s="335" t="s">
        <v>642</v>
      </c>
      <c r="G20" s="335"/>
      <c r="H20" s="335"/>
      <c r="I20" s="335"/>
      <c r="J20" s="335"/>
      <c r="K20" s="333"/>
    </row>
    <row r="21" spans="2:11" ht="15" customHeight="1" x14ac:dyDescent="0.3">
      <c r="B21" s="336"/>
      <c r="C21" s="338"/>
      <c r="D21" s="338"/>
      <c r="E21" s="339" t="s">
        <v>85</v>
      </c>
      <c r="F21" s="335" t="s">
        <v>643</v>
      </c>
      <c r="G21" s="335"/>
      <c r="H21" s="335"/>
      <c r="I21" s="335"/>
      <c r="J21" s="335"/>
      <c r="K21" s="333"/>
    </row>
    <row r="22" spans="2:11" ht="12.75" customHeight="1" x14ac:dyDescent="0.3">
      <c r="B22" s="336"/>
      <c r="C22" s="338"/>
      <c r="D22" s="338"/>
      <c r="E22" s="338"/>
      <c r="F22" s="338"/>
      <c r="G22" s="338"/>
      <c r="H22" s="338"/>
      <c r="I22" s="338"/>
      <c r="J22" s="338"/>
      <c r="K22" s="333"/>
    </row>
    <row r="23" spans="2:11" ht="15" customHeight="1" x14ac:dyDescent="0.3">
      <c r="B23" s="336"/>
      <c r="C23" s="335" t="s">
        <v>644</v>
      </c>
      <c r="D23" s="335"/>
      <c r="E23" s="335"/>
      <c r="F23" s="335"/>
      <c r="G23" s="335"/>
      <c r="H23" s="335"/>
      <c r="I23" s="335"/>
      <c r="J23" s="335"/>
      <c r="K23" s="333"/>
    </row>
    <row r="24" spans="2:11" ht="15" customHeight="1" x14ac:dyDescent="0.3">
      <c r="B24" s="336"/>
      <c r="C24" s="335" t="s">
        <v>645</v>
      </c>
      <c r="D24" s="335"/>
      <c r="E24" s="335"/>
      <c r="F24" s="335"/>
      <c r="G24" s="335"/>
      <c r="H24" s="335"/>
      <c r="I24" s="335"/>
      <c r="J24" s="335"/>
      <c r="K24" s="333"/>
    </row>
    <row r="25" spans="2:11" ht="15" customHeight="1" x14ac:dyDescent="0.3">
      <c r="B25" s="336"/>
      <c r="C25" s="337"/>
      <c r="D25" s="335" t="s">
        <v>646</v>
      </c>
      <c r="E25" s="335"/>
      <c r="F25" s="335"/>
      <c r="G25" s="335"/>
      <c r="H25" s="335"/>
      <c r="I25" s="335"/>
      <c r="J25" s="335"/>
      <c r="K25" s="333"/>
    </row>
    <row r="26" spans="2:11" ht="15" customHeight="1" x14ac:dyDescent="0.3">
      <c r="B26" s="336"/>
      <c r="C26" s="338"/>
      <c r="D26" s="335" t="s">
        <v>647</v>
      </c>
      <c r="E26" s="335"/>
      <c r="F26" s="335"/>
      <c r="G26" s="335"/>
      <c r="H26" s="335"/>
      <c r="I26" s="335"/>
      <c r="J26" s="335"/>
      <c r="K26" s="333"/>
    </row>
    <row r="27" spans="2:11" ht="12.75" customHeight="1" x14ac:dyDescent="0.3">
      <c r="B27" s="336"/>
      <c r="C27" s="338"/>
      <c r="D27" s="338"/>
      <c r="E27" s="338"/>
      <c r="F27" s="338"/>
      <c r="G27" s="338"/>
      <c r="H27" s="338"/>
      <c r="I27" s="338"/>
      <c r="J27" s="338"/>
      <c r="K27" s="333"/>
    </row>
    <row r="28" spans="2:11" ht="15" customHeight="1" x14ac:dyDescent="0.3">
      <c r="B28" s="336"/>
      <c r="C28" s="338"/>
      <c r="D28" s="335" t="s">
        <v>648</v>
      </c>
      <c r="E28" s="335"/>
      <c r="F28" s="335"/>
      <c r="G28" s="335"/>
      <c r="H28" s="335"/>
      <c r="I28" s="335"/>
      <c r="J28" s="335"/>
      <c r="K28" s="333"/>
    </row>
    <row r="29" spans="2:11" ht="15" customHeight="1" x14ac:dyDescent="0.3">
      <c r="B29" s="336"/>
      <c r="C29" s="338"/>
      <c r="D29" s="335" t="s">
        <v>649</v>
      </c>
      <c r="E29" s="335"/>
      <c r="F29" s="335"/>
      <c r="G29" s="335"/>
      <c r="H29" s="335"/>
      <c r="I29" s="335"/>
      <c r="J29" s="335"/>
      <c r="K29" s="333"/>
    </row>
    <row r="30" spans="2:11" ht="12.75" customHeight="1" x14ac:dyDescent="0.3">
      <c r="B30" s="336"/>
      <c r="C30" s="338"/>
      <c r="D30" s="338"/>
      <c r="E30" s="338"/>
      <c r="F30" s="338"/>
      <c r="G30" s="338"/>
      <c r="H30" s="338"/>
      <c r="I30" s="338"/>
      <c r="J30" s="338"/>
      <c r="K30" s="333"/>
    </row>
    <row r="31" spans="2:11" ht="15" customHeight="1" x14ac:dyDescent="0.3">
      <c r="B31" s="336"/>
      <c r="C31" s="338"/>
      <c r="D31" s="335" t="s">
        <v>650</v>
      </c>
      <c r="E31" s="335"/>
      <c r="F31" s="335"/>
      <c r="G31" s="335"/>
      <c r="H31" s="335"/>
      <c r="I31" s="335"/>
      <c r="J31" s="335"/>
      <c r="K31" s="333"/>
    </row>
    <row r="32" spans="2:11" ht="15" customHeight="1" x14ac:dyDescent="0.3">
      <c r="B32" s="336"/>
      <c r="C32" s="338"/>
      <c r="D32" s="335" t="s">
        <v>651</v>
      </c>
      <c r="E32" s="335"/>
      <c r="F32" s="335"/>
      <c r="G32" s="335"/>
      <c r="H32" s="335"/>
      <c r="I32" s="335"/>
      <c r="J32" s="335"/>
      <c r="K32" s="333"/>
    </row>
    <row r="33" spans="2:11" ht="15" customHeight="1" x14ac:dyDescent="0.3">
      <c r="B33" s="336"/>
      <c r="C33" s="338"/>
      <c r="D33" s="335" t="s">
        <v>652</v>
      </c>
      <c r="E33" s="335"/>
      <c r="F33" s="335"/>
      <c r="G33" s="335"/>
      <c r="H33" s="335"/>
      <c r="I33" s="335"/>
      <c r="J33" s="335"/>
      <c r="K33" s="333"/>
    </row>
    <row r="34" spans="2:11" ht="15" customHeight="1" x14ac:dyDescent="0.3">
      <c r="B34" s="336"/>
      <c r="C34" s="338"/>
      <c r="D34" s="337"/>
      <c r="E34" s="340" t="s">
        <v>113</v>
      </c>
      <c r="F34" s="337"/>
      <c r="G34" s="335" t="s">
        <v>653</v>
      </c>
      <c r="H34" s="335"/>
      <c r="I34" s="335"/>
      <c r="J34" s="335"/>
      <c r="K34" s="333"/>
    </row>
    <row r="35" spans="2:11" ht="30.75" customHeight="1" x14ac:dyDescent="0.3">
      <c r="B35" s="336"/>
      <c r="C35" s="338"/>
      <c r="D35" s="337"/>
      <c r="E35" s="340" t="s">
        <v>654</v>
      </c>
      <c r="F35" s="337"/>
      <c r="G35" s="335" t="s">
        <v>655</v>
      </c>
      <c r="H35" s="335"/>
      <c r="I35" s="335"/>
      <c r="J35" s="335"/>
      <c r="K35" s="333"/>
    </row>
    <row r="36" spans="2:11" ht="15" customHeight="1" x14ac:dyDescent="0.3">
      <c r="B36" s="336"/>
      <c r="C36" s="338"/>
      <c r="D36" s="337"/>
      <c r="E36" s="340" t="s">
        <v>57</v>
      </c>
      <c r="F36" s="337"/>
      <c r="G36" s="335" t="s">
        <v>656</v>
      </c>
      <c r="H36" s="335"/>
      <c r="I36" s="335"/>
      <c r="J36" s="335"/>
      <c r="K36" s="333"/>
    </row>
    <row r="37" spans="2:11" ht="15" customHeight="1" x14ac:dyDescent="0.3">
      <c r="B37" s="336"/>
      <c r="C37" s="338"/>
      <c r="D37" s="337"/>
      <c r="E37" s="340" t="s">
        <v>114</v>
      </c>
      <c r="F37" s="337"/>
      <c r="G37" s="335" t="s">
        <v>657</v>
      </c>
      <c r="H37" s="335"/>
      <c r="I37" s="335"/>
      <c r="J37" s="335"/>
      <c r="K37" s="333"/>
    </row>
    <row r="38" spans="2:11" ht="15" customHeight="1" x14ac:dyDescent="0.3">
      <c r="B38" s="336"/>
      <c r="C38" s="338"/>
      <c r="D38" s="337"/>
      <c r="E38" s="340" t="s">
        <v>115</v>
      </c>
      <c r="F38" s="337"/>
      <c r="G38" s="335" t="s">
        <v>658</v>
      </c>
      <c r="H38" s="335"/>
      <c r="I38" s="335"/>
      <c r="J38" s="335"/>
      <c r="K38" s="333"/>
    </row>
    <row r="39" spans="2:11" ht="15" customHeight="1" x14ac:dyDescent="0.3">
      <c r="B39" s="336"/>
      <c r="C39" s="338"/>
      <c r="D39" s="337"/>
      <c r="E39" s="340" t="s">
        <v>116</v>
      </c>
      <c r="F39" s="337"/>
      <c r="G39" s="335" t="s">
        <v>659</v>
      </c>
      <c r="H39" s="335"/>
      <c r="I39" s="335"/>
      <c r="J39" s="335"/>
      <c r="K39" s="333"/>
    </row>
    <row r="40" spans="2:11" ht="15" customHeight="1" x14ac:dyDescent="0.3">
      <c r="B40" s="336"/>
      <c r="C40" s="338"/>
      <c r="D40" s="337"/>
      <c r="E40" s="340" t="s">
        <v>660</v>
      </c>
      <c r="F40" s="337"/>
      <c r="G40" s="335" t="s">
        <v>661</v>
      </c>
      <c r="H40" s="335"/>
      <c r="I40" s="335"/>
      <c r="J40" s="335"/>
      <c r="K40" s="333"/>
    </row>
    <row r="41" spans="2:11" ht="15" customHeight="1" x14ac:dyDescent="0.3">
      <c r="B41" s="336"/>
      <c r="C41" s="338"/>
      <c r="D41" s="337"/>
      <c r="E41" s="340"/>
      <c r="F41" s="337"/>
      <c r="G41" s="335" t="s">
        <v>662</v>
      </c>
      <c r="H41" s="335"/>
      <c r="I41" s="335"/>
      <c r="J41" s="335"/>
      <c r="K41" s="333"/>
    </row>
    <row r="42" spans="2:11" ht="15" customHeight="1" x14ac:dyDescent="0.3">
      <c r="B42" s="336"/>
      <c r="C42" s="338"/>
      <c r="D42" s="337"/>
      <c r="E42" s="340" t="s">
        <v>663</v>
      </c>
      <c r="F42" s="337"/>
      <c r="G42" s="335" t="s">
        <v>664</v>
      </c>
      <c r="H42" s="335"/>
      <c r="I42" s="335"/>
      <c r="J42" s="335"/>
      <c r="K42" s="333"/>
    </row>
    <row r="43" spans="2:11" ht="15" customHeight="1" x14ac:dyDescent="0.3">
      <c r="B43" s="336"/>
      <c r="C43" s="338"/>
      <c r="D43" s="337"/>
      <c r="E43" s="340" t="s">
        <v>118</v>
      </c>
      <c r="F43" s="337"/>
      <c r="G43" s="335" t="s">
        <v>665</v>
      </c>
      <c r="H43" s="335"/>
      <c r="I43" s="335"/>
      <c r="J43" s="335"/>
      <c r="K43" s="333"/>
    </row>
    <row r="44" spans="2:11" ht="12.75" customHeight="1" x14ac:dyDescent="0.3">
      <c r="B44" s="336"/>
      <c r="C44" s="338"/>
      <c r="D44" s="337"/>
      <c r="E44" s="337"/>
      <c r="F44" s="337"/>
      <c r="G44" s="337"/>
      <c r="H44" s="337"/>
      <c r="I44" s="337"/>
      <c r="J44" s="337"/>
      <c r="K44" s="333"/>
    </row>
    <row r="45" spans="2:11" ht="15" customHeight="1" x14ac:dyDescent="0.3">
      <c r="B45" s="336"/>
      <c r="C45" s="338"/>
      <c r="D45" s="335" t="s">
        <v>666</v>
      </c>
      <c r="E45" s="335"/>
      <c r="F45" s="335"/>
      <c r="G45" s="335"/>
      <c r="H45" s="335"/>
      <c r="I45" s="335"/>
      <c r="J45" s="335"/>
      <c r="K45" s="333"/>
    </row>
    <row r="46" spans="2:11" ht="15" customHeight="1" x14ac:dyDescent="0.3">
      <c r="B46" s="336"/>
      <c r="C46" s="338"/>
      <c r="D46" s="338"/>
      <c r="E46" s="335" t="s">
        <v>667</v>
      </c>
      <c r="F46" s="335"/>
      <c r="G46" s="335"/>
      <c r="H46" s="335"/>
      <c r="I46" s="335"/>
      <c r="J46" s="335"/>
      <c r="K46" s="333"/>
    </row>
    <row r="47" spans="2:11" ht="15" customHeight="1" x14ac:dyDescent="0.3">
      <c r="B47" s="336"/>
      <c r="C47" s="338"/>
      <c r="D47" s="338"/>
      <c r="E47" s="335" t="s">
        <v>668</v>
      </c>
      <c r="F47" s="335"/>
      <c r="G47" s="335"/>
      <c r="H47" s="335"/>
      <c r="I47" s="335"/>
      <c r="J47" s="335"/>
      <c r="K47" s="333"/>
    </row>
    <row r="48" spans="2:11" ht="15" customHeight="1" x14ac:dyDescent="0.3">
      <c r="B48" s="336"/>
      <c r="C48" s="338"/>
      <c r="D48" s="338"/>
      <c r="E48" s="335" t="s">
        <v>669</v>
      </c>
      <c r="F48" s="335"/>
      <c r="G48" s="335"/>
      <c r="H48" s="335"/>
      <c r="I48" s="335"/>
      <c r="J48" s="335"/>
      <c r="K48" s="333"/>
    </row>
    <row r="49" spans="2:11" ht="15" customHeight="1" x14ac:dyDescent="0.3">
      <c r="B49" s="336"/>
      <c r="C49" s="338"/>
      <c r="D49" s="335" t="s">
        <v>670</v>
      </c>
      <c r="E49" s="335"/>
      <c r="F49" s="335"/>
      <c r="G49" s="335"/>
      <c r="H49" s="335"/>
      <c r="I49" s="335"/>
      <c r="J49" s="335"/>
      <c r="K49" s="333"/>
    </row>
    <row r="50" spans="2:11" ht="25.5" customHeight="1" x14ac:dyDescent="0.3">
      <c r="B50" s="331"/>
      <c r="C50" s="332" t="s">
        <v>671</v>
      </c>
      <c r="D50" s="332"/>
      <c r="E50" s="332"/>
      <c r="F50" s="332"/>
      <c r="G50" s="332"/>
      <c r="H50" s="332"/>
      <c r="I50" s="332"/>
      <c r="J50" s="332"/>
      <c r="K50" s="333"/>
    </row>
    <row r="51" spans="2:11" ht="5.25" customHeight="1" x14ac:dyDescent="0.3">
      <c r="B51" s="331"/>
      <c r="C51" s="334"/>
      <c r="D51" s="334"/>
      <c r="E51" s="334"/>
      <c r="F51" s="334"/>
      <c r="G51" s="334"/>
      <c r="H51" s="334"/>
      <c r="I51" s="334"/>
      <c r="J51" s="334"/>
      <c r="K51" s="333"/>
    </row>
    <row r="52" spans="2:11" ht="15" customHeight="1" x14ac:dyDescent="0.3">
      <c r="B52" s="331"/>
      <c r="C52" s="335" t="s">
        <v>672</v>
      </c>
      <c r="D52" s="335"/>
      <c r="E52" s="335"/>
      <c r="F52" s="335"/>
      <c r="G52" s="335"/>
      <c r="H52" s="335"/>
      <c r="I52" s="335"/>
      <c r="J52" s="335"/>
      <c r="K52" s="333"/>
    </row>
    <row r="53" spans="2:11" ht="15" customHeight="1" x14ac:dyDescent="0.3">
      <c r="B53" s="331"/>
      <c r="C53" s="335" t="s">
        <v>673</v>
      </c>
      <c r="D53" s="335"/>
      <c r="E53" s="335"/>
      <c r="F53" s="335"/>
      <c r="G53" s="335"/>
      <c r="H53" s="335"/>
      <c r="I53" s="335"/>
      <c r="J53" s="335"/>
      <c r="K53" s="333"/>
    </row>
    <row r="54" spans="2:11" ht="12.75" customHeight="1" x14ac:dyDescent="0.3">
      <c r="B54" s="331"/>
      <c r="C54" s="337"/>
      <c r="D54" s="337"/>
      <c r="E54" s="337"/>
      <c r="F54" s="337"/>
      <c r="G54" s="337"/>
      <c r="H54" s="337"/>
      <c r="I54" s="337"/>
      <c r="J54" s="337"/>
      <c r="K54" s="333"/>
    </row>
    <row r="55" spans="2:11" ht="15" customHeight="1" x14ac:dyDescent="0.3">
      <c r="B55" s="331"/>
      <c r="C55" s="335" t="s">
        <v>674</v>
      </c>
      <c r="D55" s="335"/>
      <c r="E55" s="335"/>
      <c r="F55" s="335"/>
      <c r="G55" s="335"/>
      <c r="H55" s="335"/>
      <c r="I55" s="335"/>
      <c r="J55" s="335"/>
      <c r="K55" s="333"/>
    </row>
    <row r="56" spans="2:11" ht="15" customHeight="1" x14ac:dyDescent="0.3">
      <c r="B56" s="331"/>
      <c r="C56" s="338"/>
      <c r="D56" s="335" t="s">
        <v>675</v>
      </c>
      <c r="E56" s="335"/>
      <c r="F56" s="335"/>
      <c r="G56" s="335"/>
      <c r="H56" s="335"/>
      <c r="I56" s="335"/>
      <c r="J56" s="335"/>
      <c r="K56" s="333"/>
    </row>
    <row r="57" spans="2:11" ht="15" customHeight="1" x14ac:dyDescent="0.3">
      <c r="B57" s="331"/>
      <c r="C57" s="338"/>
      <c r="D57" s="335" t="s">
        <v>676</v>
      </c>
      <c r="E57" s="335"/>
      <c r="F57" s="335"/>
      <c r="G57" s="335"/>
      <c r="H57" s="335"/>
      <c r="I57" s="335"/>
      <c r="J57" s="335"/>
      <c r="K57" s="333"/>
    </row>
    <row r="58" spans="2:11" ht="15" customHeight="1" x14ac:dyDescent="0.3">
      <c r="B58" s="331"/>
      <c r="C58" s="338"/>
      <c r="D58" s="335" t="s">
        <v>677</v>
      </c>
      <c r="E58" s="335"/>
      <c r="F58" s="335"/>
      <c r="G58" s="335"/>
      <c r="H58" s="335"/>
      <c r="I58" s="335"/>
      <c r="J58" s="335"/>
      <c r="K58" s="333"/>
    </row>
    <row r="59" spans="2:11" ht="15" customHeight="1" x14ac:dyDescent="0.3">
      <c r="B59" s="331"/>
      <c r="C59" s="338"/>
      <c r="D59" s="335" t="s">
        <v>678</v>
      </c>
      <c r="E59" s="335"/>
      <c r="F59" s="335"/>
      <c r="G59" s="335"/>
      <c r="H59" s="335"/>
      <c r="I59" s="335"/>
      <c r="J59" s="335"/>
      <c r="K59" s="333"/>
    </row>
    <row r="60" spans="2:11" ht="15" customHeight="1" x14ac:dyDescent="0.3">
      <c r="B60" s="331"/>
      <c r="C60" s="338"/>
      <c r="D60" s="341" t="s">
        <v>679</v>
      </c>
      <c r="E60" s="341"/>
      <c r="F60" s="341"/>
      <c r="G60" s="341"/>
      <c r="H60" s="341"/>
      <c r="I60" s="341"/>
      <c r="J60" s="341"/>
      <c r="K60" s="333"/>
    </row>
    <row r="61" spans="2:11" ht="15" customHeight="1" x14ac:dyDescent="0.3">
      <c r="B61" s="331"/>
      <c r="C61" s="338"/>
      <c r="D61" s="335" t="s">
        <v>680</v>
      </c>
      <c r="E61" s="335"/>
      <c r="F61" s="335"/>
      <c r="G61" s="335"/>
      <c r="H61" s="335"/>
      <c r="I61" s="335"/>
      <c r="J61" s="335"/>
      <c r="K61" s="333"/>
    </row>
    <row r="62" spans="2:11" ht="12.75" customHeight="1" x14ac:dyDescent="0.3">
      <c r="B62" s="331"/>
      <c r="C62" s="338"/>
      <c r="D62" s="338"/>
      <c r="E62" s="342"/>
      <c r="F62" s="338"/>
      <c r="G62" s="338"/>
      <c r="H62" s="338"/>
      <c r="I62" s="338"/>
      <c r="J62" s="338"/>
      <c r="K62" s="333"/>
    </row>
    <row r="63" spans="2:11" ht="15" customHeight="1" x14ac:dyDescent="0.3">
      <c r="B63" s="331"/>
      <c r="C63" s="338"/>
      <c r="D63" s="335" t="s">
        <v>681</v>
      </c>
      <c r="E63" s="335"/>
      <c r="F63" s="335"/>
      <c r="G63" s="335"/>
      <c r="H63" s="335"/>
      <c r="I63" s="335"/>
      <c r="J63" s="335"/>
      <c r="K63" s="333"/>
    </row>
    <row r="64" spans="2:11" ht="15" customHeight="1" x14ac:dyDescent="0.3">
      <c r="B64" s="331"/>
      <c r="C64" s="338"/>
      <c r="D64" s="341" t="s">
        <v>682</v>
      </c>
      <c r="E64" s="341"/>
      <c r="F64" s="341"/>
      <c r="G64" s="341"/>
      <c r="H64" s="341"/>
      <c r="I64" s="341"/>
      <c r="J64" s="341"/>
      <c r="K64" s="333"/>
    </row>
    <row r="65" spans="2:11" ht="15" customHeight="1" x14ac:dyDescent="0.3">
      <c r="B65" s="331"/>
      <c r="C65" s="338"/>
      <c r="D65" s="335" t="s">
        <v>683</v>
      </c>
      <c r="E65" s="335"/>
      <c r="F65" s="335"/>
      <c r="G65" s="335"/>
      <c r="H65" s="335"/>
      <c r="I65" s="335"/>
      <c r="J65" s="335"/>
      <c r="K65" s="333"/>
    </row>
    <row r="66" spans="2:11" ht="15" customHeight="1" x14ac:dyDescent="0.3">
      <c r="B66" s="331"/>
      <c r="C66" s="338"/>
      <c r="D66" s="335" t="s">
        <v>684</v>
      </c>
      <c r="E66" s="335"/>
      <c r="F66" s="335"/>
      <c r="G66" s="335"/>
      <c r="H66" s="335"/>
      <c r="I66" s="335"/>
      <c r="J66" s="335"/>
      <c r="K66" s="333"/>
    </row>
    <row r="67" spans="2:11" ht="15" customHeight="1" x14ac:dyDescent="0.3">
      <c r="B67" s="331"/>
      <c r="C67" s="338"/>
      <c r="D67" s="335" t="s">
        <v>685</v>
      </c>
      <c r="E67" s="335"/>
      <c r="F67" s="335"/>
      <c r="G67" s="335"/>
      <c r="H67" s="335"/>
      <c r="I67" s="335"/>
      <c r="J67" s="335"/>
      <c r="K67" s="333"/>
    </row>
    <row r="68" spans="2:11" ht="15" customHeight="1" x14ac:dyDescent="0.3">
      <c r="B68" s="331"/>
      <c r="C68" s="338"/>
      <c r="D68" s="335" t="s">
        <v>686</v>
      </c>
      <c r="E68" s="335"/>
      <c r="F68" s="335"/>
      <c r="G68" s="335"/>
      <c r="H68" s="335"/>
      <c r="I68" s="335"/>
      <c r="J68" s="335"/>
      <c r="K68" s="333"/>
    </row>
    <row r="69" spans="2:11" ht="12.75" customHeight="1" x14ac:dyDescent="0.3">
      <c r="B69" s="343"/>
      <c r="C69" s="344"/>
      <c r="D69" s="344"/>
      <c r="E69" s="344"/>
      <c r="F69" s="344"/>
      <c r="G69" s="344"/>
      <c r="H69" s="344"/>
      <c r="I69" s="344"/>
      <c r="J69" s="344"/>
      <c r="K69" s="345"/>
    </row>
    <row r="70" spans="2:11" ht="18.75" customHeight="1" x14ac:dyDescent="0.3">
      <c r="B70" s="346"/>
      <c r="C70" s="346"/>
      <c r="D70" s="346"/>
      <c r="E70" s="346"/>
      <c r="F70" s="346"/>
      <c r="G70" s="346"/>
      <c r="H70" s="346"/>
      <c r="I70" s="346"/>
      <c r="J70" s="346"/>
      <c r="K70" s="347"/>
    </row>
    <row r="71" spans="2:11" ht="18.75" customHeight="1" x14ac:dyDescent="0.3">
      <c r="B71" s="347"/>
      <c r="C71" s="347"/>
      <c r="D71" s="347"/>
      <c r="E71" s="347"/>
      <c r="F71" s="347"/>
      <c r="G71" s="347"/>
      <c r="H71" s="347"/>
      <c r="I71" s="347"/>
      <c r="J71" s="347"/>
      <c r="K71" s="347"/>
    </row>
    <row r="72" spans="2:11" ht="7.5" customHeight="1" x14ac:dyDescent="0.3">
      <c r="B72" s="348"/>
      <c r="C72" s="349"/>
      <c r="D72" s="349"/>
      <c r="E72" s="349"/>
      <c r="F72" s="349"/>
      <c r="G72" s="349"/>
      <c r="H72" s="349"/>
      <c r="I72" s="349"/>
      <c r="J72" s="349"/>
      <c r="K72" s="350"/>
    </row>
    <row r="73" spans="2:11" ht="45" customHeight="1" x14ac:dyDescent="0.3">
      <c r="B73" s="351"/>
      <c r="C73" s="352" t="s">
        <v>623</v>
      </c>
      <c r="D73" s="352"/>
      <c r="E73" s="352"/>
      <c r="F73" s="352"/>
      <c r="G73" s="352"/>
      <c r="H73" s="352"/>
      <c r="I73" s="352"/>
      <c r="J73" s="352"/>
      <c r="K73" s="353"/>
    </row>
    <row r="74" spans="2:11" ht="17.25" customHeight="1" x14ac:dyDescent="0.3">
      <c r="B74" s="351"/>
      <c r="C74" s="354" t="s">
        <v>687</v>
      </c>
      <c r="D74" s="354"/>
      <c r="E74" s="354"/>
      <c r="F74" s="354" t="s">
        <v>688</v>
      </c>
      <c r="G74" s="355"/>
      <c r="H74" s="354" t="s">
        <v>114</v>
      </c>
      <c r="I74" s="354" t="s">
        <v>61</v>
      </c>
      <c r="J74" s="354" t="s">
        <v>689</v>
      </c>
      <c r="K74" s="353"/>
    </row>
    <row r="75" spans="2:11" ht="17.25" customHeight="1" x14ac:dyDescent="0.3">
      <c r="B75" s="351"/>
      <c r="C75" s="356" t="s">
        <v>690</v>
      </c>
      <c r="D75" s="356"/>
      <c r="E75" s="356"/>
      <c r="F75" s="357" t="s">
        <v>691</v>
      </c>
      <c r="G75" s="358"/>
      <c r="H75" s="356"/>
      <c r="I75" s="356"/>
      <c r="J75" s="356" t="s">
        <v>692</v>
      </c>
      <c r="K75" s="353"/>
    </row>
    <row r="76" spans="2:11" ht="5.25" customHeight="1" x14ac:dyDescent="0.3">
      <c r="B76" s="351"/>
      <c r="C76" s="359"/>
      <c r="D76" s="359"/>
      <c r="E76" s="359"/>
      <c r="F76" s="359"/>
      <c r="G76" s="360"/>
      <c r="H76" s="359"/>
      <c r="I76" s="359"/>
      <c r="J76" s="359"/>
      <c r="K76" s="353"/>
    </row>
    <row r="77" spans="2:11" ht="15" customHeight="1" x14ac:dyDescent="0.3">
      <c r="B77" s="351"/>
      <c r="C77" s="340" t="s">
        <v>57</v>
      </c>
      <c r="D77" s="359"/>
      <c r="E77" s="359"/>
      <c r="F77" s="361" t="s">
        <v>693</v>
      </c>
      <c r="G77" s="360"/>
      <c r="H77" s="340" t="s">
        <v>694</v>
      </c>
      <c r="I77" s="340" t="s">
        <v>695</v>
      </c>
      <c r="J77" s="340">
        <v>20</v>
      </c>
      <c r="K77" s="353"/>
    </row>
    <row r="78" spans="2:11" ht="15" customHeight="1" x14ac:dyDescent="0.3">
      <c r="B78" s="351"/>
      <c r="C78" s="340" t="s">
        <v>696</v>
      </c>
      <c r="D78" s="340"/>
      <c r="E78" s="340"/>
      <c r="F78" s="361" t="s">
        <v>693</v>
      </c>
      <c r="G78" s="360"/>
      <c r="H78" s="340" t="s">
        <v>697</v>
      </c>
      <c r="I78" s="340" t="s">
        <v>695</v>
      </c>
      <c r="J78" s="340">
        <v>120</v>
      </c>
      <c r="K78" s="353"/>
    </row>
    <row r="79" spans="2:11" ht="15" customHeight="1" x14ac:dyDescent="0.3">
      <c r="B79" s="362"/>
      <c r="C79" s="340" t="s">
        <v>698</v>
      </c>
      <c r="D79" s="340"/>
      <c r="E79" s="340"/>
      <c r="F79" s="361" t="s">
        <v>699</v>
      </c>
      <c r="G79" s="360"/>
      <c r="H79" s="340" t="s">
        <v>700</v>
      </c>
      <c r="I79" s="340" t="s">
        <v>695</v>
      </c>
      <c r="J79" s="340">
        <v>50</v>
      </c>
      <c r="K79" s="353"/>
    </row>
    <row r="80" spans="2:11" ht="15" customHeight="1" x14ac:dyDescent="0.3">
      <c r="B80" s="362"/>
      <c r="C80" s="340" t="s">
        <v>701</v>
      </c>
      <c r="D80" s="340"/>
      <c r="E80" s="340"/>
      <c r="F80" s="361" t="s">
        <v>693</v>
      </c>
      <c r="G80" s="360"/>
      <c r="H80" s="340" t="s">
        <v>702</v>
      </c>
      <c r="I80" s="340" t="s">
        <v>703</v>
      </c>
      <c r="J80" s="340"/>
      <c r="K80" s="353"/>
    </row>
    <row r="81" spans="2:11" ht="15" customHeight="1" x14ac:dyDescent="0.3">
      <c r="B81" s="362"/>
      <c r="C81" s="363" t="s">
        <v>704</v>
      </c>
      <c r="D81" s="363"/>
      <c r="E81" s="363"/>
      <c r="F81" s="364" t="s">
        <v>699</v>
      </c>
      <c r="G81" s="363"/>
      <c r="H81" s="363" t="s">
        <v>705</v>
      </c>
      <c r="I81" s="363" t="s">
        <v>695</v>
      </c>
      <c r="J81" s="363">
        <v>15</v>
      </c>
      <c r="K81" s="353"/>
    </row>
    <row r="82" spans="2:11" ht="15" customHeight="1" x14ac:dyDescent="0.3">
      <c r="B82" s="362"/>
      <c r="C82" s="363" t="s">
        <v>706</v>
      </c>
      <c r="D82" s="363"/>
      <c r="E82" s="363"/>
      <c r="F82" s="364" t="s">
        <v>699</v>
      </c>
      <c r="G82" s="363"/>
      <c r="H82" s="363" t="s">
        <v>707</v>
      </c>
      <c r="I82" s="363" t="s">
        <v>695</v>
      </c>
      <c r="J82" s="363">
        <v>15</v>
      </c>
      <c r="K82" s="353"/>
    </row>
    <row r="83" spans="2:11" ht="15" customHeight="1" x14ac:dyDescent="0.3">
      <c r="B83" s="362"/>
      <c r="C83" s="363" t="s">
        <v>708</v>
      </c>
      <c r="D83" s="363"/>
      <c r="E83" s="363"/>
      <c r="F83" s="364" t="s">
        <v>699</v>
      </c>
      <c r="G83" s="363"/>
      <c r="H83" s="363" t="s">
        <v>709</v>
      </c>
      <c r="I83" s="363" t="s">
        <v>695</v>
      </c>
      <c r="J83" s="363">
        <v>20</v>
      </c>
      <c r="K83" s="353"/>
    </row>
    <row r="84" spans="2:11" ht="15" customHeight="1" x14ac:dyDescent="0.3">
      <c r="B84" s="362"/>
      <c r="C84" s="363" t="s">
        <v>710</v>
      </c>
      <c r="D84" s="363"/>
      <c r="E84" s="363"/>
      <c r="F84" s="364" t="s">
        <v>699</v>
      </c>
      <c r="G84" s="363"/>
      <c r="H84" s="363" t="s">
        <v>711</v>
      </c>
      <c r="I84" s="363" t="s">
        <v>695</v>
      </c>
      <c r="J84" s="363">
        <v>20</v>
      </c>
      <c r="K84" s="353"/>
    </row>
    <row r="85" spans="2:11" ht="15" customHeight="1" x14ac:dyDescent="0.3">
      <c r="B85" s="362"/>
      <c r="C85" s="340" t="s">
        <v>712</v>
      </c>
      <c r="D85" s="340"/>
      <c r="E85" s="340"/>
      <c r="F85" s="361" t="s">
        <v>699</v>
      </c>
      <c r="G85" s="360"/>
      <c r="H85" s="340" t="s">
        <v>713</v>
      </c>
      <c r="I85" s="340" t="s">
        <v>695</v>
      </c>
      <c r="J85" s="340">
        <v>50</v>
      </c>
      <c r="K85" s="353"/>
    </row>
    <row r="86" spans="2:11" ht="15" customHeight="1" x14ac:dyDescent="0.3">
      <c r="B86" s="362"/>
      <c r="C86" s="340" t="s">
        <v>714</v>
      </c>
      <c r="D86" s="340"/>
      <c r="E86" s="340"/>
      <c r="F86" s="361" t="s">
        <v>699</v>
      </c>
      <c r="G86" s="360"/>
      <c r="H86" s="340" t="s">
        <v>715</v>
      </c>
      <c r="I86" s="340" t="s">
        <v>695</v>
      </c>
      <c r="J86" s="340">
        <v>20</v>
      </c>
      <c r="K86" s="353"/>
    </row>
    <row r="87" spans="2:11" ht="15" customHeight="1" x14ac:dyDescent="0.3">
      <c r="B87" s="362"/>
      <c r="C87" s="340" t="s">
        <v>716</v>
      </c>
      <c r="D87" s="340"/>
      <c r="E87" s="340"/>
      <c r="F87" s="361" t="s">
        <v>699</v>
      </c>
      <c r="G87" s="360"/>
      <c r="H87" s="340" t="s">
        <v>717</v>
      </c>
      <c r="I87" s="340" t="s">
        <v>695</v>
      </c>
      <c r="J87" s="340">
        <v>20</v>
      </c>
      <c r="K87" s="353"/>
    </row>
    <row r="88" spans="2:11" ht="15" customHeight="1" x14ac:dyDescent="0.3">
      <c r="B88" s="362"/>
      <c r="C88" s="340" t="s">
        <v>718</v>
      </c>
      <c r="D88" s="340"/>
      <c r="E88" s="340"/>
      <c r="F88" s="361" t="s">
        <v>699</v>
      </c>
      <c r="G88" s="360"/>
      <c r="H88" s="340" t="s">
        <v>719</v>
      </c>
      <c r="I88" s="340" t="s">
        <v>695</v>
      </c>
      <c r="J88" s="340">
        <v>50</v>
      </c>
      <c r="K88" s="353"/>
    </row>
    <row r="89" spans="2:11" ht="15" customHeight="1" x14ac:dyDescent="0.3">
      <c r="B89" s="362"/>
      <c r="C89" s="340" t="s">
        <v>720</v>
      </c>
      <c r="D89" s="340"/>
      <c r="E89" s="340"/>
      <c r="F89" s="361" t="s">
        <v>699</v>
      </c>
      <c r="G89" s="360"/>
      <c r="H89" s="340" t="s">
        <v>720</v>
      </c>
      <c r="I89" s="340" t="s">
        <v>695</v>
      </c>
      <c r="J89" s="340">
        <v>50</v>
      </c>
      <c r="K89" s="353"/>
    </row>
    <row r="90" spans="2:11" ht="15" customHeight="1" x14ac:dyDescent="0.3">
      <c r="B90" s="362"/>
      <c r="C90" s="340" t="s">
        <v>119</v>
      </c>
      <c r="D90" s="340"/>
      <c r="E90" s="340"/>
      <c r="F90" s="361" t="s">
        <v>699</v>
      </c>
      <c r="G90" s="360"/>
      <c r="H90" s="340" t="s">
        <v>721</v>
      </c>
      <c r="I90" s="340" t="s">
        <v>695</v>
      </c>
      <c r="J90" s="340">
        <v>255</v>
      </c>
      <c r="K90" s="353"/>
    </row>
    <row r="91" spans="2:11" ht="15" customHeight="1" x14ac:dyDescent="0.3">
      <c r="B91" s="362"/>
      <c r="C91" s="340" t="s">
        <v>722</v>
      </c>
      <c r="D91" s="340"/>
      <c r="E91" s="340"/>
      <c r="F91" s="361" t="s">
        <v>693</v>
      </c>
      <c r="G91" s="360"/>
      <c r="H91" s="340" t="s">
        <v>723</v>
      </c>
      <c r="I91" s="340" t="s">
        <v>724</v>
      </c>
      <c r="J91" s="340"/>
      <c r="K91" s="353"/>
    </row>
    <row r="92" spans="2:11" ht="15" customHeight="1" x14ac:dyDescent="0.3">
      <c r="B92" s="362"/>
      <c r="C92" s="340" t="s">
        <v>725</v>
      </c>
      <c r="D92" s="340"/>
      <c r="E92" s="340"/>
      <c r="F92" s="361" t="s">
        <v>693</v>
      </c>
      <c r="G92" s="360"/>
      <c r="H92" s="340" t="s">
        <v>726</v>
      </c>
      <c r="I92" s="340" t="s">
        <v>727</v>
      </c>
      <c r="J92" s="340"/>
      <c r="K92" s="353"/>
    </row>
    <row r="93" spans="2:11" ht="15" customHeight="1" x14ac:dyDescent="0.3">
      <c r="B93" s="362"/>
      <c r="C93" s="340" t="s">
        <v>728</v>
      </c>
      <c r="D93" s="340"/>
      <c r="E93" s="340"/>
      <c r="F93" s="361" t="s">
        <v>693</v>
      </c>
      <c r="G93" s="360"/>
      <c r="H93" s="340" t="s">
        <v>728</v>
      </c>
      <c r="I93" s="340" t="s">
        <v>727</v>
      </c>
      <c r="J93" s="340"/>
      <c r="K93" s="353"/>
    </row>
    <row r="94" spans="2:11" ht="15" customHeight="1" x14ac:dyDescent="0.3">
      <c r="B94" s="362"/>
      <c r="C94" s="340" t="s">
        <v>42</v>
      </c>
      <c r="D94" s="340"/>
      <c r="E94" s="340"/>
      <c r="F94" s="361" t="s">
        <v>693</v>
      </c>
      <c r="G94" s="360"/>
      <c r="H94" s="340" t="s">
        <v>729</v>
      </c>
      <c r="I94" s="340" t="s">
        <v>727</v>
      </c>
      <c r="J94" s="340"/>
      <c r="K94" s="353"/>
    </row>
    <row r="95" spans="2:11" ht="15" customHeight="1" x14ac:dyDescent="0.3">
      <c r="B95" s="362"/>
      <c r="C95" s="340" t="s">
        <v>52</v>
      </c>
      <c r="D95" s="340"/>
      <c r="E95" s="340"/>
      <c r="F95" s="361" t="s">
        <v>693</v>
      </c>
      <c r="G95" s="360"/>
      <c r="H95" s="340" t="s">
        <v>730</v>
      </c>
      <c r="I95" s="340" t="s">
        <v>727</v>
      </c>
      <c r="J95" s="340"/>
      <c r="K95" s="353"/>
    </row>
    <row r="96" spans="2:11" ht="15" customHeight="1" x14ac:dyDescent="0.3">
      <c r="B96" s="365"/>
      <c r="C96" s="366"/>
      <c r="D96" s="366"/>
      <c r="E96" s="366"/>
      <c r="F96" s="366"/>
      <c r="G96" s="366"/>
      <c r="H96" s="366"/>
      <c r="I96" s="366"/>
      <c r="J96" s="366"/>
      <c r="K96" s="367"/>
    </row>
    <row r="97" spans="2:11" ht="18.75" customHeight="1" x14ac:dyDescent="0.3">
      <c r="B97" s="368"/>
      <c r="C97" s="369"/>
      <c r="D97" s="369"/>
      <c r="E97" s="369"/>
      <c r="F97" s="369"/>
      <c r="G97" s="369"/>
      <c r="H97" s="369"/>
      <c r="I97" s="369"/>
      <c r="J97" s="369"/>
      <c r="K97" s="368"/>
    </row>
    <row r="98" spans="2:11" ht="18.75" customHeight="1" x14ac:dyDescent="0.3">
      <c r="B98" s="347"/>
      <c r="C98" s="347"/>
      <c r="D98" s="347"/>
      <c r="E98" s="347"/>
      <c r="F98" s="347"/>
      <c r="G98" s="347"/>
      <c r="H98" s="347"/>
      <c r="I98" s="347"/>
      <c r="J98" s="347"/>
      <c r="K98" s="347"/>
    </row>
    <row r="99" spans="2:11" ht="7.5" customHeight="1" x14ac:dyDescent="0.3">
      <c r="B99" s="348"/>
      <c r="C99" s="349"/>
      <c r="D99" s="349"/>
      <c r="E99" s="349"/>
      <c r="F99" s="349"/>
      <c r="G99" s="349"/>
      <c r="H99" s="349"/>
      <c r="I99" s="349"/>
      <c r="J99" s="349"/>
      <c r="K99" s="350"/>
    </row>
    <row r="100" spans="2:11" ht="45" customHeight="1" x14ac:dyDescent="0.3">
      <c r="B100" s="351"/>
      <c r="C100" s="352" t="s">
        <v>731</v>
      </c>
      <c r="D100" s="352"/>
      <c r="E100" s="352"/>
      <c r="F100" s="352"/>
      <c r="G100" s="352"/>
      <c r="H100" s="352"/>
      <c r="I100" s="352"/>
      <c r="J100" s="352"/>
      <c r="K100" s="353"/>
    </row>
    <row r="101" spans="2:11" ht="17.25" customHeight="1" x14ac:dyDescent="0.3">
      <c r="B101" s="351"/>
      <c r="C101" s="354" t="s">
        <v>687</v>
      </c>
      <c r="D101" s="354"/>
      <c r="E101" s="354"/>
      <c r="F101" s="354" t="s">
        <v>688</v>
      </c>
      <c r="G101" s="355"/>
      <c r="H101" s="354" t="s">
        <v>114</v>
      </c>
      <c r="I101" s="354" t="s">
        <v>61</v>
      </c>
      <c r="J101" s="354" t="s">
        <v>689</v>
      </c>
      <c r="K101" s="353"/>
    </row>
    <row r="102" spans="2:11" ht="17.25" customHeight="1" x14ac:dyDescent="0.3">
      <c r="B102" s="351"/>
      <c r="C102" s="356" t="s">
        <v>690</v>
      </c>
      <c r="D102" s="356"/>
      <c r="E102" s="356"/>
      <c r="F102" s="357" t="s">
        <v>691</v>
      </c>
      <c r="G102" s="358"/>
      <c r="H102" s="356"/>
      <c r="I102" s="356"/>
      <c r="J102" s="356" t="s">
        <v>692</v>
      </c>
      <c r="K102" s="353"/>
    </row>
    <row r="103" spans="2:11" ht="5.25" customHeight="1" x14ac:dyDescent="0.3">
      <c r="B103" s="351"/>
      <c r="C103" s="354"/>
      <c r="D103" s="354"/>
      <c r="E103" s="354"/>
      <c r="F103" s="354"/>
      <c r="G103" s="370"/>
      <c r="H103" s="354"/>
      <c r="I103" s="354"/>
      <c r="J103" s="354"/>
      <c r="K103" s="353"/>
    </row>
    <row r="104" spans="2:11" ht="15" customHeight="1" x14ac:dyDescent="0.3">
      <c r="B104" s="351"/>
      <c r="C104" s="340" t="s">
        <v>57</v>
      </c>
      <c r="D104" s="359"/>
      <c r="E104" s="359"/>
      <c r="F104" s="361" t="s">
        <v>693</v>
      </c>
      <c r="G104" s="370"/>
      <c r="H104" s="340" t="s">
        <v>732</v>
      </c>
      <c r="I104" s="340" t="s">
        <v>695</v>
      </c>
      <c r="J104" s="340">
        <v>20</v>
      </c>
      <c r="K104" s="353"/>
    </row>
    <row r="105" spans="2:11" ht="15" customHeight="1" x14ac:dyDescent="0.3">
      <c r="B105" s="351"/>
      <c r="C105" s="340" t="s">
        <v>696</v>
      </c>
      <c r="D105" s="340"/>
      <c r="E105" s="340"/>
      <c r="F105" s="361" t="s">
        <v>693</v>
      </c>
      <c r="G105" s="340"/>
      <c r="H105" s="340" t="s">
        <v>732</v>
      </c>
      <c r="I105" s="340" t="s">
        <v>695</v>
      </c>
      <c r="J105" s="340">
        <v>120</v>
      </c>
      <c r="K105" s="353"/>
    </row>
    <row r="106" spans="2:11" ht="15" customHeight="1" x14ac:dyDescent="0.3">
      <c r="B106" s="362"/>
      <c r="C106" s="340" t="s">
        <v>698</v>
      </c>
      <c r="D106" s="340"/>
      <c r="E106" s="340"/>
      <c r="F106" s="361" t="s">
        <v>699</v>
      </c>
      <c r="G106" s="340"/>
      <c r="H106" s="340" t="s">
        <v>732</v>
      </c>
      <c r="I106" s="340" t="s">
        <v>695</v>
      </c>
      <c r="J106" s="340">
        <v>50</v>
      </c>
      <c r="K106" s="353"/>
    </row>
    <row r="107" spans="2:11" ht="15" customHeight="1" x14ac:dyDescent="0.3">
      <c r="B107" s="362"/>
      <c r="C107" s="340" t="s">
        <v>701</v>
      </c>
      <c r="D107" s="340"/>
      <c r="E107" s="340"/>
      <c r="F107" s="361" t="s">
        <v>693</v>
      </c>
      <c r="G107" s="340"/>
      <c r="H107" s="340" t="s">
        <v>732</v>
      </c>
      <c r="I107" s="340" t="s">
        <v>703</v>
      </c>
      <c r="J107" s="340"/>
      <c r="K107" s="353"/>
    </row>
    <row r="108" spans="2:11" ht="15" customHeight="1" x14ac:dyDescent="0.3">
      <c r="B108" s="362"/>
      <c r="C108" s="340" t="s">
        <v>712</v>
      </c>
      <c r="D108" s="340"/>
      <c r="E108" s="340"/>
      <c r="F108" s="361" t="s">
        <v>699</v>
      </c>
      <c r="G108" s="340"/>
      <c r="H108" s="340" t="s">
        <v>732</v>
      </c>
      <c r="I108" s="340" t="s">
        <v>695</v>
      </c>
      <c r="J108" s="340">
        <v>50</v>
      </c>
      <c r="K108" s="353"/>
    </row>
    <row r="109" spans="2:11" ht="15" customHeight="1" x14ac:dyDescent="0.3">
      <c r="B109" s="362"/>
      <c r="C109" s="340" t="s">
        <v>720</v>
      </c>
      <c r="D109" s="340"/>
      <c r="E109" s="340"/>
      <c r="F109" s="361" t="s">
        <v>699</v>
      </c>
      <c r="G109" s="340"/>
      <c r="H109" s="340" t="s">
        <v>732</v>
      </c>
      <c r="I109" s="340" t="s">
        <v>695</v>
      </c>
      <c r="J109" s="340">
        <v>50</v>
      </c>
      <c r="K109" s="353"/>
    </row>
    <row r="110" spans="2:11" ht="15" customHeight="1" x14ac:dyDescent="0.3">
      <c r="B110" s="362"/>
      <c r="C110" s="340" t="s">
        <v>718</v>
      </c>
      <c r="D110" s="340"/>
      <c r="E110" s="340"/>
      <c r="F110" s="361" t="s">
        <v>699</v>
      </c>
      <c r="G110" s="340"/>
      <c r="H110" s="340" t="s">
        <v>732</v>
      </c>
      <c r="I110" s="340" t="s">
        <v>695</v>
      </c>
      <c r="J110" s="340">
        <v>50</v>
      </c>
      <c r="K110" s="353"/>
    </row>
    <row r="111" spans="2:11" ht="15" customHeight="1" x14ac:dyDescent="0.3">
      <c r="B111" s="362"/>
      <c r="C111" s="340" t="s">
        <v>57</v>
      </c>
      <c r="D111" s="340"/>
      <c r="E111" s="340"/>
      <c r="F111" s="361" t="s">
        <v>693</v>
      </c>
      <c r="G111" s="340"/>
      <c r="H111" s="340" t="s">
        <v>733</v>
      </c>
      <c r="I111" s="340" t="s">
        <v>695</v>
      </c>
      <c r="J111" s="340">
        <v>20</v>
      </c>
      <c r="K111" s="353"/>
    </row>
    <row r="112" spans="2:11" ht="15" customHeight="1" x14ac:dyDescent="0.3">
      <c r="B112" s="362"/>
      <c r="C112" s="340" t="s">
        <v>734</v>
      </c>
      <c r="D112" s="340"/>
      <c r="E112" s="340"/>
      <c r="F112" s="361" t="s">
        <v>693</v>
      </c>
      <c r="G112" s="340"/>
      <c r="H112" s="340" t="s">
        <v>735</v>
      </c>
      <c r="I112" s="340" t="s">
        <v>695</v>
      </c>
      <c r="J112" s="340">
        <v>120</v>
      </c>
      <c r="K112" s="353"/>
    </row>
    <row r="113" spans="2:11" ht="15" customHeight="1" x14ac:dyDescent="0.3">
      <c r="B113" s="362"/>
      <c r="C113" s="340" t="s">
        <v>42</v>
      </c>
      <c r="D113" s="340"/>
      <c r="E113" s="340"/>
      <c r="F113" s="361" t="s">
        <v>693</v>
      </c>
      <c r="G113" s="340"/>
      <c r="H113" s="340" t="s">
        <v>736</v>
      </c>
      <c r="I113" s="340" t="s">
        <v>727</v>
      </c>
      <c r="J113" s="340"/>
      <c r="K113" s="353"/>
    </row>
    <row r="114" spans="2:11" ht="15" customHeight="1" x14ac:dyDescent="0.3">
      <c r="B114" s="362"/>
      <c r="C114" s="340" t="s">
        <v>52</v>
      </c>
      <c r="D114" s="340"/>
      <c r="E114" s="340"/>
      <c r="F114" s="361" t="s">
        <v>693</v>
      </c>
      <c r="G114" s="340"/>
      <c r="H114" s="340" t="s">
        <v>737</v>
      </c>
      <c r="I114" s="340" t="s">
        <v>727</v>
      </c>
      <c r="J114" s="340"/>
      <c r="K114" s="353"/>
    </row>
    <row r="115" spans="2:11" ht="15" customHeight="1" x14ac:dyDescent="0.3">
      <c r="B115" s="362"/>
      <c r="C115" s="340" t="s">
        <v>61</v>
      </c>
      <c r="D115" s="340"/>
      <c r="E115" s="340"/>
      <c r="F115" s="361" t="s">
        <v>693</v>
      </c>
      <c r="G115" s="340"/>
      <c r="H115" s="340" t="s">
        <v>738</v>
      </c>
      <c r="I115" s="340" t="s">
        <v>739</v>
      </c>
      <c r="J115" s="340"/>
      <c r="K115" s="353"/>
    </row>
    <row r="116" spans="2:11" ht="15" customHeight="1" x14ac:dyDescent="0.3">
      <c r="B116" s="365"/>
      <c r="C116" s="371"/>
      <c r="D116" s="371"/>
      <c r="E116" s="371"/>
      <c r="F116" s="371"/>
      <c r="G116" s="371"/>
      <c r="H116" s="371"/>
      <c r="I116" s="371"/>
      <c r="J116" s="371"/>
      <c r="K116" s="367"/>
    </row>
    <row r="117" spans="2:11" ht="18.75" customHeight="1" x14ac:dyDescent="0.3">
      <c r="B117" s="372"/>
      <c r="C117" s="337"/>
      <c r="D117" s="337"/>
      <c r="E117" s="337"/>
      <c r="F117" s="373"/>
      <c r="G117" s="337"/>
      <c r="H117" s="337"/>
      <c r="I117" s="337"/>
      <c r="J117" s="337"/>
      <c r="K117" s="372"/>
    </row>
    <row r="118" spans="2:11" ht="18.75" customHeight="1" x14ac:dyDescent="0.3">
      <c r="B118" s="347"/>
      <c r="C118" s="347"/>
      <c r="D118" s="347"/>
      <c r="E118" s="347"/>
      <c r="F118" s="347"/>
      <c r="G118" s="347"/>
      <c r="H118" s="347"/>
      <c r="I118" s="347"/>
      <c r="J118" s="347"/>
      <c r="K118" s="347"/>
    </row>
    <row r="119" spans="2:11" ht="7.5" customHeight="1" x14ac:dyDescent="0.3">
      <c r="B119" s="374"/>
      <c r="C119" s="375"/>
      <c r="D119" s="375"/>
      <c r="E119" s="375"/>
      <c r="F119" s="375"/>
      <c r="G119" s="375"/>
      <c r="H119" s="375"/>
      <c r="I119" s="375"/>
      <c r="J119" s="375"/>
      <c r="K119" s="376"/>
    </row>
    <row r="120" spans="2:11" ht="45" customHeight="1" x14ac:dyDescent="0.3">
      <c r="B120" s="377"/>
      <c r="C120" s="328" t="s">
        <v>740</v>
      </c>
      <c r="D120" s="328"/>
      <c r="E120" s="328"/>
      <c r="F120" s="328"/>
      <c r="G120" s="328"/>
      <c r="H120" s="328"/>
      <c r="I120" s="328"/>
      <c r="J120" s="328"/>
      <c r="K120" s="378"/>
    </row>
    <row r="121" spans="2:11" ht="17.25" customHeight="1" x14ac:dyDescent="0.3">
      <c r="B121" s="379"/>
      <c r="C121" s="354" t="s">
        <v>687</v>
      </c>
      <c r="D121" s="354"/>
      <c r="E121" s="354"/>
      <c r="F121" s="354" t="s">
        <v>688</v>
      </c>
      <c r="G121" s="355"/>
      <c r="H121" s="354" t="s">
        <v>114</v>
      </c>
      <c r="I121" s="354" t="s">
        <v>61</v>
      </c>
      <c r="J121" s="354" t="s">
        <v>689</v>
      </c>
      <c r="K121" s="380"/>
    </row>
    <row r="122" spans="2:11" ht="17.25" customHeight="1" x14ac:dyDescent="0.3">
      <c r="B122" s="379"/>
      <c r="C122" s="356" t="s">
        <v>690</v>
      </c>
      <c r="D122" s="356"/>
      <c r="E122" s="356"/>
      <c r="F122" s="357" t="s">
        <v>691</v>
      </c>
      <c r="G122" s="358"/>
      <c r="H122" s="356"/>
      <c r="I122" s="356"/>
      <c r="J122" s="356" t="s">
        <v>692</v>
      </c>
      <c r="K122" s="380"/>
    </row>
    <row r="123" spans="2:11" ht="5.25" customHeight="1" x14ac:dyDescent="0.3">
      <c r="B123" s="381"/>
      <c r="C123" s="359"/>
      <c r="D123" s="359"/>
      <c r="E123" s="359"/>
      <c r="F123" s="359"/>
      <c r="G123" s="340"/>
      <c r="H123" s="359"/>
      <c r="I123" s="359"/>
      <c r="J123" s="359"/>
      <c r="K123" s="382"/>
    </row>
    <row r="124" spans="2:11" ht="15" customHeight="1" x14ac:dyDescent="0.3">
      <c r="B124" s="381"/>
      <c r="C124" s="340" t="s">
        <v>696</v>
      </c>
      <c r="D124" s="359"/>
      <c r="E124" s="359"/>
      <c r="F124" s="361" t="s">
        <v>693</v>
      </c>
      <c r="G124" s="340"/>
      <c r="H124" s="340" t="s">
        <v>732</v>
      </c>
      <c r="I124" s="340" t="s">
        <v>695</v>
      </c>
      <c r="J124" s="340">
        <v>120</v>
      </c>
      <c r="K124" s="383"/>
    </row>
    <row r="125" spans="2:11" ht="15" customHeight="1" x14ac:dyDescent="0.3">
      <c r="B125" s="381"/>
      <c r="C125" s="340" t="s">
        <v>741</v>
      </c>
      <c r="D125" s="340"/>
      <c r="E125" s="340"/>
      <c r="F125" s="361" t="s">
        <v>693</v>
      </c>
      <c r="G125" s="340"/>
      <c r="H125" s="340" t="s">
        <v>742</v>
      </c>
      <c r="I125" s="340" t="s">
        <v>695</v>
      </c>
      <c r="J125" s="340" t="s">
        <v>743</v>
      </c>
      <c r="K125" s="383"/>
    </row>
    <row r="126" spans="2:11" ht="15" customHeight="1" x14ac:dyDescent="0.3">
      <c r="B126" s="381"/>
      <c r="C126" s="340" t="s">
        <v>85</v>
      </c>
      <c r="D126" s="340"/>
      <c r="E126" s="340"/>
      <c r="F126" s="361" t="s">
        <v>693</v>
      </c>
      <c r="G126" s="340"/>
      <c r="H126" s="340" t="s">
        <v>744</v>
      </c>
      <c r="I126" s="340" t="s">
        <v>695</v>
      </c>
      <c r="J126" s="340" t="s">
        <v>743</v>
      </c>
      <c r="K126" s="383"/>
    </row>
    <row r="127" spans="2:11" ht="15" customHeight="1" x14ac:dyDescent="0.3">
      <c r="B127" s="381"/>
      <c r="C127" s="340" t="s">
        <v>704</v>
      </c>
      <c r="D127" s="340"/>
      <c r="E127" s="340"/>
      <c r="F127" s="361" t="s">
        <v>699</v>
      </c>
      <c r="G127" s="340"/>
      <c r="H127" s="340" t="s">
        <v>705</v>
      </c>
      <c r="I127" s="340" t="s">
        <v>695</v>
      </c>
      <c r="J127" s="340">
        <v>15</v>
      </c>
      <c r="K127" s="383"/>
    </row>
    <row r="128" spans="2:11" ht="15" customHeight="1" x14ac:dyDescent="0.3">
      <c r="B128" s="381"/>
      <c r="C128" s="363" t="s">
        <v>706</v>
      </c>
      <c r="D128" s="363"/>
      <c r="E128" s="363"/>
      <c r="F128" s="364" t="s">
        <v>699</v>
      </c>
      <c r="G128" s="363"/>
      <c r="H128" s="363" t="s">
        <v>707</v>
      </c>
      <c r="I128" s="363" t="s">
        <v>695</v>
      </c>
      <c r="J128" s="363">
        <v>15</v>
      </c>
      <c r="K128" s="383"/>
    </row>
    <row r="129" spans="2:11" ht="15" customHeight="1" x14ac:dyDescent="0.3">
      <c r="B129" s="381"/>
      <c r="C129" s="363" t="s">
        <v>708</v>
      </c>
      <c r="D129" s="363"/>
      <c r="E129" s="363"/>
      <c r="F129" s="364" t="s">
        <v>699</v>
      </c>
      <c r="G129" s="363"/>
      <c r="H129" s="363" t="s">
        <v>709</v>
      </c>
      <c r="I129" s="363" t="s">
        <v>695</v>
      </c>
      <c r="J129" s="363">
        <v>20</v>
      </c>
      <c r="K129" s="383"/>
    </row>
    <row r="130" spans="2:11" ht="15" customHeight="1" x14ac:dyDescent="0.3">
      <c r="B130" s="381"/>
      <c r="C130" s="363" t="s">
        <v>710</v>
      </c>
      <c r="D130" s="363"/>
      <c r="E130" s="363"/>
      <c r="F130" s="364" t="s">
        <v>699</v>
      </c>
      <c r="G130" s="363"/>
      <c r="H130" s="363" t="s">
        <v>711</v>
      </c>
      <c r="I130" s="363" t="s">
        <v>695</v>
      </c>
      <c r="J130" s="363">
        <v>20</v>
      </c>
      <c r="K130" s="383"/>
    </row>
    <row r="131" spans="2:11" ht="15" customHeight="1" x14ac:dyDescent="0.3">
      <c r="B131" s="381"/>
      <c r="C131" s="340" t="s">
        <v>698</v>
      </c>
      <c r="D131" s="340"/>
      <c r="E131" s="340"/>
      <c r="F131" s="361" t="s">
        <v>699</v>
      </c>
      <c r="G131" s="340"/>
      <c r="H131" s="340" t="s">
        <v>732</v>
      </c>
      <c r="I131" s="340" t="s">
        <v>695</v>
      </c>
      <c r="J131" s="340">
        <v>50</v>
      </c>
      <c r="K131" s="383"/>
    </row>
    <row r="132" spans="2:11" ht="15" customHeight="1" x14ac:dyDescent="0.3">
      <c r="B132" s="381"/>
      <c r="C132" s="340" t="s">
        <v>712</v>
      </c>
      <c r="D132" s="340"/>
      <c r="E132" s="340"/>
      <c r="F132" s="361" t="s">
        <v>699</v>
      </c>
      <c r="G132" s="340"/>
      <c r="H132" s="340" t="s">
        <v>732</v>
      </c>
      <c r="I132" s="340" t="s">
        <v>695</v>
      </c>
      <c r="J132" s="340">
        <v>50</v>
      </c>
      <c r="K132" s="383"/>
    </row>
    <row r="133" spans="2:11" ht="15" customHeight="1" x14ac:dyDescent="0.3">
      <c r="B133" s="381"/>
      <c r="C133" s="340" t="s">
        <v>718</v>
      </c>
      <c r="D133" s="340"/>
      <c r="E133" s="340"/>
      <c r="F133" s="361" t="s">
        <v>699</v>
      </c>
      <c r="G133" s="340"/>
      <c r="H133" s="340" t="s">
        <v>732</v>
      </c>
      <c r="I133" s="340" t="s">
        <v>695</v>
      </c>
      <c r="J133" s="340">
        <v>50</v>
      </c>
      <c r="K133" s="383"/>
    </row>
    <row r="134" spans="2:11" ht="15" customHeight="1" x14ac:dyDescent="0.3">
      <c r="B134" s="381"/>
      <c r="C134" s="340" t="s">
        <v>720</v>
      </c>
      <c r="D134" s="340"/>
      <c r="E134" s="340"/>
      <c r="F134" s="361" t="s">
        <v>699</v>
      </c>
      <c r="G134" s="340"/>
      <c r="H134" s="340" t="s">
        <v>732</v>
      </c>
      <c r="I134" s="340" t="s">
        <v>695</v>
      </c>
      <c r="J134" s="340">
        <v>50</v>
      </c>
      <c r="K134" s="383"/>
    </row>
    <row r="135" spans="2:11" ht="15" customHeight="1" x14ac:dyDescent="0.3">
      <c r="B135" s="381"/>
      <c r="C135" s="340" t="s">
        <v>119</v>
      </c>
      <c r="D135" s="340"/>
      <c r="E135" s="340"/>
      <c r="F135" s="361" t="s">
        <v>699</v>
      </c>
      <c r="G135" s="340"/>
      <c r="H135" s="340" t="s">
        <v>745</v>
      </c>
      <c r="I135" s="340" t="s">
        <v>695</v>
      </c>
      <c r="J135" s="340">
        <v>255</v>
      </c>
      <c r="K135" s="383"/>
    </row>
    <row r="136" spans="2:11" ht="15" customHeight="1" x14ac:dyDescent="0.3">
      <c r="B136" s="381"/>
      <c r="C136" s="340" t="s">
        <v>722</v>
      </c>
      <c r="D136" s="340"/>
      <c r="E136" s="340"/>
      <c r="F136" s="361" t="s">
        <v>693</v>
      </c>
      <c r="G136" s="340"/>
      <c r="H136" s="340" t="s">
        <v>746</v>
      </c>
      <c r="I136" s="340" t="s">
        <v>724</v>
      </c>
      <c r="J136" s="340"/>
      <c r="K136" s="383"/>
    </row>
    <row r="137" spans="2:11" ht="15" customHeight="1" x14ac:dyDescent="0.3">
      <c r="B137" s="381"/>
      <c r="C137" s="340" t="s">
        <v>725</v>
      </c>
      <c r="D137" s="340"/>
      <c r="E137" s="340"/>
      <c r="F137" s="361" t="s">
        <v>693</v>
      </c>
      <c r="G137" s="340"/>
      <c r="H137" s="340" t="s">
        <v>747</v>
      </c>
      <c r="I137" s="340" t="s">
        <v>727</v>
      </c>
      <c r="J137" s="340"/>
      <c r="K137" s="383"/>
    </row>
    <row r="138" spans="2:11" ht="15" customHeight="1" x14ac:dyDescent="0.3">
      <c r="B138" s="381"/>
      <c r="C138" s="340" t="s">
        <v>728</v>
      </c>
      <c r="D138" s="340"/>
      <c r="E138" s="340"/>
      <c r="F138" s="361" t="s">
        <v>693</v>
      </c>
      <c r="G138" s="340"/>
      <c r="H138" s="340" t="s">
        <v>728</v>
      </c>
      <c r="I138" s="340" t="s">
        <v>727</v>
      </c>
      <c r="J138" s="340"/>
      <c r="K138" s="383"/>
    </row>
    <row r="139" spans="2:11" ht="15" customHeight="1" x14ac:dyDescent="0.3">
      <c r="B139" s="381"/>
      <c r="C139" s="340" t="s">
        <v>42</v>
      </c>
      <c r="D139" s="340"/>
      <c r="E139" s="340"/>
      <c r="F139" s="361" t="s">
        <v>693</v>
      </c>
      <c r="G139" s="340"/>
      <c r="H139" s="340" t="s">
        <v>748</v>
      </c>
      <c r="I139" s="340" t="s">
        <v>727</v>
      </c>
      <c r="J139" s="340"/>
      <c r="K139" s="383"/>
    </row>
    <row r="140" spans="2:11" ht="15" customHeight="1" x14ac:dyDescent="0.3">
      <c r="B140" s="381"/>
      <c r="C140" s="340" t="s">
        <v>749</v>
      </c>
      <c r="D140" s="340"/>
      <c r="E140" s="340"/>
      <c r="F140" s="361" t="s">
        <v>693</v>
      </c>
      <c r="G140" s="340"/>
      <c r="H140" s="340" t="s">
        <v>750</v>
      </c>
      <c r="I140" s="340" t="s">
        <v>727</v>
      </c>
      <c r="J140" s="340"/>
      <c r="K140" s="383"/>
    </row>
    <row r="141" spans="2:11" ht="15" customHeight="1" x14ac:dyDescent="0.3">
      <c r="B141" s="384"/>
      <c r="C141" s="385"/>
      <c r="D141" s="385"/>
      <c r="E141" s="385"/>
      <c r="F141" s="385"/>
      <c r="G141" s="385"/>
      <c r="H141" s="385"/>
      <c r="I141" s="385"/>
      <c r="J141" s="385"/>
      <c r="K141" s="386"/>
    </row>
    <row r="142" spans="2:11" ht="18.75" customHeight="1" x14ac:dyDescent="0.3">
      <c r="B142" s="337"/>
      <c r="C142" s="337"/>
      <c r="D142" s="337"/>
      <c r="E142" s="337"/>
      <c r="F142" s="373"/>
      <c r="G142" s="337"/>
      <c r="H142" s="337"/>
      <c r="I142" s="337"/>
      <c r="J142" s="337"/>
      <c r="K142" s="337"/>
    </row>
    <row r="143" spans="2:11" ht="18.75" customHeight="1" x14ac:dyDescent="0.3">
      <c r="B143" s="347"/>
      <c r="C143" s="347"/>
      <c r="D143" s="347"/>
      <c r="E143" s="347"/>
      <c r="F143" s="347"/>
      <c r="G143" s="347"/>
      <c r="H143" s="347"/>
      <c r="I143" s="347"/>
      <c r="J143" s="347"/>
      <c r="K143" s="347"/>
    </row>
    <row r="144" spans="2:11" ht="7.5" customHeight="1" x14ac:dyDescent="0.3">
      <c r="B144" s="348"/>
      <c r="C144" s="349"/>
      <c r="D144" s="349"/>
      <c r="E144" s="349"/>
      <c r="F144" s="349"/>
      <c r="G144" s="349"/>
      <c r="H144" s="349"/>
      <c r="I144" s="349"/>
      <c r="J144" s="349"/>
      <c r="K144" s="350"/>
    </row>
    <row r="145" spans="2:11" ht="45" customHeight="1" x14ac:dyDescent="0.3">
      <c r="B145" s="351"/>
      <c r="C145" s="352" t="s">
        <v>751</v>
      </c>
      <c r="D145" s="352"/>
      <c r="E145" s="352"/>
      <c r="F145" s="352"/>
      <c r="G145" s="352"/>
      <c r="H145" s="352"/>
      <c r="I145" s="352"/>
      <c r="J145" s="352"/>
      <c r="K145" s="353"/>
    </row>
    <row r="146" spans="2:11" ht="17.25" customHeight="1" x14ac:dyDescent="0.3">
      <c r="B146" s="351"/>
      <c r="C146" s="354" t="s">
        <v>687</v>
      </c>
      <c r="D146" s="354"/>
      <c r="E146" s="354"/>
      <c r="F146" s="354" t="s">
        <v>688</v>
      </c>
      <c r="G146" s="355"/>
      <c r="H146" s="354" t="s">
        <v>114</v>
      </c>
      <c r="I146" s="354" t="s">
        <v>61</v>
      </c>
      <c r="J146" s="354" t="s">
        <v>689</v>
      </c>
      <c r="K146" s="353"/>
    </row>
    <row r="147" spans="2:11" ht="17.25" customHeight="1" x14ac:dyDescent="0.3">
      <c r="B147" s="351"/>
      <c r="C147" s="356" t="s">
        <v>690</v>
      </c>
      <c r="D147" s="356"/>
      <c r="E147" s="356"/>
      <c r="F147" s="357" t="s">
        <v>691</v>
      </c>
      <c r="G147" s="358"/>
      <c r="H147" s="356"/>
      <c r="I147" s="356"/>
      <c r="J147" s="356" t="s">
        <v>692</v>
      </c>
      <c r="K147" s="353"/>
    </row>
    <row r="148" spans="2:11" ht="5.25" customHeight="1" x14ac:dyDescent="0.3">
      <c r="B148" s="362"/>
      <c r="C148" s="359"/>
      <c r="D148" s="359"/>
      <c r="E148" s="359"/>
      <c r="F148" s="359"/>
      <c r="G148" s="360"/>
      <c r="H148" s="359"/>
      <c r="I148" s="359"/>
      <c r="J148" s="359"/>
      <c r="K148" s="383"/>
    </row>
    <row r="149" spans="2:11" ht="15" customHeight="1" x14ac:dyDescent="0.3">
      <c r="B149" s="362"/>
      <c r="C149" s="387" t="s">
        <v>696</v>
      </c>
      <c r="D149" s="340"/>
      <c r="E149" s="340"/>
      <c r="F149" s="388" t="s">
        <v>693</v>
      </c>
      <c r="G149" s="340"/>
      <c r="H149" s="387" t="s">
        <v>732</v>
      </c>
      <c r="I149" s="387" t="s">
        <v>695</v>
      </c>
      <c r="J149" s="387">
        <v>120</v>
      </c>
      <c r="K149" s="383"/>
    </row>
    <row r="150" spans="2:11" ht="15" customHeight="1" x14ac:dyDescent="0.3">
      <c r="B150" s="362"/>
      <c r="C150" s="387" t="s">
        <v>741</v>
      </c>
      <c r="D150" s="340"/>
      <c r="E150" s="340"/>
      <c r="F150" s="388" t="s">
        <v>693</v>
      </c>
      <c r="G150" s="340"/>
      <c r="H150" s="387" t="s">
        <v>752</v>
      </c>
      <c r="I150" s="387" t="s">
        <v>695</v>
      </c>
      <c r="J150" s="387" t="s">
        <v>743</v>
      </c>
      <c r="K150" s="383"/>
    </row>
    <row r="151" spans="2:11" ht="15" customHeight="1" x14ac:dyDescent="0.3">
      <c r="B151" s="362"/>
      <c r="C151" s="387" t="s">
        <v>85</v>
      </c>
      <c r="D151" s="340"/>
      <c r="E151" s="340"/>
      <c r="F151" s="388" t="s">
        <v>693</v>
      </c>
      <c r="G151" s="340"/>
      <c r="H151" s="387" t="s">
        <v>753</v>
      </c>
      <c r="I151" s="387" t="s">
        <v>695</v>
      </c>
      <c r="J151" s="387" t="s">
        <v>743</v>
      </c>
      <c r="K151" s="383"/>
    </row>
    <row r="152" spans="2:11" ht="15" customHeight="1" x14ac:dyDescent="0.3">
      <c r="B152" s="362"/>
      <c r="C152" s="387" t="s">
        <v>698</v>
      </c>
      <c r="D152" s="340"/>
      <c r="E152" s="340"/>
      <c r="F152" s="388" t="s">
        <v>699</v>
      </c>
      <c r="G152" s="340"/>
      <c r="H152" s="387" t="s">
        <v>732</v>
      </c>
      <c r="I152" s="387" t="s">
        <v>695</v>
      </c>
      <c r="J152" s="387">
        <v>50</v>
      </c>
      <c r="K152" s="383"/>
    </row>
    <row r="153" spans="2:11" ht="15" customHeight="1" x14ac:dyDescent="0.3">
      <c r="B153" s="362"/>
      <c r="C153" s="387" t="s">
        <v>701</v>
      </c>
      <c r="D153" s="340"/>
      <c r="E153" s="340"/>
      <c r="F153" s="388" t="s">
        <v>693</v>
      </c>
      <c r="G153" s="340"/>
      <c r="H153" s="387" t="s">
        <v>732</v>
      </c>
      <c r="I153" s="387" t="s">
        <v>703</v>
      </c>
      <c r="J153" s="387"/>
      <c r="K153" s="383"/>
    </row>
    <row r="154" spans="2:11" ht="15" customHeight="1" x14ac:dyDescent="0.3">
      <c r="B154" s="362"/>
      <c r="C154" s="387" t="s">
        <v>712</v>
      </c>
      <c r="D154" s="340"/>
      <c r="E154" s="340"/>
      <c r="F154" s="388" t="s">
        <v>699</v>
      </c>
      <c r="G154" s="340"/>
      <c r="H154" s="387" t="s">
        <v>732</v>
      </c>
      <c r="I154" s="387" t="s">
        <v>695</v>
      </c>
      <c r="J154" s="387">
        <v>50</v>
      </c>
      <c r="K154" s="383"/>
    </row>
    <row r="155" spans="2:11" ht="15" customHeight="1" x14ac:dyDescent="0.3">
      <c r="B155" s="362"/>
      <c r="C155" s="387" t="s">
        <v>720</v>
      </c>
      <c r="D155" s="340"/>
      <c r="E155" s="340"/>
      <c r="F155" s="388" t="s">
        <v>699</v>
      </c>
      <c r="G155" s="340"/>
      <c r="H155" s="387" t="s">
        <v>732</v>
      </c>
      <c r="I155" s="387" t="s">
        <v>695</v>
      </c>
      <c r="J155" s="387">
        <v>50</v>
      </c>
      <c r="K155" s="383"/>
    </row>
    <row r="156" spans="2:11" ht="15" customHeight="1" x14ac:dyDescent="0.3">
      <c r="B156" s="362"/>
      <c r="C156" s="387" t="s">
        <v>718</v>
      </c>
      <c r="D156" s="340"/>
      <c r="E156" s="340"/>
      <c r="F156" s="388" t="s">
        <v>699</v>
      </c>
      <c r="G156" s="340"/>
      <c r="H156" s="387" t="s">
        <v>732</v>
      </c>
      <c r="I156" s="387" t="s">
        <v>695</v>
      </c>
      <c r="J156" s="387">
        <v>50</v>
      </c>
      <c r="K156" s="383"/>
    </row>
    <row r="157" spans="2:11" ht="15" customHeight="1" x14ac:dyDescent="0.3">
      <c r="B157" s="362"/>
      <c r="C157" s="387" t="s">
        <v>97</v>
      </c>
      <c r="D157" s="340"/>
      <c r="E157" s="340"/>
      <c r="F157" s="388" t="s">
        <v>693</v>
      </c>
      <c r="G157" s="340"/>
      <c r="H157" s="387" t="s">
        <v>754</v>
      </c>
      <c r="I157" s="387" t="s">
        <v>695</v>
      </c>
      <c r="J157" s="387" t="s">
        <v>755</v>
      </c>
      <c r="K157" s="383"/>
    </row>
    <row r="158" spans="2:11" ht="15" customHeight="1" x14ac:dyDescent="0.3">
      <c r="B158" s="362"/>
      <c r="C158" s="387" t="s">
        <v>756</v>
      </c>
      <c r="D158" s="340"/>
      <c r="E158" s="340"/>
      <c r="F158" s="388" t="s">
        <v>693</v>
      </c>
      <c r="G158" s="340"/>
      <c r="H158" s="387" t="s">
        <v>757</v>
      </c>
      <c r="I158" s="387" t="s">
        <v>727</v>
      </c>
      <c r="J158" s="387"/>
      <c r="K158" s="383"/>
    </row>
    <row r="159" spans="2:11" ht="15" customHeight="1" x14ac:dyDescent="0.3">
      <c r="B159" s="389"/>
      <c r="C159" s="371"/>
      <c r="D159" s="371"/>
      <c r="E159" s="371"/>
      <c r="F159" s="371"/>
      <c r="G159" s="371"/>
      <c r="H159" s="371"/>
      <c r="I159" s="371"/>
      <c r="J159" s="371"/>
      <c r="K159" s="390"/>
    </row>
    <row r="160" spans="2:11" ht="18.75" customHeight="1" x14ac:dyDescent="0.3">
      <c r="B160" s="337"/>
      <c r="C160" s="340"/>
      <c r="D160" s="340"/>
      <c r="E160" s="340"/>
      <c r="F160" s="361"/>
      <c r="G160" s="340"/>
      <c r="H160" s="340"/>
      <c r="I160" s="340"/>
      <c r="J160" s="340"/>
      <c r="K160" s="337"/>
    </row>
    <row r="161" spans="2:11" ht="18.75" customHeight="1" x14ac:dyDescent="0.3"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</row>
    <row r="162" spans="2:11" ht="7.5" customHeight="1" x14ac:dyDescent="0.3">
      <c r="B162" s="324"/>
      <c r="C162" s="325"/>
      <c r="D162" s="325"/>
      <c r="E162" s="325"/>
      <c r="F162" s="325"/>
      <c r="G162" s="325"/>
      <c r="H162" s="325"/>
      <c r="I162" s="325"/>
      <c r="J162" s="325"/>
      <c r="K162" s="326"/>
    </row>
    <row r="163" spans="2:11" ht="45" customHeight="1" x14ac:dyDescent="0.3">
      <c r="B163" s="327"/>
      <c r="C163" s="328" t="s">
        <v>758</v>
      </c>
      <c r="D163" s="328"/>
      <c r="E163" s="328"/>
      <c r="F163" s="328"/>
      <c r="G163" s="328"/>
      <c r="H163" s="328"/>
      <c r="I163" s="328"/>
      <c r="J163" s="328"/>
      <c r="K163" s="329"/>
    </row>
    <row r="164" spans="2:11" ht="17.25" customHeight="1" x14ac:dyDescent="0.3">
      <c r="B164" s="327"/>
      <c r="C164" s="354" t="s">
        <v>687</v>
      </c>
      <c r="D164" s="354"/>
      <c r="E164" s="354"/>
      <c r="F164" s="354" t="s">
        <v>688</v>
      </c>
      <c r="G164" s="391"/>
      <c r="H164" s="392" t="s">
        <v>114</v>
      </c>
      <c r="I164" s="392" t="s">
        <v>61</v>
      </c>
      <c r="J164" s="354" t="s">
        <v>689</v>
      </c>
      <c r="K164" s="329"/>
    </row>
    <row r="165" spans="2:11" ht="17.25" customHeight="1" x14ac:dyDescent="0.3">
      <c r="B165" s="331"/>
      <c r="C165" s="356" t="s">
        <v>690</v>
      </c>
      <c r="D165" s="356"/>
      <c r="E165" s="356"/>
      <c r="F165" s="357" t="s">
        <v>691</v>
      </c>
      <c r="G165" s="393"/>
      <c r="H165" s="394"/>
      <c r="I165" s="394"/>
      <c r="J165" s="356" t="s">
        <v>692</v>
      </c>
      <c r="K165" s="333"/>
    </row>
    <row r="166" spans="2:11" ht="5.25" customHeight="1" x14ac:dyDescent="0.3">
      <c r="B166" s="362"/>
      <c r="C166" s="359"/>
      <c r="D166" s="359"/>
      <c r="E166" s="359"/>
      <c r="F166" s="359"/>
      <c r="G166" s="360"/>
      <c r="H166" s="359"/>
      <c r="I166" s="359"/>
      <c r="J166" s="359"/>
      <c r="K166" s="383"/>
    </row>
    <row r="167" spans="2:11" ht="15" customHeight="1" x14ac:dyDescent="0.3">
      <c r="B167" s="362"/>
      <c r="C167" s="340" t="s">
        <v>696</v>
      </c>
      <c r="D167" s="340"/>
      <c r="E167" s="340"/>
      <c r="F167" s="361" t="s">
        <v>693</v>
      </c>
      <c r="G167" s="340"/>
      <c r="H167" s="340" t="s">
        <v>732</v>
      </c>
      <c r="I167" s="340" t="s">
        <v>695</v>
      </c>
      <c r="J167" s="340">
        <v>120</v>
      </c>
      <c r="K167" s="383"/>
    </row>
    <row r="168" spans="2:11" ht="15" customHeight="1" x14ac:dyDescent="0.3">
      <c r="B168" s="362"/>
      <c r="C168" s="340" t="s">
        <v>741</v>
      </c>
      <c r="D168" s="340"/>
      <c r="E168" s="340"/>
      <c r="F168" s="361" t="s">
        <v>693</v>
      </c>
      <c r="G168" s="340"/>
      <c r="H168" s="340" t="s">
        <v>742</v>
      </c>
      <c r="I168" s="340" t="s">
        <v>695</v>
      </c>
      <c r="J168" s="340" t="s">
        <v>743</v>
      </c>
      <c r="K168" s="383"/>
    </row>
    <row r="169" spans="2:11" ht="15" customHeight="1" x14ac:dyDescent="0.3">
      <c r="B169" s="362"/>
      <c r="C169" s="340" t="s">
        <v>85</v>
      </c>
      <c r="D169" s="340"/>
      <c r="E169" s="340"/>
      <c r="F169" s="361" t="s">
        <v>693</v>
      </c>
      <c r="G169" s="340"/>
      <c r="H169" s="340" t="s">
        <v>759</v>
      </c>
      <c r="I169" s="340" t="s">
        <v>695</v>
      </c>
      <c r="J169" s="340" t="s">
        <v>743</v>
      </c>
      <c r="K169" s="383"/>
    </row>
    <row r="170" spans="2:11" ht="15" customHeight="1" x14ac:dyDescent="0.3">
      <c r="B170" s="362"/>
      <c r="C170" s="340" t="s">
        <v>698</v>
      </c>
      <c r="D170" s="340"/>
      <c r="E170" s="340"/>
      <c r="F170" s="361" t="s">
        <v>699</v>
      </c>
      <c r="G170" s="340"/>
      <c r="H170" s="340" t="s">
        <v>759</v>
      </c>
      <c r="I170" s="340" t="s">
        <v>695</v>
      </c>
      <c r="J170" s="340">
        <v>50</v>
      </c>
      <c r="K170" s="383"/>
    </row>
    <row r="171" spans="2:11" ht="15" customHeight="1" x14ac:dyDescent="0.3">
      <c r="B171" s="362"/>
      <c r="C171" s="340" t="s">
        <v>701</v>
      </c>
      <c r="D171" s="340"/>
      <c r="E171" s="340"/>
      <c r="F171" s="361" t="s">
        <v>693</v>
      </c>
      <c r="G171" s="340"/>
      <c r="H171" s="340" t="s">
        <v>759</v>
      </c>
      <c r="I171" s="340" t="s">
        <v>703</v>
      </c>
      <c r="J171" s="340"/>
      <c r="K171" s="383"/>
    </row>
    <row r="172" spans="2:11" ht="15" customHeight="1" x14ac:dyDescent="0.3">
      <c r="B172" s="362"/>
      <c r="C172" s="340" t="s">
        <v>712</v>
      </c>
      <c r="D172" s="340"/>
      <c r="E172" s="340"/>
      <c r="F172" s="361" t="s">
        <v>699</v>
      </c>
      <c r="G172" s="340"/>
      <c r="H172" s="340" t="s">
        <v>759</v>
      </c>
      <c r="I172" s="340" t="s">
        <v>695</v>
      </c>
      <c r="J172" s="340">
        <v>50</v>
      </c>
      <c r="K172" s="383"/>
    </row>
    <row r="173" spans="2:11" ht="15" customHeight="1" x14ac:dyDescent="0.3">
      <c r="B173" s="362"/>
      <c r="C173" s="340" t="s">
        <v>720</v>
      </c>
      <c r="D173" s="340"/>
      <c r="E173" s="340"/>
      <c r="F173" s="361" t="s">
        <v>699</v>
      </c>
      <c r="G173" s="340"/>
      <c r="H173" s="340" t="s">
        <v>759</v>
      </c>
      <c r="I173" s="340" t="s">
        <v>695</v>
      </c>
      <c r="J173" s="340">
        <v>50</v>
      </c>
      <c r="K173" s="383"/>
    </row>
    <row r="174" spans="2:11" ht="15" customHeight="1" x14ac:dyDescent="0.3">
      <c r="B174" s="362"/>
      <c r="C174" s="340" t="s">
        <v>718</v>
      </c>
      <c r="D174" s="340"/>
      <c r="E174" s="340"/>
      <c r="F174" s="361" t="s">
        <v>699</v>
      </c>
      <c r="G174" s="340"/>
      <c r="H174" s="340" t="s">
        <v>759</v>
      </c>
      <c r="I174" s="340" t="s">
        <v>695</v>
      </c>
      <c r="J174" s="340">
        <v>50</v>
      </c>
      <c r="K174" s="383"/>
    </row>
    <row r="175" spans="2:11" ht="15" customHeight="1" x14ac:dyDescent="0.3">
      <c r="B175" s="362"/>
      <c r="C175" s="340" t="s">
        <v>113</v>
      </c>
      <c r="D175" s="340"/>
      <c r="E175" s="340"/>
      <c r="F175" s="361" t="s">
        <v>693</v>
      </c>
      <c r="G175" s="340"/>
      <c r="H175" s="340" t="s">
        <v>760</v>
      </c>
      <c r="I175" s="340" t="s">
        <v>761</v>
      </c>
      <c r="J175" s="340"/>
      <c r="K175" s="383"/>
    </row>
    <row r="176" spans="2:11" ht="15" customHeight="1" x14ac:dyDescent="0.3">
      <c r="B176" s="362"/>
      <c r="C176" s="340" t="s">
        <v>61</v>
      </c>
      <c r="D176" s="340"/>
      <c r="E176" s="340"/>
      <c r="F176" s="361" t="s">
        <v>693</v>
      </c>
      <c r="G176" s="340"/>
      <c r="H176" s="340" t="s">
        <v>762</v>
      </c>
      <c r="I176" s="340" t="s">
        <v>763</v>
      </c>
      <c r="J176" s="340">
        <v>1</v>
      </c>
      <c r="K176" s="383"/>
    </row>
    <row r="177" spans="2:11" ht="15" customHeight="1" x14ac:dyDescent="0.3">
      <c r="B177" s="362"/>
      <c r="C177" s="340" t="s">
        <v>57</v>
      </c>
      <c r="D177" s="340"/>
      <c r="E177" s="340"/>
      <c r="F177" s="361" t="s">
        <v>693</v>
      </c>
      <c r="G177" s="340"/>
      <c r="H177" s="340" t="s">
        <v>764</v>
      </c>
      <c r="I177" s="340" t="s">
        <v>695</v>
      </c>
      <c r="J177" s="340">
        <v>20</v>
      </c>
      <c r="K177" s="383"/>
    </row>
    <row r="178" spans="2:11" ht="15" customHeight="1" x14ac:dyDescent="0.3">
      <c r="B178" s="362"/>
      <c r="C178" s="340" t="s">
        <v>114</v>
      </c>
      <c r="D178" s="340"/>
      <c r="E178" s="340"/>
      <c r="F178" s="361" t="s">
        <v>693</v>
      </c>
      <c r="G178" s="340"/>
      <c r="H178" s="340" t="s">
        <v>765</v>
      </c>
      <c r="I178" s="340" t="s">
        <v>695</v>
      </c>
      <c r="J178" s="340">
        <v>255</v>
      </c>
      <c r="K178" s="383"/>
    </row>
    <row r="179" spans="2:11" ht="15" customHeight="1" x14ac:dyDescent="0.3">
      <c r="B179" s="362"/>
      <c r="C179" s="340" t="s">
        <v>115</v>
      </c>
      <c r="D179" s="340"/>
      <c r="E179" s="340"/>
      <c r="F179" s="361" t="s">
        <v>693</v>
      </c>
      <c r="G179" s="340"/>
      <c r="H179" s="340" t="s">
        <v>658</v>
      </c>
      <c r="I179" s="340" t="s">
        <v>695</v>
      </c>
      <c r="J179" s="340">
        <v>10</v>
      </c>
      <c r="K179" s="383"/>
    </row>
    <row r="180" spans="2:11" ht="15" customHeight="1" x14ac:dyDescent="0.3">
      <c r="B180" s="362"/>
      <c r="C180" s="340" t="s">
        <v>116</v>
      </c>
      <c r="D180" s="340"/>
      <c r="E180" s="340"/>
      <c r="F180" s="361" t="s">
        <v>693</v>
      </c>
      <c r="G180" s="340"/>
      <c r="H180" s="340" t="s">
        <v>766</v>
      </c>
      <c r="I180" s="340" t="s">
        <v>727</v>
      </c>
      <c r="J180" s="340"/>
      <c r="K180" s="383"/>
    </row>
    <row r="181" spans="2:11" ht="15" customHeight="1" x14ac:dyDescent="0.3">
      <c r="B181" s="362"/>
      <c r="C181" s="340" t="s">
        <v>767</v>
      </c>
      <c r="D181" s="340"/>
      <c r="E181" s="340"/>
      <c r="F181" s="361" t="s">
        <v>693</v>
      </c>
      <c r="G181" s="340"/>
      <c r="H181" s="340" t="s">
        <v>768</v>
      </c>
      <c r="I181" s="340" t="s">
        <v>727</v>
      </c>
      <c r="J181" s="340"/>
      <c r="K181" s="383"/>
    </row>
    <row r="182" spans="2:11" ht="15" customHeight="1" x14ac:dyDescent="0.3">
      <c r="B182" s="362"/>
      <c r="C182" s="340" t="s">
        <v>756</v>
      </c>
      <c r="D182" s="340"/>
      <c r="E182" s="340"/>
      <c r="F182" s="361" t="s">
        <v>693</v>
      </c>
      <c r="G182" s="340"/>
      <c r="H182" s="340" t="s">
        <v>769</v>
      </c>
      <c r="I182" s="340" t="s">
        <v>727</v>
      </c>
      <c r="J182" s="340"/>
      <c r="K182" s="383"/>
    </row>
    <row r="183" spans="2:11" ht="15" customHeight="1" x14ac:dyDescent="0.3">
      <c r="B183" s="362"/>
      <c r="C183" s="340" t="s">
        <v>118</v>
      </c>
      <c r="D183" s="340"/>
      <c r="E183" s="340"/>
      <c r="F183" s="361" t="s">
        <v>699</v>
      </c>
      <c r="G183" s="340"/>
      <c r="H183" s="340" t="s">
        <v>770</v>
      </c>
      <c r="I183" s="340" t="s">
        <v>695</v>
      </c>
      <c r="J183" s="340">
        <v>50</v>
      </c>
      <c r="K183" s="383"/>
    </row>
    <row r="184" spans="2:11" ht="15" customHeight="1" x14ac:dyDescent="0.3">
      <c r="B184" s="362"/>
      <c r="C184" s="340" t="s">
        <v>771</v>
      </c>
      <c r="D184" s="340"/>
      <c r="E184" s="340"/>
      <c r="F184" s="361" t="s">
        <v>699</v>
      </c>
      <c r="G184" s="340"/>
      <c r="H184" s="340" t="s">
        <v>772</v>
      </c>
      <c r="I184" s="340" t="s">
        <v>773</v>
      </c>
      <c r="J184" s="340"/>
      <c r="K184" s="383"/>
    </row>
    <row r="185" spans="2:11" ht="15" customHeight="1" x14ac:dyDescent="0.3">
      <c r="B185" s="362"/>
      <c r="C185" s="340" t="s">
        <v>774</v>
      </c>
      <c r="D185" s="340"/>
      <c r="E185" s="340"/>
      <c r="F185" s="361" t="s">
        <v>699</v>
      </c>
      <c r="G185" s="340"/>
      <c r="H185" s="340" t="s">
        <v>775</v>
      </c>
      <c r="I185" s="340" t="s">
        <v>773</v>
      </c>
      <c r="J185" s="340"/>
      <c r="K185" s="383"/>
    </row>
    <row r="186" spans="2:11" ht="15" customHeight="1" x14ac:dyDescent="0.3">
      <c r="B186" s="362"/>
      <c r="C186" s="340" t="s">
        <v>776</v>
      </c>
      <c r="D186" s="340"/>
      <c r="E186" s="340"/>
      <c r="F186" s="361" t="s">
        <v>699</v>
      </c>
      <c r="G186" s="340"/>
      <c r="H186" s="340" t="s">
        <v>777</v>
      </c>
      <c r="I186" s="340" t="s">
        <v>773</v>
      </c>
      <c r="J186" s="340"/>
      <c r="K186" s="383"/>
    </row>
    <row r="187" spans="2:11" ht="15" customHeight="1" x14ac:dyDescent="0.3">
      <c r="B187" s="362"/>
      <c r="C187" s="395" t="s">
        <v>778</v>
      </c>
      <c r="D187" s="340"/>
      <c r="E187" s="340"/>
      <c r="F187" s="361" t="s">
        <v>699</v>
      </c>
      <c r="G187" s="340"/>
      <c r="H187" s="340" t="s">
        <v>779</v>
      </c>
      <c r="I187" s="340" t="s">
        <v>780</v>
      </c>
      <c r="J187" s="396" t="s">
        <v>781</v>
      </c>
      <c r="K187" s="383"/>
    </row>
    <row r="188" spans="2:11" ht="15" customHeight="1" x14ac:dyDescent="0.3">
      <c r="B188" s="362"/>
      <c r="C188" s="346" t="s">
        <v>46</v>
      </c>
      <c r="D188" s="340"/>
      <c r="E188" s="340"/>
      <c r="F188" s="361" t="s">
        <v>693</v>
      </c>
      <c r="G188" s="340"/>
      <c r="H188" s="337" t="s">
        <v>782</v>
      </c>
      <c r="I188" s="340" t="s">
        <v>783</v>
      </c>
      <c r="J188" s="340"/>
      <c r="K188" s="383"/>
    </row>
    <row r="189" spans="2:11" ht="15" customHeight="1" x14ac:dyDescent="0.3">
      <c r="B189" s="362"/>
      <c r="C189" s="346" t="s">
        <v>784</v>
      </c>
      <c r="D189" s="340"/>
      <c r="E189" s="340"/>
      <c r="F189" s="361" t="s">
        <v>693</v>
      </c>
      <c r="G189" s="340"/>
      <c r="H189" s="340" t="s">
        <v>785</v>
      </c>
      <c r="I189" s="340" t="s">
        <v>727</v>
      </c>
      <c r="J189" s="340"/>
      <c r="K189" s="383"/>
    </row>
    <row r="190" spans="2:11" ht="15" customHeight="1" x14ac:dyDescent="0.3">
      <c r="B190" s="362"/>
      <c r="C190" s="346" t="s">
        <v>786</v>
      </c>
      <c r="D190" s="340"/>
      <c r="E190" s="340"/>
      <c r="F190" s="361" t="s">
        <v>693</v>
      </c>
      <c r="G190" s="340"/>
      <c r="H190" s="340" t="s">
        <v>787</v>
      </c>
      <c r="I190" s="340" t="s">
        <v>727</v>
      </c>
      <c r="J190" s="340"/>
      <c r="K190" s="383"/>
    </row>
    <row r="191" spans="2:11" ht="15" customHeight="1" x14ac:dyDescent="0.3">
      <c r="B191" s="362"/>
      <c r="C191" s="346" t="s">
        <v>788</v>
      </c>
      <c r="D191" s="340"/>
      <c r="E191" s="340"/>
      <c r="F191" s="361" t="s">
        <v>699</v>
      </c>
      <c r="G191" s="340"/>
      <c r="H191" s="340" t="s">
        <v>789</v>
      </c>
      <c r="I191" s="340" t="s">
        <v>727</v>
      </c>
      <c r="J191" s="340"/>
      <c r="K191" s="383"/>
    </row>
    <row r="192" spans="2:11" ht="15" customHeight="1" x14ac:dyDescent="0.3">
      <c r="B192" s="389"/>
      <c r="C192" s="397"/>
      <c r="D192" s="371"/>
      <c r="E192" s="371"/>
      <c r="F192" s="371"/>
      <c r="G192" s="371"/>
      <c r="H192" s="371"/>
      <c r="I192" s="371"/>
      <c r="J192" s="371"/>
      <c r="K192" s="390"/>
    </row>
    <row r="193" spans="2:11" ht="18.75" customHeight="1" x14ac:dyDescent="0.3">
      <c r="B193" s="337"/>
      <c r="C193" s="340"/>
      <c r="D193" s="340"/>
      <c r="E193" s="340"/>
      <c r="F193" s="361"/>
      <c r="G193" s="340"/>
      <c r="H193" s="340"/>
      <c r="I193" s="340"/>
      <c r="J193" s="340"/>
      <c r="K193" s="337"/>
    </row>
    <row r="194" spans="2:11" ht="18.75" customHeight="1" x14ac:dyDescent="0.3">
      <c r="B194" s="337"/>
      <c r="C194" s="340"/>
      <c r="D194" s="340"/>
      <c r="E194" s="340"/>
      <c r="F194" s="361"/>
      <c r="G194" s="340"/>
      <c r="H194" s="340"/>
      <c r="I194" s="340"/>
      <c r="J194" s="340"/>
      <c r="K194" s="337"/>
    </row>
    <row r="195" spans="2:11" ht="18.75" customHeight="1" x14ac:dyDescent="0.3">
      <c r="B195" s="347"/>
      <c r="C195" s="347"/>
      <c r="D195" s="347"/>
      <c r="E195" s="347"/>
      <c r="F195" s="347"/>
      <c r="G195" s="347"/>
      <c r="H195" s="347"/>
      <c r="I195" s="347"/>
      <c r="J195" s="347"/>
      <c r="K195" s="347"/>
    </row>
    <row r="196" spans="2:11" x14ac:dyDescent="0.3">
      <c r="B196" s="324"/>
      <c r="C196" s="325"/>
      <c r="D196" s="325"/>
      <c r="E196" s="325"/>
      <c r="F196" s="325"/>
      <c r="G196" s="325"/>
      <c r="H196" s="325"/>
      <c r="I196" s="325"/>
      <c r="J196" s="325"/>
      <c r="K196" s="326"/>
    </row>
    <row r="197" spans="2:11" ht="21" x14ac:dyDescent="0.3">
      <c r="B197" s="327"/>
      <c r="C197" s="328" t="s">
        <v>790</v>
      </c>
      <c r="D197" s="328"/>
      <c r="E197" s="328"/>
      <c r="F197" s="328"/>
      <c r="G197" s="328"/>
      <c r="H197" s="328"/>
      <c r="I197" s="328"/>
      <c r="J197" s="328"/>
      <c r="K197" s="329"/>
    </row>
    <row r="198" spans="2:11" ht="25.5" customHeight="1" x14ac:dyDescent="0.3">
      <c r="B198" s="327"/>
      <c r="C198" s="398" t="s">
        <v>791</v>
      </c>
      <c r="D198" s="398"/>
      <c r="E198" s="398"/>
      <c r="F198" s="398" t="s">
        <v>792</v>
      </c>
      <c r="G198" s="399"/>
      <c r="H198" s="400" t="s">
        <v>793</v>
      </c>
      <c r="I198" s="400"/>
      <c r="J198" s="400"/>
      <c r="K198" s="329"/>
    </row>
    <row r="199" spans="2:11" ht="5.25" customHeight="1" x14ac:dyDescent="0.3">
      <c r="B199" s="362"/>
      <c r="C199" s="359"/>
      <c r="D199" s="359"/>
      <c r="E199" s="359"/>
      <c r="F199" s="359"/>
      <c r="G199" s="340"/>
      <c r="H199" s="359"/>
      <c r="I199" s="359"/>
      <c r="J199" s="359"/>
      <c r="K199" s="383"/>
    </row>
    <row r="200" spans="2:11" ht="15" customHeight="1" x14ac:dyDescent="0.3">
      <c r="B200" s="362"/>
      <c r="C200" s="340" t="s">
        <v>783</v>
      </c>
      <c r="D200" s="340"/>
      <c r="E200" s="340"/>
      <c r="F200" s="361" t="s">
        <v>47</v>
      </c>
      <c r="G200" s="340"/>
      <c r="H200" s="401" t="s">
        <v>794</v>
      </c>
      <c r="I200" s="401"/>
      <c r="J200" s="401"/>
      <c r="K200" s="383"/>
    </row>
    <row r="201" spans="2:11" ht="15" customHeight="1" x14ac:dyDescent="0.3">
      <c r="B201" s="362"/>
      <c r="C201" s="368"/>
      <c r="D201" s="340"/>
      <c r="E201" s="340"/>
      <c r="F201" s="361" t="s">
        <v>48</v>
      </c>
      <c r="G201" s="340"/>
      <c r="H201" s="401" t="s">
        <v>795</v>
      </c>
      <c r="I201" s="401"/>
      <c r="J201" s="401"/>
      <c r="K201" s="383"/>
    </row>
    <row r="202" spans="2:11" ht="15" customHeight="1" x14ac:dyDescent="0.3">
      <c r="B202" s="362"/>
      <c r="C202" s="368"/>
      <c r="D202" s="340"/>
      <c r="E202" s="340"/>
      <c r="F202" s="361" t="s">
        <v>51</v>
      </c>
      <c r="G202" s="340"/>
      <c r="H202" s="401" t="s">
        <v>796</v>
      </c>
      <c r="I202" s="401"/>
      <c r="J202" s="401"/>
      <c r="K202" s="383"/>
    </row>
    <row r="203" spans="2:11" ht="15" customHeight="1" x14ac:dyDescent="0.3">
      <c r="B203" s="362"/>
      <c r="C203" s="340"/>
      <c r="D203" s="340"/>
      <c r="E203" s="340"/>
      <c r="F203" s="361" t="s">
        <v>49</v>
      </c>
      <c r="G203" s="340"/>
      <c r="H203" s="401" t="s">
        <v>797</v>
      </c>
      <c r="I203" s="401"/>
      <c r="J203" s="401"/>
      <c r="K203" s="383"/>
    </row>
    <row r="204" spans="2:11" ht="15" customHeight="1" x14ac:dyDescent="0.3">
      <c r="B204" s="362"/>
      <c r="C204" s="340"/>
      <c r="D204" s="340"/>
      <c r="E204" s="340"/>
      <c r="F204" s="361" t="s">
        <v>50</v>
      </c>
      <c r="G204" s="340"/>
      <c r="H204" s="401" t="s">
        <v>798</v>
      </c>
      <c r="I204" s="401"/>
      <c r="J204" s="401"/>
      <c r="K204" s="383"/>
    </row>
    <row r="205" spans="2:11" ht="15" customHeight="1" x14ac:dyDescent="0.3">
      <c r="B205" s="362"/>
      <c r="C205" s="340"/>
      <c r="D205" s="340"/>
      <c r="E205" s="340"/>
      <c r="F205" s="361"/>
      <c r="G205" s="340"/>
      <c r="H205" s="340"/>
      <c r="I205" s="340"/>
      <c r="J205" s="340"/>
      <c r="K205" s="383"/>
    </row>
    <row r="206" spans="2:11" ht="15" customHeight="1" x14ac:dyDescent="0.3">
      <c r="B206" s="362"/>
      <c r="C206" s="340" t="s">
        <v>739</v>
      </c>
      <c r="D206" s="340"/>
      <c r="E206" s="340"/>
      <c r="F206" s="361" t="s">
        <v>80</v>
      </c>
      <c r="G206" s="340"/>
      <c r="H206" s="401" t="s">
        <v>799</v>
      </c>
      <c r="I206" s="401"/>
      <c r="J206" s="401"/>
      <c r="K206" s="383"/>
    </row>
    <row r="207" spans="2:11" ht="15" customHeight="1" x14ac:dyDescent="0.3">
      <c r="B207" s="362"/>
      <c r="C207" s="368"/>
      <c r="D207" s="340"/>
      <c r="E207" s="340"/>
      <c r="F207" s="361" t="s">
        <v>637</v>
      </c>
      <c r="G207" s="340"/>
      <c r="H207" s="401" t="s">
        <v>638</v>
      </c>
      <c r="I207" s="401"/>
      <c r="J207" s="401"/>
      <c r="K207" s="383"/>
    </row>
    <row r="208" spans="2:11" ht="15" customHeight="1" x14ac:dyDescent="0.3">
      <c r="B208" s="362"/>
      <c r="C208" s="340"/>
      <c r="D208" s="340"/>
      <c r="E208" s="340"/>
      <c r="F208" s="361" t="s">
        <v>635</v>
      </c>
      <c r="G208" s="340"/>
      <c r="H208" s="401" t="s">
        <v>800</v>
      </c>
      <c r="I208" s="401"/>
      <c r="J208" s="401"/>
      <c r="K208" s="383"/>
    </row>
    <row r="209" spans="2:11" ht="15" customHeight="1" x14ac:dyDescent="0.3">
      <c r="B209" s="402"/>
      <c r="C209" s="368"/>
      <c r="D209" s="368"/>
      <c r="E209" s="368"/>
      <c r="F209" s="361" t="s">
        <v>639</v>
      </c>
      <c r="G209" s="346"/>
      <c r="H209" s="403" t="s">
        <v>640</v>
      </c>
      <c r="I209" s="403"/>
      <c r="J209" s="403"/>
      <c r="K209" s="404"/>
    </row>
    <row r="210" spans="2:11" ht="15" customHeight="1" x14ac:dyDescent="0.3">
      <c r="B210" s="402"/>
      <c r="C210" s="368"/>
      <c r="D210" s="368"/>
      <c r="E210" s="368"/>
      <c r="F210" s="361" t="s">
        <v>641</v>
      </c>
      <c r="G210" s="346"/>
      <c r="H210" s="403" t="s">
        <v>801</v>
      </c>
      <c r="I210" s="403"/>
      <c r="J210" s="403"/>
      <c r="K210" s="404"/>
    </row>
    <row r="211" spans="2:11" ht="15" customHeight="1" x14ac:dyDescent="0.3">
      <c r="B211" s="402"/>
      <c r="C211" s="368"/>
      <c r="D211" s="368"/>
      <c r="E211" s="368"/>
      <c r="F211" s="405"/>
      <c r="G211" s="346"/>
      <c r="H211" s="406"/>
      <c r="I211" s="406"/>
      <c r="J211" s="406"/>
      <c r="K211" s="404"/>
    </row>
    <row r="212" spans="2:11" ht="15" customHeight="1" x14ac:dyDescent="0.3">
      <c r="B212" s="402"/>
      <c r="C212" s="340" t="s">
        <v>763</v>
      </c>
      <c r="D212" s="368"/>
      <c r="E212" s="368"/>
      <c r="F212" s="361">
        <v>1</v>
      </c>
      <c r="G212" s="346"/>
      <c r="H212" s="403" t="s">
        <v>802</v>
      </c>
      <c r="I212" s="403"/>
      <c r="J212" s="403"/>
      <c r="K212" s="404"/>
    </row>
    <row r="213" spans="2:11" ht="15" customHeight="1" x14ac:dyDescent="0.3">
      <c r="B213" s="402"/>
      <c r="C213" s="368"/>
      <c r="D213" s="368"/>
      <c r="E213" s="368"/>
      <c r="F213" s="361">
        <v>2</v>
      </c>
      <c r="G213" s="346"/>
      <c r="H213" s="403" t="s">
        <v>803</v>
      </c>
      <c r="I213" s="403"/>
      <c r="J213" s="403"/>
      <c r="K213" s="404"/>
    </row>
    <row r="214" spans="2:11" ht="15" customHeight="1" x14ac:dyDescent="0.3">
      <c r="B214" s="402"/>
      <c r="C214" s="368"/>
      <c r="D214" s="368"/>
      <c r="E214" s="368"/>
      <c r="F214" s="361">
        <v>3</v>
      </c>
      <c r="G214" s="346"/>
      <c r="H214" s="403" t="s">
        <v>804</v>
      </c>
      <c r="I214" s="403"/>
      <c r="J214" s="403"/>
      <c r="K214" s="404"/>
    </row>
    <row r="215" spans="2:11" ht="15" customHeight="1" x14ac:dyDescent="0.3">
      <c r="B215" s="402"/>
      <c r="C215" s="368"/>
      <c r="D215" s="368"/>
      <c r="E215" s="368"/>
      <c r="F215" s="361">
        <v>4</v>
      </c>
      <c r="G215" s="346"/>
      <c r="H215" s="403" t="s">
        <v>805</v>
      </c>
      <c r="I215" s="403"/>
      <c r="J215" s="403"/>
      <c r="K215" s="404"/>
    </row>
    <row r="216" spans="2:11" ht="12.75" customHeight="1" x14ac:dyDescent="0.3">
      <c r="B216" s="407"/>
      <c r="C216" s="408"/>
      <c r="D216" s="408"/>
      <c r="E216" s="408"/>
      <c r="F216" s="408"/>
      <c r="G216" s="408"/>
      <c r="H216" s="408"/>
      <c r="I216" s="408"/>
      <c r="J216" s="408"/>
      <c r="K216" s="409"/>
    </row>
  </sheetData>
  <mergeCells count="77">
    <mergeCell ref="H210:J210"/>
    <mergeCell ref="H212:J212"/>
    <mergeCell ref="H213:J213"/>
    <mergeCell ref="H214:J214"/>
    <mergeCell ref="H215:J215"/>
    <mergeCell ref="H203:J203"/>
    <mergeCell ref="H204:J204"/>
    <mergeCell ref="H206:J206"/>
    <mergeCell ref="H207:J207"/>
    <mergeCell ref="H208:J208"/>
    <mergeCell ref="H209:J209"/>
    <mergeCell ref="C163:J163"/>
    <mergeCell ref="C197:J197"/>
    <mergeCell ref="H198:J198"/>
    <mergeCell ref="H200:J200"/>
    <mergeCell ref="H201:J201"/>
    <mergeCell ref="H202:J202"/>
    <mergeCell ref="D67:J67"/>
    <mergeCell ref="D68:J68"/>
    <mergeCell ref="C73:J73"/>
    <mergeCell ref="C100:J100"/>
    <mergeCell ref="C120:J120"/>
    <mergeCell ref="C145:J145"/>
    <mergeCell ref="D60:J60"/>
    <mergeCell ref="D61:J61"/>
    <mergeCell ref="D63:J63"/>
    <mergeCell ref="D64:J64"/>
    <mergeCell ref="D65:J65"/>
    <mergeCell ref="D66:J66"/>
    <mergeCell ref="C53:J53"/>
    <mergeCell ref="C55:J55"/>
    <mergeCell ref="D56:J56"/>
    <mergeCell ref="D57:J57"/>
    <mergeCell ref="D58:J58"/>
    <mergeCell ref="D59:J59"/>
    <mergeCell ref="E46:J46"/>
    <mergeCell ref="E47:J47"/>
    <mergeCell ref="E48:J48"/>
    <mergeCell ref="D49:J49"/>
    <mergeCell ref="C50:J50"/>
    <mergeCell ref="C52:J52"/>
    <mergeCell ref="G39:J39"/>
    <mergeCell ref="G40:J40"/>
    <mergeCell ref="G41:J41"/>
    <mergeCell ref="G42:J42"/>
    <mergeCell ref="G43:J43"/>
    <mergeCell ref="D45:J45"/>
    <mergeCell ref="D33:J33"/>
    <mergeCell ref="G34:J34"/>
    <mergeCell ref="G35:J35"/>
    <mergeCell ref="G36:J36"/>
    <mergeCell ref="G37:J37"/>
    <mergeCell ref="G38:J38"/>
    <mergeCell ref="D25:J25"/>
    <mergeCell ref="D26:J26"/>
    <mergeCell ref="D28:J28"/>
    <mergeCell ref="D29:J29"/>
    <mergeCell ref="D31:J31"/>
    <mergeCell ref="D32:J32"/>
    <mergeCell ref="F18:J18"/>
    <mergeCell ref="F19:J19"/>
    <mergeCell ref="F20:J20"/>
    <mergeCell ref="F21:J21"/>
    <mergeCell ref="C23:J23"/>
    <mergeCell ref="C24:J24"/>
    <mergeCell ref="D11:J11"/>
    <mergeCell ref="D13:J13"/>
    <mergeCell ref="D14:J14"/>
    <mergeCell ref="D15:J15"/>
    <mergeCell ref="F16:J16"/>
    <mergeCell ref="F17:J17"/>
    <mergeCell ref="C3:J3"/>
    <mergeCell ref="C4:J4"/>
    <mergeCell ref="C6:J6"/>
    <mergeCell ref="C7:J7"/>
    <mergeCell ref="C9:J9"/>
    <mergeCell ref="D10:J10"/>
  </mergeCells>
  <pageMargins left="0.59055118110236227" right="0.59055118110236227" top="0.59055118110236227" bottom="0.59055118110236227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Silnoproudá elektrot...</vt:lpstr>
      <vt:lpstr>02 - Slaboproudá elektrot...</vt:lpstr>
      <vt:lpstr>Pokyny pro vyplnění</vt:lpstr>
      <vt:lpstr>'01 - Silnoproudá elektrot...'!Názvy_tisku</vt:lpstr>
      <vt:lpstr>'02 - Slaboproudá elektrot...'!Názvy_tisku</vt:lpstr>
      <vt:lpstr>'Rekapitulace stavby'!Názvy_tisku</vt:lpstr>
      <vt:lpstr>'01 - Silnoproudá elektrot...'!Oblast_tisku</vt:lpstr>
      <vt:lpstr>'02 - Slaboproudá elektrot...'!Oblast_tisku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Vodáček</dc:creator>
  <cp:lastModifiedBy>Petr Vodáček</cp:lastModifiedBy>
  <dcterms:created xsi:type="dcterms:W3CDTF">2016-09-26T20:29:57Z</dcterms:created>
  <dcterms:modified xsi:type="dcterms:W3CDTF">2016-09-26T20:30:07Z</dcterms:modified>
</cp:coreProperties>
</file>