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10" windowWidth="16935" windowHeight="10935" activeTab="1"/>
  </bookViews>
  <sheets>
    <sheet name="Rekapitulace stavby" sheetId="1" r:id="rId1"/>
    <sheet name="SO-01 - D.1.4.1 Zdravotně..." sheetId="2" r:id="rId2"/>
    <sheet name="Pokyny pro vyplnění" sheetId="3" r:id="rId3"/>
  </sheets>
  <definedNames>
    <definedName name="_xlnm._FilterDatabase" localSheetId="1" hidden="1">'SO-01 - D.1.4.1 Zdravotně...'!$C$82:$K$353</definedName>
    <definedName name="_xlnm.Print_Titles" localSheetId="0">'Rekapitulace stavby'!$49:$49</definedName>
    <definedName name="_xlnm.Print_Titles" localSheetId="1">'SO-01 - D.1.4.1 Zdravotně...'!$82:$82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  <definedName name="_xlnm.Print_Area" localSheetId="1">'SO-01 - D.1.4.1 Zdravotně...'!$C$4:$J$36,'SO-01 - D.1.4.1 Zdravotně...'!$C$42:$J$64,'SO-01 - D.1.4.1 Zdravotně...'!$C$70:$K$353</definedName>
  </definedNames>
  <calcPr calcId="144525"/>
</workbook>
</file>

<file path=xl/calcChain.xml><?xml version="1.0" encoding="utf-8"?>
<calcChain xmlns="http://schemas.openxmlformats.org/spreadsheetml/2006/main">
  <c r="AY52" i="1" l="1"/>
  <c r="AX52" i="1"/>
  <c r="BI352" i="2"/>
  <c r="BH352" i="2"/>
  <c r="BG352" i="2"/>
  <c r="BF352" i="2"/>
  <c r="T352" i="2"/>
  <c r="R352" i="2"/>
  <c r="P352" i="2"/>
  <c r="BK352" i="2"/>
  <c r="J352" i="2"/>
  <c r="BE352" i="2" s="1"/>
  <c r="BI350" i="2"/>
  <c r="BH350" i="2"/>
  <c r="BG350" i="2"/>
  <c r="BF350" i="2"/>
  <c r="T350" i="2"/>
  <c r="R350" i="2"/>
  <c r="P350" i="2"/>
  <c r="BK350" i="2"/>
  <c r="J350" i="2"/>
  <c r="BE350" i="2" s="1"/>
  <c r="BI348" i="2"/>
  <c r="BH348" i="2"/>
  <c r="BG348" i="2"/>
  <c r="BF348" i="2"/>
  <c r="T348" i="2"/>
  <c r="T347" i="2" s="1"/>
  <c r="R348" i="2"/>
  <c r="R347" i="2" s="1"/>
  <c r="P348" i="2"/>
  <c r="P347" i="2" s="1"/>
  <c r="BK348" i="2"/>
  <c r="BK347" i="2" s="1"/>
  <c r="J347" i="2" s="1"/>
  <c r="J63" i="2" s="1"/>
  <c r="J348" i="2"/>
  <c r="BE348" i="2"/>
  <c r="BI345" i="2"/>
  <c r="BH345" i="2"/>
  <c r="BG345" i="2"/>
  <c r="BF345" i="2"/>
  <c r="T345" i="2"/>
  <c r="R345" i="2"/>
  <c r="P345" i="2"/>
  <c r="BK345" i="2"/>
  <c r="J345" i="2"/>
  <c r="BE345" i="2" s="1"/>
  <c r="BI343" i="2"/>
  <c r="BH343" i="2"/>
  <c r="BG343" i="2"/>
  <c r="BF343" i="2"/>
  <c r="T343" i="2"/>
  <c r="R343" i="2"/>
  <c r="P343" i="2"/>
  <c r="BK343" i="2"/>
  <c r="J343" i="2"/>
  <c r="BE343" i="2" s="1"/>
  <c r="BI341" i="2"/>
  <c r="BH341" i="2"/>
  <c r="BG341" i="2"/>
  <c r="BF341" i="2"/>
  <c r="T341" i="2"/>
  <c r="R341" i="2"/>
  <c r="P341" i="2"/>
  <c r="BK341" i="2"/>
  <c r="J341" i="2"/>
  <c r="BE341" i="2" s="1"/>
  <c r="BI339" i="2"/>
  <c r="BH339" i="2"/>
  <c r="BG339" i="2"/>
  <c r="BF339" i="2"/>
  <c r="T339" i="2"/>
  <c r="T338" i="2" s="1"/>
  <c r="R339" i="2"/>
  <c r="R338" i="2" s="1"/>
  <c r="P339" i="2"/>
  <c r="P338" i="2" s="1"/>
  <c r="BK339" i="2"/>
  <c r="BK338" i="2" s="1"/>
  <c r="J338" i="2" s="1"/>
  <c r="J62" i="2" s="1"/>
  <c r="J339" i="2"/>
  <c r="BE339" i="2" s="1"/>
  <c r="BI336" i="2"/>
  <c r="BH336" i="2"/>
  <c r="BG336" i="2"/>
  <c r="BF336" i="2"/>
  <c r="T336" i="2"/>
  <c r="R336" i="2"/>
  <c r="P336" i="2"/>
  <c r="BK336" i="2"/>
  <c r="J336" i="2"/>
  <c r="BE336" i="2" s="1"/>
  <c r="BI334" i="2"/>
  <c r="BH334" i="2"/>
  <c r="BG334" i="2"/>
  <c r="BF334" i="2"/>
  <c r="T334" i="2"/>
  <c r="R334" i="2"/>
  <c r="P334" i="2"/>
  <c r="BK334" i="2"/>
  <c r="J334" i="2"/>
  <c r="BE334" i="2" s="1"/>
  <c r="BI332" i="2"/>
  <c r="BH332" i="2"/>
  <c r="BG332" i="2"/>
  <c r="BF332" i="2"/>
  <c r="T332" i="2"/>
  <c r="R332" i="2"/>
  <c r="P332" i="2"/>
  <c r="BK332" i="2"/>
  <c r="J332" i="2"/>
  <c r="BE332" i="2" s="1"/>
  <c r="BI330" i="2"/>
  <c r="BH330" i="2"/>
  <c r="BG330" i="2"/>
  <c r="BF330" i="2"/>
  <c r="T330" i="2"/>
  <c r="R330" i="2"/>
  <c r="P330" i="2"/>
  <c r="BK330" i="2"/>
  <c r="J330" i="2"/>
  <c r="BE330" i="2" s="1"/>
  <c r="BI328" i="2"/>
  <c r="BH328" i="2"/>
  <c r="BG328" i="2"/>
  <c r="BF328" i="2"/>
  <c r="T328" i="2"/>
  <c r="R328" i="2"/>
  <c r="P328" i="2"/>
  <c r="BK328" i="2"/>
  <c r="J328" i="2"/>
  <c r="BE328" i="2" s="1"/>
  <c r="BI326" i="2"/>
  <c r="BH326" i="2"/>
  <c r="BG326" i="2"/>
  <c r="BF326" i="2"/>
  <c r="T326" i="2"/>
  <c r="R326" i="2"/>
  <c r="P326" i="2"/>
  <c r="BK326" i="2"/>
  <c r="J326" i="2"/>
  <c r="BE326" i="2" s="1"/>
  <c r="BI324" i="2"/>
  <c r="BH324" i="2"/>
  <c r="BG324" i="2"/>
  <c r="BF324" i="2"/>
  <c r="T324" i="2"/>
  <c r="R324" i="2"/>
  <c r="P324" i="2"/>
  <c r="BK324" i="2"/>
  <c r="J324" i="2"/>
  <c r="BE324" i="2"/>
  <c r="BI322" i="2"/>
  <c r="BH322" i="2"/>
  <c r="BG322" i="2"/>
  <c r="BF322" i="2"/>
  <c r="T322" i="2"/>
  <c r="R322" i="2"/>
  <c r="P322" i="2"/>
  <c r="BK322" i="2"/>
  <c r="J322" i="2"/>
  <c r="BE322" i="2" s="1"/>
  <c r="BI320" i="2"/>
  <c r="BH320" i="2"/>
  <c r="BG320" i="2"/>
  <c r="BF320" i="2"/>
  <c r="T320" i="2"/>
  <c r="R320" i="2"/>
  <c r="P320" i="2"/>
  <c r="BK320" i="2"/>
  <c r="J320" i="2"/>
  <c r="BE320" i="2"/>
  <c r="BI318" i="2"/>
  <c r="BH318" i="2"/>
  <c r="BG318" i="2"/>
  <c r="BF318" i="2"/>
  <c r="T318" i="2"/>
  <c r="R318" i="2"/>
  <c r="P318" i="2"/>
  <c r="BK318" i="2"/>
  <c r="J318" i="2"/>
  <c r="BE318" i="2" s="1"/>
  <c r="BI316" i="2"/>
  <c r="BH316" i="2"/>
  <c r="BG316" i="2"/>
  <c r="BF316" i="2"/>
  <c r="T316" i="2"/>
  <c r="R316" i="2"/>
  <c r="P316" i="2"/>
  <c r="BK316" i="2"/>
  <c r="J316" i="2"/>
  <c r="BE316" i="2"/>
  <c r="BI314" i="2"/>
  <c r="BH314" i="2"/>
  <c r="BG314" i="2"/>
  <c r="BF314" i="2"/>
  <c r="T314" i="2"/>
  <c r="R314" i="2"/>
  <c r="P314" i="2"/>
  <c r="BK314" i="2"/>
  <c r="J314" i="2"/>
  <c r="BE314" i="2" s="1"/>
  <c r="BI312" i="2"/>
  <c r="BH312" i="2"/>
  <c r="BG312" i="2"/>
  <c r="BF312" i="2"/>
  <c r="T312" i="2"/>
  <c r="R312" i="2"/>
  <c r="P312" i="2"/>
  <c r="BK312" i="2"/>
  <c r="J312" i="2"/>
  <c r="BE312" i="2"/>
  <c r="BI310" i="2"/>
  <c r="BH310" i="2"/>
  <c r="BG310" i="2"/>
  <c r="BF310" i="2"/>
  <c r="T310" i="2"/>
  <c r="R310" i="2"/>
  <c r="P310" i="2"/>
  <c r="BK310" i="2"/>
  <c r="J310" i="2"/>
  <c r="BE310" i="2" s="1"/>
  <c r="BI308" i="2"/>
  <c r="BH308" i="2"/>
  <c r="BG308" i="2"/>
  <c r="BF308" i="2"/>
  <c r="T308" i="2"/>
  <c r="R308" i="2"/>
  <c r="P308" i="2"/>
  <c r="BK308" i="2"/>
  <c r="J308" i="2"/>
  <c r="BE308" i="2"/>
  <c r="BI306" i="2"/>
  <c r="BH306" i="2"/>
  <c r="BG306" i="2"/>
  <c r="BF306" i="2"/>
  <c r="T306" i="2"/>
  <c r="R306" i="2"/>
  <c r="P306" i="2"/>
  <c r="BK306" i="2"/>
  <c r="J306" i="2"/>
  <c r="BE306" i="2" s="1"/>
  <c r="BI304" i="2"/>
  <c r="BH304" i="2"/>
  <c r="BG304" i="2"/>
  <c r="BF304" i="2"/>
  <c r="T304" i="2"/>
  <c r="R304" i="2"/>
  <c r="P304" i="2"/>
  <c r="BK304" i="2"/>
  <c r="J304" i="2"/>
  <c r="BE304" i="2"/>
  <c r="BI302" i="2"/>
  <c r="BH302" i="2"/>
  <c r="BG302" i="2"/>
  <c r="BF302" i="2"/>
  <c r="T302" i="2"/>
  <c r="R302" i="2"/>
  <c r="P302" i="2"/>
  <c r="BK302" i="2"/>
  <c r="J302" i="2"/>
  <c r="BE302" i="2" s="1"/>
  <c r="BI300" i="2"/>
  <c r="BH300" i="2"/>
  <c r="BG300" i="2"/>
  <c r="BF300" i="2"/>
  <c r="T300" i="2"/>
  <c r="R300" i="2"/>
  <c r="P300" i="2"/>
  <c r="BK300" i="2"/>
  <c r="J300" i="2"/>
  <c r="BE300" i="2"/>
  <c r="BI298" i="2"/>
  <c r="BH298" i="2"/>
  <c r="BG298" i="2"/>
  <c r="BF298" i="2"/>
  <c r="T298" i="2"/>
  <c r="R298" i="2"/>
  <c r="P298" i="2"/>
  <c r="BK298" i="2"/>
  <c r="J298" i="2"/>
  <c r="BE298" i="2" s="1"/>
  <c r="BI296" i="2"/>
  <c r="BH296" i="2"/>
  <c r="BG296" i="2"/>
  <c r="BF296" i="2"/>
  <c r="T296" i="2"/>
  <c r="R296" i="2"/>
  <c r="P296" i="2"/>
  <c r="BK296" i="2"/>
  <c r="J296" i="2"/>
  <c r="BE296" i="2"/>
  <c r="BI294" i="2"/>
  <c r="BH294" i="2"/>
  <c r="BG294" i="2"/>
  <c r="BF294" i="2"/>
  <c r="T294" i="2"/>
  <c r="R294" i="2"/>
  <c r="P294" i="2"/>
  <c r="BK294" i="2"/>
  <c r="J294" i="2"/>
  <c r="BE294" i="2" s="1"/>
  <c r="BI292" i="2"/>
  <c r="BH292" i="2"/>
  <c r="BG292" i="2"/>
  <c r="BF292" i="2"/>
  <c r="T292" i="2"/>
  <c r="R292" i="2"/>
  <c r="P292" i="2"/>
  <c r="BK292" i="2"/>
  <c r="J292" i="2"/>
  <c r="BE292" i="2"/>
  <c r="BI290" i="2"/>
  <c r="BH290" i="2"/>
  <c r="BG290" i="2"/>
  <c r="BF290" i="2"/>
  <c r="T290" i="2"/>
  <c r="R290" i="2"/>
  <c r="P290" i="2"/>
  <c r="BK290" i="2"/>
  <c r="J290" i="2"/>
  <c r="BE290" i="2" s="1"/>
  <c r="BI288" i="2"/>
  <c r="BH288" i="2"/>
  <c r="BG288" i="2"/>
  <c r="BF288" i="2"/>
  <c r="T288" i="2"/>
  <c r="R288" i="2"/>
  <c r="P288" i="2"/>
  <c r="BK288" i="2"/>
  <c r="J288" i="2"/>
  <c r="BE288" i="2"/>
  <c r="BI286" i="2"/>
  <c r="BH286" i="2"/>
  <c r="BG286" i="2"/>
  <c r="BF286" i="2"/>
  <c r="T286" i="2"/>
  <c r="R286" i="2"/>
  <c r="P286" i="2"/>
  <c r="BK286" i="2"/>
  <c r="J286" i="2"/>
  <c r="BE286" i="2" s="1"/>
  <c r="BI284" i="2"/>
  <c r="BH284" i="2"/>
  <c r="BG284" i="2"/>
  <c r="BF284" i="2"/>
  <c r="T284" i="2"/>
  <c r="R284" i="2"/>
  <c r="P284" i="2"/>
  <c r="BK284" i="2"/>
  <c r="J284" i="2"/>
  <c r="BE284" i="2"/>
  <c r="BI282" i="2"/>
  <c r="BH282" i="2"/>
  <c r="BG282" i="2"/>
  <c r="BF282" i="2"/>
  <c r="T282" i="2"/>
  <c r="R282" i="2"/>
  <c r="P282" i="2"/>
  <c r="BK282" i="2"/>
  <c r="J282" i="2"/>
  <c r="BE282" i="2" s="1"/>
  <c r="BI280" i="2"/>
  <c r="BH280" i="2"/>
  <c r="BG280" i="2"/>
  <c r="BF280" i="2"/>
  <c r="T280" i="2"/>
  <c r="R280" i="2"/>
  <c r="P280" i="2"/>
  <c r="BK280" i="2"/>
  <c r="J280" i="2"/>
  <c r="BE280" i="2"/>
  <c r="BI278" i="2"/>
  <c r="BH278" i="2"/>
  <c r="BG278" i="2"/>
  <c r="BF278" i="2"/>
  <c r="T278" i="2"/>
  <c r="R278" i="2"/>
  <c r="P278" i="2"/>
  <c r="BK278" i="2"/>
  <c r="J278" i="2"/>
  <c r="BE278" i="2" s="1"/>
  <c r="BI276" i="2"/>
  <c r="BH276" i="2"/>
  <c r="BG276" i="2"/>
  <c r="BF276" i="2"/>
  <c r="T276" i="2"/>
  <c r="R276" i="2"/>
  <c r="P276" i="2"/>
  <c r="BK276" i="2"/>
  <c r="J276" i="2"/>
  <c r="BE276" i="2"/>
  <c r="BI274" i="2"/>
  <c r="BH274" i="2"/>
  <c r="BG274" i="2"/>
  <c r="BF274" i="2"/>
  <c r="T274" i="2"/>
  <c r="R274" i="2"/>
  <c r="P274" i="2"/>
  <c r="BK274" i="2"/>
  <c r="J274" i="2"/>
  <c r="BE274" i="2" s="1"/>
  <c r="BI272" i="2"/>
  <c r="BH272" i="2"/>
  <c r="BG272" i="2"/>
  <c r="BF272" i="2"/>
  <c r="T272" i="2"/>
  <c r="R272" i="2"/>
  <c r="P272" i="2"/>
  <c r="BK272" i="2"/>
  <c r="J272" i="2"/>
  <c r="BE272" i="2"/>
  <c r="BI270" i="2"/>
  <c r="BH270" i="2"/>
  <c r="BG270" i="2"/>
  <c r="BF270" i="2"/>
  <c r="T270" i="2"/>
  <c r="R270" i="2"/>
  <c r="P270" i="2"/>
  <c r="BK270" i="2"/>
  <c r="J270" i="2"/>
  <c r="BE270" i="2" s="1"/>
  <c r="BI268" i="2"/>
  <c r="BH268" i="2"/>
  <c r="BG268" i="2"/>
  <c r="BF268" i="2"/>
  <c r="T268" i="2"/>
  <c r="R268" i="2"/>
  <c r="P268" i="2"/>
  <c r="BK268" i="2"/>
  <c r="J268" i="2"/>
  <c r="BE268" i="2"/>
  <c r="BI266" i="2"/>
  <c r="BH266" i="2"/>
  <c r="BG266" i="2"/>
  <c r="BF266" i="2"/>
  <c r="T266" i="2"/>
  <c r="R266" i="2"/>
  <c r="P266" i="2"/>
  <c r="BK266" i="2"/>
  <c r="J266" i="2"/>
  <c r="BE266" i="2" s="1"/>
  <c r="BI264" i="2"/>
  <c r="BH264" i="2"/>
  <c r="BG264" i="2"/>
  <c r="BF264" i="2"/>
  <c r="T264" i="2"/>
  <c r="R264" i="2"/>
  <c r="P264" i="2"/>
  <c r="BK264" i="2"/>
  <c r="J264" i="2"/>
  <c r="BE264" i="2"/>
  <c r="BI262" i="2"/>
  <c r="BH262" i="2"/>
  <c r="BG262" i="2"/>
  <c r="BF262" i="2"/>
  <c r="T262" i="2"/>
  <c r="T261" i="2" s="1"/>
  <c r="R262" i="2"/>
  <c r="R261" i="2"/>
  <c r="P262" i="2"/>
  <c r="P261" i="2" s="1"/>
  <c r="BK262" i="2"/>
  <c r="BK261" i="2"/>
  <c r="J261" i="2" s="1"/>
  <c r="J61" i="2" s="1"/>
  <c r="J262" i="2"/>
  <c r="BE262" i="2"/>
  <c r="BI259" i="2"/>
  <c r="BH259" i="2"/>
  <c r="BG259" i="2"/>
  <c r="BF259" i="2"/>
  <c r="T259" i="2"/>
  <c r="R259" i="2"/>
  <c r="P259" i="2"/>
  <c r="BK259" i="2"/>
  <c r="J259" i="2"/>
  <c r="BE259" i="2" s="1"/>
  <c r="BI257" i="2"/>
  <c r="BH257" i="2"/>
  <c r="BG257" i="2"/>
  <c r="BF257" i="2"/>
  <c r="T257" i="2"/>
  <c r="R257" i="2"/>
  <c r="P257" i="2"/>
  <c r="BK257" i="2"/>
  <c r="J257" i="2"/>
  <c r="BE257" i="2"/>
  <c r="BI255" i="2"/>
  <c r="BH255" i="2"/>
  <c r="BG255" i="2"/>
  <c r="BF255" i="2"/>
  <c r="T255" i="2"/>
  <c r="R255" i="2"/>
  <c r="P255" i="2"/>
  <c r="BK255" i="2"/>
  <c r="J255" i="2"/>
  <c r="BE255" i="2" s="1"/>
  <c r="BI253" i="2"/>
  <c r="BH253" i="2"/>
  <c r="BG253" i="2"/>
  <c r="BF253" i="2"/>
  <c r="T253" i="2"/>
  <c r="R253" i="2"/>
  <c r="P253" i="2"/>
  <c r="BK253" i="2"/>
  <c r="J253" i="2"/>
  <c r="BE253" i="2"/>
  <c r="BI251" i="2"/>
  <c r="BH251" i="2"/>
  <c r="BG251" i="2"/>
  <c r="BF251" i="2"/>
  <c r="T251" i="2"/>
  <c r="R251" i="2"/>
  <c r="P251" i="2"/>
  <c r="BK251" i="2"/>
  <c r="J251" i="2"/>
  <c r="BE251" i="2" s="1"/>
  <c r="BI248" i="2"/>
  <c r="BH248" i="2"/>
  <c r="BG248" i="2"/>
  <c r="BF248" i="2"/>
  <c r="T248" i="2"/>
  <c r="R248" i="2"/>
  <c r="P248" i="2"/>
  <c r="BK248" i="2"/>
  <c r="J248" i="2"/>
  <c r="BE248" i="2"/>
  <c r="BI246" i="2"/>
  <c r="BH246" i="2"/>
  <c r="BG246" i="2"/>
  <c r="BF246" i="2"/>
  <c r="T246" i="2"/>
  <c r="R246" i="2"/>
  <c r="P246" i="2"/>
  <c r="BK246" i="2"/>
  <c r="J246" i="2"/>
  <c r="BE246" i="2" s="1"/>
  <c r="BI244" i="2"/>
  <c r="BH244" i="2"/>
  <c r="BG244" i="2"/>
  <c r="BF244" i="2"/>
  <c r="T244" i="2"/>
  <c r="R244" i="2"/>
  <c r="P244" i="2"/>
  <c r="BK244" i="2"/>
  <c r="J244" i="2"/>
  <c r="BE244" i="2"/>
  <c r="BI242" i="2"/>
  <c r="BH242" i="2"/>
  <c r="BG242" i="2"/>
  <c r="BF242" i="2"/>
  <c r="T242" i="2"/>
  <c r="R242" i="2"/>
  <c r="P242" i="2"/>
  <c r="BK242" i="2"/>
  <c r="J242" i="2"/>
  <c r="BE242" i="2" s="1"/>
  <c r="BI240" i="2"/>
  <c r="BH240" i="2"/>
  <c r="BG240" i="2"/>
  <c r="BF240" i="2"/>
  <c r="T240" i="2"/>
  <c r="R240" i="2"/>
  <c r="P240" i="2"/>
  <c r="BK240" i="2"/>
  <c r="J240" i="2"/>
  <c r="BE240" i="2"/>
  <c r="BI238" i="2"/>
  <c r="BH238" i="2"/>
  <c r="BG238" i="2"/>
  <c r="BF238" i="2"/>
  <c r="T238" i="2"/>
  <c r="R238" i="2"/>
  <c r="P238" i="2"/>
  <c r="BK238" i="2"/>
  <c r="J238" i="2"/>
  <c r="BE238" i="2" s="1"/>
  <c r="BI236" i="2"/>
  <c r="BH236" i="2"/>
  <c r="BG236" i="2"/>
  <c r="BF236" i="2"/>
  <c r="T236" i="2"/>
  <c r="R236" i="2"/>
  <c r="P236" i="2"/>
  <c r="BK236" i="2"/>
  <c r="J236" i="2"/>
  <c r="BE236" i="2"/>
  <c r="BI234" i="2"/>
  <c r="BH234" i="2"/>
  <c r="BG234" i="2"/>
  <c r="BF234" i="2"/>
  <c r="T234" i="2"/>
  <c r="R234" i="2"/>
  <c r="P234" i="2"/>
  <c r="BK234" i="2"/>
  <c r="J234" i="2"/>
  <c r="BE234" i="2" s="1"/>
  <c r="BI232" i="2"/>
  <c r="BH232" i="2"/>
  <c r="BG232" i="2"/>
  <c r="BF232" i="2"/>
  <c r="T232" i="2"/>
  <c r="R232" i="2"/>
  <c r="P232" i="2"/>
  <c r="BK232" i="2"/>
  <c r="J232" i="2"/>
  <c r="BE232" i="2"/>
  <c r="BI230" i="2"/>
  <c r="BH230" i="2"/>
  <c r="BG230" i="2"/>
  <c r="BF230" i="2"/>
  <c r="T230" i="2"/>
  <c r="R230" i="2"/>
  <c r="P230" i="2"/>
  <c r="BK230" i="2"/>
  <c r="J230" i="2"/>
  <c r="BE230" i="2" s="1"/>
  <c r="BI228" i="2"/>
  <c r="BH228" i="2"/>
  <c r="BG228" i="2"/>
  <c r="BF228" i="2"/>
  <c r="T228" i="2"/>
  <c r="R228" i="2"/>
  <c r="P228" i="2"/>
  <c r="BK228" i="2"/>
  <c r="J228" i="2"/>
  <c r="BE228" i="2"/>
  <c r="BI226" i="2"/>
  <c r="BH226" i="2"/>
  <c r="BG226" i="2"/>
  <c r="BF226" i="2"/>
  <c r="T226" i="2"/>
  <c r="R226" i="2"/>
  <c r="P226" i="2"/>
  <c r="BK226" i="2"/>
  <c r="J226" i="2"/>
  <c r="BE226" i="2" s="1"/>
  <c r="BI224" i="2"/>
  <c r="BH224" i="2"/>
  <c r="BG224" i="2"/>
  <c r="BF224" i="2"/>
  <c r="T224" i="2"/>
  <c r="R224" i="2"/>
  <c r="P224" i="2"/>
  <c r="BK224" i="2"/>
  <c r="J224" i="2"/>
  <c r="BE224" i="2"/>
  <c r="BI222" i="2"/>
  <c r="BH222" i="2"/>
  <c r="BG222" i="2"/>
  <c r="BF222" i="2"/>
  <c r="T222" i="2"/>
  <c r="R222" i="2"/>
  <c r="P222" i="2"/>
  <c r="BK222" i="2"/>
  <c r="J222" i="2"/>
  <c r="BE222" i="2" s="1"/>
  <c r="BI220" i="2"/>
  <c r="BH220" i="2"/>
  <c r="BG220" i="2"/>
  <c r="BF220" i="2"/>
  <c r="T220" i="2"/>
  <c r="R220" i="2"/>
  <c r="P220" i="2"/>
  <c r="BK220" i="2"/>
  <c r="J220" i="2"/>
  <c r="BE220" i="2"/>
  <c r="BI218" i="2"/>
  <c r="BH218" i="2"/>
  <c r="BG218" i="2"/>
  <c r="BF218" i="2"/>
  <c r="T218" i="2"/>
  <c r="R218" i="2"/>
  <c r="P218" i="2"/>
  <c r="BK218" i="2"/>
  <c r="J218" i="2"/>
  <c r="BE218" i="2" s="1"/>
  <c r="BI216" i="2"/>
  <c r="BH216" i="2"/>
  <c r="BG216" i="2"/>
  <c r="BF216" i="2"/>
  <c r="T216" i="2"/>
  <c r="R216" i="2"/>
  <c r="P216" i="2"/>
  <c r="BK216" i="2"/>
  <c r="J216" i="2"/>
  <c r="BE216" i="2"/>
  <c r="BI214" i="2"/>
  <c r="BH214" i="2"/>
  <c r="BG214" i="2"/>
  <c r="BF214" i="2"/>
  <c r="T214" i="2"/>
  <c r="R214" i="2"/>
  <c r="P214" i="2"/>
  <c r="BK214" i="2"/>
  <c r="J214" i="2"/>
  <c r="BE214" i="2" s="1"/>
  <c r="BI212" i="2"/>
  <c r="BH212" i="2"/>
  <c r="BG212" i="2"/>
  <c r="BF212" i="2"/>
  <c r="T212" i="2"/>
  <c r="R212" i="2"/>
  <c r="P212" i="2"/>
  <c r="BK212" i="2"/>
  <c r="J212" i="2"/>
  <c r="BE212" i="2"/>
  <c r="BI210" i="2"/>
  <c r="BH210" i="2"/>
  <c r="BG210" i="2"/>
  <c r="BF210" i="2"/>
  <c r="T210" i="2"/>
  <c r="R210" i="2"/>
  <c r="P210" i="2"/>
  <c r="BK210" i="2"/>
  <c r="J210" i="2"/>
  <c r="BE210" i="2" s="1"/>
  <c r="BI208" i="2"/>
  <c r="BH208" i="2"/>
  <c r="BG208" i="2"/>
  <c r="BF208" i="2"/>
  <c r="T208" i="2"/>
  <c r="R208" i="2"/>
  <c r="P208" i="2"/>
  <c r="BK208" i="2"/>
  <c r="J208" i="2"/>
  <c r="BE208" i="2"/>
  <c r="BI206" i="2"/>
  <c r="BH206" i="2"/>
  <c r="BG206" i="2"/>
  <c r="BF206" i="2"/>
  <c r="T206" i="2"/>
  <c r="R206" i="2"/>
  <c r="P206" i="2"/>
  <c r="BK206" i="2"/>
  <c r="J206" i="2"/>
  <c r="BE206" i="2" s="1"/>
  <c r="BI204" i="2"/>
  <c r="BH204" i="2"/>
  <c r="BG204" i="2"/>
  <c r="BF204" i="2"/>
  <c r="T204" i="2"/>
  <c r="R204" i="2"/>
  <c r="P204" i="2"/>
  <c r="BK204" i="2"/>
  <c r="J204" i="2"/>
  <c r="BE204" i="2"/>
  <c r="BI197" i="2"/>
  <c r="BH197" i="2"/>
  <c r="BG197" i="2"/>
  <c r="BF197" i="2"/>
  <c r="T197" i="2"/>
  <c r="R197" i="2"/>
  <c r="P197" i="2"/>
  <c r="BK197" i="2"/>
  <c r="J197" i="2"/>
  <c r="BE197" i="2" s="1"/>
  <c r="BI193" i="2"/>
  <c r="BH193" i="2"/>
  <c r="BG193" i="2"/>
  <c r="BF193" i="2"/>
  <c r="T193" i="2"/>
  <c r="R193" i="2"/>
  <c r="P193" i="2"/>
  <c r="BK193" i="2"/>
  <c r="J193" i="2"/>
  <c r="BE193" i="2"/>
  <c r="BI191" i="2"/>
  <c r="BH191" i="2"/>
  <c r="BG191" i="2"/>
  <c r="BF191" i="2"/>
  <c r="T191" i="2"/>
  <c r="R191" i="2"/>
  <c r="P191" i="2"/>
  <c r="BK191" i="2"/>
  <c r="J191" i="2"/>
  <c r="BE191" i="2" s="1"/>
  <c r="BI189" i="2"/>
  <c r="BH189" i="2"/>
  <c r="BG189" i="2"/>
  <c r="BF189" i="2"/>
  <c r="T189" i="2"/>
  <c r="R189" i="2"/>
  <c r="P189" i="2"/>
  <c r="BK189" i="2"/>
  <c r="J189" i="2"/>
  <c r="BE189" i="2"/>
  <c r="BI187" i="2"/>
  <c r="BH187" i="2"/>
  <c r="BG187" i="2"/>
  <c r="BF187" i="2"/>
  <c r="T187" i="2"/>
  <c r="R187" i="2"/>
  <c r="P187" i="2"/>
  <c r="BK187" i="2"/>
  <c r="J187" i="2"/>
  <c r="BE187" i="2" s="1"/>
  <c r="BI185" i="2"/>
  <c r="BH185" i="2"/>
  <c r="BG185" i="2"/>
  <c r="BF185" i="2"/>
  <c r="T185" i="2"/>
  <c r="R185" i="2"/>
  <c r="P185" i="2"/>
  <c r="BK185" i="2"/>
  <c r="J185" i="2"/>
  <c r="BE185" i="2"/>
  <c r="BI183" i="2"/>
  <c r="BH183" i="2"/>
  <c r="BG183" i="2"/>
  <c r="BF183" i="2"/>
  <c r="T183" i="2"/>
  <c r="R183" i="2"/>
  <c r="P183" i="2"/>
  <c r="BK183" i="2"/>
  <c r="J183" i="2"/>
  <c r="BE183" i="2" s="1"/>
  <c r="BI181" i="2"/>
  <c r="BH181" i="2"/>
  <c r="BG181" i="2"/>
  <c r="BF181" i="2"/>
  <c r="T181" i="2"/>
  <c r="R181" i="2"/>
  <c r="P181" i="2"/>
  <c r="BK181" i="2"/>
  <c r="J181" i="2"/>
  <c r="BE181" i="2"/>
  <c r="BI179" i="2"/>
  <c r="BH179" i="2"/>
  <c r="BG179" i="2"/>
  <c r="BF179" i="2"/>
  <c r="T179" i="2"/>
  <c r="R179" i="2"/>
  <c r="P179" i="2"/>
  <c r="BK179" i="2"/>
  <c r="J179" i="2"/>
  <c r="BE179" i="2" s="1"/>
  <c r="BI177" i="2"/>
  <c r="BH177" i="2"/>
  <c r="BG177" i="2"/>
  <c r="BF177" i="2"/>
  <c r="T177" i="2"/>
  <c r="R177" i="2"/>
  <c r="P177" i="2"/>
  <c r="BK177" i="2"/>
  <c r="J177" i="2"/>
  <c r="BE177" i="2"/>
  <c r="BI175" i="2"/>
  <c r="BH175" i="2"/>
  <c r="BG175" i="2"/>
  <c r="BF175" i="2"/>
  <c r="T175" i="2"/>
  <c r="R175" i="2"/>
  <c r="P175" i="2"/>
  <c r="BK175" i="2"/>
  <c r="J175" i="2"/>
  <c r="BE175" i="2" s="1"/>
  <c r="BI173" i="2"/>
  <c r="BH173" i="2"/>
  <c r="BG173" i="2"/>
  <c r="BF173" i="2"/>
  <c r="T173" i="2"/>
  <c r="R173" i="2"/>
  <c r="P173" i="2"/>
  <c r="BK173" i="2"/>
  <c r="J173" i="2"/>
  <c r="BE173" i="2"/>
  <c r="BI171" i="2"/>
  <c r="BH171" i="2"/>
  <c r="BG171" i="2"/>
  <c r="BF171" i="2"/>
  <c r="T171" i="2"/>
  <c r="R171" i="2"/>
  <c r="P171" i="2"/>
  <c r="BK171" i="2"/>
  <c r="J171" i="2"/>
  <c r="BE171" i="2" s="1"/>
  <c r="BI169" i="2"/>
  <c r="BH169" i="2"/>
  <c r="BG169" i="2"/>
  <c r="BF169" i="2"/>
  <c r="T169" i="2"/>
  <c r="R169" i="2"/>
  <c r="P169" i="2"/>
  <c r="BK169" i="2"/>
  <c r="J169" i="2"/>
  <c r="BE169" i="2"/>
  <c r="BI167" i="2"/>
  <c r="BH167" i="2"/>
  <c r="BG167" i="2"/>
  <c r="BF167" i="2"/>
  <c r="T167" i="2"/>
  <c r="R167" i="2"/>
  <c r="P167" i="2"/>
  <c r="BK167" i="2"/>
  <c r="J167" i="2"/>
  <c r="BE167" i="2" s="1"/>
  <c r="BI165" i="2"/>
  <c r="BH165" i="2"/>
  <c r="BG165" i="2"/>
  <c r="BF165" i="2"/>
  <c r="T165" i="2"/>
  <c r="T164" i="2"/>
  <c r="R165" i="2"/>
  <c r="R164" i="2" s="1"/>
  <c r="P165" i="2"/>
  <c r="P164" i="2"/>
  <c r="BK165" i="2"/>
  <c r="J165" i="2"/>
  <c r="BE165" i="2" s="1"/>
  <c r="BI162" i="2"/>
  <c r="BH162" i="2"/>
  <c r="BG162" i="2"/>
  <c r="BF162" i="2"/>
  <c r="T162" i="2"/>
  <c r="R162" i="2"/>
  <c r="P162" i="2"/>
  <c r="BK162" i="2"/>
  <c r="J162" i="2"/>
  <c r="BE162" i="2"/>
  <c r="BI159" i="2"/>
  <c r="BH159" i="2"/>
  <c r="BG159" i="2"/>
  <c r="BF159" i="2"/>
  <c r="T159" i="2"/>
  <c r="R159" i="2"/>
  <c r="P159" i="2"/>
  <c r="BK159" i="2"/>
  <c r="J159" i="2"/>
  <c r="BE159" i="2" s="1"/>
  <c r="BI157" i="2"/>
  <c r="BH157" i="2"/>
  <c r="BG157" i="2"/>
  <c r="BF157" i="2"/>
  <c r="T157" i="2"/>
  <c r="R157" i="2"/>
  <c r="P157" i="2"/>
  <c r="BK157" i="2"/>
  <c r="J157" i="2"/>
  <c r="BE157" i="2"/>
  <c r="BI155" i="2"/>
  <c r="BH155" i="2"/>
  <c r="BG155" i="2"/>
  <c r="BF155" i="2"/>
  <c r="T155" i="2"/>
  <c r="R155" i="2"/>
  <c r="P155" i="2"/>
  <c r="BK155" i="2"/>
  <c r="J155" i="2"/>
  <c r="BE155" i="2" s="1"/>
  <c r="BI153" i="2"/>
  <c r="BH153" i="2"/>
  <c r="BG153" i="2"/>
  <c r="BF153" i="2"/>
  <c r="T153" i="2"/>
  <c r="R153" i="2"/>
  <c r="P153" i="2"/>
  <c r="BK153" i="2"/>
  <c r="J153" i="2"/>
  <c r="BE153" i="2"/>
  <c r="BI151" i="2"/>
  <c r="BH151" i="2"/>
  <c r="BG151" i="2"/>
  <c r="BF151" i="2"/>
  <c r="T151" i="2"/>
  <c r="R151" i="2"/>
  <c r="P151" i="2"/>
  <c r="BK151" i="2"/>
  <c r="J151" i="2"/>
  <c r="BE151" i="2" s="1"/>
  <c r="BI149" i="2"/>
  <c r="BH149" i="2"/>
  <c r="BG149" i="2"/>
  <c r="BF149" i="2"/>
  <c r="T149" i="2"/>
  <c r="R149" i="2"/>
  <c r="P149" i="2"/>
  <c r="BK149" i="2"/>
  <c r="J149" i="2"/>
  <c r="BE149" i="2" s="1"/>
  <c r="BI147" i="2"/>
  <c r="BH147" i="2"/>
  <c r="BG147" i="2"/>
  <c r="BF147" i="2"/>
  <c r="T147" i="2"/>
  <c r="R147" i="2"/>
  <c r="P147" i="2"/>
  <c r="BK147" i="2"/>
  <c r="J147" i="2"/>
  <c r="BE147" i="2" s="1"/>
  <c r="BI145" i="2"/>
  <c r="BH145" i="2"/>
  <c r="BG145" i="2"/>
  <c r="BF145" i="2"/>
  <c r="T145" i="2"/>
  <c r="R145" i="2"/>
  <c r="P145" i="2"/>
  <c r="BK145" i="2"/>
  <c r="J145" i="2"/>
  <c r="BE145" i="2" s="1"/>
  <c r="BI143" i="2"/>
  <c r="BH143" i="2"/>
  <c r="BG143" i="2"/>
  <c r="BF143" i="2"/>
  <c r="T143" i="2"/>
  <c r="R143" i="2"/>
  <c r="P143" i="2"/>
  <c r="BK143" i="2"/>
  <c r="J143" i="2"/>
  <c r="BE143" i="2" s="1"/>
  <c r="BI141" i="2"/>
  <c r="BH141" i="2"/>
  <c r="BG141" i="2"/>
  <c r="BF141" i="2"/>
  <c r="T141" i="2"/>
  <c r="R141" i="2"/>
  <c r="P141" i="2"/>
  <c r="BK141" i="2"/>
  <c r="J141" i="2"/>
  <c r="BE141" i="2"/>
  <c r="BI139" i="2"/>
  <c r="BH139" i="2"/>
  <c r="BG139" i="2"/>
  <c r="BF139" i="2"/>
  <c r="T139" i="2"/>
  <c r="R139" i="2"/>
  <c r="P139" i="2"/>
  <c r="BK139" i="2"/>
  <c r="J139" i="2"/>
  <c r="BE139" i="2" s="1"/>
  <c r="BI137" i="2"/>
  <c r="BH137" i="2"/>
  <c r="BG137" i="2"/>
  <c r="BF137" i="2"/>
  <c r="T137" i="2"/>
  <c r="R137" i="2"/>
  <c r="P137" i="2"/>
  <c r="BK137" i="2"/>
  <c r="J137" i="2"/>
  <c r="BE137" i="2"/>
  <c r="BI135" i="2"/>
  <c r="BH135" i="2"/>
  <c r="BG135" i="2"/>
  <c r="BF135" i="2"/>
  <c r="T135" i="2"/>
  <c r="R135" i="2"/>
  <c r="P135" i="2"/>
  <c r="BK135" i="2"/>
  <c r="J135" i="2"/>
  <c r="BE135" i="2" s="1"/>
  <c r="BI131" i="2"/>
  <c r="BH131" i="2"/>
  <c r="BG131" i="2"/>
  <c r="BF131" i="2"/>
  <c r="T131" i="2"/>
  <c r="R131" i="2"/>
  <c r="P131" i="2"/>
  <c r="BK131" i="2"/>
  <c r="J131" i="2"/>
  <c r="BE131" i="2" s="1"/>
  <c r="BI129" i="2"/>
  <c r="BH129" i="2"/>
  <c r="BG129" i="2"/>
  <c r="BF129" i="2"/>
  <c r="T129" i="2"/>
  <c r="R129" i="2"/>
  <c r="P129" i="2"/>
  <c r="BK129" i="2"/>
  <c r="J129" i="2"/>
  <c r="BE129" i="2" s="1"/>
  <c r="BI127" i="2"/>
  <c r="BH127" i="2"/>
  <c r="BG127" i="2"/>
  <c r="BF127" i="2"/>
  <c r="T127" i="2"/>
  <c r="R127" i="2"/>
  <c r="P127" i="2"/>
  <c r="BK127" i="2"/>
  <c r="J127" i="2"/>
  <c r="BE127" i="2" s="1"/>
  <c r="BI125" i="2"/>
  <c r="BH125" i="2"/>
  <c r="BG125" i="2"/>
  <c r="BF125" i="2"/>
  <c r="T125" i="2"/>
  <c r="R125" i="2"/>
  <c r="P125" i="2"/>
  <c r="BK125" i="2"/>
  <c r="J125" i="2"/>
  <c r="BE125" i="2" s="1"/>
  <c r="BI123" i="2"/>
  <c r="BH123" i="2"/>
  <c r="BG123" i="2"/>
  <c r="BF123" i="2"/>
  <c r="T123" i="2"/>
  <c r="R123" i="2"/>
  <c r="P123" i="2"/>
  <c r="BK123" i="2"/>
  <c r="J123" i="2"/>
  <c r="BE123" i="2"/>
  <c r="BI121" i="2"/>
  <c r="BH121" i="2"/>
  <c r="BG121" i="2"/>
  <c r="BF121" i="2"/>
  <c r="T121" i="2"/>
  <c r="R121" i="2"/>
  <c r="P121" i="2"/>
  <c r="BK121" i="2"/>
  <c r="J121" i="2"/>
  <c r="BE121" i="2" s="1"/>
  <c r="BI119" i="2"/>
  <c r="BH119" i="2"/>
  <c r="BG119" i="2"/>
  <c r="BF119" i="2"/>
  <c r="T119" i="2"/>
  <c r="R119" i="2"/>
  <c r="P119" i="2"/>
  <c r="BK119" i="2"/>
  <c r="J119" i="2"/>
  <c r="BE119" i="2"/>
  <c r="BI117" i="2"/>
  <c r="BH117" i="2"/>
  <c r="BG117" i="2"/>
  <c r="BF117" i="2"/>
  <c r="T117" i="2"/>
  <c r="T116" i="2" s="1"/>
  <c r="R117" i="2"/>
  <c r="R116" i="2" s="1"/>
  <c r="P117" i="2"/>
  <c r="BK117" i="2"/>
  <c r="BK116" i="2" s="1"/>
  <c r="J116" i="2" s="1"/>
  <c r="J59" i="2" s="1"/>
  <c r="J117" i="2"/>
  <c r="BE117" i="2"/>
  <c r="BI114" i="2"/>
  <c r="BH114" i="2"/>
  <c r="BG114" i="2"/>
  <c r="BF114" i="2"/>
  <c r="T114" i="2"/>
  <c r="R114" i="2"/>
  <c r="P114" i="2"/>
  <c r="BK114" i="2"/>
  <c r="J114" i="2"/>
  <c r="BE114" i="2" s="1"/>
  <c r="BI112" i="2"/>
  <c r="BH112" i="2"/>
  <c r="BG112" i="2"/>
  <c r="BF112" i="2"/>
  <c r="T112" i="2"/>
  <c r="R112" i="2"/>
  <c r="P112" i="2"/>
  <c r="BK112" i="2"/>
  <c r="J112" i="2"/>
  <c r="BE112" i="2"/>
  <c r="BI110" i="2"/>
  <c r="BH110" i="2"/>
  <c r="BG110" i="2"/>
  <c r="BF110" i="2"/>
  <c r="T110" i="2"/>
  <c r="R110" i="2"/>
  <c r="P110" i="2"/>
  <c r="BK110" i="2"/>
  <c r="J110" i="2"/>
  <c r="BE110" i="2" s="1"/>
  <c r="BI108" i="2"/>
  <c r="BH108" i="2"/>
  <c r="BG108" i="2"/>
  <c r="BF108" i="2"/>
  <c r="T108" i="2"/>
  <c r="R108" i="2"/>
  <c r="P108" i="2"/>
  <c r="BK108" i="2"/>
  <c r="J108" i="2"/>
  <c r="BE108" i="2" s="1"/>
  <c r="BI105" i="2"/>
  <c r="BH105" i="2"/>
  <c r="BG105" i="2"/>
  <c r="BF105" i="2"/>
  <c r="T105" i="2"/>
  <c r="R105" i="2"/>
  <c r="P105" i="2"/>
  <c r="BK105" i="2"/>
  <c r="J105" i="2"/>
  <c r="BE105" i="2" s="1"/>
  <c r="BI103" i="2"/>
  <c r="BH103" i="2"/>
  <c r="BG103" i="2"/>
  <c r="BF103" i="2"/>
  <c r="T103" i="2"/>
  <c r="R103" i="2"/>
  <c r="P103" i="2"/>
  <c r="BK103" i="2"/>
  <c r="J103" i="2"/>
  <c r="BE103" i="2" s="1"/>
  <c r="F30" i="2" s="1"/>
  <c r="AZ52" i="1" s="1"/>
  <c r="AZ51" i="1" s="1"/>
  <c r="BI101" i="2"/>
  <c r="BH101" i="2"/>
  <c r="BG101" i="2"/>
  <c r="BF101" i="2"/>
  <c r="T101" i="2"/>
  <c r="R101" i="2"/>
  <c r="P101" i="2"/>
  <c r="BK101" i="2"/>
  <c r="J101" i="2"/>
  <c r="BE101" i="2" s="1"/>
  <c r="BI99" i="2"/>
  <c r="BH99" i="2"/>
  <c r="BG99" i="2"/>
  <c r="BF99" i="2"/>
  <c r="T99" i="2"/>
  <c r="R99" i="2"/>
  <c r="P99" i="2"/>
  <c r="BK99" i="2"/>
  <c r="J99" i="2"/>
  <c r="BE99" i="2"/>
  <c r="BI95" i="2"/>
  <c r="BH95" i="2"/>
  <c r="BG95" i="2"/>
  <c r="BF95" i="2"/>
  <c r="T95" i="2"/>
  <c r="R95" i="2"/>
  <c r="P95" i="2"/>
  <c r="BK95" i="2"/>
  <c r="BK85" i="2" s="1"/>
  <c r="J95" i="2"/>
  <c r="BE95" i="2" s="1"/>
  <c r="BI93" i="2"/>
  <c r="BH93" i="2"/>
  <c r="BG93" i="2"/>
  <c r="BF93" i="2"/>
  <c r="T93" i="2"/>
  <c r="R93" i="2"/>
  <c r="P93" i="2"/>
  <c r="BK93" i="2"/>
  <c r="J93" i="2"/>
  <c r="BE93" i="2"/>
  <c r="BI89" i="2"/>
  <c r="BH89" i="2"/>
  <c r="BG89" i="2"/>
  <c r="BF89" i="2"/>
  <c r="T89" i="2"/>
  <c r="R89" i="2"/>
  <c r="P89" i="2"/>
  <c r="BK89" i="2"/>
  <c r="J89" i="2"/>
  <c r="BE89" i="2" s="1"/>
  <c r="BI86" i="2"/>
  <c r="F34" i="2" s="1"/>
  <c r="BD52" i="1" s="1"/>
  <c r="BD51" i="1" s="1"/>
  <c r="W30" i="1" s="1"/>
  <c r="BH86" i="2"/>
  <c r="F33" i="2"/>
  <c r="BC52" i="1" s="1"/>
  <c r="BC51" i="1" s="1"/>
  <c r="BG86" i="2"/>
  <c r="BF86" i="2"/>
  <c r="J31" i="2" s="1"/>
  <c r="AW52" i="1" s="1"/>
  <c r="T86" i="2"/>
  <c r="R86" i="2"/>
  <c r="P86" i="2"/>
  <c r="P85" i="2" s="1"/>
  <c r="BK86" i="2"/>
  <c r="J86" i="2"/>
  <c r="BE86" i="2" s="1"/>
  <c r="F77" i="2"/>
  <c r="E75" i="2"/>
  <c r="F49" i="2"/>
  <c r="E47" i="2"/>
  <c r="J21" i="2"/>
  <c r="E21" i="2"/>
  <c r="J79" i="2"/>
  <c r="J51" i="2"/>
  <c r="J20" i="2"/>
  <c r="J18" i="2"/>
  <c r="E18" i="2"/>
  <c r="F52" i="2" s="1"/>
  <c r="J17" i="2"/>
  <c r="J15" i="2"/>
  <c r="E15" i="2"/>
  <c r="J14" i="2"/>
  <c r="J12" i="2"/>
  <c r="E7" i="2"/>
  <c r="E45" i="2" s="1"/>
  <c r="AS51" i="1"/>
  <c r="L47" i="1"/>
  <c r="AM46" i="1"/>
  <c r="L46" i="1"/>
  <c r="AM44" i="1"/>
  <c r="L44" i="1"/>
  <c r="L42" i="1"/>
  <c r="L41" i="1"/>
  <c r="W26" i="1" l="1"/>
  <c r="AV51" i="1"/>
  <c r="P84" i="2"/>
  <c r="P83" i="2" s="1"/>
  <c r="AU52" i="1" s="1"/>
  <c r="AU51" i="1" s="1"/>
  <c r="J85" i="2"/>
  <c r="J58" i="2" s="1"/>
  <c r="W29" i="1"/>
  <c r="AY51" i="1"/>
  <c r="E73" i="2"/>
  <c r="F79" i="2"/>
  <c r="F51" i="2"/>
  <c r="F31" i="2"/>
  <c r="BA52" i="1" s="1"/>
  <c r="BA51" i="1" s="1"/>
  <c r="T85" i="2"/>
  <c r="T84" i="2" s="1"/>
  <c r="T83" i="2" s="1"/>
  <c r="P116" i="2"/>
  <c r="J77" i="2"/>
  <c r="J49" i="2"/>
  <c r="F80" i="2"/>
  <c r="J30" i="2"/>
  <c r="AV52" i="1" s="1"/>
  <c r="AT52" i="1" s="1"/>
  <c r="R85" i="2"/>
  <c r="R84" i="2" s="1"/>
  <c r="R83" i="2" s="1"/>
  <c r="F32" i="2"/>
  <c r="BB52" i="1" s="1"/>
  <c r="BB51" i="1" s="1"/>
  <c r="BK164" i="2"/>
  <c r="J164" i="2" s="1"/>
  <c r="J60" i="2" s="1"/>
  <c r="BK84" i="2" l="1"/>
  <c r="AX51" i="1"/>
  <c r="W28" i="1"/>
  <c r="W27" i="1"/>
  <c r="AW51" i="1"/>
  <c r="AK27" i="1" s="1"/>
  <c r="AK26" i="1"/>
  <c r="AT51" i="1"/>
  <c r="J84" i="2" l="1"/>
  <c r="J57" i="2" s="1"/>
  <c r="BK83" i="2"/>
  <c r="J83" i="2" s="1"/>
  <c r="J56" i="2" l="1"/>
  <c r="J27" i="2"/>
  <c r="J36" i="2" l="1"/>
  <c r="AG52" i="1"/>
  <c r="AG51" i="1" l="1"/>
  <c r="AN52" i="1"/>
  <c r="AN51" i="1" l="1"/>
  <c r="AK23" i="1"/>
  <c r="AK32" i="1" s="1"/>
</calcChain>
</file>

<file path=xl/sharedStrings.xml><?xml version="1.0" encoding="utf-8"?>
<sst xmlns="http://schemas.openxmlformats.org/spreadsheetml/2006/main" count="3252" uniqueCount="941">
  <si>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</si>
  <si>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</si>
  <si>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</si>
  <si>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</si>
  <si>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</si>
  <si>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</si>
  <si>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</si>
  <si>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{d9c4d6fe-07a6-4f59-ba6f-5a1f3dcfc4e3}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</si>
  <si>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</si>
  <si>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</si>
  <si>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</si>
  <si>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</si>
  <si>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</si>
  <si>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</si>
  <si>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</si>
  <si>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</si>
  <si>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</si>
  <si>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18-18_1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</si>
  <si>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</si>
  <si>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</si>
  <si>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STAVEBNÍ ÚPRAVY OBJEKTU Q2 - DĚTSKÁ KLINIKA</t>
  </si>
  <si>
    <t>KSO:</t>
  </si>
  <si>
    <t>CC-CZ:</t>
  </si>
  <si>
    <t>Místo:</t>
  </si>
  <si>
    <t>Olomouc</t>
  </si>
  <si>
    <t>Datum:</t>
  </si>
  <si>
    <t>10. 10. 2018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</si>
  <si>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</si>
  <si>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</si>
  <si>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</si>
  <si>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</si>
  <si>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</si>
  <si>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</si>
  <si>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</si>
  <si>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</si>
  <si>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</si>
  <si>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</si>
  <si>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</si>
  <si>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</si>
  <si>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</si>
  <si>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</si>
  <si>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</si>
  <si>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</si>
  <si>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</si>
  <si>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</si>
  <si>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</si>
  <si>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</si>
  <si>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</si>
  <si>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</si>
  <si>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</si>
  <si>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</si>
  <si>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</si>
  <si>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</si>
  <si>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</si>
  <si>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</si>
  <si>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</si>
  <si>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</si>
  <si>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</si>
  <si>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</si>
  <si>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</si>
  <si>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</si>
  <si>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</si>
  <si>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</si>
  <si>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</si>
  <si>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</si>
  <si>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</si>
  <si>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</si>
  <si>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</si>
  <si>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</si>
  <si>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</si>
  <si>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</si>
  <si>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</si>
  <si>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</si>
  <si>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</si>
  <si>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</si>
  <si>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SO-01</t>
  </si>
  <si>
    <t>D.1.4.1 Zdravotně technické instalace</t>
  </si>
  <si>
    <t>STA</t>
  </si>
  <si>
    <t>1</t>
  </si>
  <si>
    <t>{60c46d0f-2b5a-42fa-bce5-413b147715b2}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</si>
  <si>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</si>
  <si>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</si>
  <si>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</si>
  <si>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</si>
  <si>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</si>
  <si>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</si>
  <si>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</si>
  <si>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</si>
  <si>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SO-01 - D.1.4.1 Zdravotně technické instalace</t>
  </si>
  <si>
    <t>Ostrava</t>
  </si>
  <si>
    <t>REKAPITULACE ČLENĚNÍ SOUPISU PRACÍ</t>
  </si>
  <si>
    <t>Kód dílu - Popis</t>
  </si>
  <si>
    <t>Cena celkem [CZK]</t>
  </si>
  <si>
    <t>Náklady soupisu celkem</t>
  </si>
  <si>
    <t>-1</t>
  </si>
  <si>
    <t>PSV - Práce a dodávky PSV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</si>
  <si>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</si>
  <si>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</si>
  <si>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</si>
  <si>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</si>
  <si>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</si>
  <si>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727 - Zdravotechnika - požární ochrana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</si>
  <si>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</si>
  <si>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</si>
  <si>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</si>
  <si>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</si>
  <si>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</si>
  <si>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</si>
  <si>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</si>
  <si>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</si>
  <si>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</si>
  <si>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</si>
  <si>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</si>
  <si>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</si>
  <si>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</si>
  <si>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</si>
  <si>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PSV</t>
  </si>
  <si>
    <t>Práce a dodávky PSV</t>
  </si>
  <si>
    <t>ROZPOCET</t>
  </si>
  <si>
    <t>713</t>
  </si>
  <si>
    <t>Izolace tepelné</t>
  </si>
  <si>
    <t>K</t>
  </si>
  <si>
    <t>713463211</t>
  </si>
  <si>
    <t>Montáž izolace tepelné potrubí potrubními pouzdry s Al fólií staženými Al páskou 1x D do 50 mm</t>
  </si>
  <si>
    <t>m</t>
  </si>
  <si>
    <t>CS ÚRS 2018 01</t>
  </si>
  <si>
    <t>16</t>
  </si>
  <si>
    <t>-633747992</t>
  </si>
  <si>
    <t>PP</t>
  </si>
  <si>
    <t>Montáž izolace tepelné potrubí a ohybů tvarovkami nebo deskami potrubními pouzdry s povrchovou úpravou hliníkovou fólií (izolační materiál ve specifikaci) přelepenými samolepící hliníkovou páskou potrubí D do 50 mm jednovrstvá</t>
  </si>
  <si>
    <t>VV</t>
  </si>
  <si>
    <t>210+50+25+10+5+5</t>
  </si>
  <si>
    <t>M</t>
  </si>
  <si>
    <t>63143901R</t>
  </si>
  <si>
    <t>Izolační potrubní pouzdro z kamenné vlny s Al fólií DN 22 mm, tl. 20 mm</t>
  </si>
  <si>
    <t>32</t>
  </si>
  <si>
    <t>-370983738</t>
  </si>
  <si>
    <t>SV + TV + CTV</t>
  </si>
  <si>
    <t>70 + 65 + 75</t>
  </si>
  <si>
    <t>3</t>
  </si>
  <si>
    <t>63143912R</t>
  </si>
  <si>
    <t>Izolační potrubní pouzdro z kamenné vlny s Al fólií DN 28 mm, tl. 20 mm</t>
  </si>
  <si>
    <t>-18629508</t>
  </si>
  <si>
    <t>4</t>
  </si>
  <si>
    <t>63143902R</t>
  </si>
  <si>
    <t>Izolační potrubní pouzdro z kamenné vlny s Al fólií DN 28 mm, tl. 30 mm</t>
  </si>
  <si>
    <t>27364852</t>
  </si>
  <si>
    <t>TV + CTV</t>
  </si>
  <si>
    <t>19 + 6</t>
  </si>
  <si>
    <t>5</t>
  </si>
  <si>
    <t>63143903R</t>
  </si>
  <si>
    <t>Izolační potrubní pouzdro z kamenné vlny s Al fólií DN 35 mm, tl. 20 mm</t>
  </si>
  <si>
    <t>1069378761</t>
  </si>
  <si>
    <t>6</t>
  </si>
  <si>
    <t>63143904R</t>
  </si>
  <si>
    <t>Izolační potrubní pouzdro z kamenné vlny s Al fólií DN 42 mm, tl. 20 mm</t>
  </si>
  <si>
    <t>-1676607992</t>
  </si>
  <si>
    <t>7</t>
  </si>
  <si>
    <t>63143905R</t>
  </si>
  <si>
    <t>Izolační potrubní pouzdro z kamenné vlny s Al fólií DN 42 mm, tl. 40 mm</t>
  </si>
  <si>
    <t>-264631118</t>
  </si>
  <si>
    <t>8</t>
  </si>
  <si>
    <t>713463212</t>
  </si>
  <si>
    <t>Montáž izolace tepelné potrubí potrubními pouzdry s Al fólií staženými Al páskou 1x D do 100 mm</t>
  </si>
  <si>
    <t>-1787804526</t>
  </si>
  <si>
    <t>Montáž izolace tepelné potrubí a ohybů tvarovkami nebo deskami potrubními pouzdry s povrchovou úpravou hliníkovou fólií (izolační materiál ve specifikaci) přelepenými samolepící hliníkovou páskou potrubí D přes 50 do 100 mm jednovrstvá</t>
  </si>
  <si>
    <t>15+18</t>
  </si>
  <si>
    <t>9</t>
  </si>
  <si>
    <t>631439041R</t>
  </si>
  <si>
    <t>Izolační potrubní pouzdro z kamenné vlny s Al fólií DN 54 mm, tl. 20 mm</t>
  </si>
  <si>
    <t>660336644</t>
  </si>
  <si>
    <t>10</t>
  </si>
  <si>
    <t>63143907R</t>
  </si>
  <si>
    <t>Izolační potrubní pouzdro z kamenné vlny s Al fólií DN 76 mm, tl. 30 mm</t>
  </si>
  <si>
    <t>-1739370704</t>
  </si>
  <si>
    <t>11</t>
  </si>
  <si>
    <t>713463213</t>
  </si>
  <si>
    <t>Montáž izolace tepelné potrubí potrubními pouzdry s Al fólií staženými Al páskou 1x D do 150 mm</t>
  </si>
  <si>
    <t>-1983030942</t>
  </si>
  <si>
    <t>Montáž izolace tepelné potrubí a ohybů tvarovkami nebo deskami potrubními pouzdry s povrchovou úpravou hliníkovou fólií (izolační materiál ve specifikaci) přelepenými samolepící hliníkovou páskou potrubí D přes 100 do 150 mm jednovrstvá</t>
  </si>
  <si>
    <t>12</t>
  </si>
  <si>
    <t>63143908R</t>
  </si>
  <si>
    <t>Izolační potrubní pouzdro z kamenné vlny s Al fólií DN 114 mm, tl. 30 mm</t>
  </si>
  <si>
    <t>1385271967</t>
  </si>
  <si>
    <t>721</t>
  </si>
  <si>
    <t>Zdravotechnika - vnitřní kanalizace</t>
  </si>
  <si>
    <t>13</t>
  </si>
  <si>
    <t>721140802</t>
  </si>
  <si>
    <t>Demontáž potrubí litinové do DN 100</t>
  </si>
  <si>
    <t>-126148928</t>
  </si>
  <si>
    <t>Demontáž potrubí z litinových trub  odpadních nebo dešťových do DN 100</t>
  </si>
  <si>
    <t>14</t>
  </si>
  <si>
    <t>721140915</t>
  </si>
  <si>
    <t>Potrubí litinové propojení potrubí DN 100</t>
  </si>
  <si>
    <t>kus</t>
  </si>
  <si>
    <t>-1711847581</t>
  </si>
  <si>
    <t>Opravy odpadního potrubí litinového  propojení dosavadního potrubí DN 100</t>
  </si>
  <si>
    <t>721171905</t>
  </si>
  <si>
    <t>Potrubí z PP vsazení odbočky do hrdla DN 110</t>
  </si>
  <si>
    <t>-149060068</t>
  </si>
  <si>
    <t>Opravy odpadního potrubí plastového  vsazení odbočky do potrubí DN 110</t>
  </si>
  <si>
    <t>721171915</t>
  </si>
  <si>
    <t>Potrubí z PP propojení potrubí DN 110</t>
  </si>
  <si>
    <t>-1035390905</t>
  </si>
  <si>
    <t>Opravy odpadního potrubí plastového  propojení dosavadního potrubí DN 110</t>
  </si>
  <si>
    <t>17</t>
  </si>
  <si>
    <t>721174004</t>
  </si>
  <si>
    <t>Potrubí kanalizační z PP svodné DN 70</t>
  </si>
  <si>
    <t>232187811</t>
  </si>
  <si>
    <t>Potrubí z plastových trub polypropylenové svodné (ležaté) DN 70</t>
  </si>
  <si>
    <t>18</t>
  </si>
  <si>
    <t>721174005</t>
  </si>
  <si>
    <t>Potrubí kanalizační z PP svodné DN 100</t>
  </si>
  <si>
    <t>-1472728584</t>
  </si>
  <si>
    <t>Potrubí z plastových trub polypropylenové svodné (ležaté) DN 100</t>
  </si>
  <si>
    <t>19</t>
  </si>
  <si>
    <t>721174025</t>
  </si>
  <si>
    <t>Potrubí kanalizační z PP odpadní DN 100</t>
  </si>
  <si>
    <t>1611496247</t>
  </si>
  <si>
    <t>Potrubí z plastových trub polypropylenové odpadní (svislé) DN 100</t>
  </si>
  <si>
    <t>20</t>
  </si>
  <si>
    <t>721174042</t>
  </si>
  <si>
    <t>Potrubí kanalizační z PP připojovací DN 40</t>
  </si>
  <si>
    <t>1916993389</t>
  </si>
  <si>
    <t>Potrubí z plastových trub polypropylenové připojovací DN 40</t>
  </si>
  <si>
    <t>DN32 + DN40</t>
  </si>
  <si>
    <t>108 + 102</t>
  </si>
  <si>
    <t>721174043</t>
  </si>
  <si>
    <t>Potrubí kanalizační z PP připojovací DN 50</t>
  </si>
  <si>
    <t>-1418121702</t>
  </si>
  <si>
    <t>Potrubí z plastových trub polypropylenové připojovací DN 50</t>
  </si>
  <si>
    <t>22</t>
  </si>
  <si>
    <t>721174044</t>
  </si>
  <si>
    <t>Potrubí kanalizační z PP připojovací DN 70</t>
  </si>
  <si>
    <t>885694053</t>
  </si>
  <si>
    <t>Potrubí z plastových trub polypropylenové připojovací DN 70</t>
  </si>
  <si>
    <t>23</t>
  </si>
  <si>
    <t>721174045</t>
  </si>
  <si>
    <t>Potrubí kanalizační z PP připojovací DN 100</t>
  </si>
  <si>
    <t>1654605031</t>
  </si>
  <si>
    <t>Potrubí z plastových trub polypropylenové připojovací DN 100</t>
  </si>
  <si>
    <t>24</t>
  </si>
  <si>
    <t>721194104</t>
  </si>
  <si>
    <t>Vyvedení a upevnění odpadních výpustek DN 40</t>
  </si>
  <si>
    <t>-1365350480</t>
  </si>
  <si>
    <t>Vyměření přípojek na potrubí vyvedení a upevnění odpadních výpustek DN 40</t>
  </si>
  <si>
    <t>25</t>
  </si>
  <si>
    <t>721194105</t>
  </si>
  <si>
    <t>Vyvedení a upevnění odpadních výpustek DN 50</t>
  </si>
  <si>
    <t>-712031651</t>
  </si>
  <si>
    <t>Vyměření přípojek na potrubí vyvedení a upevnění odpadních výpustek DN 50</t>
  </si>
  <si>
    <t>26</t>
  </si>
  <si>
    <t>721194107</t>
  </si>
  <si>
    <t>Vyvedení a upevnění odpadních výpustek DN 70</t>
  </si>
  <si>
    <t>-651815771</t>
  </si>
  <si>
    <t>Vyměření přípojek na potrubí vyvedení a upevnění odpadních výpustek DN 70</t>
  </si>
  <si>
    <t>27</t>
  </si>
  <si>
    <t>721194109</t>
  </si>
  <si>
    <t>Vyvedení a upevnění odpadních výpustek DN 100</t>
  </si>
  <si>
    <t>-1618614863</t>
  </si>
  <si>
    <t>Vyměření přípojek na potrubí vyvedení a upevnění odpadních výpustek DN 100</t>
  </si>
  <si>
    <t>28</t>
  </si>
  <si>
    <t>721219114</t>
  </si>
  <si>
    <t xml:space="preserve">Montáž odtokového sprchového žlabu </t>
  </si>
  <si>
    <t>1988871647</t>
  </si>
  <si>
    <t xml:space="preserve">Odtokové sprchové žlaby montáž odtokových sprchových žlabů ostatních typů </t>
  </si>
  <si>
    <t>29</t>
  </si>
  <si>
    <t>5523311R</t>
  </si>
  <si>
    <t>žlábek podlahový do prostoru dl 1700mm</t>
  </si>
  <si>
    <t>-1539515650</t>
  </si>
  <si>
    <t>žlábek podlahový do prostoru dl 1700mm - pro vinylovou podlahovou krytinu, hl. 80 mm s vpustí na konci žlabu s vodorovným odtokem DN50</t>
  </si>
  <si>
    <t>30</t>
  </si>
  <si>
    <t>72123901R</t>
  </si>
  <si>
    <t>Upevňovací a kotvící prvky kanalizačního potrubí</t>
  </si>
  <si>
    <t>soubor</t>
  </si>
  <si>
    <t>-735058643</t>
  </si>
  <si>
    <t>Upevňovací a kotvící prvky kanalizačního potrubí :
HT 75   -   15 m (12 ks závěsů)
HT 110 - 152 m (95 ks závěsů)</t>
  </si>
  <si>
    <t>31</t>
  </si>
  <si>
    <t>7212210R</t>
  </si>
  <si>
    <t>Zednické a stavební přípomoce pro vnitřní kanalizaci</t>
  </si>
  <si>
    <t>-2110798763</t>
  </si>
  <si>
    <t>Zednické a stavební přípomoce pro vnitřní kanalizaci
 - vysekání (vyfrézování) drážek do zdi a podlahy, provedení průrazů prostupů ve stropních konstrukcích a zdech
 - hrubé zapravení drážek a prostupů po provedení istalace potrubí</t>
  </si>
  <si>
    <t>721290824</t>
  </si>
  <si>
    <t>Přemístění vnitrostaveništní demontovaných hmot vnitřní kanalizace v objektech výšky do 36 m</t>
  </si>
  <si>
    <t>t</t>
  </si>
  <si>
    <t>-317929582</t>
  </si>
  <si>
    <t>Vnitrostaveništní přemístění vybouraných (demontovaných) hmot  vnitřní kanalizace vodorovně do 100 m v objektech výšky přes 24 do 36 m</t>
  </si>
  <si>
    <t>33</t>
  </si>
  <si>
    <t>721290111</t>
  </si>
  <si>
    <t>Zkouška těsnosti potrubí kanalizace vodou do DN 125</t>
  </si>
  <si>
    <t>-648116395</t>
  </si>
  <si>
    <t>Zkouška těsnosti kanalizace  v objektech vodou do DN 125</t>
  </si>
  <si>
    <t>21+12+98+210+93+5+31</t>
  </si>
  <si>
    <t>34</t>
  </si>
  <si>
    <t>998721104</t>
  </si>
  <si>
    <t>Přesun hmot tonážní pro vnitřní kanalizace v objektech v do 36 m</t>
  </si>
  <si>
    <t>701565801</t>
  </si>
  <si>
    <t>Přesun hmot pro vnitřní kanalizace  stanovený z hmotnosti přesunovaného materiálu vodorovná dopravní vzdálenost do 50 m v objektech výšky přes 24 do 36 m</t>
  </si>
  <si>
    <t>722</t>
  </si>
  <si>
    <t>Zdravotechnika - vnitřní vodovod</t>
  </si>
  <si>
    <t>35</t>
  </si>
  <si>
    <t>722130233</t>
  </si>
  <si>
    <t>Potrubí vodovodní ocelové závitové pozinkované svařované běžné DN 25</t>
  </si>
  <si>
    <t>845765274</t>
  </si>
  <si>
    <t>Potrubí z ocelových trubek pozinkovaných  závitových svařovaných běžných DN 25</t>
  </si>
  <si>
    <t>36</t>
  </si>
  <si>
    <t>722130234</t>
  </si>
  <si>
    <t>Potrubí vodovodní ocelové závitové pozinkované svařované běžné DN 32</t>
  </si>
  <si>
    <t>1870111588</t>
  </si>
  <si>
    <t>Potrubí z ocelových trubek pozinkovaných  závitových svařovaných běžných DN 32</t>
  </si>
  <si>
    <t>37</t>
  </si>
  <si>
    <t>722130238</t>
  </si>
  <si>
    <t>Potrubí vodovodní ocelové závitové pozinkované svařované běžné DN 80</t>
  </si>
  <si>
    <t>-1874728788</t>
  </si>
  <si>
    <t>Potrubí z ocelových trubek pozinkovaných  závitových svařovaných běžných DN 80</t>
  </si>
  <si>
    <t>38</t>
  </si>
  <si>
    <t>722131918</t>
  </si>
  <si>
    <t>Potrubí pozinkované závitové vsazení odbočky do potrubí DN 80</t>
  </si>
  <si>
    <t>1440440782</t>
  </si>
  <si>
    <t>Opravy vodovodního potrubí z ocelových trubek pozinkovaných závitových vsazení odbočky do potrubí DN 80</t>
  </si>
  <si>
    <t>39</t>
  </si>
  <si>
    <t>722131938</t>
  </si>
  <si>
    <t>Potrubí pozinkované závitové propojení potrubí DN 80</t>
  </si>
  <si>
    <t>-1583097967</t>
  </si>
  <si>
    <t>Opravy vodovodního potrubí z ocelových trubek pozinkovaných závitových propojení dosavadního potrubí DN 80</t>
  </si>
  <si>
    <t>40</t>
  </si>
  <si>
    <t>722171914</t>
  </si>
  <si>
    <t>Potrubí plastové odříznutí trubky D do 32 mm</t>
  </si>
  <si>
    <t>-1158070739</t>
  </si>
  <si>
    <t>Odříznutí trubky nebo tvarovky u rozvodů vody z plastů  D přes 25 do 32 mm</t>
  </si>
  <si>
    <t>41</t>
  </si>
  <si>
    <t>722171916</t>
  </si>
  <si>
    <t>Potrubí plastové odříznutí trubky D do 50 mm</t>
  </si>
  <si>
    <t>964895518</t>
  </si>
  <si>
    <t>Odříznutí trubky nebo tvarovky u rozvodů vody z plastů  D přes 40 do 50 mm</t>
  </si>
  <si>
    <t>42</t>
  </si>
  <si>
    <t>722171934</t>
  </si>
  <si>
    <t>Potrubí plastové - vsazení odbočky  D do 32 mm</t>
  </si>
  <si>
    <t>578704088</t>
  </si>
  <si>
    <t>Výměna trubky, tvarovky, vsazení odbočky  na rozvodech vody z plastů D přes 25 do 32 mm</t>
  </si>
  <si>
    <t>43</t>
  </si>
  <si>
    <t>722171935</t>
  </si>
  <si>
    <t>Potrubí plastové - vsazení odbočky  D do 40 mm</t>
  </si>
  <si>
    <t>1954480762</t>
  </si>
  <si>
    <t>Výměna trubky, tvarovky, vsazení odbočky  na rozvodech vody z plastů D přes 32 do 40 mm</t>
  </si>
  <si>
    <t>44</t>
  </si>
  <si>
    <t>722171936</t>
  </si>
  <si>
    <t>Potrubí plastové - vsazení odbočky  D do 50 mm</t>
  </si>
  <si>
    <t>259695818</t>
  </si>
  <si>
    <t>Výměna trubky, tvarovky, vsazení odbočky  na rozvodech vody z plastů D přes 40 do 50 mm</t>
  </si>
  <si>
    <t>45</t>
  </si>
  <si>
    <t>72217321R</t>
  </si>
  <si>
    <t>1782558248</t>
  </si>
  <si>
    <t>46</t>
  </si>
  <si>
    <t>72217322R</t>
  </si>
  <si>
    <t>283750300</t>
  </si>
  <si>
    <t>47</t>
  </si>
  <si>
    <t>72217323R</t>
  </si>
  <si>
    <t>-1268573240</t>
  </si>
  <si>
    <t>48</t>
  </si>
  <si>
    <t>72217324R</t>
  </si>
  <si>
    <t>2128507478</t>
  </si>
  <si>
    <t>49</t>
  </si>
  <si>
    <t>722181221</t>
  </si>
  <si>
    <t>Ochrana vodovodního potrubí přilepenými termoizolačními trubicemi z PE tl do 9 mm DN do 22 mm</t>
  </si>
  <si>
    <t>-297542144</t>
  </si>
  <si>
    <t>Ochrana potrubí  termoizolačními trubicemi z pěnového polyetylenu PE přilepenými v příčných a podélných spojích, tloušťky izolace přes 6 do 9 mm, vnitřního průměru izolace DN do 22 mm</t>
  </si>
  <si>
    <t>145+135+45</t>
  </si>
  <si>
    <t>50</t>
  </si>
  <si>
    <t>722181222</t>
  </si>
  <si>
    <t>Ochrana vodovodního potrubí přilepenými termoizolačními trubicemi z PE tl do 9 mm DN do 45 mm</t>
  </si>
  <si>
    <t>971974642</t>
  </si>
  <si>
    <t>Ochrana potrubí  termoizolačními trubicemi z pěnového polyetylenu PE přilepenými v příčných a podélných spojích, tloušťky izolace přes 6 do 9 mm, vnitřního průměru izolace DN přes 22 do 45 mm</t>
  </si>
  <si>
    <t>Potrubí D25 - SV + TV</t>
  </si>
  <si>
    <t>10+10</t>
  </si>
  <si>
    <t>Potrubí D32 - SV + TV</t>
  </si>
  <si>
    <t>5+5</t>
  </si>
  <si>
    <t>Součet</t>
  </si>
  <si>
    <t>51</t>
  </si>
  <si>
    <t>722211214</t>
  </si>
  <si>
    <t>Šoupátko přírubové třmenové DN 80 PN 10 do 200°C těsnící sedlo mosaz/mosaz</t>
  </si>
  <si>
    <t>798123889</t>
  </si>
  <si>
    <t>Armatury přírubové šoupátka třmenová s ručním kolem těsnící sedla mosaz/mosaz PN 10 do 200°C DN 80</t>
  </si>
  <si>
    <t>52</t>
  </si>
  <si>
    <t>722219104</t>
  </si>
  <si>
    <t>Montáž armatur vodovodních přírubových DN 80 ostatní typ</t>
  </si>
  <si>
    <t>-841709545</t>
  </si>
  <si>
    <t>Armatury přírubové montáž vodovodních armatur přírubových ostatních typů DN 80</t>
  </si>
  <si>
    <t>53</t>
  </si>
  <si>
    <t>55129490R</t>
  </si>
  <si>
    <t xml:space="preserve">Přír. jemný filtr s automatickým zpětným proplachem DN80 </t>
  </si>
  <si>
    <t>-449855206</t>
  </si>
  <si>
    <t xml:space="preserve">Přír. jemný filtr s automatickým zpětným proplachem DN80, filtrační systém rotačních kalibrovaných trysek, kartuše 100 mikronů,max. teplota vody 90°C,vysoký průtok vody 51m3/hod, pojistná uzávěra při výpadku el. energie napájení: 230V (zásuvka). Výkon: 18W, 
součástí výrobku je kabel cca 2,5m s trafem 230V/26V/18W IP32 </t>
  </si>
  <si>
    <t>54</t>
  </si>
  <si>
    <t>722220111</t>
  </si>
  <si>
    <t>Nástěnka pro výtokový ventil G 1/2 s jedním závitem</t>
  </si>
  <si>
    <t>1071928482</t>
  </si>
  <si>
    <t>Armatury s jedním závitem nástěnky pro výtokový ventil G 1/2</t>
  </si>
  <si>
    <t>55</t>
  </si>
  <si>
    <t>722220121</t>
  </si>
  <si>
    <t>Nástěnka pro baterii G 1/2 s jedním závitem</t>
  </si>
  <si>
    <t>pár</t>
  </si>
  <si>
    <t>-1126825503</t>
  </si>
  <si>
    <t>Armatury s jedním závitem nástěnky pro baterii G 1/2</t>
  </si>
  <si>
    <t>56</t>
  </si>
  <si>
    <t>72222410R</t>
  </si>
  <si>
    <t xml:space="preserve">Ventil s přípojkou na hadici nezámrzný G 1/2" PN 16 </t>
  </si>
  <si>
    <t>-2687665</t>
  </si>
  <si>
    <t xml:space="preserve">Armatury s jedním závitem ventil s přípojkou na hadici nezámrzný G 1/2" PN 16 </t>
  </si>
  <si>
    <t>57</t>
  </si>
  <si>
    <t>722224115</t>
  </si>
  <si>
    <t>Kohout plnicí nebo vypouštěcí G 1/2 PN 10 s jedním závitem</t>
  </si>
  <si>
    <t>487935250</t>
  </si>
  <si>
    <t>Armatury s jedním závitem kohouty plnicí a vypouštěcí PN 10 G 1/2</t>
  </si>
  <si>
    <t>58</t>
  </si>
  <si>
    <t>72223106R</t>
  </si>
  <si>
    <t xml:space="preserve">Ventil zpětný G 1/2 PN 16 do 90°C vnitřní závit (třída tekutiny 2 dle EN1717, ochranná jednotka EA) </t>
  </si>
  <si>
    <t>874805101</t>
  </si>
  <si>
    <t>Armatury se dvěma závity ventily zpětné mosazné PN 16 do 90 st.C [EA] vnitřní závit G 1/2</t>
  </si>
  <si>
    <t>59</t>
  </si>
  <si>
    <t>72223107R</t>
  </si>
  <si>
    <t xml:space="preserve">Ventil zpětný G 1" PN 16 do 90°C vnitřní závit (třída tekutiny 2 dle EN1717, ochranná jednotka EA) </t>
  </si>
  <si>
    <t>-2096641399</t>
  </si>
  <si>
    <t>Armatury se dvěma závity ventily zpětné mosazné PN 16 do 90 st.C [EA] vnitřní závit G 1"</t>
  </si>
  <si>
    <t>60</t>
  </si>
  <si>
    <t>722232043</t>
  </si>
  <si>
    <t>Kohout kulový přímý G 1/2 PN 42 do 185°C vnitřní závit</t>
  </si>
  <si>
    <t>-488424198</t>
  </si>
  <si>
    <t>Armatury se dvěma závity kulové kohouty PN 42 do 185 °C přímé vnitřní závit G 1/2</t>
  </si>
  <si>
    <t>61</t>
  </si>
  <si>
    <t>722232044</t>
  </si>
  <si>
    <t>Kohout kulový přímý G 3/4 PN 42 do 185°C vnitřní závit</t>
  </si>
  <si>
    <t>-1535429590</t>
  </si>
  <si>
    <t>Armatury se dvěma závity kulové kohouty PN 42 do 185 °C přímé vnitřní závit G 3/4</t>
  </si>
  <si>
    <t>62</t>
  </si>
  <si>
    <t>722232045</t>
  </si>
  <si>
    <t>Kohout kulový přímý G 1 PN 42 do 185°C vnitřní závit</t>
  </si>
  <si>
    <t>-445137765</t>
  </si>
  <si>
    <t>Armatury se dvěma závity kulové kohouty PN 42 do 185 °C přímé vnitřní závit G 1</t>
  </si>
  <si>
    <t>63</t>
  </si>
  <si>
    <t>722232050</t>
  </si>
  <si>
    <t>Kohout kulový přímý G 3 PN 42 do 185°C vnitřní závit</t>
  </si>
  <si>
    <t>-1878877426</t>
  </si>
  <si>
    <t>Armatury se dvěma závity kulové kohouty PN 42 do 185 °C přímé vnitřní závit G 3</t>
  </si>
  <si>
    <t>64</t>
  </si>
  <si>
    <t>722232061</t>
  </si>
  <si>
    <t>Kohout kulový přímý G 1/2 PN 42 do 185°C vnitřní závit s vypouštěním</t>
  </si>
  <si>
    <t>408357104</t>
  </si>
  <si>
    <t>Armatury se dvěma závity kulové kohouty PN 42 do 185 °C přímé vnitřní závit s vypouštěním G 1/2</t>
  </si>
  <si>
    <t>65</t>
  </si>
  <si>
    <t>722232062</t>
  </si>
  <si>
    <t>Kohout kulový přímý G 3/4 PN 42 do 185°C vnitřní závit s vypouštěním</t>
  </si>
  <si>
    <t>-362298090</t>
  </si>
  <si>
    <t>Armatury se dvěma závity kulové kohouty PN 42 do 185 °C přímé vnitřní závit s vypouštěním G 3/4</t>
  </si>
  <si>
    <t>66</t>
  </si>
  <si>
    <t>722239101</t>
  </si>
  <si>
    <t>Montáž armatur vodovodních se dvěma závity G 1/2</t>
  </si>
  <si>
    <t>-842077212</t>
  </si>
  <si>
    <t>Armatury se dvěma závity montáž vodovodních armatur se dvěma závity ostatních typů G 1/2</t>
  </si>
  <si>
    <t>67</t>
  </si>
  <si>
    <t>55129492R</t>
  </si>
  <si>
    <t>Vyvažovací ventil DN15 do 100°C dvouregulační</t>
  </si>
  <si>
    <t>-1282120099</t>
  </si>
  <si>
    <t>Vyvažovací ventil DN15 do 100°C dvouregulační cirkulace teplé vody</t>
  </si>
  <si>
    <t>68</t>
  </si>
  <si>
    <t>55129493R</t>
  </si>
  <si>
    <t>Směšovací termostatický ventil DN15 pro sanitární systémy</t>
  </si>
  <si>
    <t>1938730880</t>
  </si>
  <si>
    <t>Směšovací termostatický ventil DN15 pro sanitární systémy, nastavení výstupní teploty 30 - 65°C</t>
  </si>
  <si>
    <t>69</t>
  </si>
  <si>
    <t>722239103</t>
  </si>
  <si>
    <t>Montáž armatur vodovodních se dvěma závity G 1</t>
  </si>
  <si>
    <t>-1496660424</t>
  </si>
  <si>
    <t>Armatury se dvěma závity montáž vodovodních armatur se dvěma závity ostatních typů G 1</t>
  </si>
  <si>
    <t>70</t>
  </si>
  <si>
    <t>55129494R</t>
  </si>
  <si>
    <t>Filtr se zpětným proplachem 1" s vnějšími závity</t>
  </si>
  <si>
    <t>673618571</t>
  </si>
  <si>
    <t>Filtr se zpětným proplachem 1" s vnějšími závity, sítko 100 mi.m</t>
  </si>
  <si>
    <t>71</t>
  </si>
  <si>
    <t>55129491R</t>
  </si>
  <si>
    <t xml:space="preserve">Automat. jednotka zpětného proplachu filtru </t>
  </si>
  <si>
    <t>-203392660</t>
  </si>
  <si>
    <t>72</t>
  </si>
  <si>
    <t>722250133</t>
  </si>
  <si>
    <t>Hydrantový systém s tvarově stálou hadicí D 25 x 30 m celoplechový</t>
  </si>
  <si>
    <t>1588975644</t>
  </si>
  <si>
    <t>Požární příslušenství a armatury  hydrantový systém s tvarově stálou hadicí celoplechový D 25 x 30 m</t>
  </si>
  <si>
    <t>73</t>
  </si>
  <si>
    <t>722290226</t>
  </si>
  <si>
    <t>Zkouška těsnosti vodovodního potrubí závitového do DN 50</t>
  </si>
  <si>
    <t>-1027192590</t>
  </si>
  <si>
    <t>Zkoušky, proplach a desinfekce vodovodního potrubí  zkoušky těsnosti vodovodního potrubí závitového do DN 50</t>
  </si>
  <si>
    <t>2+80+6+535+95+15+10</t>
  </si>
  <si>
    <t>74</t>
  </si>
  <si>
    <t>722290234</t>
  </si>
  <si>
    <t>Proplach a dezinfekce vodovodního potrubí do DN 80</t>
  </si>
  <si>
    <t>-200084878</t>
  </si>
  <si>
    <t>Zkoušky, proplach a desinfekce vodovodního potrubí  proplach a desinfekce vodovodního potrubí do DN 80</t>
  </si>
  <si>
    <t>75</t>
  </si>
  <si>
    <t>72223901R</t>
  </si>
  <si>
    <t>Upevňovací a kotvící prvky vodovodního potrubí</t>
  </si>
  <si>
    <t>1027680224</t>
  </si>
  <si>
    <t>Upevňovací a kotvící prvky vodovodního potrubí :
PE-Xc d20 - 210 m (235 ks závěsů)
PE-Xc d25 -   75 m (85 ks závěsů)
PE-Xc d32 -    5 m (4 ks závěsů)
PE-Xc d40 -   10 m (9 ks závěsů)
Ocel DN32 - 80 m (40 ks závěsů)
Ocel DN80 -   6 m (4 ks závěsů)</t>
  </si>
  <si>
    <t>76</t>
  </si>
  <si>
    <t>722303R</t>
  </si>
  <si>
    <t>Zednické a stavební přípomoce pro vnitřní vodovod</t>
  </si>
  <si>
    <t>-1835934264</t>
  </si>
  <si>
    <t>Zednické a stavební přípomoce pro vnitřní vodovod
 - vysekání (vyfrézování) drážek do zdi a podlahy, provedení průrazů prostupů ve stropních konstrukcích a zdech
 - hrubé zapravení drážek a prostupů po provedení instalace potrubí</t>
  </si>
  <si>
    <t>77</t>
  </si>
  <si>
    <t>72229902R</t>
  </si>
  <si>
    <t>Výstupní revize instalovaných zařízení (hydrantové systémy, .... )</t>
  </si>
  <si>
    <t>hod</t>
  </si>
  <si>
    <t>-1874169032</t>
  </si>
  <si>
    <t>Výstupní revize instalovaných zařízení (hydrantové systémy, .... ) vč. protokolů</t>
  </si>
  <si>
    <t>78</t>
  </si>
  <si>
    <t>998722104</t>
  </si>
  <si>
    <t>Přesun hmot tonážní pro vnitřní vodovod v objektech v do 36 m</t>
  </si>
  <si>
    <t>2035740385</t>
  </si>
  <si>
    <t>Přesun hmot pro vnitřní vodovod  stanovený z hmotnosti přesunovaného materiálu vodorovná dopravní vzdálenost do 50 m v objektech výšky přes 24 do 36 m</t>
  </si>
  <si>
    <t>725</t>
  </si>
  <si>
    <t>Zdravotechnika - zařizovací předměty</t>
  </si>
  <si>
    <t>79</t>
  </si>
  <si>
    <t>725111131</t>
  </si>
  <si>
    <t>Splachovač nádržkový plastový vysokopoložený</t>
  </si>
  <si>
    <t>755788019</t>
  </si>
  <si>
    <t>Zařízení záchodů splachovače nádržkové plastové vysokopoložené</t>
  </si>
  <si>
    <t>80</t>
  </si>
  <si>
    <t>725112171</t>
  </si>
  <si>
    <t>Kombi klozet s hlubokým splachováním odpad vodorovný</t>
  </si>
  <si>
    <t>-1569087835</t>
  </si>
  <si>
    <t>Zařízení záchodů kombi klozety s hlubokým splachováním odpad vodorovný</t>
  </si>
  <si>
    <t>81</t>
  </si>
  <si>
    <t>725119125</t>
  </si>
  <si>
    <t>Montáž klozetových mís závěsných na nosné stěny</t>
  </si>
  <si>
    <t>-1228093095</t>
  </si>
  <si>
    <t>Zařízení záchodů montáž klozetových mís závěsných na nosné stěny</t>
  </si>
  <si>
    <t>82</t>
  </si>
  <si>
    <t>64236091</t>
  </si>
  <si>
    <t>mísa keramická klozetová závěsná bílá s hlubokým splachováním odpad vodorovný</t>
  </si>
  <si>
    <t>13222839</t>
  </si>
  <si>
    <t>83</t>
  </si>
  <si>
    <t>64236051</t>
  </si>
  <si>
    <t>klozet keramický bílý závěsný hluboké splachování pro handicapované</t>
  </si>
  <si>
    <t>1516414293</t>
  </si>
  <si>
    <t>84</t>
  </si>
  <si>
    <t>725211602</t>
  </si>
  <si>
    <t>Umyvadlo keramické připevněné na stěnu šrouby bílé bez krytu na sifon 550 mm</t>
  </si>
  <si>
    <t>2000119806</t>
  </si>
  <si>
    <t>Umyvadla keramická bez výtokových armatur se zápachovou uzávěrkou připevněná na stěnu šrouby bílá bez sloupu nebo krytu na sifon 550 mm</t>
  </si>
  <si>
    <t>85</t>
  </si>
  <si>
    <t>725211603</t>
  </si>
  <si>
    <t>Umyvadlo keramické připevněné na stěnu šrouby bílé bez krytu na sifon 600 mm</t>
  </si>
  <si>
    <t>1620605499</t>
  </si>
  <si>
    <t>Umyvadla keramická bez výtokových armatur se zápachovou uzávěrkou připevněná na stěnu šrouby bílá bez sloupu nebo krytu na sifon 600 mm</t>
  </si>
  <si>
    <t>86</t>
  </si>
  <si>
    <t>725211681</t>
  </si>
  <si>
    <t>Umyvadlo keramické zdravotní připevněné na stěnu šrouby bílé 640 mm</t>
  </si>
  <si>
    <t>-38144062</t>
  </si>
  <si>
    <t>Umyvadla keramická bez výtokových armatur zdravotní se zápachovou uzávěrkou připevněná na stěnu šrouby bílá 640 mm</t>
  </si>
  <si>
    <t>87</t>
  </si>
  <si>
    <t>725241513</t>
  </si>
  <si>
    <t>Vanička sprchová keramická čtvercová 900x900 mm</t>
  </si>
  <si>
    <t>1999120995</t>
  </si>
  <si>
    <t>Sprchové vaničky, boxy, kouty a zástěny sprchové vaničky keramické čtvercové 900x900 mm</t>
  </si>
  <si>
    <t>88</t>
  </si>
  <si>
    <t>725245122</t>
  </si>
  <si>
    <t>Zástěna sprchová dvoukřídlá do výšky 2000 mm a šířky 900 mm</t>
  </si>
  <si>
    <t>-1726128309</t>
  </si>
  <si>
    <t>Sprchové vaničky, boxy, kouty a zástěny zástěny sprchové do výšky 2000 mm dveře dvoukřídlé, šířky 900 mm</t>
  </si>
  <si>
    <t>89</t>
  </si>
  <si>
    <t>725245162</t>
  </si>
  <si>
    <t>Zástěna sprchová zásuvná třídílná se dvěma posuvnými díly do výšky 1850 mm a šířky 900 mm</t>
  </si>
  <si>
    <t>-4783462</t>
  </si>
  <si>
    <t>Sprchové vaničky, boxy, kouty a zástěny zástěny sprchové do výšky 2000 mm dveře zásuvné třídílné se dvěma posuvnými díly, šířky 900 mm</t>
  </si>
  <si>
    <t>90</t>
  </si>
  <si>
    <t>725245172</t>
  </si>
  <si>
    <t>Zástěna sprchová zásuvná čtyřdílná se dvěma posuvnými díly do výšky 1850 mm a šířky 900 mm rohová</t>
  </si>
  <si>
    <t>-1351765974</t>
  </si>
  <si>
    <t>Sprchové vaničky, boxy, kouty a zástěny zástěny sprchové do výšky 2000 mm dveře zásuvné čtyřdílné se dvěma posuvnými díly s rohovým vstupem, šířky 900 mm</t>
  </si>
  <si>
    <t>91</t>
  </si>
  <si>
    <t>725331111</t>
  </si>
  <si>
    <t>Výlevka bez výtokových armatur keramická se sklopnou plastovou mřížkou 425 mm</t>
  </si>
  <si>
    <t>1974298483</t>
  </si>
  <si>
    <t>Výlevky bez výtokových armatur a splachovací nádrže keramické se sklopnou plastovou mřížkou 425 mm</t>
  </si>
  <si>
    <t>92</t>
  </si>
  <si>
    <t>725331211</t>
  </si>
  <si>
    <t>Výlevka bez výtokových armatur nerezová připevněná na zeď konzolou 450x550x300 mm</t>
  </si>
  <si>
    <t>1169251974</t>
  </si>
  <si>
    <t>Výlevky bez výtokových armatur a splachovací nádrže nerezové připevněné na zeď konzolou 450 x 550 x 300 mm</t>
  </si>
  <si>
    <t>93</t>
  </si>
  <si>
    <t>725813111</t>
  </si>
  <si>
    <t>Ventil rohový bez připojovací trubičky nebo flexi hadičky G 1/2</t>
  </si>
  <si>
    <t>-72096627</t>
  </si>
  <si>
    <t>Ventily rohové bez připojovací trubičky nebo flexi hadičky G 1/2</t>
  </si>
  <si>
    <t>94</t>
  </si>
  <si>
    <t>725813112</t>
  </si>
  <si>
    <t>Ventil rohový pračkový G 3/4</t>
  </si>
  <si>
    <t>-133628351</t>
  </si>
  <si>
    <t>Ventily rohové bez připojovací trubičky nebo flexi hadičky pračkové G 3/4 [RIO 10794]</t>
  </si>
  <si>
    <t>95</t>
  </si>
  <si>
    <t>725819301</t>
  </si>
  <si>
    <t>Montáž ventilů stojánkových G 1/2</t>
  </si>
  <si>
    <t>801826256</t>
  </si>
  <si>
    <t>Ventily montáž ventilů ostatních typů stojánkových G 1/2</t>
  </si>
  <si>
    <t>96</t>
  </si>
  <si>
    <t>55145654R</t>
  </si>
  <si>
    <t>ventil umyvadlový stojánkový. pro studenou nebo smíchanou vodu G 1/2"</t>
  </si>
  <si>
    <t>524178603</t>
  </si>
  <si>
    <t>ventil umyvadlový stojánkový. pro studenou nebo smíchanou vodu G 1/2", výška 145 mm chrom</t>
  </si>
  <si>
    <t>97</t>
  </si>
  <si>
    <t>725821311</t>
  </si>
  <si>
    <t>Baterie dřezová nástěnná páková s otáčivým kulatým ústím a délkou ramínka 200 mm (DJ+MS)</t>
  </si>
  <si>
    <t>123027319</t>
  </si>
  <si>
    <t>Baterie dřezové nástěnné pákové s otáčivým kulatým ústím a délkou ramínka 200 mm</t>
  </si>
  <si>
    <t>98</t>
  </si>
  <si>
    <t>725821312</t>
  </si>
  <si>
    <t>Baterie dřezové nástěnné pákové s otáčivým kulatým ústím a délkou ramínka 300 mm (VL + VLn)</t>
  </si>
  <si>
    <t>-455224269</t>
  </si>
  <si>
    <t>Baterie dřezové nástěnné pákové s otáčivým kulatým ústím a délkou ramínka 300 mm</t>
  </si>
  <si>
    <t>99</t>
  </si>
  <si>
    <t>725821328</t>
  </si>
  <si>
    <t>Baterie dřezová stojánková páková s vytahovací sprškou (MSv)</t>
  </si>
  <si>
    <t>1216406037</t>
  </si>
  <si>
    <t>Baterie dřezové stojánkové pákové s otáčivým ústím a délkou ramínka s vytahovací sprškou</t>
  </si>
  <si>
    <t>100</t>
  </si>
  <si>
    <t>725829131</t>
  </si>
  <si>
    <t>Montáž baterie umyvadlové stojánkové G 1/2 ostatní typ</t>
  </si>
  <si>
    <t>-613082494</t>
  </si>
  <si>
    <t>Baterie umyvadlové montáž ostatních typů stojánkových G 1/2</t>
  </si>
  <si>
    <t>101</t>
  </si>
  <si>
    <t>55144070R</t>
  </si>
  <si>
    <t>baterie umyvadlová stojánková páková  s vyrovnávačem tlaků (U)</t>
  </si>
  <si>
    <t>-440668733</t>
  </si>
  <si>
    <t>robustní umyvadlová stojánková baterie s úspornou kartuší a
integrovaným vyrovnávačem tlaků vody securitherm, průtok kartuše 
5 l/min. při tl. vody 3 bary, keramické destičky, kovová páka, nastavení
max. teploty, možnost omezení stávajícího průtoku, přívodní hadičky PEX</t>
  </si>
  <si>
    <t>102</t>
  </si>
  <si>
    <t>725829132</t>
  </si>
  <si>
    <t>Montáž baterie umyvadlové stojánkové automatické senzorové ostatní typ</t>
  </si>
  <si>
    <t>976063033</t>
  </si>
  <si>
    <t>Baterie umyvadlové montáž ostatních typů stojánkových automatických senzorových</t>
  </si>
  <si>
    <t>103</t>
  </si>
  <si>
    <t>5514403R</t>
  </si>
  <si>
    <t>baterie umyvadlová automatická stojánková (U1 + U2 + U4)</t>
  </si>
  <si>
    <t>-989974049</t>
  </si>
  <si>
    <t>Infrasenzorová stojánková baterie s možností míchání teploty vody
ovládací páčkou, průtok vody 3l/min, perlátor odolný vodnímu
kameni, napájení trafo 230/6V, elektronika se solenoidovým ventilem v
těle baterie, antilegionela program</t>
  </si>
  <si>
    <t>104</t>
  </si>
  <si>
    <t>725849411</t>
  </si>
  <si>
    <t>Montáž baterie sprchová nástěnná s nastavitelnou výškou sprchy</t>
  </si>
  <si>
    <t>779805172</t>
  </si>
  <si>
    <t>Baterie sprchové montáž nástěnných baterií s nastavitelnou výškou sprchy</t>
  </si>
  <si>
    <t>105</t>
  </si>
  <si>
    <t>5514540R</t>
  </si>
  <si>
    <t>baterie sprchová s ruční sprchou, sprchová tyč s pojezdem, sprchová hadice (SK + S)</t>
  </si>
  <si>
    <t>1804918686</t>
  </si>
  <si>
    <t>sprchová baterie s chladným tělem zabraňující dotyku s horkou
vodou,úspornou kartuší a integrovaným vyrovnávačem tlaků vody
securitherm, průtok kartuše 9 l/min. při tl. vody 3 bary,keramické
destičky, kovová páka, nastavení max. teploty,možnost omezení
stávajícího průtoku,připojovací konektory s integrovanou uzávěrou vody,
sprchová tyč s pojezdem a držákem mýdla,sprchová hadice odolná
vodnímu kamen</t>
  </si>
  <si>
    <t>106</t>
  </si>
  <si>
    <t>5514549R</t>
  </si>
  <si>
    <t>oční sprcha s dvěma sprchovými hlavicemi pro montáž na stěnu nebo na stůl (H1)</t>
  </si>
  <si>
    <t>1702173692</t>
  </si>
  <si>
    <t>ruční oční sprcha s dvěma sprchovými hlavicemi pro montáž na stěnu nebo na stůl;
- vysoce výkonná sprchová hlavice s ochranným krytem
- integrovaný regulátor množství pro stejnoměrné proudění vody nezávisle na tlaku vody
- integrovaný omezovač zpětného průtoku zamezí vniknutí nečistot nazpátek do sítě pitné vody
- kryt z plastu zpevněného skelným vláknem, díly z mosazi
- madlo s integrovanou rukojetí
- kombinovaný držák pro montáž na stěnu nebo na stůl_x000D_
počet stříkacích hlavic - 2
Provedení stříkací hlavice - zalomený
Materiál - mosaz
Průtok vody u oční sprchy (&gt;) [l/min] - 14
Přípojka vody - 1/2“
délka hadice  - 1500 mm</t>
  </si>
  <si>
    <t>107</t>
  </si>
  <si>
    <t>725861102</t>
  </si>
  <si>
    <t>Zápachová uzávěrka pro umyvadla DN 40</t>
  </si>
  <si>
    <t>141402061</t>
  </si>
  <si>
    <t xml:space="preserve">Zápachové uzávěrky zařizovacích předmětů pro umyvadla DN 40 </t>
  </si>
  <si>
    <t>108</t>
  </si>
  <si>
    <t>725861312</t>
  </si>
  <si>
    <t>Zápachová uzávěrka pro umyvadlo DN 40 podomítková</t>
  </si>
  <si>
    <t>891515053</t>
  </si>
  <si>
    <t>Zápachové uzávěrky zařizovacích předmětů pro umyvadla podomítkové DN 40/50</t>
  </si>
  <si>
    <t>109</t>
  </si>
  <si>
    <t>725862103</t>
  </si>
  <si>
    <t>Zápachová uzávěrka pro dřezy DN 40/50</t>
  </si>
  <si>
    <t>-889350310</t>
  </si>
  <si>
    <t xml:space="preserve">Zápachové uzávěrky zařizovacích předmětů pro dřezy DN 40/50 </t>
  </si>
  <si>
    <t>110</t>
  </si>
  <si>
    <t>725869203</t>
  </si>
  <si>
    <t>Montáž zápachových uzávěrek džezových jednodílných DN 40</t>
  </si>
  <si>
    <t>-2050992036</t>
  </si>
  <si>
    <t>Zápachové uzávěrky zařizovacích předmětů montáž zápachových uzávěrek dřezových jednodílných DN 40</t>
  </si>
  <si>
    <t>111</t>
  </si>
  <si>
    <t>721201</t>
  </si>
  <si>
    <t>Kalich pro úkapy se zápachovou uzávěrkou DN32</t>
  </si>
  <si>
    <t>-681301032</t>
  </si>
  <si>
    <t>Kalich pro úkapy se zápachovou uzávěrkou DN32, s přídavnou mechanickou zápachovou uzávěrkou (kuličkou)</t>
  </si>
  <si>
    <t>112</t>
  </si>
  <si>
    <t>721202</t>
  </si>
  <si>
    <t>Kalich pro úkapy DN40</t>
  </si>
  <si>
    <t>-192726977</t>
  </si>
  <si>
    <t xml:space="preserve">Kalich pro úkapy DN40 s objímkou pro fixaci potrubí </t>
  </si>
  <si>
    <t>113</t>
  </si>
  <si>
    <t>721203</t>
  </si>
  <si>
    <t xml:space="preserve">Vodní zápachová uzávěrka pro odvod kondenzátu s přídavnou mechanickou uzávěrkou  DN40 </t>
  </si>
  <si>
    <t>-591566458</t>
  </si>
  <si>
    <t>114</t>
  </si>
  <si>
    <t>721204</t>
  </si>
  <si>
    <t>Podomítková vodní zápachová uzávěrka pro odvod kondenzátu s přídavnou mechanickou uzávěrkou, pro klimatizační jednotky DN32 mm - 100x100 mm</t>
  </si>
  <si>
    <t>228304138</t>
  </si>
  <si>
    <t>115</t>
  </si>
  <si>
    <t>72598012R</t>
  </si>
  <si>
    <t>Dvířka nerez 45/45 s rámem</t>
  </si>
  <si>
    <t>2071948681</t>
  </si>
  <si>
    <t>Dvířka Dvířka nerez 45/45 s rámem</t>
  </si>
  <si>
    <t>116</t>
  </si>
  <si>
    <t>998725104</t>
  </si>
  <si>
    <t>Přesun hmot tonážní pro zařizovací předměty v objektech v do 36 m</t>
  </si>
  <si>
    <t>1499555945</t>
  </si>
  <si>
    <t>Přesun hmot pro zařizovací předměty  stanovený z hmotnosti přesunovaného materiálu vodorovná dopravní vzdálenost do 50 m v objektech výšky přes 24 do 36 m</t>
  </si>
  <si>
    <t>726</t>
  </si>
  <si>
    <t>Zdravotechnika - předstěnové instalace</t>
  </si>
  <si>
    <t>117</t>
  </si>
  <si>
    <t>726131041</t>
  </si>
  <si>
    <t>Instalační předstěna - klozet závěsný v 1120 mm s ovládáním zepředu do lehkých stěn s kovovou kcí</t>
  </si>
  <si>
    <t>-1168521926</t>
  </si>
  <si>
    <t>Předstěnové instalační systémy do lehkých stěn s kovovou konstrukcí pro závěsné klozety ovládání zepředu, stavební výšky 1120 mm</t>
  </si>
  <si>
    <t>118</t>
  </si>
  <si>
    <t>726191001</t>
  </si>
  <si>
    <t>Zvukoizolační souprava pro klozet a bidet</t>
  </si>
  <si>
    <t>297277063</t>
  </si>
  <si>
    <t>Ostatní příslušenství instalačních systémů  zvukoizolační souprava pro WC a bidet</t>
  </si>
  <si>
    <t>119</t>
  </si>
  <si>
    <t>726191002</t>
  </si>
  <si>
    <t>Souprava pro předstěnovou montáž</t>
  </si>
  <si>
    <t>106458927</t>
  </si>
  <si>
    <t>Ostatní příslušenství instalačních systémů  souprava pro předstěnovou montáž</t>
  </si>
  <si>
    <t>120</t>
  </si>
  <si>
    <t>998726114</t>
  </si>
  <si>
    <t>Přesun hmot tonážní pro instalační prefabrikáty v objektech v do 36 m</t>
  </si>
  <si>
    <t>1086467193</t>
  </si>
  <si>
    <t>Přesun hmot pro instalační prefabrikáty  stanovený z hmotnosti přesunovaného materiálu vodorovná dopravní vzdálenost do 50 m v objektech výšky přes 24 m do 36 m</t>
  </si>
  <si>
    <t>727</t>
  </si>
  <si>
    <t>Zdravotechnika - požární ochrana</t>
  </si>
  <si>
    <t>121</t>
  </si>
  <si>
    <t>727111504</t>
  </si>
  <si>
    <t xml:space="preserve">Prostup kovového potrubí D 50 mm stěnou bez izolace </t>
  </si>
  <si>
    <t>1508849475</t>
  </si>
  <si>
    <t>Protipožární trubní ucpávky kovové potrubí bez izolace prostup stěnou - dle PBŘ min. požární odolnost 15 minut v provedení EW</t>
  </si>
  <si>
    <t>122</t>
  </si>
  <si>
    <t>727121101</t>
  </si>
  <si>
    <t>Protipožární manžeta D 32 mm z jedné strany dělící konstrukce požární odolnost EI 90</t>
  </si>
  <si>
    <t>1986463092</t>
  </si>
  <si>
    <t>Protipožární ochranné manžety z jedné strany dělící konstrukce požární odolnost EI 90 D 32</t>
  </si>
  <si>
    <t>123</t>
  </si>
  <si>
    <t>727121102</t>
  </si>
  <si>
    <t>Protipožární manžeta D 40 mm z jedné strany dělící konstrukce požární odolnost EI 90</t>
  </si>
  <si>
    <t>-1496645740</t>
  </si>
  <si>
    <t>Protipožární ochranné manžety z jedné strany dělící konstrukce požární odolnost EI 90 [PROMASTOP FC3 501.35] D 40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</si>
  <si>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</si>
  <si>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</si>
  <si>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</si>
  <si>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</si>
  <si>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</si>
  <si>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</si>
  <si>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</si>
  <si>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</si>
  <si>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</si>
  <si>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</si>
  <si>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</si>
  <si>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</si>
  <si>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</si>
  <si>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</si>
  <si>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</si>
  <si>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</si>
  <si>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</si>
  <si>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</si>
  <si>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</si>
  <si>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</si>
  <si>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</si>
  <si>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</si>
  <si>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</si>
  <si>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</si>
  <si>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</si>
  <si>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</si>
  <si>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</si>
  <si>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</si>
  <si>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</si>
  <si>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</si>
  <si>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</si>
  <si>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</si>
  <si>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</si>
  <si>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</si>
  <si>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</si>
  <si>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</si>
  <si>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</si>
  <si>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</si>
  <si>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</si>
  <si>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</si>
  <si>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</si>
  <si>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</si>
  <si>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</si>
  <si>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</si>
  <si>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</si>
  <si>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</si>
  <si>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</si>
  <si>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</si>
  <si>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</si>
  <si>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</si>
  <si>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</si>
  <si>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</si>
  <si>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</si>
  <si>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</si>
  <si>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</si>
  <si>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</si>
  <si>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</si>
  <si>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</si>
  <si>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</si>
  <si>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</si>
  <si>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</si>
  <si>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</si>
  <si>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</si>
  <si>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</si>
  <si>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</si>
  <si>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</si>
  <si>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</si>
  <si>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</si>
  <si>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</si>
  <si>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</si>
  <si>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</si>
  <si>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</si>
  <si>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</si>
  <si>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</si>
  <si>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</si>
  <si>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</si>
  <si>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</si>
  <si>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</si>
  <si>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</si>
  <si>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</si>
  <si>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</si>
  <si>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</si>
  <si>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</si>
  <si>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</si>
  <si>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</si>
  <si>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</si>
  <si>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</si>
  <si>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</si>
  <si>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</si>
  <si>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</si>
  <si>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</si>
  <si>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</si>
  <si>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</si>
  <si>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</si>
  <si>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</si>
  <si>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</si>
  <si>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</si>
  <si>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</si>
  <si>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</si>
  <si>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</si>
  <si>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</si>
  <si>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</si>
  <si>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</si>
  <si>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</si>
  <si>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</si>
  <si>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</si>
  <si>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</si>
  <si>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</si>
  <si>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</si>
  <si>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</si>
  <si>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</si>
  <si>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</si>
  <si>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</si>
  <si>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</si>
  <si>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</si>
  <si>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</si>
  <si>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</si>
  <si>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</si>
  <si>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</si>
  <si>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</si>
  <si>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</si>
  <si>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</si>
  <si>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</si>
  <si>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</si>
  <si>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</si>
  <si>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</si>
  <si>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</si>
  <si>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</si>
  <si>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</si>
  <si>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</si>
  <si>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</si>
  <si>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</si>
  <si>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</si>
  <si>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</si>
  <si>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</si>
  <si>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</si>
  <si>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</si>
  <si>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</si>
  <si>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</si>
  <si>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</si>
  <si>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</si>
  <si>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</si>
  <si>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</si>
  <si>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</si>
  <si>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</si>
  <si>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</si>
  <si>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</si>
  <si>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</si>
  <si>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</si>
  <si>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</si>
  <si>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</si>
  <si>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</si>
  <si>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</si>
  <si>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</si>
  <si>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</si>
  <si>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</si>
  <si>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</si>
  <si>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</si>
  <si>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</si>
  <si>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</si>
  <si>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</si>
  <si>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</si>
  <si>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</si>
  <si>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</si>
  <si>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</si>
  <si>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</si>
  <si>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</si>
  <si>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</si>
  <si>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</si>
  <si>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</si>
  <si>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</si>
  <si>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</si>
  <si>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</si>
  <si>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</si>
  <si>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</si>
  <si>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</si>
  <si>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</si>
  <si>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</si>
  <si>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</si>
  <si>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</si>
  <si>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</si>
  <si>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</si>
  <si>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</si>
  <si>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POLOŽKA UPRAVENÁ</t>
  </si>
  <si>
    <t>CÚ 2018 02</t>
  </si>
  <si>
    <t>POLOŽKA NOVÁ</t>
  </si>
  <si>
    <t>Potrubí vodovodní vícevrstvé PE-Xc/Al/PE-Xc spoj lisovací tvarovkou kovovou D 20x2,3 mm</t>
  </si>
  <si>
    <t>Potrubí z plastových trubek vícevrstvých s hliníkovou vložkou PE-Xc/Al/PE-Xc spojované lisovací tvarovkou  kovovou D 20/2,3</t>
  </si>
  <si>
    <t>Potrubí vodovodní vícevrstvé PE-Xc/Al/PE-Xc spoj lisovací tvarovkou kovovou D 25x3,5 mm</t>
  </si>
  <si>
    <t>Potrubí z plastových trubek vícevrstvých s hliníkovou vložkou PE-Xc/Al/PE-Xc spojované lisovací tvarovkou kovovou D 25/2,8</t>
  </si>
  <si>
    <t>Potrubí vodovodní vícevrstvé PE-Xc/Al/PE-Xc spoj lisovací tvarovkou kovovou D 32x3,2 mm</t>
  </si>
  <si>
    <t>Potrubí z plastových trubek vícevrstvých s hliníkovou vložkou PE-Xc/Al/PE-Xc spojované lisovací tvarovkou kovovou D 32/3,2</t>
  </si>
  <si>
    <t>Potrubí vodovodní vícevrstvé PE-Xc/Al/PE-Xc spoj lisovací tvarovkou kovovou D 40x3,5 mm</t>
  </si>
  <si>
    <t>Potrubí z plastových trubek vícevrstvých s hliníkovou vložkou PE-Xc/Al/PE-Xc spojované lisovací tvarovkou kovovou D 40/3,5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</si>
</sst>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7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9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44" fillId="2" borderId="0" xfId="1" applyFill="1"/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6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6" borderId="10" xfId="0" applyFont="1" applyFill="1" applyBorder="1" applyAlignment="1">
      <alignment vertical="center"/>
    </xf>
    <xf numFmtId="0" fontId="2" fillId="6" borderId="11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2" fillId="0" borderId="18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9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4" fontId="29" fillId="0" borderId="23" xfId="0" applyNumberFormat="1" applyFont="1" applyBorder="1" applyAlignment="1">
      <alignment vertical="center"/>
    </xf>
    <xf numFmtId="4" fontId="29" fillId="0" borderId="24" xfId="0" applyNumberFormat="1" applyFont="1" applyBorder="1" applyAlignment="1">
      <alignment vertical="center"/>
    </xf>
    <xf numFmtId="166" fontId="29" fillId="0" borderId="24" xfId="0" applyNumberFormat="1" applyFont="1" applyBorder="1" applyAlignment="1">
      <alignment vertical="center"/>
    </xf>
    <xf numFmtId="4" fontId="29" fillId="0" borderId="2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30" fillId="2" borderId="0" xfId="1" applyFont="1" applyFill="1" applyAlignment="1">
      <alignment vertical="center"/>
    </xf>
    <xf numFmtId="0" fontId="12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4" fontId="23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right"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>
      <alignment vertical="center"/>
    </xf>
    <xf numFmtId="0" fontId="0" fillId="6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>
      <alignment horizontal="right" vertical="center"/>
    </xf>
    <xf numFmtId="0" fontId="0" fillId="6" borderId="6" xfId="0" applyFont="1" applyFill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6" xfId="0" applyNumberFormat="1" applyFont="1" applyBorder="1" applyAlignment="1"/>
    <xf numFmtId="166" fontId="32" fillId="0" borderId="17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7" fillId="0" borderId="5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/>
    <xf numFmtId="0" fontId="7" fillId="0" borderId="18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9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6" fillId="0" borderId="28" xfId="0" applyFont="1" applyBorder="1" applyAlignment="1" applyProtection="1">
      <alignment horizontal="center" vertical="center"/>
      <protection locked="0"/>
    </xf>
    <xf numFmtId="49" fontId="36" fillId="0" borderId="28" xfId="0" applyNumberFormat="1" applyFont="1" applyBorder="1" applyAlignment="1" applyProtection="1">
      <alignment horizontal="left" vertical="center" wrapText="1"/>
      <protection locked="0"/>
    </xf>
    <xf numFmtId="0" fontId="36" fillId="0" borderId="28" xfId="0" applyFont="1" applyBorder="1" applyAlignment="1" applyProtection="1">
      <alignment horizontal="left" vertical="center" wrapText="1"/>
      <protection locked="0"/>
    </xf>
    <xf numFmtId="0" fontId="36" fillId="0" borderId="28" xfId="0" applyFont="1" applyBorder="1" applyAlignment="1" applyProtection="1">
      <alignment horizontal="center" vertical="center" wrapText="1"/>
      <protection locked="0"/>
    </xf>
    <xf numFmtId="167" fontId="36" fillId="0" borderId="28" xfId="0" applyNumberFormat="1" applyFont="1" applyBorder="1" applyAlignment="1" applyProtection="1">
      <alignment vertical="center"/>
      <protection locked="0"/>
    </xf>
    <xf numFmtId="4" fontId="36" fillId="4" borderId="28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  <protection locked="0"/>
    </xf>
    <xf numFmtId="0" fontId="36" fillId="0" borderId="5" xfId="0" applyFont="1" applyBorder="1" applyAlignment="1">
      <alignment vertical="center"/>
    </xf>
    <xf numFmtId="0" fontId="36" fillId="4" borderId="28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7" fillId="0" borderId="29" xfId="0" applyFont="1" applyBorder="1" applyAlignment="1" applyProtection="1">
      <alignment vertical="center" wrapText="1"/>
      <protection locked="0"/>
    </xf>
    <xf numFmtId="0" fontId="37" fillId="0" borderId="30" xfId="0" applyFont="1" applyBorder="1" applyAlignment="1" applyProtection="1">
      <alignment vertical="center" wrapText="1"/>
      <protection locked="0"/>
    </xf>
    <xf numFmtId="0" fontId="37" fillId="0" borderId="31" xfId="0" applyFont="1" applyBorder="1" applyAlignment="1" applyProtection="1">
      <alignment vertical="center" wrapText="1"/>
      <protection locked="0"/>
    </xf>
    <xf numFmtId="0" fontId="37" fillId="0" borderId="32" xfId="0" applyFont="1" applyBorder="1" applyAlignment="1" applyProtection="1">
      <alignment horizontal="center" vertical="center" wrapText="1"/>
      <protection locked="0"/>
    </xf>
    <xf numFmtId="0" fontId="37" fillId="0" borderId="33" xfId="0" applyFont="1" applyBorder="1" applyAlignment="1" applyProtection="1">
      <alignment horizontal="center" vertical="center" wrapText="1"/>
      <protection locked="0"/>
    </xf>
    <xf numFmtId="0" fontId="37" fillId="0" borderId="32" xfId="0" applyFont="1" applyBorder="1" applyAlignment="1" applyProtection="1">
      <alignment vertical="center" wrapText="1"/>
      <protection locked="0"/>
    </xf>
    <xf numFmtId="0" fontId="37" fillId="0" borderId="33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49" fontId="40" fillId="0" borderId="1" xfId="0" applyNumberFormat="1" applyFont="1" applyBorder="1" applyAlignment="1" applyProtection="1">
      <alignment vertical="center" wrapText="1"/>
      <protection locked="0"/>
    </xf>
    <xf numFmtId="0" fontId="37" fillId="0" borderId="35" xfId="0" applyFont="1" applyBorder="1" applyAlignment="1" applyProtection="1">
      <alignment vertical="center" wrapText="1"/>
      <protection locked="0"/>
    </xf>
    <xf numFmtId="0" fontId="41" fillId="0" borderId="34" xfId="0" applyFont="1" applyBorder="1" applyAlignment="1" applyProtection="1">
      <alignment vertical="center" wrapText="1"/>
      <protection locked="0"/>
    </xf>
    <xf numFmtId="0" fontId="37" fillId="0" borderId="36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31" xfId="0" applyFont="1" applyBorder="1" applyAlignment="1" applyProtection="1">
      <alignment horizontal="left" vertical="center"/>
      <protection locked="0"/>
    </xf>
    <xf numFmtId="0" fontId="37" fillId="0" borderId="32" xfId="0" applyFont="1" applyBorder="1" applyAlignment="1" applyProtection="1">
      <alignment horizontal="left" vertical="center"/>
      <protection locked="0"/>
    </xf>
    <xf numFmtId="0" fontId="37" fillId="0" borderId="33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center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 applyProtection="1">
      <alignment horizontal="center" vertical="center"/>
      <protection locked="0"/>
    </xf>
    <xf numFmtId="0" fontId="37" fillId="0" borderId="35" xfId="0" applyFont="1" applyBorder="1" applyAlignment="1" applyProtection="1">
      <alignment horizontal="left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37" fillId="0" borderId="36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37" fillId="0" borderId="30" xfId="0" applyFont="1" applyBorder="1" applyAlignment="1" applyProtection="1">
      <alignment horizontal="left" vertical="center" wrapText="1"/>
      <protection locked="0"/>
    </xf>
    <xf numFmtId="0" fontId="37" fillId="0" borderId="31" xfId="0" applyFont="1" applyBorder="1" applyAlignment="1" applyProtection="1">
      <alignment horizontal="left" vertical="center" wrapText="1"/>
      <protection locked="0"/>
    </xf>
    <xf numFmtId="0" fontId="37" fillId="0" borderId="32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0" fillId="0" borderId="35" xfId="0" applyFont="1" applyBorder="1" applyAlignment="1" applyProtection="1">
      <alignment horizontal="left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40" fillId="0" borderId="36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1" xfId="0" applyFont="1" applyBorder="1" applyAlignment="1" applyProtection="1">
      <alignment horizontal="center" vertical="top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39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0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9" fillId="0" borderId="34" xfId="0" applyFont="1" applyBorder="1" applyAlignment="1" applyProtection="1">
      <alignment horizontal="left"/>
      <protection locked="0"/>
    </xf>
    <xf numFmtId="0" fontId="42" fillId="0" borderId="34" xfId="0" applyFont="1" applyBorder="1" applyAlignment="1" applyProtection="1">
      <protection locked="0"/>
    </xf>
    <xf numFmtId="0" fontId="37" fillId="0" borderId="32" xfId="0" applyFont="1" applyBorder="1" applyAlignment="1" applyProtection="1">
      <alignment vertical="top"/>
      <protection locked="0"/>
    </xf>
    <xf numFmtId="0" fontId="37" fillId="0" borderId="33" xfId="0" applyFont="1" applyBorder="1" applyAlignment="1" applyProtection="1">
      <alignment vertical="top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left" vertical="top"/>
      <protection locked="0"/>
    </xf>
    <xf numFmtId="0" fontId="37" fillId="0" borderId="35" xfId="0" applyFont="1" applyBorder="1" applyAlignment="1" applyProtection="1">
      <alignment vertical="top"/>
      <protection locked="0"/>
    </xf>
    <xf numFmtId="0" fontId="37" fillId="0" borderId="34" xfId="0" applyFont="1" applyBorder="1" applyAlignment="1" applyProtection="1">
      <alignment vertical="top"/>
      <protection locked="0"/>
    </xf>
    <xf numFmtId="0" fontId="37" fillId="0" borderId="36" xfId="0" applyFont="1" applyBorder="1" applyAlignment="1" applyProtection="1">
      <alignment vertical="top"/>
      <protection locked="0"/>
    </xf>
    <xf numFmtId="0" fontId="0" fillId="7" borderId="5" xfId="0" applyFont="1" applyFill="1" applyBorder="1" applyAlignment="1">
      <alignment vertical="center"/>
    </xf>
    <xf numFmtId="0" fontId="0" fillId="8" borderId="5" xfId="0" applyFont="1" applyFill="1" applyBorder="1" applyAlignment="1">
      <alignment vertical="center"/>
    </xf>
    <xf numFmtId="0" fontId="0" fillId="8" borderId="0" xfId="0" applyFont="1" applyFill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5" borderId="10" xfId="0" applyFont="1" applyFill="1" applyBorder="1" applyAlignment="1">
      <alignment horizontal="left" vertical="center"/>
    </xf>
    <xf numFmtId="0" fontId="0" fillId="5" borderId="10" xfId="0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11" xfId="0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0" fillId="2" borderId="0" xfId="1" applyFont="1" applyFill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wrapText="1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49" fontId="40" fillId="0" borderId="1" xfId="0" applyNumberFormat="1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left"/>
      <protection locked="0"/>
    </xf>
    <xf numFmtId="0" fontId="40" fillId="0" borderId="1" xfId="0" applyFont="1" applyBorder="1" applyAlignment="1" applyProtection="1">
      <alignment horizontal="left" vertical="top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02" t="s">
        <v>8</v>
      </c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S2" s="23" t="s">
        <v>9</v>
      </c>
      <c r="BT2" s="23" t="s">
        <v>10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11</v>
      </c>
    </row>
    <row r="4" spans="1:74" ht="36.950000000000003" customHeight="1">
      <c r="B4" s="27"/>
      <c r="C4" s="28"/>
      <c r="D4" s="29" t="s">
        <v>12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13</v>
      </c>
      <c r="BE4" s="32" t="s">
        <v>14</v>
      </c>
      <c r="BS4" s="23" t="s">
        <v>15</v>
      </c>
    </row>
    <row r="5" spans="1:74" ht="14.45" customHeight="1">
      <c r="B5" s="27"/>
      <c r="C5" s="28"/>
      <c r="D5" s="33" t="s">
        <v>16</v>
      </c>
      <c r="E5" s="28"/>
      <c r="F5" s="28"/>
      <c r="G5" s="28"/>
      <c r="H5" s="28"/>
      <c r="I5" s="28"/>
      <c r="J5" s="28"/>
      <c r="K5" s="330" t="s">
        <v>17</v>
      </c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28"/>
      <c r="AQ5" s="30"/>
      <c r="BE5" s="328" t="s">
        <v>18</v>
      </c>
      <c r="BS5" s="23" t="s">
        <v>9</v>
      </c>
    </row>
    <row r="6" spans="1:74" ht="36.950000000000003" customHeight="1">
      <c r="B6" s="27"/>
      <c r="C6" s="28"/>
      <c r="D6" s="35" t="s">
        <v>19</v>
      </c>
      <c r="E6" s="28"/>
      <c r="F6" s="28"/>
      <c r="G6" s="28"/>
      <c r="H6" s="28"/>
      <c r="I6" s="28"/>
      <c r="J6" s="28"/>
      <c r="K6" s="332" t="s">
        <v>20</v>
      </c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1"/>
      <c r="AF6" s="331"/>
      <c r="AG6" s="331"/>
      <c r="AH6" s="331"/>
      <c r="AI6" s="331"/>
      <c r="AJ6" s="331"/>
      <c r="AK6" s="331"/>
      <c r="AL6" s="331"/>
      <c r="AM6" s="331"/>
      <c r="AN6" s="331"/>
      <c r="AO6" s="331"/>
      <c r="AP6" s="28"/>
      <c r="AQ6" s="30"/>
      <c r="BE6" s="329"/>
      <c r="BS6" s="23" t="s">
        <v>9</v>
      </c>
    </row>
    <row r="7" spans="1:74" ht="14.45" customHeight="1">
      <c r="B7" s="27"/>
      <c r="C7" s="28"/>
      <c r="D7" s="36" t="s">
        <v>21</v>
      </c>
      <c r="E7" s="28"/>
      <c r="F7" s="28"/>
      <c r="G7" s="28"/>
      <c r="H7" s="28"/>
      <c r="I7" s="28"/>
      <c r="J7" s="28"/>
      <c r="K7" s="34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5</v>
      </c>
      <c r="AO7" s="28"/>
      <c r="AP7" s="28"/>
      <c r="AQ7" s="30"/>
      <c r="BE7" s="329"/>
      <c r="BS7" s="23" t="s">
        <v>9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29"/>
      <c r="BS8" s="23" t="s">
        <v>9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29"/>
      <c r="BS9" s="23" t="s">
        <v>9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5</v>
      </c>
      <c r="AO10" s="28"/>
      <c r="AP10" s="28"/>
      <c r="AQ10" s="30"/>
      <c r="BE10" s="329"/>
      <c r="BS10" s="23" t="s">
        <v>9</v>
      </c>
    </row>
    <row r="11" spans="1:74" ht="18.399999999999999" customHeight="1">
      <c r="B11" s="27"/>
      <c r="C11" s="28"/>
      <c r="D11" s="28"/>
      <c r="E11" s="34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30</v>
      </c>
      <c r="AL11" s="28"/>
      <c r="AM11" s="28"/>
      <c r="AN11" s="34" t="s">
        <v>5</v>
      </c>
      <c r="AO11" s="28"/>
      <c r="AP11" s="28"/>
      <c r="AQ11" s="30"/>
      <c r="BE11" s="329"/>
      <c r="BS11" s="23" t="s">
        <v>9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29"/>
      <c r="BS12" s="23" t="s">
        <v>9</v>
      </c>
    </row>
    <row r="13" spans="1:74" ht="14.45" customHeight="1">
      <c r="B13" s="27"/>
      <c r="C13" s="28"/>
      <c r="D13" s="36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32</v>
      </c>
      <c r="AO13" s="28"/>
      <c r="AP13" s="28"/>
      <c r="AQ13" s="30"/>
      <c r="BE13" s="329"/>
      <c r="BS13" s="23" t="s">
        <v>9</v>
      </c>
    </row>
    <row r="14" spans="1:74" ht="15">
      <c r="B14" s="27"/>
      <c r="C14" s="28"/>
      <c r="D14" s="28"/>
      <c r="E14" s="333" t="s">
        <v>32</v>
      </c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6" t="s">
        <v>30</v>
      </c>
      <c r="AL14" s="28"/>
      <c r="AM14" s="28"/>
      <c r="AN14" s="38" t="s">
        <v>32</v>
      </c>
      <c r="AO14" s="28"/>
      <c r="AP14" s="28"/>
      <c r="AQ14" s="30"/>
      <c r="BE14" s="329"/>
      <c r="BS14" s="23" t="s">
        <v>9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29"/>
      <c r="BS15" s="23" t="s">
        <v>6</v>
      </c>
    </row>
    <row r="16" spans="1:74" ht="14.45" customHeight="1">
      <c r="B16" s="27"/>
      <c r="C16" s="28"/>
      <c r="D16" s="36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5</v>
      </c>
      <c r="AO16" s="28"/>
      <c r="AP16" s="28"/>
      <c r="AQ16" s="30"/>
      <c r="BE16" s="329"/>
      <c r="BS16" s="23" t="s">
        <v>6</v>
      </c>
    </row>
    <row r="17" spans="2:71" ht="18.399999999999999" customHeight="1">
      <c r="B17" s="27"/>
      <c r="C17" s="28"/>
      <c r="D17" s="28"/>
      <c r="E17" s="34" t="s">
        <v>29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30</v>
      </c>
      <c r="AL17" s="28"/>
      <c r="AM17" s="28"/>
      <c r="AN17" s="34" t="s">
        <v>5</v>
      </c>
      <c r="AO17" s="28"/>
      <c r="AP17" s="28"/>
      <c r="AQ17" s="30"/>
      <c r="BE17" s="329"/>
      <c r="BS17" s="23" t="s">
        <v>34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29"/>
      <c r="BS18" s="23" t="s">
        <v>9</v>
      </c>
    </row>
    <row r="19" spans="2:71" ht="14.45" customHeight="1">
      <c r="B19" s="27"/>
      <c r="C19" s="28"/>
      <c r="D19" s="36" t="s">
        <v>35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29"/>
      <c r="BS19" s="23" t="s">
        <v>9</v>
      </c>
    </row>
    <row r="20" spans="2:71" ht="16.5" customHeight="1">
      <c r="B20" s="27"/>
      <c r="C20" s="28"/>
      <c r="D20" s="28"/>
      <c r="E20" s="335" t="s">
        <v>5</v>
      </c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28"/>
      <c r="AP20" s="28"/>
      <c r="AQ20" s="30"/>
      <c r="BE20" s="329"/>
      <c r="BS20" s="23" t="s">
        <v>6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29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29"/>
    </row>
    <row r="23" spans="2:71" s="1" customFormat="1" ht="25.9" customHeight="1">
      <c r="B23" s="40"/>
      <c r="C23" s="41"/>
      <c r="D23" s="42" t="s">
        <v>36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36">
        <f>ROUND(AG51,2)</f>
        <v>0</v>
      </c>
      <c r="AL23" s="337"/>
      <c r="AM23" s="337"/>
      <c r="AN23" s="337"/>
      <c r="AO23" s="337"/>
      <c r="AP23" s="41"/>
      <c r="AQ23" s="44"/>
      <c r="BE23" s="329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29"/>
    </row>
    <row r="25" spans="2:71" s="1" customFormat="1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38" t="s">
        <v>37</v>
      </c>
      <c r="M25" s="338"/>
      <c r="N25" s="338"/>
      <c r="O25" s="338"/>
      <c r="P25" s="41"/>
      <c r="Q25" s="41"/>
      <c r="R25" s="41"/>
      <c r="S25" s="41"/>
      <c r="T25" s="41"/>
      <c r="U25" s="41"/>
      <c r="V25" s="41"/>
      <c r="W25" s="338" t="s">
        <v>38</v>
      </c>
      <c r="X25" s="338"/>
      <c r="Y25" s="338"/>
      <c r="Z25" s="338"/>
      <c r="AA25" s="338"/>
      <c r="AB25" s="338"/>
      <c r="AC25" s="338"/>
      <c r="AD25" s="338"/>
      <c r="AE25" s="338"/>
      <c r="AF25" s="41"/>
      <c r="AG25" s="41"/>
      <c r="AH25" s="41"/>
      <c r="AI25" s="41"/>
      <c r="AJ25" s="41"/>
      <c r="AK25" s="338" t="s">
        <v>39</v>
      </c>
      <c r="AL25" s="338"/>
      <c r="AM25" s="338"/>
      <c r="AN25" s="338"/>
      <c r="AO25" s="338"/>
      <c r="AP25" s="41"/>
      <c r="AQ25" s="44"/>
      <c r="BE25" s="329"/>
    </row>
    <row r="26" spans="2:71" s="2" customFormat="1" ht="14.45" customHeight="1">
      <c r="B26" s="46"/>
      <c r="C26" s="47"/>
      <c r="D26" s="48" t="s">
        <v>40</v>
      </c>
      <c r="E26" s="47"/>
      <c r="F26" s="48" t="s">
        <v>41</v>
      </c>
      <c r="G26" s="47"/>
      <c r="H26" s="47"/>
      <c r="I26" s="47"/>
      <c r="J26" s="47"/>
      <c r="K26" s="47"/>
      <c r="L26" s="321">
        <v>0.21</v>
      </c>
      <c r="M26" s="322"/>
      <c r="N26" s="322"/>
      <c r="O26" s="322"/>
      <c r="P26" s="47"/>
      <c r="Q26" s="47"/>
      <c r="R26" s="47"/>
      <c r="S26" s="47"/>
      <c r="T26" s="47"/>
      <c r="U26" s="47"/>
      <c r="V26" s="47"/>
      <c r="W26" s="323">
        <f>ROUND(AZ51,2)</f>
        <v>0</v>
      </c>
      <c r="X26" s="322"/>
      <c r="Y26" s="322"/>
      <c r="Z26" s="322"/>
      <c r="AA26" s="322"/>
      <c r="AB26" s="322"/>
      <c r="AC26" s="322"/>
      <c r="AD26" s="322"/>
      <c r="AE26" s="322"/>
      <c r="AF26" s="47"/>
      <c r="AG26" s="47"/>
      <c r="AH26" s="47"/>
      <c r="AI26" s="47"/>
      <c r="AJ26" s="47"/>
      <c r="AK26" s="323">
        <f>ROUND(AV51,2)</f>
        <v>0</v>
      </c>
      <c r="AL26" s="322"/>
      <c r="AM26" s="322"/>
      <c r="AN26" s="322"/>
      <c r="AO26" s="322"/>
      <c r="AP26" s="47"/>
      <c r="AQ26" s="49"/>
      <c r="BE26" s="329"/>
    </row>
    <row r="27" spans="2:71" s="2" customFormat="1" ht="14.45" customHeight="1">
      <c r="B27" s="46"/>
      <c r="C27" s="47"/>
      <c r="D27" s="47"/>
      <c r="E27" s="47"/>
      <c r="F27" s="48" t="s">
        <v>42</v>
      </c>
      <c r="G27" s="47"/>
      <c r="H27" s="47"/>
      <c r="I27" s="47"/>
      <c r="J27" s="47"/>
      <c r="K27" s="47"/>
      <c r="L27" s="321">
        <v>0.15</v>
      </c>
      <c r="M27" s="322"/>
      <c r="N27" s="322"/>
      <c r="O27" s="322"/>
      <c r="P27" s="47"/>
      <c r="Q27" s="47"/>
      <c r="R27" s="47"/>
      <c r="S27" s="47"/>
      <c r="T27" s="47"/>
      <c r="U27" s="47"/>
      <c r="V27" s="47"/>
      <c r="W27" s="323">
        <f>ROUND(BA51,2)</f>
        <v>0</v>
      </c>
      <c r="X27" s="322"/>
      <c r="Y27" s="322"/>
      <c r="Z27" s="322"/>
      <c r="AA27" s="322"/>
      <c r="AB27" s="322"/>
      <c r="AC27" s="322"/>
      <c r="AD27" s="322"/>
      <c r="AE27" s="322"/>
      <c r="AF27" s="47"/>
      <c r="AG27" s="47"/>
      <c r="AH27" s="47"/>
      <c r="AI27" s="47"/>
      <c r="AJ27" s="47"/>
      <c r="AK27" s="323">
        <f>ROUND(AW51,2)</f>
        <v>0</v>
      </c>
      <c r="AL27" s="322"/>
      <c r="AM27" s="322"/>
      <c r="AN27" s="322"/>
      <c r="AO27" s="322"/>
      <c r="AP27" s="47"/>
      <c r="AQ27" s="49"/>
      <c r="BE27" s="329"/>
    </row>
    <row r="28" spans="2:71" s="2" customFormat="1" ht="14.45" hidden="1" customHeight="1">
      <c r="B28" s="46"/>
      <c r="C28" s="47"/>
      <c r="D28" s="47"/>
      <c r="E28" s="47"/>
      <c r="F28" s="48" t="s">
        <v>43</v>
      </c>
      <c r="G28" s="47"/>
      <c r="H28" s="47"/>
      <c r="I28" s="47"/>
      <c r="J28" s="47"/>
      <c r="K28" s="47"/>
      <c r="L28" s="321">
        <v>0.21</v>
      </c>
      <c r="M28" s="322"/>
      <c r="N28" s="322"/>
      <c r="O28" s="322"/>
      <c r="P28" s="47"/>
      <c r="Q28" s="47"/>
      <c r="R28" s="47"/>
      <c r="S28" s="47"/>
      <c r="T28" s="47"/>
      <c r="U28" s="47"/>
      <c r="V28" s="47"/>
      <c r="W28" s="323">
        <f>ROUND(BB51,2)</f>
        <v>0</v>
      </c>
      <c r="X28" s="322"/>
      <c r="Y28" s="322"/>
      <c r="Z28" s="322"/>
      <c r="AA28" s="322"/>
      <c r="AB28" s="322"/>
      <c r="AC28" s="322"/>
      <c r="AD28" s="322"/>
      <c r="AE28" s="322"/>
      <c r="AF28" s="47"/>
      <c r="AG28" s="47"/>
      <c r="AH28" s="47"/>
      <c r="AI28" s="47"/>
      <c r="AJ28" s="47"/>
      <c r="AK28" s="323">
        <v>0</v>
      </c>
      <c r="AL28" s="322"/>
      <c r="AM28" s="322"/>
      <c r="AN28" s="322"/>
      <c r="AO28" s="322"/>
      <c r="AP28" s="47"/>
      <c r="AQ28" s="49"/>
      <c r="BE28" s="329"/>
    </row>
    <row r="29" spans="2:71" s="2" customFormat="1" ht="14.45" hidden="1" customHeight="1">
      <c r="B29" s="46"/>
      <c r="C29" s="47"/>
      <c r="D29" s="47"/>
      <c r="E29" s="47"/>
      <c r="F29" s="48" t="s">
        <v>44</v>
      </c>
      <c r="G29" s="47"/>
      <c r="H29" s="47"/>
      <c r="I29" s="47"/>
      <c r="J29" s="47"/>
      <c r="K29" s="47"/>
      <c r="L29" s="321">
        <v>0.15</v>
      </c>
      <c r="M29" s="322"/>
      <c r="N29" s="322"/>
      <c r="O29" s="322"/>
      <c r="P29" s="47"/>
      <c r="Q29" s="47"/>
      <c r="R29" s="47"/>
      <c r="S29" s="47"/>
      <c r="T29" s="47"/>
      <c r="U29" s="47"/>
      <c r="V29" s="47"/>
      <c r="W29" s="323">
        <f>ROUND(BC51,2)</f>
        <v>0</v>
      </c>
      <c r="X29" s="322"/>
      <c r="Y29" s="322"/>
      <c r="Z29" s="322"/>
      <c r="AA29" s="322"/>
      <c r="AB29" s="322"/>
      <c r="AC29" s="322"/>
      <c r="AD29" s="322"/>
      <c r="AE29" s="322"/>
      <c r="AF29" s="47"/>
      <c r="AG29" s="47"/>
      <c r="AH29" s="47"/>
      <c r="AI29" s="47"/>
      <c r="AJ29" s="47"/>
      <c r="AK29" s="323">
        <v>0</v>
      </c>
      <c r="AL29" s="322"/>
      <c r="AM29" s="322"/>
      <c r="AN29" s="322"/>
      <c r="AO29" s="322"/>
      <c r="AP29" s="47"/>
      <c r="AQ29" s="49"/>
      <c r="BE29" s="329"/>
    </row>
    <row r="30" spans="2:71" s="2" customFormat="1" ht="14.45" hidden="1" customHeight="1">
      <c r="B30" s="46"/>
      <c r="C30" s="47"/>
      <c r="D30" s="47"/>
      <c r="E30" s="47"/>
      <c r="F30" s="48" t="s">
        <v>45</v>
      </c>
      <c r="G30" s="47"/>
      <c r="H30" s="47"/>
      <c r="I30" s="47"/>
      <c r="J30" s="47"/>
      <c r="K30" s="47"/>
      <c r="L30" s="321">
        <v>0</v>
      </c>
      <c r="M30" s="322"/>
      <c r="N30" s="322"/>
      <c r="O30" s="322"/>
      <c r="P30" s="47"/>
      <c r="Q30" s="47"/>
      <c r="R30" s="47"/>
      <c r="S30" s="47"/>
      <c r="T30" s="47"/>
      <c r="U30" s="47"/>
      <c r="V30" s="47"/>
      <c r="W30" s="323">
        <f>ROUND(BD51,2)</f>
        <v>0</v>
      </c>
      <c r="X30" s="322"/>
      <c r="Y30" s="322"/>
      <c r="Z30" s="322"/>
      <c r="AA30" s="322"/>
      <c r="AB30" s="322"/>
      <c r="AC30" s="322"/>
      <c r="AD30" s="322"/>
      <c r="AE30" s="322"/>
      <c r="AF30" s="47"/>
      <c r="AG30" s="47"/>
      <c r="AH30" s="47"/>
      <c r="AI30" s="47"/>
      <c r="AJ30" s="47"/>
      <c r="AK30" s="323">
        <v>0</v>
      </c>
      <c r="AL30" s="322"/>
      <c r="AM30" s="322"/>
      <c r="AN30" s="322"/>
      <c r="AO30" s="322"/>
      <c r="AP30" s="47"/>
      <c r="AQ30" s="49"/>
      <c r="BE30" s="329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29"/>
    </row>
    <row r="32" spans="2:71" s="1" customFormat="1" ht="25.9" customHeight="1">
      <c r="B32" s="40"/>
      <c r="C32" s="50"/>
      <c r="D32" s="51" t="s">
        <v>46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47</v>
      </c>
      <c r="U32" s="52"/>
      <c r="V32" s="52"/>
      <c r="W32" s="52"/>
      <c r="X32" s="324" t="s">
        <v>48</v>
      </c>
      <c r="Y32" s="325"/>
      <c r="Z32" s="325"/>
      <c r="AA32" s="325"/>
      <c r="AB32" s="325"/>
      <c r="AC32" s="52"/>
      <c r="AD32" s="52"/>
      <c r="AE32" s="52"/>
      <c r="AF32" s="52"/>
      <c r="AG32" s="52"/>
      <c r="AH32" s="52"/>
      <c r="AI32" s="52"/>
      <c r="AJ32" s="52"/>
      <c r="AK32" s="326">
        <f>SUM(AK23:AK30)</f>
        <v>0</v>
      </c>
      <c r="AL32" s="325"/>
      <c r="AM32" s="325"/>
      <c r="AN32" s="325"/>
      <c r="AO32" s="327"/>
      <c r="AP32" s="50"/>
      <c r="AQ32" s="54"/>
      <c r="BE32" s="329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40"/>
    </row>
    <row r="39" spans="2:56" s="1" customFormat="1" ht="36.950000000000003" customHeight="1">
      <c r="B39" s="40"/>
      <c r="C39" s="60" t="s">
        <v>49</v>
      </c>
      <c r="AR39" s="40"/>
    </row>
    <row r="40" spans="2:56" s="1" customFormat="1" ht="6.95" customHeight="1">
      <c r="B40" s="40"/>
      <c r="AR40" s="40"/>
    </row>
    <row r="41" spans="2:56" s="3" customFormat="1" ht="14.45" customHeight="1">
      <c r="B41" s="61"/>
      <c r="C41" s="62" t="s">
        <v>16</v>
      </c>
      <c r="L41" s="3" t="str">
        <f>K5</f>
        <v>18-18_1</v>
      </c>
      <c r="AR41" s="61"/>
    </row>
    <row r="42" spans="2:56" s="4" customFormat="1" ht="36.950000000000003" customHeight="1">
      <c r="B42" s="63"/>
      <c r="C42" s="64" t="s">
        <v>19</v>
      </c>
      <c r="L42" s="309" t="str">
        <f>K6</f>
        <v>STAVEBNÍ ÚPRAVY OBJEKTU Q2 - DĚTSKÁ KLINIKA</v>
      </c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0"/>
      <c r="AN42" s="310"/>
      <c r="AO42" s="310"/>
      <c r="AR42" s="63"/>
    </row>
    <row r="43" spans="2:56" s="1" customFormat="1" ht="6.95" customHeight="1">
      <c r="B43" s="40"/>
      <c r="AR43" s="40"/>
    </row>
    <row r="44" spans="2:56" s="1" customFormat="1" ht="15">
      <c r="B44" s="40"/>
      <c r="C44" s="62" t="s">
        <v>23</v>
      </c>
      <c r="L44" s="65" t="str">
        <f>IF(K8="","",K8)</f>
        <v>Olomouc</v>
      </c>
      <c r="AI44" s="62" t="s">
        <v>25</v>
      </c>
      <c r="AM44" s="311" t="str">
        <f>IF(AN8= "","",AN8)</f>
        <v>10. 10. 2018</v>
      </c>
      <c r="AN44" s="311"/>
      <c r="AR44" s="40"/>
    </row>
    <row r="45" spans="2:56" s="1" customFormat="1" ht="6.95" customHeight="1">
      <c r="B45" s="40"/>
      <c r="AR45" s="40"/>
    </row>
    <row r="46" spans="2:56" s="1" customFormat="1" ht="15">
      <c r="B46" s="40"/>
      <c r="C46" s="62" t="s">
        <v>27</v>
      </c>
      <c r="L46" s="3" t="str">
        <f>IF(E11= "","",E11)</f>
        <v xml:space="preserve"> </v>
      </c>
      <c r="AI46" s="62" t="s">
        <v>33</v>
      </c>
      <c r="AM46" s="312" t="str">
        <f>IF(E17="","",E17)</f>
        <v xml:space="preserve"> </v>
      </c>
      <c r="AN46" s="312"/>
      <c r="AO46" s="312"/>
      <c r="AP46" s="312"/>
      <c r="AR46" s="40"/>
      <c r="AS46" s="313" t="s">
        <v>50</v>
      </c>
      <c r="AT46" s="314"/>
      <c r="AU46" s="67"/>
      <c r="AV46" s="67"/>
      <c r="AW46" s="67"/>
      <c r="AX46" s="67"/>
      <c r="AY46" s="67"/>
      <c r="AZ46" s="67"/>
      <c r="BA46" s="67"/>
      <c r="BB46" s="67"/>
      <c r="BC46" s="67"/>
      <c r="BD46" s="68"/>
    </row>
    <row r="47" spans="2:56" s="1" customFormat="1" ht="15">
      <c r="B47" s="40"/>
      <c r="C47" s="62" t="s">
        <v>31</v>
      </c>
      <c r="L47" s="3" t="str">
        <f>IF(E14= "Vyplň údaj","",E14)</f>
        <v/>
      </c>
      <c r="AR47" s="40"/>
      <c r="AS47" s="315"/>
      <c r="AT47" s="316"/>
      <c r="AU47" s="41"/>
      <c r="AV47" s="41"/>
      <c r="AW47" s="41"/>
      <c r="AX47" s="41"/>
      <c r="AY47" s="41"/>
      <c r="AZ47" s="41"/>
      <c r="BA47" s="41"/>
      <c r="BB47" s="41"/>
      <c r="BC47" s="41"/>
      <c r="BD47" s="69"/>
    </row>
    <row r="48" spans="2:56" s="1" customFormat="1" ht="10.9" customHeight="1">
      <c r="B48" s="40"/>
      <c r="AR48" s="40"/>
      <c r="AS48" s="315"/>
      <c r="AT48" s="316"/>
      <c r="AU48" s="41"/>
      <c r="AV48" s="41"/>
      <c r="AW48" s="41"/>
      <c r="AX48" s="41"/>
      <c r="AY48" s="41"/>
      <c r="AZ48" s="41"/>
      <c r="BA48" s="41"/>
      <c r="BB48" s="41"/>
      <c r="BC48" s="41"/>
      <c r="BD48" s="69"/>
    </row>
    <row r="49" spans="1:91" s="1" customFormat="1" ht="29.25" customHeight="1">
      <c r="B49" s="40"/>
      <c r="C49" s="317" t="s">
        <v>51</v>
      </c>
      <c r="D49" s="318"/>
      <c r="E49" s="318"/>
      <c r="F49" s="318"/>
      <c r="G49" s="318"/>
      <c r="H49" s="70"/>
      <c r="I49" s="319" t="s">
        <v>52</v>
      </c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20" t="s">
        <v>53</v>
      </c>
      <c r="AH49" s="318"/>
      <c r="AI49" s="318"/>
      <c r="AJ49" s="318"/>
      <c r="AK49" s="318"/>
      <c r="AL49" s="318"/>
      <c r="AM49" s="318"/>
      <c r="AN49" s="319" t="s">
        <v>54</v>
      </c>
      <c r="AO49" s="318"/>
      <c r="AP49" s="318"/>
      <c r="AQ49" s="71" t="s">
        <v>55</v>
      </c>
      <c r="AR49" s="40"/>
      <c r="AS49" s="72" t="s">
        <v>56</v>
      </c>
      <c r="AT49" s="73" t="s">
        <v>57</v>
      </c>
      <c r="AU49" s="73" t="s">
        <v>58</v>
      </c>
      <c r="AV49" s="73" t="s">
        <v>59</v>
      </c>
      <c r="AW49" s="73" t="s">
        <v>60</v>
      </c>
      <c r="AX49" s="73" t="s">
        <v>61</v>
      </c>
      <c r="AY49" s="73" t="s">
        <v>62</v>
      </c>
      <c r="AZ49" s="73" t="s">
        <v>63</v>
      </c>
      <c r="BA49" s="73" t="s">
        <v>64</v>
      </c>
      <c r="BB49" s="73" t="s">
        <v>65</v>
      </c>
      <c r="BC49" s="73" t="s">
        <v>66</v>
      </c>
      <c r="BD49" s="74" t="s">
        <v>67</v>
      </c>
    </row>
    <row r="50" spans="1:91" s="1" customFormat="1" ht="10.9" customHeight="1">
      <c r="B50" s="40"/>
      <c r="AR50" s="40"/>
      <c r="AS50" s="75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8"/>
    </row>
    <row r="51" spans="1:91" s="4" customFormat="1" ht="32.450000000000003" customHeight="1">
      <c r="B51" s="63"/>
      <c r="C51" s="76" t="s">
        <v>68</v>
      </c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307">
        <f>ROUND(AG52,2)</f>
        <v>0</v>
      </c>
      <c r="AH51" s="307"/>
      <c r="AI51" s="307"/>
      <c r="AJ51" s="307"/>
      <c r="AK51" s="307"/>
      <c r="AL51" s="307"/>
      <c r="AM51" s="307"/>
      <c r="AN51" s="308">
        <f>SUM(AG51,AT51)</f>
        <v>0</v>
      </c>
      <c r="AO51" s="308"/>
      <c r="AP51" s="308"/>
      <c r="AQ51" s="78" t="s">
        <v>5</v>
      </c>
      <c r="AR51" s="63"/>
      <c r="AS51" s="79">
        <f>ROUND(AS52,2)</f>
        <v>0</v>
      </c>
      <c r="AT51" s="80">
        <f>ROUND(SUM(AV51:AW51),2)</f>
        <v>0</v>
      </c>
      <c r="AU51" s="81">
        <f>ROUND(AU52,5)</f>
        <v>0</v>
      </c>
      <c r="AV51" s="80">
        <f>ROUND(AZ51*L26,2)</f>
        <v>0</v>
      </c>
      <c r="AW51" s="80">
        <f>ROUND(BA51*L27,2)</f>
        <v>0</v>
      </c>
      <c r="AX51" s="80">
        <f>ROUND(BB51*L26,2)</f>
        <v>0</v>
      </c>
      <c r="AY51" s="80">
        <f>ROUND(BC51*L27,2)</f>
        <v>0</v>
      </c>
      <c r="AZ51" s="80">
        <f>ROUND(AZ52,2)</f>
        <v>0</v>
      </c>
      <c r="BA51" s="80">
        <f>ROUND(BA52,2)</f>
        <v>0</v>
      </c>
      <c r="BB51" s="80">
        <f>ROUND(BB52,2)</f>
        <v>0</v>
      </c>
      <c r="BC51" s="80">
        <f>ROUND(BC52,2)</f>
        <v>0</v>
      </c>
      <c r="BD51" s="82">
        <f>ROUND(BD52,2)</f>
        <v>0</v>
      </c>
      <c r="BS51" s="64" t="s">
        <v>69</v>
      </c>
      <c r="BT51" s="64" t="s">
        <v>70</v>
      </c>
      <c r="BU51" s="83" t="s">
        <v>71</v>
      </c>
      <c r="BV51" s="64" t="s">
        <v>72</v>
      </c>
      <c r="BW51" s="64" t="s">
        <v>7</v>
      </c>
      <c r="BX51" s="64" t="s">
        <v>73</v>
      </c>
      <c r="CL51" s="64" t="s">
        <v>5</v>
      </c>
    </row>
    <row r="52" spans="1:91" s="5" customFormat="1" ht="16.5" customHeight="1">
      <c r="A52" s="84" t="s">
        <v>74</v>
      </c>
      <c r="B52" s="85"/>
      <c r="C52" s="86"/>
      <c r="D52" s="306" t="s">
        <v>75</v>
      </c>
      <c r="E52" s="306"/>
      <c r="F52" s="306"/>
      <c r="G52" s="306"/>
      <c r="H52" s="306"/>
      <c r="I52" s="87"/>
      <c r="J52" s="306" t="s">
        <v>76</v>
      </c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4">
        <f>'SO-01 - D.1.4.1 Zdravotně...'!J27</f>
        <v>0</v>
      </c>
      <c r="AH52" s="305"/>
      <c r="AI52" s="305"/>
      <c r="AJ52" s="305"/>
      <c r="AK52" s="305"/>
      <c r="AL52" s="305"/>
      <c r="AM52" s="305"/>
      <c r="AN52" s="304">
        <f>SUM(AG52,AT52)</f>
        <v>0</v>
      </c>
      <c r="AO52" s="305"/>
      <c r="AP52" s="305"/>
      <c r="AQ52" s="88" t="s">
        <v>77</v>
      </c>
      <c r="AR52" s="85"/>
      <c r="AS52" s="89">
        <v>0</v>
      </c>
      <c r="AT52" s="90">
        <f>ROUND(SUM(AV52:AW52),2)</f>
        <v>0</v>
      </c>
      <c r="AU52" s="91">
        <f>'SO-01 - D.1.4.1 Zdravotně...'!P83</f>
        <v>0</v>
      </c>
      <c r="AV52" s="90">
        <f>'SO-01 - D.1.4.1 Zdravotně...'!J30</f>
        <v>0</v>
      </c>
      <c r="AW52" s="90">
        <f>'SO-01 - D.1.4.1 Zdravotně...'!J31</f>
        <v>0</v>
      </c>
      <c r="AX52" s="90">
        <f>'SO-01 - D.1.4.1 Zdravotně...'!J32</f>
        <v>0</v>
      </c>
      <c r="AY52" s="90">
        <f>'SO-01 - D.1.4.1 Zdravotně...'!J33</f>
        <v>0</v>
      </c>
      <c r="AZ52" s="90">
        <f>'SO-01 - D.1.4.1 Zdravotně...'!F30</f>
        <v>0</v>
      </c>
      <c r="BA52" s="90">
        <f>'SO-01 - D.1.4.1 Zdravotně...'!F31</f>
        <v>0</v>
      </c>
      <c r="BB52" s="90">
        <f>'SO-01 - D.1.4.1 Zdravotně...'!F32</f>
        <v>0</v>
      </c>
      <c r="BC52" s="90">
        <f>'SO-01 - D.1.4.1 Zdravotně...'!F33</f>
        <v>0</v>
      </c>
      <c r="BD52" s="92">
        <f>'SO-01 - D.1.4.1 Zdravotně...'!F34</f>
        <v>0</v>
      </c>
      <c r="BT52" s="93" t="s">
        <v>78</v>
      </c>
      <c r="BV52" s="93" t="s">
        <v>72</v>
      </c>
      <c r="BW52" s="93" t="s">
        <v>79</v>
      </c>
      <c r="BX52" s="93" t="s">
        <v>7</v>
      </c>
      <c r="CL52" s="93" t="s">
        <v>5</v>
      </c>
      <c r="CM52" s="93" t="s">
        <v>80</v>
      </c>
    </row>
    <row r="53" spans="1:91" s="1" customFormat="1" ht="30" customHeight="1">
      <c r="B53" s="40"/>
      <c r="AR53" s="40"/>
    </row>
    <row r="54" spans="1:91" s="1" customFormat="1" ht="6.95" customHeight="1"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40"/>
    </row>
  </sheetData>
  <mergeCells count="41">
    <mergeCell ref="W27:AE27"/>
    <mergeCell ref="AK27:AO27"/>
    <mergeCell ref="L28: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30:AE30"/>
    <mergeCell ref="AK30:AO30"/>
    <mergeCell ref="X32:AB32"/>
    <mergeCell ref="AK32:AO32"/>
    <mergeCell ref="W28:AE28"/>
    <mergeCell ref="AK28:AO28"/>
    <mergeCell ref="AR2:BE2"/>
    <mergeCell ref="AN52:AP52"/>
    <mergeCell ref="AG52:AM52"/>
    <mergeCell ref="D52:H52"/>
    <mergeCell ref="J52:AF52"/>
    <mergeCell ref="AG51:AM51"/>
    <mergeCell ref="AN51:AP51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</mergeCells>
  <hyperlinks>
    <hyperlink ref="K1:S1" location="C2" display="1) Rekapitulace stavby"/>
    <hyperlink ref="W1:AI1" location="C51" display="2) Rekapitulace objektů stavby a soupisů prací"/>
    <hyperlink ref="A52" location="'SO-01 - D.1.4.1 Zdravotně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54"/>
  <sheetViews>
    <sheetView showGridLines="0" tabSelected="1" topLeftCell="E1" workbookViewId="0">
      <pane ySplit="1" topLeftCell="A180" activePane="bottomLeft" state="frozen"/>
      <selection pane="bottomLeft" activeCell="J362" sqref="J36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94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95"/>
      <c r="C1" s="95"/>
      <c r="D1" s="96" t="s">
        <v>1</v>
      </c>
      <c r="E1" s="95"/>
      <c r="F1" s="97" t="s">
        <v>81</v>
      </c>
      <c r="G1" s="343" t="s">
        <v>82</v>
      </c>
      <c r="H1" s="343"/>
      <c r="I1" s="98"/>
      <c r="J1" s="97" t="s">
        <v>83</v>
      </c>
      <c r="K1" s="96" t="s">
        <v>84</v>
      </c>
      <c r="L1" s="97" t="s">
        <v>85</v>
      </c>
      <c r="M1" s="97"/>
      <c r="N1" s="97"/>
      <c r="O1" s="97"/>
      <c r="P1" s="97"/>
      <c r="Q1" s="97"/>
      <c r="R1" s="97"/>
      <c r="S1" s="97"/>
      <c r="T1" s="97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02" t="s">
        <v>8</v>
      </c>
      <c r="M2" s="303"/>
      <c r="N2" s="303"/>
      <c r="O2" s="303"/>
      <c r="P2" s="303"/>
      <c r="Q2" s="303"/>
      <c r="R2" s="303"/>
      <c r="S2" s="303"/>
      <c r="T2" s="303"/>
      <c r="U2" s="303"/>
      <c r="V2" s="303"/>
      <c r="AT2" s="23" t="s">
        <v>79</v>
      </c>
    </row>
    <row r="3" spans="1:70" ht="6.95" customHeight="1">
      <c r="B3" s="24"/>
      <c r="C3" s="25"/>
      <c r="D3" s="25"/>
      <c r="E3" s="25"/>
      <c r="F3" s="25"/>
      <c r="G3" s="25"/>
      <c r="H3" s="25"/>
      <c r="I3" s="99"/>
      <c r="J3" s="25"/>
      <c r="K3" s="26"/>
      <c r="AT3" s="23" t="s">
        <v>80</v>
      </c>
    </row>
    <row r="4" spans="1:70" ht="36.950000000000003" customHeight="1">
      <c r="B4" s="27"/>
      <c r="C4" s="28"/>
      <c r="D4" s="29" t="s">
        <v>86</v>
      </c>
      <c r="E4" s="28"/>
      <c r="F4" s="28"/>
      <c r="G4" s="28"/>
      <c r="H4" s="28"/>
      <c r="I4" s="100"/>
      <c r="J4" s="28"/>
      <c r="K4" s="30"/>
      <c r="M4" s="31" t="s">
        <v>13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00"/>
      <c r="J5" s="28"/>
      <c r="K5" s="30"/>
    </row>
    <row r="6" spans="1:70" ht="15">
      <c r="B6" s="27"/>
      <c r="C6" s="28"/>
      <c r="D6" s="36" t="s">
        <v>19</v>
      </c>
      <c r="E6" s="28"/>
      <c r="F6" s="28"/>
      <c r="G6" s="28"/>
      <c r="H6" s="28"/>
      <c r="I6" s="100"/>
      <c r="J6" s="28"/>
      <c r="K6" s="30"/>
    </row>
    <row r="7" spans="1:70" ht="16.5" customHeight="1">
      <c r="B7" s="27"/>
      <c r="C7" s="28"/>
      <c r="D7" s="28"/>
      <c r="E7" s="344" t="str">
        <f>'Rekapitulace stavby'!K6</f>
        <v>STAVEBNÍ ÚPRAVY OBJEKTU Q2 - DĚTSKÁ KLINIKA</v>
      </c>
      <c r="F7" s="345"/>
      <c r="G7" s="345"/>
      <c r="H7" s="345"/>
      <c r="I7" s="100"/>
      <c r="J7" s="28"/>
      <c r="K7" s="30"/>
    </row>
    <row r="8" spans="1:70" s="1" customFormat="1" ht="15">
      <c r="B8" s="40"/>
      <c r="C8" s="41"/>
      <c r="D8" s="36" t="s">
        <v>87</v>
      </c>
      <c r="E8" s="41"/>
      <c r="F8" s="41"/>
      <c r="G8" s="41"/>
      <c r="H8" s="41"/>
      <c r="I8" s="101"/>
      <c r="J8" s="41"/>
      <c r="K8" s="44"/>
    </row>
    <row r="9" spans="1:70" s="1" customFormat="1" ht="36.950000000000003" customHeight="1">
      <c r="B9" s="40"/>
      <c r="C9" s="41"/>
      <c r="D9" s="41"/>
      <c r="E9" s="346" t="s">
        <v>88</v>
      </c>
      <c r="F9" s="347"/>
      <c r="G9" s="347"/>
      <c r="H9" s="347"/>
      <c r="I9" s="101"/>
      <c r="J9" s="41"/>
      <c r="K9" s="44"/>
    </row>
    <row r="10" spans="1:70" s="1" customFormat="1">
      <c r="B10" s="40"/>
      <c r="C10" s="41"/>
      <c r="D10" s="41"/>
      <c r="E10" s="41"/>
      <c r="F10" s="41"/>
      <c r="G10" s="41"/>
      <c r="H10" s="41"/>
      <c r="I10" s="101"/>
      <c r="J10" s="41"/>
      <c r="K10" s="44"/>
    </row>
    <row r="11" spans="1:70" s="1" customFormat="1" ht="14.45" customHeight="1">
      <c r="B11" s="40"/>
      <c r="C11" s="41"/>
      <c r="D11" s="36" t="s">
        <v>21</v>
      </c>
      <c r="E11" s="41"/>
      <c r="F11" s="34" t="s">
        <v>5</v>
      </c>
      <c r="G11" s="41"/>
      <c r="H11" s="41"/>
      <c r="I11" s="102" t="s">
        <v>22</v>
      </c>
      <c r="J11" s="34" t="s">
        <v>5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89</v>
      </c>
      <c r="G12" s="41"/>
      <c r="H12" s="41"/>
      <c r="I12" s="102" t="s">
        <v>25</v>
      </c>
      <c r="J12" s="103" t="str">
        <f>'Rekapitulace stavby'!AN8</f>
        <v>10. 10. 2018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01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02" t="s">
        <v>28</v>
      </c>
      <c r="J14" s="34" t="str">
        <f>IF('Rekapitulace stavby'!AN10="","",'Rekapitulace stavby'!AN10)</f>
        <v/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 xml:space="preserve"> </v>
      </c>
      <c r="F15" s="41"/>
      <c r="G15" s="41"/>
      <c r="H15" s="41"/>
      <c r="I15" s="102" t="s">
        <v>30</v>
      </c>
      <c r="J15" s="34" t="str">
        <f>IF('Rekapitulace stavby'!AN11="","",'Rekapitulace stavby'!AN11)</f>
        <v/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01"/>
      <c r="J16" s="41"/>
      <c r="K16" s="44"/>
    </row>
    <row r="17" spans="2:11" s="1" customFormat="1" ht="14.45" customHeight="1">
      <c r="B17" s="40"/>
      <c r="C17" s="41"/>
      <c r="D17" s="36" t="s">
        <v>31</v>
      </c>
      <c r="E17" s="41"/>
      <c r="F17" s="41"/>
      <c r="G17" s="41"/>
      <c r="H17" s="41"/>
      <c r="I17" s="102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02" t="s">
        <v>30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01"/>
      <c r="J19" s="41"/>
      <c r="K19" s="44"/>
    </row>
    <row r="20" spans="2:11" s="1" customFormat="1" ht="14.45" customHeight="1">
      <c r="B20" s="40"/>
      <c r="C20" s="41"/>
      <c r="D20" s="36" t="s">
        <v>33</v>
      </c>
      <c r="E20" s="41"/>
      <c r="F20" s="41"/>
      <c r="G20" s="41"/>
      <c r="H20" s="41"/>
      <c r="I20" s="102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02" t="s">
        <v>30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01"/>
      <c r="J22" s="41"/>
      <c r="K22" s="44"/>
    </row>
    <row r="23" spans="2:11" s="1" customFormat="1" ht="14.45" customHeight="1">
      <c r="B23" s="40"/>
      <c r="C23" s="41"/>
      <c r="D23" s="36" t="s">
        <v>35</v>
      </c>
      <c r="E23" s="41"/>
      <c r="F23" s="41"/>
      <c r="G23" s="41"/>
      <c r="H23" s="41"/>
      <c r="I23" s="101"/>
      <c r="J23" s="41"/>
      <c r="K23" s="44"/>
    </row>
    <row r="24" spans="2:11" s="6" customFormat="1" ht="16.5" customHeight="1">
      <c r="B24" s="104"/>
      <c r="C24" s="105"/>
      <c r="D24" s="105"/>
      <c r="E24" s="335" t="s">
        <v>5</v>
      </c>
      <c r="F24" s="335"/>
      <c r="G24" s="335"/>
      <c r="H24" s="335"/>
      <c r="I24" s="106"/>
      <c r="J24" s="105"/>
      <c r="K24" s="107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01"/>
      <c r="J25" s="41"/>
      <c r="K25" s="44"/>
    </row>
    <row r="26" spans="2:11" s="1" customFormat="1" ht="6.95" customHeight="1">
      <c r="B26" s="40"/>
      <c r="C26" s="41"/>
      <c r="D26" s="67"/>
      <c r="E26" s="67"/>
      <c r="F26" s="67"/>
      <c r="G26" s="67"/>
      <c r="H26" s="67"/>
      <c r="I26" s="108"/>
      <c r="J26" s="67"/>
      <c r="K26" s="109"/>
    </row>
    <row r="27" spans="2:11" s="1" customFormat="1" ht="25.35" customHeight="1">
      <c r="B27" s="40"/>
      <c r="C27" s="41"/>
      <c r="D27" s="110" t="s">
        <v>36</v>
      </c>
      <c r="E27" s="41"/>
      <c r="F27" s="41"/>
      <c r="G27" s="41"/>
      <c r="H27" s="41"/>
      <c r="I27" s="101"/>
      <c r="J27" s="111">
        <f>ROUND(J83,2)</f>
        <v>0</v>
      </c>
      <c r="K27" s="44"/>
    </row>
    <row r="28" spans="2:11" s="1" customFormat="1" ht="6.95" customHeight="1">
      <c r="B28" s="40"/>
      <c r="C28" s="41"/>
      <c r="D28" s="67"/>
      <c r="E28" s="67"/>
      <c r="F28" s="67"/>
      <c r="G28" s="67"/>
      <c r="H28" s="67"/>
      <c r="I28" s="108"/>
      <c r="J28" s="67"/>
      <c r="K28" s="109"/>
    </row>
    <row r="29" spans="2:11" s="1" customFormat="1" ht="14.45" customHeight="1">
      <c r="B29" s="40"/>
      <c r="C29" s="41"/>
      <c r="D29" s="41"/>
      <c r="E29" s="41"/>
      <c r="F29" s="45" t="s">
        <v>38</v>
      </c>
      <c r="G29" s="41"/>
      <c r="H29" s="41"/>
      <c r="I29" s="112" t="s">
        <v>37</v>
      </c>
      <c r="J29" s="45" t="s">
        <v>39</v>
      </c>
      <c r="K29" s="44"/>
    </row>
    <row r="30" spans="2:11" s="1" customFormat="1" ht="14.45" customHeight="1">
      <c r="B30" s="40"/>
      <c r="C30" s="41"/>
      <c r="D30" s="48" t="s">
        <v>40</v>
      </c>
      <c r="E30" s="48" t="s">
        <v>41</v>
      </c>
      <c r="F30" s="113">
        <f>ROUND(SUM(BE83:BE353), 2)</f>
        <v>0</v>
      </c>
      <c r="G30" s="41"/>
      <c r="H30" s="41"/>
      <c r="I30" s="114">
        <v>0.21</v>
      </c>
      <c r="J30" s="113">
        <f>ROUND(ROUND((SUM(BE83:BE353)),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42</v>
      </c>
      <c r="F31" s="113">
        <f>ROUND(SUM(BF83:BF353), 2)</f>
        <v>0</v>
      </c>
      <c r="G31" s="41"/>
      <c r="H31" s="41"/>
      <c r="I31" s="114">
        <v>0.15</v>
      </c>
      <c r="J31" s="113">
        <f>ROUND(ROUND((SUM(BF83:BF353)),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43</v>
      </c>
      <c r="F32" s="113">
        <f>ROUND(SUM(BG83:BG353), 2)</f>
        <v>0</v>
      </c>
      <c r="G32" s="41"/>
      <c r="H32" s="41"/>
      <c r="I32" s="114">
        <v>0.21</v>
      </c>
      <c r="J32" s="113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44</v>
      </c>
      <c r="F33" s="113">
        <f>ROUND(SUM(BH83:BH353), 2)</f>
        <v>0</v>
      </c>
      <c r="G33" s="41"/>
      <c r="H33" s="41"/>
      <c r="I33" s="114">
        <v>0.15</v>
      </c>
      <c r="J33" s="113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45</v>
      </c>
      <c r="F34" s="113">
        <f>ROUND(SUM(BI83:BI353), 2)</f>
        <v>0</v>
      </c>
      <c r="G34" s="41"/>
      <c r="H34" s="41"/>
      <c r="I34" s="114">
        <v>0</v>
      </c>
      <c r="J34" s="113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01"/>
      <c r="J35" s="41"/>
      <c r="K35" s="44"/>
    </row>
    <row r="36" spans="2:11" s="1" customFormat="1" ht="25.35" customHeight="1">
      <c r="B36" s="40"/>
      <c r="C36" s="115"/>
      <c r="D36" s="116" t="s">
        <v>46</v>
      </c>
      <c r="E36" s="70"/>
      <c r="F36" s="70"/>
      <c r="G36" s="117" t="s">
        <v>47</v>
      </c>
      <c r="H36" s="118" t="s">
        <v>48</v>
      </c>
      <c r="I36" s="119"/>
      <c r="J36" s="120">
        <f>SUM(J27:J34)</f>
        <v>0</v>
      </c>
      <c r="K36" s="121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22"/>
      <c r="J37" s="56"/>
      <c r="K37" s="57"/>
    </row>
    <row r="41" spans="2:11" s="1" customFormat="1" ht="6.95" customHeight="1">
      <c r="B41" s="58"/>
      <c r="C41" s="59"/>
      <c r="D41" s="59"/>
      <c r="E41" s="59"/>
      <c r="F41" s="59"/>
      <c r="G41" s="59"/>
      <c r="H41" s="59"/>
      <c r="I41" s="123"/>
      <c r="J41" s="59"/>
      <c r="K41" s="124"/>
    </row>
    <row r="42" spans="2:11" s="1" customFormat="1" ht="36.950000000000003" customHeight="1">
      <c r="B42" s="40"/>
      <c r="C42" s="29" t="s">
        <v>90</v>
      </c>
      <c r="D42" s="41"/>
      <c r="E42" s="41"/>
      <c r="F42" s="41"/>
      <c r="G42" s="41"/>
      <c r="H42" s="41"/>
      <c r="I42" s="101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01"/>
      <c r="J43" s="41"/>
      <c r="K43" s="44"/>
    </row>
    <row r="44" spans="2:11" s="1" customFormat="1" ht="14.45" customHeight="1">
      <c r="B44" s="40"/>
      <c r="C44" s="36" t="s">
        <v>19</v>
      </c>
      <c r="D44" s="41"/>
      <c r="E44" s="41"/>
      <c r="F44" s="41"/>
      <c r="G44" s="41"/>
      <c r="H44" s="41"/>
      <c r="I44" s="101"/>
      <c r="J44" s="41"/>
      <c r="K44" s="44"/>
    </row>
    <row r="45" spans="2:11" s="1" customFormat="1" ht="16.5" customHeight="1">
      <c r="B45" s="40"/>
      <c r="C45" s="41"/>
      <c r="D45" s="41"/>
      <c r="E45" s="344" t="str">
        <f>E7</f>
        <v>STAVEBNÍ ÚPRAVY OBJEKTU Q2 - DĚTSKÁ KLINIKA</v>
      </c>
      <c r="F45" s="345"/>
      <c r="G45" s="345"/>
      <c r="H45" s="345"/>
      <c r="I45" s="101"/>
      <c r="J45" s="41"/>
      <c r="K45" s="44"/>
    </row>
    <row r="46" spans="2:11" s="1" customFormat="1" ht="14.45" customHeight="1">
      <c r="B46" s="40"/>
      <c r="C46" s="36" t="s">
        <v>87</v>
      </c>
      <c r="D46" s="41"/>
      <c r="E46" s="41"/>
      <c r="F46" s="41"/>
      <c r="G46" s="41"/>
      <c r="H46" s="41"/>
      <c r="I46" s="101"/>
      <c r="J46" s="41"/>
      <c r="K46" s="44"/>
    </row>
    <row r="47" spans="2:11" s="1" customFormat="1" ht="17.25" customHeight="1">
      <c r="B47" s="40"/>
      <c r="C47" s="41"/>
      <c r="D47" s="41"/>
      <c r="E47" s="346" t="str">
        <f>E9</f>
        <v>SO-01 - D.1.4.1 Zdravotně technické instalace</v>
      </c>
      <c r="F47" s="347"/>
      <c r="G47" s="347"/>
      <c r="H47" s="347"/>
      <c r="I47" s="101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01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>Ostrava</v>
      </c>
      <c r="G49" s="41"/>
      <c r="H49" s="41"/>
      <c r="I49" s="102" t="s">
        <v>25</v>
      </c>
      <c r="J49" s="103" t="str">
        <f>IF(J12="","",J12)</f>
        <v>10. 10. 2018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01"/>
      <c r="J50" s="41"/>
      <c r="K50" s="44"/>
    </row>
    <row r="51" spans="2:47" s="1" customFormat="1" ht="15">
      <c r="B51" s="40"/>
      <c r="C51" s="36" t="s">
        <v>27</v>
      </c>
      <c r="D51" s="41"/>
      <c r="E51" s="41"/>
      <c r="F51" s="34" t="str">
        <f>E15</f>
        <v xml:space="preserve"> </v>
      </c>
      <c r="G51" s="41"/>
      <c r="H51" s="41"/>
      <c r="I51" s="102" t="s">
        <v>33</v>
      </c>
      <c r="J51" s="335" t="str">
        <f>E21</f>
        <v xml:space="preserve"> </v>
      </c>
      <c r="K51" s="44"/>
    </row>
    <row r="52" spans="2:47" s="1" customFormat="1" ht="14.45" customHeight="1">
      <c r="B52" s="40"/>
      <c r="C52" s="36" t="s">
        <v>31</v>
      </c>
      <c r="D52" s="41"/>
      <c r="E52" s="41"/>
      <c r="F52" s="34" t="str">
        <f>IF(E18="","",E18)</f>
        <v/>
      </c>
      <c r="G52" s="41"/>
      <c r="H52" s="41"/>
      <c r="I52" s="101"/>
      <c r="J52" s="339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01"/>
      <c r="J53" s="41"/>
      <c r="K53" s="44"/>
    </row>
    <row r="54" spans="2:47" s="1" customFormat="1" ht="29.25" customHeight="1">
      <c r="B54" s="40"/>
      <c r="C54" s="125" t="s">
        <v>91</v>
      </c>
      <c r="D54" s="115"/>
      <c r="E54" s="115"/>
      <c r="F54" s="115"/>
      <c r="G54" s="115"/>
      <c r="H54" s="115"/>
      <c r="I54" s="126"/>
      <c r="J54" s="127" t="s">
        <v>92</v>
      </c>
      <c r="K54" s="128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01"/>
      <c r="J55" s="41"/>
      <c r="K55" s="44"/>
    </row>
    <row r="56" spans="2:47" s="1" customFormat="1" ht="29.25" customHeight="1">
      <c r="B56" s="40"/>
      <c r="C56" s="129" t="s">
        <v>93</v>
      </c>
      <c r="D56" s="41"/>
      <c r="E56" s="41"/>
      <c r="F56" s="41"/>
      <c r="G56" s="41"/>
      <c r="H56" s="41"/>
      <c r="I56" s="101"/>
      <c r="J56" s="111">
        <f>J83</f>
        <v>0</v>
      </c>
      <c r="K56" s="44"/>
      <c r="AU56" s="23" t="s">
        <v>94</v>
      </c>
    </row>
    <row r="57" spans="2:47" s="7" customFormat="1" ht="24.95" customHeight="1">
      <c r="B57" s="130"/>
      <c r="C57" s="131"/>
      <c r="D57" s="132" t="s">
        <v>95</v>
      </c>
      <c r="E57" s="133"/>
      <c r="F57" s="133"/>
      <c r="G57" s="133"/>
      <c r="H57" s="133"/>
      <c r="I57" s="134"/>
      <c r="J57" s="135">
        <f>J84</f>
        <v>0</v>
      </c>
      <c r="K57" s="136"/>
    </row>
    <row r="58" spans="2:47" s="8" customFormat="1" ht="19.899999999999999" customHeight="1">
      <c r="B58" s="137"/>
      <c r="C58" s="138"/>
      <c r="D58" s="139" t="s">
        <v>96</v>
      </c>
      <c r="E58" s="140"/>
      <c r="F58" s="140"/>
      <c r="G58" s="140"/>
      <c r="H58" s="140"/>
      <c r="I58" s="141"/>
      <c r="J58" s="142">
        <f>J85</f>
        <v>0</v>
      </c>
      <c r="K58" s="143"/>
    </row>
    <row r="59" spans="2:47" s="8" customFormat="1" ht="19.899999999999999" customHeight="1">
      <c r="B59" s="137"/>
      <c r="C59" s="138"/>
      <c r="D59" s="139" t="s">
        <v>97</v>
      </c>
      <c r="E59" s="140"/>
      <c r="F59" s="140"/>
      <c r="G59" s="140"/>
      <c r="H59" s="140"/>
      <c r="I59" s="141"/>
      <c r="J59" s="142">
        <f>J116</f>
        <v>0</v>
      </c>
      <c r="K59" s="143"/>
    </row>
    <row r="60" spans="2:47" s="8" customFormat="1" ht="19.899999999999999" customHeight="1">
      <c r="B60" s="137"/>
      <c r="C60" s="138"/>
      <c r="D60" s="139" t="s">
        <v>98</v>
      </c>
      <c r="E60" s="140"/>
      <c r="F60" s="140"/>
      <c r="G60" s="140"/>
      <c r="H60" s="140"/>
      <c r="I60" s="141"/>
      <c r="J60" s="142">
        <f>J164</f>
        <v>0</v>
      </c>
      <c r="K60" s="143"/>
    </row>
    <row r="61" spans="2:47" s="8" customFormat="1" ht="19.899999999999999" customHeight="1">
      <c r="B61" s="137"/>
      <c r="C61" s="138"/>
      <c r="D61" s="139" t="s">
        <v>99</v>
      </c>
      <c r="E61" s="140"/>
      <c r="F61" s="140"/>
      <c r="G61" s="140"/>
      <c r="H61" s="140"/>
      <c r="I61" s="141"/>
      <c r="J61" s="142">
        <f>J261</f>
        <v>0</v>
      </c>
      <c r="K61" s="143"/>
    </row>
    <row r="62" spans="2:47" s="8" customFormat="1" ht="19.899999999999999" customHeight="1">
      <c r="B62" s="137"/>
      <c r="C62" s="138"/>
      <c r="D62" s="139" t="s">
        <v>100</v>
      </c>
      <c r="E62" s="140"/>
      <c r="F62" s="140"/>
      <c r="G62" s="140"/>
      <c r="H62" s="140"/>
      <c r="I62" s="141"/>
      <c r="J62" s="142">
        <f>J338</f>
        <v>0</v>
      </c>
      <c r="K62" s="143"/>
    </row>
    <row r="63" spans="2:47" s="8" customFormat="1" ht="19.899999999999999" customHeight="1">
      <c r="B63" s="137"/>
      <c r="C63" s="138"/>
      <c r="D63" s="139" t="s">
        <v>101</v>
      </c>
      <c r="E63" s="140"/>
      <c r="F63" s="140"/>
      <c r="G63" s="140"/>
      <c r="H63" s="140"/>
      <c r="I63" s="141"/>
      <c r="J63" s="142">
        <f>J347</f>
        <v>0</v>
      </c>
      <c r="K63" s="143"/>
    </row>
    <row r="64" spans="2:47" s="1" customFormat="1" ht="21.75" customHeight="1">
      <c r="B64" s="40"/>
      <c r="C64" s="41"/>
      <c r="D64" s="41"/>
      <c r="E64" s="41"/>
      <c r="F64" s="41"/>
      <c r="G64" s="41"/>
      <c r="H64" s="41"/>
      <c r="I64" s="101"/>
      <c r="J64" s="41"/>
      <c r="K64" s="44"/>
    </row>
    <row r="65" spans="2:12" s="1" customFormat="1" ht="6.95" customHeight="1">
      <c r="B65" s="55"/>
      <c r="C65" s="56"/>
      <c r="D65" s="56"/>
      <c r="E65" s="56"/>
      <c r="F65" s="56"/>
      <c r="G65" s="56"/>
      <c r="H65" s="56"/>
      <c r="I65" s="122"/>
      <c r="J65" s="56"/>
      <c r="K65" s="57"/>
    </row>
    <row r="69" spans="2:12" s="1" customFormat="1" ht="6.95" customHeight="1">
      <c r="B69" s="58"/>
      <c r="C69" s="59"/>
      <c r="D69" s="59"/>
      <c r="E69" s="59"/>
      <c r="F69" s="59"/>
      <c r="G69" s="59"/>
      <c r="H69" s="59"/>
      <c r="I69" s="123"/>
      <c r="J69" s="59"/>
      <c r="K69" s="59"/>
      <c r="L69" s="40"/>
    </row>
    <row r="70" spans="2:12" s="1" customFormat="1" ht="36.950000000000003" customHeight="1">
      <c r="B70" s="40"/>
      <c r="C70" s="60" t="s">
        <v>102</v>
      </c>
      <c r="L70" s="40"/>
    </row>
    <row r="71" spans="2:12" s="1" customFormat="1" ht="6.95" customHeight="1">
      <c r="B71" s="40"/>
      <c r="L71" s="40"/>
    </row>
    <row r="72" spans="2:12" s="1" customFormat="1" ht="14.45" customHeight="1">
      <c r="B72" s="40"/>
      <c r="C72" s="62" t="s">
        <v>19</v>
      </c>
      <c r="L72" s="40"/>
    </row>
    <row r="73" spans="2:12" s="1" customFormat="1" ht="16.5" customHeight="1">
      <c r="B73" s="40"/>
      <c r="E73" s="340" t="str">
        <f>E7</f>
        <v>STAVEBNÍ ÚPRAVY OBJEKTU Q2 - DĚTSKÁ KLINIKA</v>
      </c>
      <c r="F73" s="341"/>
      <c r="G73" s="341"/>
      <c r="H73" s="341"/>
      <c r="L73" s="40"/>
    </row>
    <row r="74" spans="2:12" s="1" customFormat="1" ht="14.45" customHeight="1">
      <c r="B74" s="40"/>
      <c r="C74" s="62" t="s">
        <v>87</v>
      </c>
      <c r="L74" s="40"/>
    </row>
    <row r="75" spans="2:12" s="1" customFormat="1" ht="17.25" customHeight="1">
      <c r="B75" s="40"/>
      <c r="E75" s="309" t="str">
        <f>E9</f>
        <v>SO-01 - D.1.4.1 Zdravotně technické instalace</v>
      </c>
      <c r="F75" s="342"/>
      <c r="G75" s="342"/>
      <c r="H75" s="342"/>
      <c r="L75" s="40"/>
    </row>
    <row r="76" spans="2:12" s="1" customFormat="1" ht="6.95" customHeight="1">
      <c r="B76" s="40"/>
      <c r="L76" s="40"/>
    </row>
    <row r="77" spans="2:12" s="1" customFormat="1" ht="18" customHeight="1">
      <c r="B77" s="40"/>
      <c r="C77" s="62" t="s">
        <v>23</v>
      </c>
      <c r="F77" s="144" t="str">
        <f>F12</f>
        <v>Ostrava</v>
      </c>
      <c r="I77" s="145" t="s">
        <v>25</v>
      </c>
      <c r="J77" s="66" t="str">
        <f>IF(J12="","",J12)</f>
        <v>10. 10. 2018</v>
      </c>
      <c r="L77" s="40"/>
    </row>
    <row r="78" spans="2:12" s="1" customFormat="1" ht="6.95" customHeight="1">
      <c r="B78" s="40"/>
      <c r="L78" s="40"/>
    </row>
    <row r="79" spans="2:12" s="1" customFormat="1" ht="15">
      <c r="B79" s="40"/>
      <c r="C79" s="62" t="s">
        <v>27</v>
      </c>
      <c r="F79" s="144" t="str">
        <f>E15</f>
        <v xml:space="preserve"> </v>
      </c>
      <c r="I79" s="145" t="s">
        <v>33</v>
      </c>
      <c r="J79" s="144" t="str">
        <f>E21</f>
        <v xml:space="preserve"> </v>
      </c>
      <c r="L79" s="40"/>
    </row>
    <row r="80" spans="2:12" s="1" customFormat="1" ht="14.45" customHeight="1">
      <c r="B80" s="40"/>
      <c r="C80" s="62" t="s">
        <v>31</v>
      </c>
      <c r="F80" s="144" t="str">
        <f>IF(E18="","",E18)</f>
        <v/>
      </c>
      <c r="L80" s="40"/>
    </row>
    <row r="81" spans="2:65" s="1" customFormat="1" ht="10.35" customHeight="1">
      <c r="B81" s="40"/>
      <c r="L81" s="40"/>
    </row>
    <row r="82" spans="2:65" s="9" customFormat="1" ht="29.25" customHeight="1">
      <c r="B82" s="146"/>
      <c r="C82" s="147" t="s">
        <v>103</v>
      </c>
      <c r="D82" s="148" t="s">
        <v>55</v>
      </c>
      <c r="E82" s="148" t="s">
        <v>51</v>
      </c>
      <c r="F82" s="148" t="s">
        <v>104</v>
      </c>
      <c r="G82" s="148" t="s">
        <v>105</v>
      </c>
      <c r="H82" s="148" t="s">
        <v>106</v>
      </c>
      <c r="I82" s="149" t="s">
        <v>107</v>
      </c>
      <c r="J82" s="148" t="s">
        <v>92</v>
      </c>
      <c r="K82" s="150" t="s">
        <v>108</v>
      </c>
      <c r="L82" s="146"/>
      <c r="M82" s="72" t="s">
        <v>109</v>
      </c>
      <c r="N82" s="73" t="s">
        <v>40</v>
      </c>
      <c r="O82" s="73" t="s">
        <v>110</v>
      </c>
      <c r="P82" s="73" t="s">
        <v>111</v>
      </c>
      <c r="Q82" s="73" t="s">
        <v>112</v>
      </c>
      <c r="R82" s="73" t="s">
        <v>113</v>
      </c>
      <c r="S82" s="73" t="s">
        <v>114</v>
      </c>
      <c r="T82" s="74" t="s">
        <v>115</v>
      </c>
    </row>
    <row r="83" spans="2:65" s="1" customFormat="1" ht="29.25" customHeight="1">
      <c r="B83" s="40"/>
      <c r="C83" s="76" t="s">
        <v>93</v>
      </c>
      <c r="J83" s="151">
        <f>BK83</f>
        <v>0</v>
      </c>
      <c r="L83" s="40"/>
      <c r="M83" s="75"/>
      <c r="N83" s="67"/>
      <c r="O83" s="67"/>
      <c r="P83" s="152">
        <f>P84</f>
        <v>0</v>
      </c>
      <c r="Q83" s="67"/>
      <c r="R83" s="152">
        <f>R84</f>
        <v>3.3066499999999999</v>
      </c>
      <c r="S83" s="67"/>
      <c r="T83" s="153">
        <f>T84</f>
        <v>2.238</v>
      </c>
      <c r="AT83" s="23" t="s">
        <v>69</v>
      </c>
      <c r="AU83" s="23" t="s">
        <v>94</v>
      </c>
      <c r="BK83" s="154">
        <f>BK84</f>
        <v>0</v>
      </c>
    </row>
    <row r="84" spans="2:65" s="10" customFormat="1" ht="37.35" customHeight="1">
      <c r="B84" s="155"/>
      <c r="D84" s="156" t="s">
        <v>69</v>
      </c>
      <c r="E84" s="157" t="s">
        <v>116</v>
      </c>
      <c r="F84" s="157" t="s">
        <v>117</v>
      </c>
      <c r="I84" s="158"/>
      <c r="J84" s="159">
        <f>BK84</f>
        <v>0</v>
      </c>
      <c r="L84" s="155"/>
      <c r="M84" s="160"/>
      <c r="N84" s="161"/>
      <c r="O84" s="161"/>
      <c r="P84" s="162">
        <f>P85+P116+P164+P261+P338+P347</f>
        <v>0</v>
      </c>
      <c r="Q84" s="161"/>
      <c r="R84" s="162">
        <f>R85+R116+R164+R261+R338+R347</f>
        <v>3.3066499999999999</v>
      </c>
      <c r="S84" s="161"/>
      <c r="T84" s="163">
        <f>T85+T116+T164+T261+T338+T347</f>
        <v>2.238</v>
      </c>
      <c r="AR84" s="156" t="s">
        <v>80</v>
      </c>
      <c r="AT84" s="164" t="s">
        <v>69</v>
      </c>
      <c r="AU84" s="164" t="s">
        <v>70</v>
      </c>
      <c r="AY84" s="156" t="s">
        <v>118</v>
      </c>
      <c r="BK84" s="165">
        <f>BK85+BK116+BK164+BK261+BK338+BK347</f>
        <v>0</v>
      </c>
    </row>
    <row r="85" spans="2:65" s="10" customFormat="1" ht="19.899999999999999" customHeight="1">
      <c r="B85" s="155"/>
      <c r="D85" s="156" t="s">
        <v>69</v>
      </c>
      <c r="E85" s="166" t="s">
        <v>119</v>
      </c>
      <c r="F85" s="166" t="s">
        <v>120</v>
      </c>
      <c r="I85" s="158"/>
      <c r="J85" s="167">
        <f>BK85</f>
        <v>0</v>
      </c>
      <c r="L85" s="155"/>
      <c r="M85" s="160"/>
      <c r="N85" s="161"/>
      <c r="O85" s="161"/>
      <c r="P85" s="162">
        <f>SUM(P86:P115)</f>
        <v>0</v>
      </c>
      <c r="Q85" s="161"/>
      <c r="R85" s="162">
        <f>SUM(R86:R115)</f>
        <v>6.8909999999999999E-2</v>
      </c>
      <c r="S85" s="161"/>
      <c r="T85" s="163">
        <f>SUM(T86:T115)</f>
        <v>0</v>
      </c>
      <c r="AR85" s="156" t="s">
        <v>80</v>
      </c>
      <c r="AT85" s="164" t="s">
        <v>69</v>
      </c>
      <c r="AU85" s="164" t="s">
        <v>78</v>
      </c>
      <c r="AY85" s="156" t="s">
        <v>118</v>
      </c>
      <c r="BK85" s="165">
        <f>SUM(BK86:BK115)</f>
        <v>0</v>
      </c>
    </row>
    <row r="86" spans="2:65" s="1" customFormat="1" ht="25.5" customHeight="1">
      <c r="B86" s="168"/>
      <c r="C86" s="169" t="s">
        <v>78</v>
      </c>
      <c r="D86" s="169" t="s">
        <v>121</v>
      </c>
      <c r="E86" s="170" t="s">
        <v>122</v>
      </c>
      <c r="F86" s="171" t="s">
        <v>123</v>
      </c>
      <c r="G86" s="172" t="s">
        <v>124</v>
      </c>
      <c r="H86" s="173">
        <v>305</v>
      </c>
      <c r="I86" s="174"/>
      <c r="J86" s="175">
        <f>ROUND(I86*H86,2)</f>
        <v>0</v>
      </c>
      <c r="K86" s="171" t="s">
        <v>125</v>
      </c>
      <c r="L86" s="40"/>
      <c r="M86" s="176" t="s">
        <v>5</v>
      </c>
      <c r="N86" s="177" t="s">
        <v>41</v>
      </c>
      <c r="O86" s="41"/>
      <c r="P86" s="178">
        <f>O86*H86</f>
        <v>0</v>
      </c>
      <c r="Q86" s="178">
        <v>1.9000000000000001E-4</v>
      </c>
      <c r="R86" s="178">
        <f>Q86*H86</f>
        <v>5.7950000000000002E-2</v>
      </c>
      <c r="S86" s="178">
        <v>0</v>
      </c>
      <c r="T86" s="179">
        <f>S86*H86</f>
        <v>0</v>
      </c>
      <c r="AR86" s="23" t="s">
        <v>126</v>
      </c>
      <c r="AT86" s="23" t="s">
        <v>121</v>
      </c>
      <c r="AU86" s="23" t="s">
        <v>80</v>
      </c>
      <c r="AY86" s="23" t="s">
        <v>118</v>
      </c>
      <c r="BE86" s="180">
        <f>IF(N86="základní",J86,0)</f>
        <v>0</v>
      </c>
      <c r="BF86" s="180">
        <f>IF(N86="snížená",J86,0)</f>
        <v>0</v>
      </c>
      <c r="BG86" s="180">
        <f>IF(N86="zákl. přenesená",J86,0)</f>
        <v>0</v>
      </c>
      <c r="BH86" s="180">
        <f>IF(N86="sníž. přenesená",J86,0)</f>
        <v>0</v>
      </c>
      <c r="BI86" s="180">
        <f>IF(N86="nulová",J86,0)</f>
        <v>0</v>
      </c>
      <c r="BJ86" s="23" t="s">
        <v>78</v>
      </c>
      <c r="BK86" s="180">
        <f>ROUND(I86*H86,2)</f>
        <v>0</v>
      </c>
      <c r="BL86" s="23" t="s">
        <v>126</v>
      </c>
      <c r="BM86" s="23" t="s">
        <v>127</v>
      </c>
    </row>
    <row r="87" spans="2:65" s="1" customFormat="1" ht="40.5">
      <c r="B87" s="40"/>
      <c r="D87" s="181" t="s">
        <v>128</v>
      </c>
      <c r="F87" s="182" t="s">
        <v>129</v>
      </c>
      <c r="I87" s="183"/>
      <c r="L87" s="40"/>
      <c r="M87" s="184"/>
      <c r="N87" s="41"/>
      <c r="O87" s="41"/>
      <c r="P87" s="41"/>
      <c r="Q87" s="41"/>
      <c r="R87" s="41"/>
      <c r="S87" s="41"/>
      <c r="T87" s="69"/>
      <c r="AT87" s="23" t="s">
        <v>128</v>
      </c>
      <c r="AU87" s="23" t="s">
        <v>80</v>
      </c>
    </row>
    <row r="88" spans="2:65" s="11" customFormat="1">
      <c r="B88" s="185"/>
      <c r="D88" s="181" t="s">
        <v>130</v>
      </c>
      <c r="E88" s="186" t="s">
        <v>5</v>
      </c>
      <c r="F88" s="187" t="s">
        <v>131</v>
      </c>
      <c r="H88" s="188">
        <v>305</v>
      </c>
      <c r="I88" s="189"/>
      <c r="L88" s="185"/>
      <c r="M88" s="190"/>
      <c r="N88" s="191"/>
      <c r="O88" s="191"/>
      <c r="P88" s="191"/>
      <c r="Q88" s="191"/>
      <c r="R88" s="191"/>
      <c r="S88" s="191"/>
      <c r="T88" s="192"/>
      <c r="AT88" s="186" t="s">
        <v>130</v>
      </c>
      <c r="AU88" s="186" t="s">
        <v>80</v>
      </c>
      <c r="AV88" s="11" t="s">
        <v>80</v>
      </c>
      <c r="AW88" s="11" t="s">
        <v>34</v>
      </c>
      <c r="AX88" s="11" t="s">
        <v>78</v>
      </c>
      <c r="AY88" s="186" t="s">
        <v>118</v>
      </c>
    </row>
    <row r="89" spans="2:65" s="1" customFormat="1" ht="16.5" customHeight="1">
      <c r="B89" s="168"/>
      <c r="C89" s="193" t="s">
        <v>80</v>
      </c>
      <c r="D89" s="193" t="s">
        <v>132</v>
      </c>
      <c r="E89" s="194" t="s">
        <v>133</v>
      </c>
      <c r="F89" s="195" t="s">
        <v>134</v>
      </c>
      <c r="G89" s="196" t="s">
        <v>124</v>
      </c>
      <c r="H89" s="197">
        <v>210</v>
      </c>
      <c r="I89" s="198"/>
      <c r="J89" s="199">
        <f>ROUND(I89*H89,2)</f>
        <v>0</v>
      </c>
      <c r="K89" s="195" t="s">
        <v>5</v>
      </c>
      <c r="L89" s="200"/>
      <c r="M89" s="201" t="s">
        <v>5</v>
      </c>
      <c r="N89" s="202" t="s">
        <v>41</v>
      </c>
      <c r="O89" s="41"/>
      <c r="P89" s="178">
        <f>O89*H89</f>
        <v>0</v>
      </c>
      <c r="Q89" s="178">
        <v>0</v>
      </c>
      <c r="R89" s="178">
        <f>Q89*H89</f>
        <v>0</v>
      </c>
      <c r="S89" s="178">
        <v>0</v>
      </c>
      <c r="T89" s="179">
        <f>S89*H89</f>
        <v>0</v>
      </c>
      <c r="AR89" s="23" t="s">
        <v>135</v>
      </c>
      <c r="AT89" s="23" t="s">
        <v>132</v>
      </c>
      <c r="AU89" s="23" t="s">
        <v>80</v>
      </c>
      <c r="AY89" s="23" t="s">
        <v>118</v>
      </c>
      <c r="BE89" s="180">
        <f>IF(N89="základní",J89,0)</f>
        <v>0</v>
      </c>
      <c r="BF89" s="180">
        <f>IF(N89="snížená",J89,0)</f>
        <v>0</v>
      </c>
      <c r="BG89" s="180">
        <f>IF(N89="zákl. přenesená",J89,0)</f>
        <v>0</v>
      </c>
      <c r="BH89" s="180">
        <f>IF(N89="sníž. přenesená",J89,0)</f>
        <v>0</v>
      </c>
      <c r="BI89" s="180">
        <f>IF(N89="nulová",J89,0)</f>
        <v>0</v>
      </c>
      <c r="BJ89" s="23" t="s">
        <v>78</v>
      </c>
      <c r="BK89" s="180">
        <f>ROUND(I89*H89,2)</f>
        <v>0</v>
      </c>
      <c r="BL89" s="23" t="s">
        <v>126</v>
      </c>
      <c r="BM89" s="23" t="s">
        <v>136</v>
      </c>
    </row>
    <row r="90" spans="2:65" s="1" customFormat="1">
      <c r="B90" s="40"/>
      <c r="D90" s="181" t="s">
        <v>128</v>
      </c>
      <c r="F90" s="182" t="s">
        <v>134</v>
      </c>
      <c r="I90" s="183"/>
      <c r="L90" s="40"/>
      <c r="M90" s="184"/>
      <c r="N90" s="41"/>
      <c r="O90" s="41"/>
      <c r="P90" s="41"/>
      <c r="Q90" s="41"/>
      <c r="R90" s="41"/>
      <c r="S90" s="41"/>
      <c r="T90" s="69"/>
      <c r="AT90" s="23" t="s">
        <v>128</v>
      </c>
      <c r="AU90" s="23" t="s">
        <v>80</v>
      </c>
    </row>
    <row r="91" spans="2:65" s="12" customFormat="1">
      <c r="B91" s="203"/>
      <c r="D91" s="181" t="s">
        <v>130</v>
      </c>
      <c r="E91" s="204" t="s">
        <v>5</v>
      </c>
      <c r="F91" s="205" t="s">
        <v>137</v>
      </c>
      <c r="H91" s="204" t="s">
        <v>5</v>
      </c>
      <c r="I91" s="206"/>
      <c r="L91" s="203"/>
      <c r="M91" s="207"/>
      <c r="N91" s="208"/>
      <c r="O91" s="208"/>
      <c r="P91" s="208"/>
      <c r="Q91" s="208"/>
      <c r="R91" s="208"/>
      <c r="S91" s="208"/>
      <c r="T91" s="209"/>
      <c r="AT91" s="204" t="s">
        <v>130</v>
      </c>
      <c r="AU91" s="204" t="s">
        <v>80</v>
      </c>
      <c r="AV91" s="12" t="s">
        <v>78</v>
      </c>
      <c r="AW91" s="12" t="s">
        <v>34</v>
      </c>
      <c r="AX91" s="12" t="s">
        <v>70</v>
      </c>
      <c r="AY91" s="204" t="s">
        <v>118</v>
      </c>
    </row>
    <row r="92" spans="2:65" s="11" customFormat="1">
      <c r="B92" s="185"/>
      <c r="D92" s="181" t="s">
        <v>130</v>
      </c>
      <c r="E92" s="186" t="s">
        <v>5</v>
      </c>
      <c r="F92" s="187" t="s">
        <v>138</v>
      </c>
      <c r="H92" s="188">
        <v>210</v>
      </c>
      <c r="I92" s="189"/>
      <c r="L92" s="185"/>
      <c r="M92" s="190"/>
      <c r="N92" s="191"/>
      <c r="O92" s="191"/>
      <c r="P92" s="191"/>
      <c r="Q92" s="191"/>
      <c r="R92" s="191"/>
      <c r="S92" s="191"/>
      <c r="T92" s="192"/>
      <c r="AT92" s="186" t="s">
        <v>130</v>
      </c>
      <c r="AU92" s="186" t="s">
        <v>80</v>
      </c>
      <c r="AV92" s="11" t="s">
        <v>80</v>
      </c>
      <c r="AW92" s="11" t="s">
        <v>34</v>
      </c>
      <c r="AX92" s="11" t="s">
        <v>78</v>
      </c>
      <c r="AY92" s="186" t="s">
        <v>118</v>
      </c>
    </row>
    <row r="93" spans="2:65" s="1" customFormat="1" ht="16.5" customHeight="1">
      <c r="B93" s="168"/>
      <c r="C93" s="193" t="s">
        <v>139</v>
      </c>
      <c r="D93" s="193" t="s">
        <v>132</v>
      </c>
      <c r="E93" s="194" t="s">
        <v>140</v>
      </c>
      <c r="F93" s="195" t="s">
        <v>141</v>
      </c>
      <c r="G93" s="196" t="s">
        <v>124</v>
      </c>
      <c r="H93" s="197">
        <v>50</v>
      </c>
      <c r="I93" s="198"/>
      <c r="J93" s="199">
        <f>ROUND(I93*H93,2)</f>
        <v>0</v>
      </c>
      <c r="K93" s="195" t="s">
        <v>5</v>
      </c>
      <c r="L93" s="200"/>
      <c r="M93" s="201" t="s">
        <v>5</v>
      </c>
      <c r="N93" s="202" t="s">
        <v>41</v>
      </c>
      <c r="O93" s="41"/>
      <c r="P93" s="178">
        <f>O93*H93</f>
        <v>0</v>
      </c>
      <c r="Q93" s="178">
        <v>0</v>
      </c>
      <c r="R93" s="178">
        <f>Q93*H93</f>
        <v>0</v>
      </c>
      <c r="S93" s="178">
        <v>0</v>
      </c>
      <c r="T93" s="179">
        <f>S93*H93</f>
        <v>0</v>
      </c>
      <c r="AR93" s="23" t="s">
        <v>135</v>
      </c>
      <c r="AT93" s="23" t="s">
        <v>132</v>
      </c>
      <c r="AU93" s="23" t="s">
        <v>80</v>
      </c>
      <c r="AY93" s="23" t="s">
        <v>118</v>
      </c>
      <c r="BE93" s="180">
        <f>IF(N93="základní",J93,0)</f>
        <v>0</v>
      </c>
      <c r="BF93" s="180">
        <f>IF(N93="snížená",J93,0)</f>
        <v>0</v>
      </c>
      <c r="BG93" s="180">
        <f>IF(N93="zákl. přenesená",J93,0)</f>
        <v>0</v>
      </c>
      <c r="BH93" s="180">
        <f>IF(N93="sníž. přenesená",J93,0)</f>
        <v>0</v>
      </c>
      <c r="BI93" s="180">
        <f>IF(N93="nulová",J93,0)</f>
        <v>0</v>
      </c>
      <c r="BJ93" s="23" t="s">
        <v>78</v>
      </c>
      <c r="BK93" s="180">
        <f>ROUND(I93*H93,2)</f>
        <v>0</v>
      </c>
      <c r="BL93" s="23" t="s">
        <v>126</v>
      </c>
      <c r="BM93" s="23" t="s">
        <v>142</v>
      </c>
    </row>
    <row r="94" spans="2:65" s="1" customFormat="1">
      <c r="B94" s="40"/>
      <c r="D94" s="181" t="s">
        <v>128</v>
      </c>
      <c r="F94" s="182" t="s">
        <v>141</v>
      </c>
      <c r="I94" s="183"/>
      <c r="L94" s="40"/>
      <c r="M94" s="184"/>
      <c r="N94" s="41"/>
      <c r="O94" s="41"/>
      <c r="P94" s="41"/>
      <c r="Q94" s="41"/>
      <c r="R94" s="41"/>
      <c r="S94" s="41"/>
      <c r="T94" s="69"/>
      <c r="AT94" s="23" t="s">
        <v>128</v>
      </c>
      <c r="AU94" s="23" t="s">
        <v>80</v>
      </c>
    </row>
    <row r="95" spans="2:65" s="1" customFormat="1" ht="16.5" customHeight="1">
      <c r="B95" s="168"/>
      <c r="C95" s="193" t="s">
        <v>143</v>
      </c>
      <c r="D95" s="193" t="s">
        <v>132</v>
      </c>
      <c r="E95" s="194" t="s">
        <v>144</v>
      </c>
      <c r="F95" s="195" t="s">
        <v>145</v>
      </c>
      <c r="G95" s="196" t="s">
        <v>124</v>
      </c>
      <c r="H95" s="197">
        <v>25</v>
      </c>
      <c r="I95" s="198"/>
      <c r="J95" s="199">
        <f>ROUND(I95*H95,2)</f>
        <v>0</v>
      </c>
      <c r="K95" s="195" t="s">
        <v>5</v>
      </c>
      <c r="L95" s="200"/>
      <c r="M95" s="201" t="s">
        <v>5</v>
      </c>
      <c r="N95" s="202" t="s">
        <v>41</v>
      </c>
      <c r="O95" s="41"/>
      <c r="P95" s="178">
        <f>O95*H95</f>
        <v>0</v>
      </c>
      <c r="Q95" s="178">
        <v>0</v>
      </c>
      <c r="R95" s="178">
        <f>Q95*H95</f>
        <v>0</v>
      </c>
      <c r="S95" s="178">
        <v>0</v>
      </c>
      <c r="T95" s="179">
        <f>S95*H95</f>
        <v>0</v>
      </c>
      <c r="AR95" s="23" t="s">
        <v>135</v>
      </c>
      <c r="AT95" s="23" t="s">
        <v>132</v>
      </c>
      <c r="AU95" s="23" t="s">
        <v>80</v>
      </c>
      <c r="AY95" s="23" t="s">
        <v>118</v>
      </c>
      <c r="BE95" s="180">
        <f>IF(N95="základní",J95,0)</f>
        <v>0</v>
      </c>
      <c r="BF95" s="180">
        <f>IF(N95="snížená",J95,0)</f>
        <v>0</v>
      </c>
      <c r="BG95" s="180">
        <f>IF(N95="zákl. přenesená",J95,0)</f>
        <v>0</v>
      </c>
      <c r="BH95" s="180">
        <f>IF(N95="sníž. přenesená",J95,0)</f>
        <v>0</v>
      </c>
      <c r="BI95" s="180">
        <f>IF(N95="nulová",J95,0)</f>
        <v>0</v>
      </c>
      <c r="BJ95" s="23" t="s">
        <v>78</v>
      </c>
      <c r="BK95" s="180">
        <f>ROUND(I95*H95,2)</f>
        <v>0</v>
      </c>
      <c r="BL95" s="23" t="s">
        <v>126</v>
      </c>
      <c r="BM95" s="23" t="s">
        <v>146</v>
      </c>
    </row>
    <row r="96" spans="2:65" s="1" customFormat="1">
      <c r="B96" s="40"/>
      <c r="D96" s="181" t="s">
        <v>128</v>
      </c>
      <c r="F96" s="182" t="s">
        <v>145</v>
      </c>
      <c r="I96" s="183"/>
      <c r="L96" s="40"/>
      <c r="M96" s="184"/>
      <c r="N96" s="41"/>
      <c r="O96" s="41"/>
      <c r="P96" s="41"/>
      <c r="Q96" s="41"/>
      <c r="R96" s="41"/>
      <c r="S96" s="41"/>
      <c r="T96" s="69"/>
      <c r="AT96" s="23" t="s">
        <v>128</v>
      </c>
      <c r="AU96" s="23" t="s">
        <v>80</v>
      </c>
    </row>
    <row r="97" spans="2:65" s="12" customFormat="1">
      <c r="B97" s="203"/>
      <c r="D97" s="181" t="s">
        <v>130</v>
      </c>
      <c r="E97" s="204" t="s">
        <v>5</v>
      </c>
      <c r="F97" s="205" t="s">
        <v>147</v>
      </c>
      <c r="H97" s="204" t="s">
        <v>5</v>
      </c>
      <c r="I97" s="206"/>
      <c r="L97" s="203"/>
      <c r="M97" s="207"/>
      <c r="N97" s="208"/>
      <c r="O97" s="208"/>
      <c r="P97" s="208"/>
      <c r="Q97" s="208"/>
      <c r="R97" s="208"/>
      <c r="S97" s="208"/>
      <c r="T97" s="209"/>
      <c r="AT97" s="204" t="s">
        <v>130</v>
      </c>
      <c r="AU97" s="204" t="s">
        <v>80</v>
      </c>
      <c r="AV97" s="12" t="s">
        <v>78</v>
      </c>
      <c r="AW97" s="12" t="s">
        <v>34</v>
      </c>
      <c r="AX97" s="12" t="s">
        <v>70</v>
      </c>
      <c r="AY97" s="204" t="s">
        <v>118</v>
      </c>
    </row>
    <row r="98" spans="2:65" s="11" customFormat="1">
      <c r="B98" s="185"/>
      <c r="D98" s="181" t="s">
        <v>130</v>
      </c>
      <c r="E98" s="186" t="s">
        <v>5</v>
      </c>
      <c r="F98" s="187" t="s">
        <v>148</v>
      </c>
      <c r="H98" s="188">
        <v>25</v>
      </c>
      <c r="I98" s="189"/>
      <c r="L98" s="185"/>
      <c r="M98" s="190"/>
      <c r="N98" s="191"/>
      <c r="O98" s="191"/>
      <c r="P98" s="191"/>
      <c r="Q98" s="191"/>
      <c r="R98" s="191"/>
      <c r="S98" s="191"/>
      <c r="T98" s="192"/>
      <c r="AT98" s="186" t="s">
        <v>130</v>
      </c>
      <c r="AU98" s="186" t="s">
        <v>80</v>
      </c>
      <c r="AV98" s="11" t="s">
        <v>80</v>
      </c>
      <c r="AW98" s="11" t="s">
        <v>34</v>
      </c>
      <c r="AX98" s="11" t="s">
        <v>78</v>
      </c>
      <c r="AY98" s="186" t="s">
        <v>118</v>
      </c>
    </row>
    <row r="99" spans="2:65" s="1" customFormat="1" ht="16.5" customHeight="1">
      <c r="B99" s="168"/>
      <c r="C99" s="193" t="s">
        <v>149</v>
      </c>
      <c r="D99" s="193" t="s">
        <v>132</v>
      </c>
      <c r="E99" s="194" t="s">
        <v>150</v>
      </c>
      <c r="F99" s="195" t="s">
        <v>151</v>
      </c>
      <c r="G99" s="196" t="s">
        <v>124</v>
      </c>
      <c r="H99" s="197">
        <v>10</v>
      </c>
      <c r="I99" s="198"/>
      <c r="J99" s="199">
        <f>ROUND(I99*H99,2)</f>
        <v>0</v>
      </c>
      <c r="K99" s="195" t="s">
        <v>5</v>
      </c>
      <c r="L99" s="200"/>
      <c r="M99" s="201" t="s">
        <v>5</v>
      </c>
      <c r="N99" s="202" t="s">
        <v>41</v>
      </c>
      <c r="O99" s="41"/>
      <c r="P99" s="178">
        <f>O99*H99</f>
        <v>0</v>
      </c>
      <c r="Q99" s="178">
        <v>0</v>
      </c>
      <c r="R99" s="178">
        <f>Q99*H99</f>
        <v>0</v>
      </c>
      <c r="S99" s="178">
        <v>0</v>
      </c>
      <c r="T99" s="179">
        <f>S99*H99</f>
        <v>0</v>
      </c>
      <c r="AR99" s="23" t="s">
        <v>135</v>
      </c>
      <c r="AT99" s="23" t="s">
        <v>132</v>
      </c>
      <c r="AU99" s="23" t="s">
        <v>80</v>
      </c>
      <c r="AY99" s="23" t="s">
        <v>118</v>
      </c>
      <c r="BE99" s="180">
        <f>IF(N99="základní",J99,0)</f>
        <v>0</v>
      </c>
      <c r="BF99" s="180">
        <f>IF(N99="snížená",J99,0)</f>
        <v>0</v>
      </c>
      <c r="BG99" s="180">
        <f>IF(N99="zákl. přenesená",J99,0)</f>
        <v>0</v>
      </c>
      <c r="BH99" s="180">
        <f>IF(N99="sníž. přenesená",J99,0)</f>
        <v>0</v>
      </c>
      <c r="BI99" s="180">
        <f>IF(N99="nulová",J99,0)</f>
        <v>0</v>
      </c>
      <c r="BJ99" s="23" t="s">
        <v>78</v>
      </c>
      <c r="BK99" s="180">
        <f>ROUND(I99*H99,2)</f>
        <v>0</v>
      </c>
      <c r="BL99" s="23" t="s">
        <v>126</v>
      </c>
      <c r="BM99" s="23" t="s">
        <v>152</v>
      </c>
    </row>
    <row r="100" spans="2:65" s="1" customFormat="1">
      <c r="B100" s="40"/>
      <c r="D100" s="181" t="s">
        <v>128</v>
      </c>
      <c r="F100" s="182" t="s">
        <v>151</v>
      </c>
      <c r="I100" s="183"/>
      <c r="L100" s="40"/>
      <c r="M100" s="184"/>
      <c r="N100" s="41"/>
      <c r="O100" s="41"/>
      <c r="P100" s="41"/>
      <c r="Q100" s="41"/>
      <c r="R100" s="41"/>
      <c r="S100" s="41"/>
      <c r="T100" s="69"/>
      <c r="AT100" s="23" t="s">
        <v>128</v>
      </c>
      <c r="AU100" s="23" t="s">
        <v>80</v>
      </c>
    </row>
    <row r="101" spans="2:65" s="1" customFormat="1" ht="16.5" customHeight="1">
      <c r="B101" s="168"/>
      <c r="C101" s="193" t="s">
        <v>153</v>
      </c>
      <c r="D101" s="193" t="s">
        <v>132</v>
      </c>
      <c r="E101" s="194" t="s">
        <v>154</v>
      </c>
      <c r="F101" s="195" t="s">
        <v>155</v>
      </c>
      <c r="G101" s="196" t="s">
        <v>124</v>
      </c>
      <c r="H101" s="197">
        <v>5</v>
      </c>
      <c r="I101" s="198"/>
      <c r="J101" s="199">
        <f>ROUND(I101*H101,2)</f>
        <v>0</v>
      </c>
      <c r="K101" s="195" t="s">
        <v>5</v>
      </c>
      <c r="L101" s="200"/>
      <c r="M101" s="201" t="s">
        <v>5</v>
      </c>
      <c r="N101" s="202" t="s">
        <v>41</v>
      </c>
      <c r="O101" s="41"/>
      <c r="P101" s="178">
        <f>O101*H101</f>
        <v>0</v>
      </c>
      <c r="Q101" s="178">
        <v>0</v>
      </c>
      <c r="R101" s="178">
        <f>Q101*H101</f>
        <v>0</v>
      </c>
      <c r="S101" s="178">
        <v>0</v>
      </c>
      <c r="T101" s="179">
        <f>S101*H101</f>
        <v>0</v>
      </c>
      <c r="AR101" s="23" t="s">
        <v>135</v>
      </c>
      <c r="AT101" s="23" t="s">
        <v>132</v>
      </c>
      <c r="AU101" s="23" t="s">
        <v>80</v>
      </c>
      <c r="AY101" s="23" t="s">
        <v>118</v>
      </c>
      <c r="BE101" s="180">
        <f>IF(N101="základní",J101,0)</f>
        <v>0</v>
      </c>
      <c r="BF101" s="180">
        <f>IF(N101="snížená",J101,0)</f>
        <v>0</v>
      </c>
      <c r="BG101" s="180">
        <f>IF(N101="zákl. přenesená",J101,0)</f>
        <v>0</v>
      </c>
      <c r="BH101" s="180">
        <f>IF(N101="sníž. přenesená",J101,0)</f>
        <v>0</v>
      </c>
      <c r="BI101" s="180">
        <f>IF(N101="nulová",J101,0)</f>
        <v>0</v>
      </c>
      <c r="BJ101" s="23" t="s">
        <v>78</v>
      </c>
      <c r="BK101" s="180">
        <f>ROUND(I101*H101,2)</f>
        <v>0</v>
      </c>
      <c r="BL101" s="23" t="s">
        <v>126</v>
      </c>
      <c r="BM101" s="23" t="s">
        <v>156</v>
      </c>
    </row>
    <row r="102" spans="2:65" s="1" customFormat="1">
      <c r="B102" s="40"/>
      <c r="D102" s="181" t="s">
        <v>128</v>
      </c>
      <c r="F102" s="182" t="s">
        <v>155</v>
      </c>
      <c r="I102" s="183"/>
      <c r="L102" s="40"/>
      <c r="M102" s="184"/>
      <c r="N102" s="41"/>
      <c r="O102" s="41"/>
      <c r="P102" s="41"/>
      <c r="Q102" s="41"/>
      <c r="R102" s="41"/>
      <c r="S102" s="41"/>
      <c r="T102" s="69"/>
      <c r="AT102" s="23" t="s">
        <v>128</v>
      </c>
      <c r="AU102" s="23" t="s">
        <v>80</v>
      </c>
    </row>
    <row r="103" spans="2:65" s="1" customFormat="1" ht="16.5" customHeight="1">
      <c r="B103" s="168"/>
      <c r="C103" s="193" t="s">
        <v>157</v>
      </c>
      <c r="D103" s="193" t="s">
        <v>132</v>
      </c>
      <c r="E103" s="194" t="s">
        <v>158</v>
      </c>
      <c r="F103" s="195" t="s">
        <v>159</v>
      </c>
      <c r="G103" s="196" t="s">
        <v>124</v>
      </c>
      <c r="H103" s="197">
        <v>5</v>
      </c>
      <c r="I103" s="198"/>
      <c r="J103" s="199">
        <f>ROUND(I103*H103,2)</f>
        <v>0</v>
      </c>
      <c r="K103" s="195" t="s">
        <v>5</v>
      </c>
      <c r="L103" s="200"/>
      <c r="M103" s="201" t="s">
        <v>5</v>
      </c>
      <c r="N103" s="202" t="s">
        <v>41</v>
      </c>
      <c r="O103" s="41"/>
      <c r="P103" s="178">
        <f>O103*H103</f>
        <v>0</v>
      </c>
      <c r="Q103" s="178">
        <v>0</v>
      </c>
      <c r="R103" s="178">
        <f>Q103*H103</f>
        <v>0</v>
      </c>
      <c r="S103" s="178">
        <v>0</v>
      </c>
      <c r="T103" s="179">
        <f>S103*H103</f>
        <v>0</v>
      </c>
      <c r="AR103" s="23" t="s">
        <v>135</v>
      </c>
      <c r="AT103" s="23" t="s">
        <v>132</v>
      </c>
      <c r="AU103" s="23" t="s">
        <v>80</v>
      </c>
      <c r="AY103" s="23" t="s">
        <v>118</v>
      </c>
      <c r="BE103" s="180">
        <f>IF(N103="základní",J103,0)</f>
        <v>0</v>
      </c>
      <c r="BF103" s="180">
        <f>IF(N103="snížená",J103,0)</f>
        <v>0</v>
      </c>
      <c r="BG103" s="180">
        <f>IF(N103="zákl. přenesená",J103,0)</f>
        <v>0</v>
      </c>
      <c r="BH103" s="180">
        <f>IF(N103="sníž. přenesená",J103,0)</f>
        <v>0</v>
      </c>
      <c r="BI103" s="180">
        <f>IF(N103="nulová",J103,0)</f>
        <v>0</v>
      </c>
      <c r="BJ103" s="23" t="s">
        <v>78</v>
      </c>
      <c r="BK103" s="180">
        <f>ROUND(I103*H103,2)</f>
        <v>0</v>
      </c>
      <c r="BL103" s="23" t="s">
        <v>126</v>
      </c>
      <c r="BM103" s="23" t="s">
        <v>160</v>
      </c>
    </row>
    <row r="104" spans="2:65" s="1" customFormat="1">
      <c r="B104" s="40"/>
      <c r="D104" s="181" t="s">
        <v>128</v>
      </c>
      <c r="F104" s="182" t="s">
        <v>159</v>
      </c>
      <c r="I104" s="183"/>
      <c r="L104" s="40"/>
      <c r="M104" s="184"/>
      <c r="N104" s="41"/>
      <c r="O104" s="41"/>
      <c r="P104" s="41"/>
      <c r="Q104" s="41"/>
      <c r="R104" s="41"/>
      <c r="S104" s="41"/>
      <c r="T104" s="69"/>
      <c r="AT104" s="23" t="s">
        <v>128</v>
      </c>
      <c r="AU104" s="23" t="s">
        <v>80</v>
      </c>
    </row>
    <row r="105" spans="2:65" s="1" customFormat="1" ht="25.5" customHeight="1">
      <c r="B105" s="168"/>
      <c r="C105" s="169" t="s">
        <v>161</v>
      </c>
      <c r="D105" s="169" t="s">
        <v>121</v>
      </c>
      <c r="E105" s="170" t="s">
        <v>162</v>
      </c>
      <c r="F105" s="171" t="s">
        <v>163</v>
      </c>
      <c r="G105" s="172" t="s">
        <v>124</v>
      </c>
      <c r="H105" s="173">
        <v>33</v>
      </c>
      <c r="I105" s="174"/>
      <c r="J105" s="175">
        <f>ROUND(I105*H105,2)</f>
        <v>0</v>
      </c>
      <c r="K105" s="171" t="s">
        <v>125</v>
      </c>
      <c r="L105" s="40"/>
      <c r="M105" s="176" t="s">
        <v>5</v>
      </c>
      <c r="N105" s="177" t="s">
        <v>41</v>
      </c>
      <c r="O105" s="41"/>
      <c r="P105" s="178">
        <f>O105*H105</f>
        <v>0</v>
      </c>
      <c r="Q105" s="178">
        <v>2.7E-4</v>
      </c>
      <c r="R105" s="178">
        <f>Q105*H105</f>
        <v>8.9099999999999995E-3</v>
      </c>
      <c r="S105" s="178">
        <v>0</v>
      </c>
      <c r="T105" s="179">
        <f>S105*H105</f>
        <v>0</v>
      </c>
      <c r="AR105" s="23" t="s">
        <v>126</v>
      </c>
      <c r="AT105" s="23" t="s">
        <v>121</v>
      </c>
      <c r="AU105" s="23" t="s">
        <v>80</v>
      </c>
      <c r="AY105" s="23" t="s">
        <v>118</v>
      </c>
      <c r="BE105" s="180">
        <f>IF(N105="základní",J105,0)</f>
        <v>0</v>
      </c>
      <c r="BF105" s="180">
        <f>IF(N105="snížená",J105,0)</f>
        <v>0</v>
      </c>
      <c r="BG105" s="180">
        <f>IF(N105="zákl. přenesená",J105,0)</f>
        <v>0</v>
      </c>
      <c r="BH105" s="180">
        <f>IF(N105="sníž. přenesená",J105,0)</f>
        <v>0</v>
      </c>
      <c r="BI105" s="180">
        <f>IF(N105="nulová",J105,0)</f>
        <v>0</v>
      </c>
      <c r="BJ105" s="23" t="s">
        <v>78</v>
      </c>
      <c r="BK105" s="180">
        <f>ROUND(I105*H105,2)</f>
        <v>0</v>
      </c>
      <c r="BL105" s="23" t="s">
        <v>126</v>
      </c>
      <c r="BM105" s="23" t="s">
        <v>164</v>
      </c>
    </row>
    <row r="106" spans="2:65" s="1" customFormat="1" ht="40.5">
      <c r="B106" s="40"/>
      <c r="D106" s="181" t="s">
        <v>128</v>
      </c>
      <c r="F106" s="182" t="s">
        <v>165</v>
      </c>
      <c r="I106" s="183"/>
      <c r="L106" s="40"/>
      <c r="M106" s="184"/>
      <c r="N106" s="41"/>
      <c r="O106" s="41"/>
      <c r="P106" s="41"/>
      <c r="Q106" s="41"/>
      <c r="R106" s="41"/>
      <c r="S106" s="41"/>
      <c r="T106" s="69"/>
      <c r="AT106" s="23" t="s">
        <v>128</v>
      </c>
      <c r="AU106" s="23" t="s">
        <v>80</v>
      </c>
    </row>
    <row r="107" spans="2:65" s="11" customFormat="1">
      <c r="B107" s="185"/>
      <c r="D107" s="181" t="s">
        <v>130</v>
      </c>
      <c r="E107" s="186" t="s">
        <v>5</v>
      </c>
      <c r="F107" s="187" t="s">
        <v>166</v>
      </c>
      <c r="H107" s="188">
        <v>33</v>
      </c>
      <c r="I107" s="189"/>
      <c r="L107" s="185"/>
      <c r="M107" s="190"/>
      <c r="N107" s="191"/>
      <c r="O107" s="191"/>
      <c r="P107" s="191"/>
      <c r="Q107" s="191"/>
      <c r="R107" s="191"/>
      <c r="S107" s="191"/>
      <c r="T107" s="192"/>
      <c r="AT107" s="186" t="s">
        <v>130</v>
      </c>
      <c r="AU107" s="186" t="s">
        <v>80</v>
      </c>
      <c r="AV107" s="11" t="s">
        <v>80</v>
      </c>
      <c r="AW107" s="11" t="s">
        <v>34</v>
      </c>
      <c r="AX107" s="11" t="s">
        <v>78</v>
      </c>
      <c r="AY107" s="186" t="s">
        <v>118</v>
      </c>
    </row>
    <row r="108" spans="2:65" s="1" customFormat="1" ht="16.5" customHeight="1">
      <c r="B108" s="168"/>
      <c r="C108" s="193" t="s">
        <v>167</v>
      </c>
      <c r="D108" s="193" t="s">
        <v>132</v>
      </c>
      <c r="E108" s="194" t="s">
        <v>168</v>
      </c>
      <c r="F108" s="195" t="s">
        <v>169</v>
      </c>
      <c r="G108" s="196" t="s">
        <v>124</v>
      </c>
      <c r="H108" s="197">
        <v>15</v>
      </c>
      <c r="I108" s="198"/>
      <c r="J108" s="199">
        <f>ROUND(I108*H108,2)</f>
        <v>0</v>
      </c>
      <c r="K108" s="195" t="s">
        <v>5</v>
      </c>
      <c r="L108" s="200"/>
      <c r="M108" s="201" t="s">
        <v>5</v>
      </c>
      <c r="N108" s="202" t="s">
        <v>41</v>
      </c>
      <c r="O108" s="41"/>
      <c r="P108" s="178">
        <f>O108*H108</f>
        <v>0</v>
      </c>
      <c r="Q108" s="178">
        <v>0</v>
      </c>
      <c r="R108" s="178">
        <f>Q108*H108</f>
        <v>0</v>
      </c>
      <c r="S108" s="178">
        <v>0</v>
      </c>
      <c r="T108" s="179">
        <f>S108*H108</f>
        <v>0</v>
      </c>
      <c r="AR108" s="23" t="s">
        <v>135</v>
      </c>
      <c r="AT108" s="23" t="s">
        <v>132</v>
      </c>
      <c r="AU108" s="23" t="s">
        <v>80</v>
      </c>
      <c r="AY108" s="23" t="s">
        <v>118</v>
      </c>
      <c r="BE108" s="180">
        <f>IF(N108="základní",J108,0)</f>
        <v>0</v>
      </c>
      <c r="BF108" s="180">
        <f>IF(N108="snížená",J108,0)</f>
        <v>0</v>
      </c>
      <c r="BG108" s="180">
        <f>IF(N108="zákl. přenesená",J108,0)</f>
        <v>0</v>
      </c>
      <c r="BH108" s="180">
        <f>IF(N108="sníž. přenesená",J108,0)</f>
        <v>0</v>
      </c>
      <c r="BI108" s="180">
        <f>IF(N108="nulová",J108,0)</f>
        <v>0</v>
      </c>
      <c r="BJ108" s="23" t="s">
        <v>78</v>
      </c>
      <c r="BK108" s="180">
        <f>ROUND(I108*H108,2)</f>
        <v>0</v>
      </c>
      <c r="BL108" s="23" t="s">
        <v>126</v>
      </c>
      <c r="BM108" s="23" t="s">
        <v>170</v>
      </c>
    </row>
    <row r="109" spans="2:65" s="1" customFormat="1">
      <c r="B109" s="40"/>
      <c r="D109" s="181" t="s">
        <v>128</v>
      </c>
      <c r="F109" s="182" t="s">
        <v>169</v>
      </c>
      <c r="I109" s="183"/>
      <c r="L109" s="40"/>
      <c r="M109" s="184"/>
      <c r="N109" s="41"/>
      <c r="O109" s="41"/>
      <c r="P109" s="41"/>
      <c r="Q109" s="41"/>
      <c r="R109" s="41"/>
      <c r="S109" s="41"/>
      <c r="T109" s="69"/>
      <c r="AT109" s="23" t="s">
        <v>128</v>
      </c>
      <c r="AU109" s="23" t="s">
        <v>80</v>
      </c>
    </row>
    <row r="110" spans="2:65" s="1" customFormat="1" ht="16.5" customHeight="1">
      <c r="B110" s="168"/>
      <c r="C110" s="193" t="s">
        <v>171</v>
      </c>
      <c r="D110" s="193" t="s">
        <v>132</v>
      </c>
      <c r="E110" s="194" t="s">
        <v>172</v>
      </c>
      <c r="F110" s="195" t="s">
        <v>173</v>
      </c>
      <c r="G110" s="196" t="s">
        <v>124</v>
      </c>
      <c r="H110" s="197">
        <v>18</v>
      </c>
      <c r="I110" s="198"/>
      <c r="J110" s="199">
        <f>ROUND(I110*H110,2)</f>
        <v>0</v>
      </c>
      <c r="K110" s="195" t="s">
        <v>5</v>
      </c>
      <c r="L110" s="200"/>
      <c r="M110" s="201" t="s">
        <v>5</v>
      </c>
      <c r="N110" s="202" t="s">
        <v>41</v>
      </c>
      <c r="O110" s="41"/>
      <c r="P110" s="178">
        <f>O110*H110</f>
        <v>0</v>
      </c>
      <c r="Q110" s="178">
        <v>0</v>
      </c>
      <c r="R110" s="178">
        <f>Q110*H110</f>
        <v>0</v>
      </c>
      <c r="S110" s="178">
        <v>0</v>
      </c>
      <c r="T110" s="179">
        <f>S110*H110</f>
        <v>0</v>
      </c>
      <c r="AR110" s="23" t="s">
        <v>135</v>
      </c>
      <c r="AT110" s="23" t="s">
        <v>132</v>
      </c>
      <c r="AU110" s="23" t="s">
        <v>80</v>
      </c>
      <c r="AY110" s="23" t="s">
        <v>118</v>
      </c>
      <c r="BE110" s="180">
        <f>IF(N110="základní",J110,0)</f>
        <v>0</v>
      </c>
      <c r="BF110" s="180">
        <f>IF(N110="snížená",J110,0)</f>
        <v>0</v>
      </c>
      <c r="BG110" s="180">
        <f>IF(N110="zákl. přenesená",J110,0)</f>
        <v>0</v>
      </c>
      <c r="BH110" s="180">
        <f>IF(N110="sníž. přenesená",J110,0)</f>
        <v>0</v>
      </c>
      <c r="BI110" s="180">
        <f>IF(N110="nulová",J110,0)</f>
        <v>0</v>
      </c>
      <c r="BJ110" s="23" t="s">
        <v>78</v>
      </c>
      <c r="BK110" s="180">
        <f>ROUND(I110*H110,2)</f>
        <v>0</v>
      </c>
      <c r="BL110" s="23" t="s">
        <v>126</v>
      </c>
      <c r="BM110" s="23" t="s">
        <v>174</v>
      </c>
    </row>
    <row r="111" spans="2:65" s="1" customFormat="1">
      <c r="B111" s="40"/>
      <c r="D111" s="181" t="s">
        <v>128</v>
      </c>
      <c r="F111" s="182" t="s">
        <v>173</v>
      </c>
      <c r="I111" s="183"/>
      <c r="L111" s="40"/>
      <c r="M111" s="184"/>
      <c r="N111" s="41"/>
      <c r="O111" s="41"/>
      <c r="P111" s="41"/>
      <c r="Q111" s="41"/>
      <c r="R111" s="41"/>
      <c r="S111" s="41"/>
      <c r="T111" s="69"/>
      <c r="AT111" s="23" t="s">
        <v>128</v>
      </c>
      <c r="AU111" s="23" t="s">
        <v>80</v>
      </c>
    </row>
    <row r="112" spans="2:65" s="1" customFormat="1" ht="25.5" customHeight="1">
      <c r="B112" s="168"/>
      <c r="C112" s="169" t="s">
        <v>175</v>
      </c>
      <c r="D112" s="169" t="s">
        <v>121</v>
      </c>
      <c r="E112" s="170" t="s">
        <v>176</v>
      </c>
      <c r="F112" s="171" t="s">
        <v>177</v>
      </c>
      <c r="G112" s="172" t="s">
        <v>124</v>
      </c>
      <c r="H112" s="173">
        <v>5</v>
      </c>
      <c r="I112" s="174"/>
      <c r="J112" s="175">
        <f>ROUND(I112*H112,2)</f>
        <v>0</v>
      </c>
      <c r="K112" s="171" t="s">
        <v>125</v>
      </c>
      <c r="L112" s="40"/>
      <c r="M112" s="176" t="s">
        <v>5</v>
      </c>
      <c r="N112" s="177" t="s">
        <v>41</v>
      </c>
      <c r="O112" s="41"/>
      <c r="P112" s="178">
        <f>O112*H112</f>
        <v>0</v>
      </c>
      <c r="Q112" s="178">
        <v>4.0999999999999999E-4</v>
      </c>
      <c r="R112" s="178">
        <f>Q112*H112</f>
        <v>2.0499999999999997E-3</v>
      </c>
      <c r="S112" s="178">
        <v>0</v>
      </c>
      <c r="T112" s="179">
        <f>S112*H112</f>
        <v>0</v>
      </c>
      <c r="AR112" s="23" t="s">
        <v>126</v>
      </c>
      <c r="AT112" s="23" t="s">
        <v>121</v>
      </c>
      <c r="AU112" s="23" t="s">
        <v>80</v>
      </c>
      <c r="AY112" s="23" t="s">
        <v>118</v>
      </c>
      <c r="BE112" s="180">
        <f>IF(N112="základní",J112,0)</f>
        <v>0</v>
      </c>
      <c r="BF112" s="180">
        <f>IF(N112="snížená",J112,0)</f>
        <v>0</v>
      </c>
      <c r="BG112" s="180">
        <f>IF(N112="zákl. přenesená",J112,0)</f>
        <v>0</v>
      </c>
      <c r="BH112" s="180">
        <f>IF(N112="sníž. přenesená",J112,0)</f>
        <v>0</v>
      </c>
      <c r="BI112" s="180">
        <f>IF(N112="nulová",J112,0)</f>
        <v>0</v>
      </c>
      <c r="BJ112" s="23" t="s">
        <v>78</v>
      </c>
      <c r="BK112" s="180">
        <f>ROUND(I112*H112,2)</f>
        <v>0</v>
      </c>
      <c r="BL112" s="23" t="s">
        <v>126</v>
      </c>
      <c r="BM112" s="23" t="s">
        <v>178</v>
      </c>
    </row>
    <row r="113" spans="2:65" s="1" customFormat="1" ht="40.5">
      <c r="B113" s="40"/>
      <c r="D113" s="181" t="s">
        <v>128</v>
      </c>
      <c r="F113" s="182" t="s">
        <v>179</v>
      </c>
      <c r="I113" s="183"/>
      <c r="L113" s="40"/>
      <c r="M113" s="184"/>
      <c r="N113" s="41"/>
      <c r="O113" s="41"/>
      <c r="P113" s="41"/>
      <c r="Q113" s="41"/>
      <c r="R113" s="41"/>
      <c r="S113" s="41"/>
      <c r="T113" s="69"/>
      <c r="AT113" s="23" t="s">
        <v>128</v>
      </c>
      <c r="AU113" s="23" t="s">
        <v>80</v>
      </c>
    </row>
    <row r="114" spans="2:65" s="1" customFormat="1" ht="16.5" customHeight="1">
      <c r="B114" s="168"/>
      <c r="C114" s="193" t="s">
        <v>180</v>
      </c>
      <c r="D114" s="193" t="s">
        <v>132</v>
      </c>
      <c r="E114" s="194" t="s">
        <v>181</v>
      </c>
      <c r="F114" s="195" t="s">
        <v>182</v>
      </c>
      <c r="G114" s="196" t="s">
        <v>124</v>
      </c>
      <c r="H114" s="197">
        <v>15</v>
      </c>
      <c r="I114" s="198"/>
      <c r="J114" s="199">
        <f>ROUND(I114*H114,2)</f>
        <v>0</v>
      </c>
      <c r="K114" s="195" t="s">
        <v>5</v>
      </c>
      <c r="L114" s="200"/>
      <c r="M114" s="201" t="s">
        <v>5</v>
      </c>
      <c r="N114" s="202" t="s">
        <v>41</v>
      </c>
      <c r="O114" s="41"/>
      <c r="P114" s="178">
        <f>O114*H114</f>
        <v>0</v>
      </c>
      <c r="Q114" s="178">
        <v>0</v>
      </c>
      <c r="R114" s="178">
        <f>Q114*H114</f>
        <v>0</v>
      </c>
      <c r="S114" s="178">
        <v>0</v>
      </c>
      <c r="T114" s="179">
        <f>S114*H114</f>
        <v>0</v>
      </c>
      <c r="AR114" s="23" t="s">
        <v>135</v>
      </c>
      <c r="AT114" s="23" t="s">
        <v>132</v>
      </c>
      <c r="AU114" s="23" t="s">
        <v>80</v>
      </c>
      <c r="AY114" s="23" t="s">
        <v>118</v>
      </c>
      <c r="BE114" s="180">
        <f>IF(N114="základní",J114,0)</f>
        <v>0</v>
      </c>
      <c r="BF114" s="180">
        <f>IF(N114="snížená",J114,0)</f>
        <v>0</v>
      </c>
      <c r="BG114" s="180">
        <f>IF(N114="zákl. přenesená",J114,0)</f>
        <v>0</v>
      </c>
      <c r="BH114" s="180">
        <f>IF(N114="sníž. přenesená",J114,0)</f>
        <v>0</v>
      </c>
      <c r="BI114" s="180">
        <f>IF(N114="nulová",J114,0)</f>
        <v>0</v>
      </c>
      <c r="BJ114" s="23" t="s">
        <v>78</v>
      </c>
      <c r="BK114" s="180">
        <f>ROUND(I114*H114,2)</f>
        <v>0</v>
      </c>
      <c r="BL114" s="23" t="s">
        <v>126</v>
      </c>
      <c r="BM114" s="23" t="s">
        <v>183</v>
      </c>
    </row>
    <row r="115" spans="2:65" s="1" customFormat="1">
      <c r="B115" s="40"/>
      <c r="D115" s="181" t="s">
        <v>128</v>
      </c>
      <c r="F115" s="182" t="s">
        <v>182</v>
      </c>
      <c r="I115" s="183"/>
      <c r="L115" s="40"/>
      <c r="M115" s="184"/>
      <c r="N115" s="41"/>
      <c r="O115" s="41"/>
      <c r="P115" s="41"/>
      <c r="Q115" s="41"/>
      <c r="R115" s="41"/>
      <c r="S115" s="41"/>
      <c r="T115" s="69"/>
      <c r="AT115" s="23" t="s">
        <v>128</v>
      </c>
      <c r="AU115" s="23" t="s">
        <v>80</v>
      </c>
    </row>
    <row r="116" spans="2:65" s="10" customFormat="1" ht="29.85" customHeight="1">
      <c r="B116" s="155"/>
      <c r="D116" s="156" t="s">
        <v>69</v>
      </c>
      <c r="E116" s="166" t="s">
        <v>184</v>
      </c>
      <c r="F116" s="166" t="s">
        <v>185</v>
      </c>
      <c r="I116" s="158"/>
      <c r="J116" s="167">
        <f>BK116</f>
        <v>0</v>
      </c>
      <c r="L116" s="155"/>
      <c r="M116" s="160"/>
      <c r="N116" s="161"/>
      <c r="O116" s="161"/>
      <c r="P116" s="162">
        <f>SUM(P117:P163)</f>
        <v>0</v>
      </c>
      <c r="Q116" s="161"/>
      <c r="R116" s="162">
        <f>SUM(R117:R163)</f>
        <v>0.68628999999999984</v>
      </c>
      <c r="S116" s="161"/>
      <c r="T116" s="163">
        <f>SUM(T117:T163)</f>
        <v>2.238</v>
      </c>
      <c r="AR116" s="156" t="s">
        <v>80</v>
      </c>
      <c r="AT116" s="164" t="s">
        <v>69</v>
      </c>
      <c r="AU116" s="164" t="s">
        <v>78</v>
      </c>
      <c r="AY116" s="156" t="s">
        <v>118</v>
      </c>
      <c r="BK116" s="165">
        <f>SUM(BK117:BK163)</f>
        <v>0</v>
      </c>
    </row>
    <row r="117" spans="2:65" s="1" customFormat="1" ht="16.5" customHeight="1">
      <c r="B117" s="168"/>
      <c r="C117" s="169" t="s">
        <v>186</v>
      </c>
      <c r="D117" s="169" t="s">
        <v>121</v>
      </c>
      <c r="E117" s="170" t="s">
        <v>187</v>
      </c>
      <c r="F117" s="171" t="s">
        <v>188</v>
      </c>
      <c r="G117" s="172" t="s">
        <v>124</v>
      </c>
      <c r="H117" s="173">
        <v>150</v>
      </c>
      <c r="I117" s="174"/>
      <c r="J117" s="175">
        <f>ROUND(I117*H117,2)</f>
        <v>0</v>
      </c>
      <c r="K117" s="171" t="s">
        <v>125</v>
      </c>
      <c r="L117" s="40"/>
      <c r="M117" s="176" t="s">
        <v>5</v>
      </c>
      <c r="N117" s="177" t="s">
        <v>41</v>
      </c>
      <c r="O117" s="41"/>
      <c r="P117" s="178">
        <f>O117*H117</f>
        <v>0</v>
      </c>
      <c r="Q117" s="178">
        <v>0</v>
      </c>
      <c r="R117" s="178">
        <f>Q117*H117</f>
        <v>0</v>
      </c>
      <c r="S117" s="178">
        <v>1.4919999999999999E-2</v>
      </c>
      <c r="T117" s="179">
        <f>S117*H117</f>
        <v>2.238</v>
      </c>
      <c r="AR117" s="23" t="s">
        <v>126</v>
      </c>
      <c r="AT117" s="23" t="s">
        <v>121</v>
      </c>
      <c r="AU117" s="23" t="s">
        <v>80</v>
      </c>
      <c r="AY117" s="23" t="s">
        <v>118</v>
      </c>
      <c r="BE117" s="180">
        <f>IF(N117="základní",J117,0)</f>
        <v>0</v>
      </c>
      <c r="BF117" s="180">
        <f>IF(N117="snížená",J117,0)</f>
        <v>0</v>
      </c>
      <c r="BG117" s="180">
        <f>IF(N117="zákl. přenesená",J117,0)</f>
        <v>0</v>
      </c>
      <c r="BH117" s="180">
        <f>IF(N117="sníž. přenesená",J117,0)</f>
        <v>0</v>
      </c>
      <c r="BI117" s="180">
        <f>IF(N117="nulová",J117,0)</f>
        <v>0</v>
      </c>
      <c r="BJ117" s="23" t="s">
        <v>78</v>
      </c>
      <c r="BK117" s="180">
        <f>ROUND(I117*H117,2)</f>
        <v>0</v>
      </c>
      <c r="BL117" s="23" t="s">
        <v>126</v>
      </c>
      <c r="BM117" s="23" t="s">
        <v>189</v>
      </c>
    </row>
    <row r="118" spans="2:65" s="1" customFormat="1">
      <c r="B118" s="40"/>
      <c r="D118" s="181" t="s">
        <v>128</v>
      </c>
      <c r="F118" s="182" t="s">
        <v>190</v>
      </c>
      <c r="I118" s="183"/>
      <c r="L118" s="40"/>
      <c r="M118" s="184"/>
      <c r="N118" s="41"/>
      <c r="O118" s="41"/>
      <c r="P118" s="41"/>
      <c r="Q118" s="41"/>
      <c r="R118" s="41"/>
      <c r="S118" s="41"/>
      <c r="T118" s="69"/>
      <c r="AT118" s="23" t="s">
        <v>128</v>
      </c>
      <c r="AU118" s="23" t="s">
        <v>80</v>
      </c>
    </row>
    <row r="119" spans="2:65" s="1" customFormat="1" ht="16.5" customHeight="1">
      <c r="B119" s="168"/>
      <c r="C119" s="169" t="s">
        <v>191</v>
      </c>
      <c r="D119" s="169" t="s">
        <v>121</v>
      </c>
      <c r="E119" s="170" t="s">
        <v>192</v>
      </c>
      <c r="F119" s="171" t="s">
        <v>193</v>
      </c>
      <c r="G119" s="172" t="s">
        <v>194</v>
      </c>
      <c r="H119" s="173">
        <v>98</v>
      </c>
      <c r="I119" s="174"/>
      <c r="J119" s="175">
        <f>ROUND(I119*H119,2)</f>
        <v>0</v>
      </c>
      <c r="K119" s="171" t="s">
        <v>125</v>
      </c>
      <c r="L119" s="40"/>
      <c r="M119" s="176" t="s">
        <v>5</v>
      </c>
      <c r="N119" s="177" t="s">
        <v>41</v>
      </c>
      <c r="O119" s="41"/>
      <c r="P119" s="178">
        <f>O119*H119</f>
        <v>0</v>
      </c>
      <c r="Q119" s="178">
        <v>2.0200000000000001E-3</v>
      </c>
      <c r="R119" s="178">
        <f>Q119*H119</f>
        <v>0.19796</v>
      </c>
      <c r="S119" s="178">
        <v>0</v>
      </c>
      <c r="T119" s="179">
        <f>S119*H119</f>
        <v>0</v>
      </c>
      <c r="AR119" s="23" t="s">
        <v>126</v>
      </c>
      <c r="AT119" s="23" t="s">
        <v>121</v>
      </c>
      <c r="AU119" s="23" t="s">
        <v>80</v>
      </c>
      <c r="AY119" s="23" t="s">
        <v>118</v>
      </c>
      <c r="BE119" s="180">
        <f>IF(N119="základní",J119,0)</f>
        <v>0</v>
      </c>
      <c r="BF119" s="180">
        <f>IF(N119="snížená",J119,0)</f>
        <v>0</v>
      </c>
      <c r="BG119" s="180">
        <f>IF(N119="zákl. přenesená",J119,0)</f>
        <v>0</v>
      </c>
      <c r="BH119" s="180">
        <f>IF(N119="sníž. přenesená",J119,0)</f>
        <v>0</v>
      </c>
      <c r="BI119" s="180">
        <f>IF(N119="nulová",J119,0)</f>
        <v>0</v>
      </c>
      <c r="BJ119" s="23" t="s">
        <v>78</v>
      </c>
      <c r="BK119" s="180">
        <f>ROUND(I119*H119,2)</f>
        <v>0</v>
      </c>
      <c r="BL119" s="23" t="s">
        <v>126</v>
      </c>
      <c r="BM119" s="23" t="s">
        <v>195</v>
      </c>
    </row>
    <row r="120" spans="2:65" s="1" customFormat="1">
      <c r="B120" s="40"/>
      <c r="D120" s="181" t="s">
        <v>128</v>
      </c>
      <c r="F120" s="182" t="s">
        <v>196</v>
      </c>
      <c r="I120" s="183"/>
      <c r="L120" s="40"/>
      <c r="M120" s="184"/>
      <c r="N120" s="41"/>
      <c r="O120" s="41"/>
      <c r="P120" s="41"/>
      <c r="Q120" s="41"/>
      <c r="R120" s="41"/>
      <c r="S120" s="41"/>
      <c r="T120" s="69"/>
      <c r="AT120" s="23" t="s">
        <v>128</v>
      </c>
      <c r="AU120" s="23" t="s">
        <v>80</v>
      </c>
    </row>
    <row r="121" spans="2:65" s="1" customFormat="1" ht="16.5" customHeight="1">
      <c r="B121" s="168"/>
      <c r="C121" s="169" t="s">
        <v>11</v>
      </c>
      <c r="D121" s="169" t="s">
        <v>121</v>
      </c>
      <c r="E121" s="170" t="s">
        <v>197</v>
      </c>
      <c r="F121" s="171" t="s">
        <v>198</v>
      </c>
      <c r="G121" s="172" t="s">
        <v>194</v>
      </c>
      <c r="H121" s="173">
        <v>50</v>
      </c>
      <c r="I121" s="174"/>
      <c r="J121" s="175">
        <f>ROUND(I121*H121,2)</f>
        <v>0</v>
      </c>
      <c r="K121" s="171" t="s">
        <v>125</v>
      </c>
      <c r="L121" s="40"/>
      <c r="M121" s="176" t="s">
        <v>5</v>
      </c>
      <c r="N121" s="177" t="s">
        <v>41</v>
      </c>
      <c r="O121" s="41"/>
      <c r="P121" s="178">
        <f>O121*H121</f>
        <v>0</v>
      </c>
      <c r="Q121" s="178">
        <v>1.8E-3</v>
      </c>
      <c r="R121" s="178">
        <f>Q121*H121</f>
        <v>0.09</v>
      </c>
      <c r="S121" s="178">
        <v>0</v>
      </c>
      <c r="T121" s="179">
        <f>S121*H121</f>
        <v>0</v>
      </c>
      <c r="AR121" s="23" t="s">
        <v>126</v>
      </c>
      <c r="AT121" s="23" t="s">
        <v>121</v>
      </c>
      <c r="AU121" s="23" t="s">
        <v>80</v>
      </c>
      <c r="AY121" s="23" t="s">
        <v>118</v>
      </c>
      <c r="BE121" s="180">
        <f>IF(N121="základní",J121,0)</f>
        <v>0</v>
      </c>
      <c r="BF121" s="180">
        <f>IF(N121="snížená",J121,0)</f>
        <v>0</v>
      </c>
      <c r="BG121" s="180">
        <f>IF(N121="zákl. přenesená",J121,0)</f>
        <v>0</v>
      </c>
      <c r="BH121" s="180">
        <f>IF(N121="sníž. přenesená",J121,0)</f>
        <v>0</v>
      </c>
      <c r="BI121" s="180">
        <f>IF(N121="nulová",J121,0)</f>
        <v>0</v>
      </c>
      <c r="BJ121" s="23" t="s">
        <v>78</v>
      </c>
      <c r="BK121" s="180">
        <f>ROUND(I121*H121,2)</f>
        <v>0</v>
      </c>
      <c r="BL121" s="23" t="s">
        <v>126</v>
      </c>
      <c r="BM121" s="23" t="s">
        <v>199</v>
      </c>
    </row>
    <row r="122" spans="2:65" s="1" customFormat="1">
      <c r="B122" s="40"/>
      <c r="D122" s="181" t="s">
        <v>128</v>
      </c>
      <c r="F122" s="182" t="s">
        <v>200</v>
      </c>
      <c r="I122" s="183"/>
      <c r="L122" s="40"/>
      <c r="M122" s="184"/>
      <c r="N122" s="41"/>
      <c r="O122" s="41"/>
      <c r="P122" s="41"/>
      <c r="Q122" s="41"/>
      <c r="R122" s="41"/>
      <c r="S122" s="41"/>
      <c r="T122" s="69"/>
      <c r="AT122" s="23" t="s">
        <v>128</v>
      </c>
      <c r="AU122" s="23" t="s">
        <v>80</v>
      </c>
    </row>
    <row r="123" spans="2:65" s="1" customFormat="1" ht="16.5" customHeight="1">
      <c r="B123" s="168"/>
      <c r="C123" s="169" t="s">
        <v>126</v>
      </c>
      <c r="D123" s="169" t="s">
        <v>121</v>
      </c>
      <c r="E123" s="170" t="s">
        <v>201</v>
      </c>
      <c r="F123" s="171" t="s">
        <v>202</v>
      </c>
      <c r="G123" s="172" t="s">
        <v>194</v>
      </c>
      <c r="H123" s="173">
        <v>53</v>
      </c>
      <c r="I123" s="174"/>
      <c r="J123" s="175">
        <f>ROUND(I123*H123,2)</f>
        <v>0</v>
      </c>
      <c r="K123" s="171" t="s">
        <v>125</v>
      </c>
      <c r="L123" s="40"/>
      <c r="M123" s="176" t="s">
        <v>5</v>
      </c>
      <c r="N123" s="177" t="s">
        <v>41</v>
      </c>
      <c r="O123" s="41"/>
      <c r="P123" s="178">
        <f>O123*H123</f>
        <v>0</v>
      </c>
      <c r="Q123" s="178">
        <v>1.01E-3</v>
      </c>
      <c r="R123" s="178">
        <f>Q123*H123</f>
        <v>5.3530000000000001E-2</v>
      </c>
      <c r="S123" s="178">
        <v>0</v>
      </c>
      <c r="T123" s="179">
        <f>S123*H123</f>
        <v>0</v>
      </c>
      <c r="AR123" s="23" t="s">
        <v>126</v>
      </c>
      <c r="AT123" s="23" t="s">
        <v>121</v>
      </c>
      <c r="AU123" s="23" t="s">
        <v>80</v>
      </c>
      <c r="AY123" s="23" t="s">
        <v>118</v>
      </c>
      <c r="BE123" s="180">
        <f>IF(N123="základní",J123,0)</f>
        <v>0</v>
      </c>
      <c r="BF123" s="180">
        <f>IF(N123="snížená",J123,0)</f>
        <v>0</v>
      </c>
      <c r="BG123" s="180">
        <f>IF(N123="zákl. přenesená",J123,0)</f>
        <v>0</v>
      </c>
      <c r="BH123" s="180">
        <f>IF(N123="sníž. přenesená",J123,0)</f>
        <v>0</v>
      </c>
      <c r="BI123" s="180">
        <f>IF(N123="nulová",J123,0)</f>
        <v>0</v>
      </c>
      <c r="BJ123" s="23" t="s">
        <v>78</v>
      </c>
      <c r="BK123" s="180">
        <f>ROUND(I123*H123,2)</f>
        <v>0</v>
      </c>
      <c r="BL123" s="23" t="s">
        <v>126</v>
      </c>
      <c r="BM123" s="23" t="s">
        <v>203</v>
      </c>
    </row>
    <row r="124" spans="2:65" s="1" customFormat="1">
      <c r="B124" s="40"/>
      <c r="D124" s="181" t="s">
        <v>128</v>
      </c>
      <c r="F124" s="182" t="s">
        <v>204</v>
      </c>
      <c r="I124" s="183"/>
      <c r="L124" s="40"/>
      <c r="M124" s="184"/>
      <c r="N124" s="41"/>
      <c r="O124" s="41"/>
      <c r="P124" s="41"/>
      <c r="Q124" s="41"/>
      <c r="R124" s="41"/>
      <c r="S124" s="41"/>
      <c r="T124" s="69"/>
      <c r="AT124" s="23" t="s">
        <v>128</v>
      </c>
      <c r="AU124" s="23" t="s">
        <v>80</v>
      </c>
    </row>
    <row r="125" spans="2:65" s="1" customFormat="1" ht="16.5" customHeight="1">
      <c r="B125" s="168"/>
      <c r="C125" s="169" t="s">
        <v>205</v>
      </c>
      <c r="D125" s="169" t="s">
        <v>121</v>
      </c>
      <c r="E125" s="170" t="s">
        <v>206</v>
      </c>
      <c r="F125" s="171" t="s">
        <v>207</v>
      </c>
      <c r="G125" s="172" t="s">
        <v>124</v>
      </c>
      <c r="H125" s="173">
        <v>21</v>
      </c>
      <c r="I125" s="174"/>
      <c r="J125" s="175">
        <f>ROUND(I125*H125,2)</f>
        <v>0</v>
      </c>
      <c r="K125" s="171" t="s">
        <v>125</v>
      </c>
      <c r="L125" s="40"/>
      <c r="M125" s="176" t="s">
        <v>5</v>
      </c>
      <c r="N125" s="177" t="s">
        <v>41</v>
      </c>
      <c r="O125" s="41"/>
      <c r="P125" s="178">
        <f>O125*H125</f>
        <v>0</v>
      </c>
      <c r="Q125" s="178">
        <v>5.5999999999999995E-4</v>
      </c>
      <c r="R125" s="178">
        <f>Q125*H125</f>
        <v>1.176E-2</v>
      </c>
      <c r="S125" s="178">
        <v>0</v>
      </c>
      <c r="T125" s="179">
        <f>S125*H125</f>
        <v>0</v>
      </c>
      <c r="AR125" s="23" t="s">
        <v>126</v>
      </c>
      <c r="AT125" s="23" t="s">
        <v>121</v>
      </c>
      <c r="AU125" s="23" t="s">
        <v>80</v>
      </c>
      <c r="AY125" s="23" t="s">
        <v>118</v>
      </c>
      <c r="BE125" s="180">
        <f>IF(N125="základní",J125,0)</f>
        <v>0</v>
      </c>
      <c r="BF125" s="180">
        <f>IF(N125="snížená",J125,0)</f>
        <v>0</v>
      </c>
      <c r="BG125" s="180">
        <f>IF(N125="zákl. přenesená",J125,0)</f>
        <v>0</v>
      </c>
      <c r="BH125" s="180">
        <f>IF(N125="sníž. přenesená",J125,0)</f>
        <v>0</v>
      </c>
      <c r="BI125" s="180">
        <f>IF(N125="nulová",J125,0)</f>
        <v>0</v>
      </c>
      <c r="BJ125" s="23" t="s">
        <v>78</v>
      </c>
      <c r="BK125" s="180">
        <f>ROUND(I125*H125,2)</f>
        <v>0</v>
      </c>
      <c r="BL125" s="23" t="s">
        <v>126</v>
      </c>
      <c r="BM125" s="23" t="s">
        <v>208</v>
      </c>
    </row>
    <row r="126" spans="2:65" s="1" customFormat="1">
      <c r="B126" s="40"/>
      <c r="D126" s="181" t="s">
        <v>128</v>
      </c>
      <c r="F126" s="182" t="s">
        <v>209</v>
      </c>
      <c r="I126" s="183"/>
      <c r="L126" s="40"/>
      <c r="M126" s="184"/>
      <c r="N126" s="41"/>
      <c r="O126" s="41"/>
      <c r="P126" s="41"/>
      <c r="Q126" s="41"/>
      <c r="R126" s="41"/>
      <c r="S126" s="41"/>
      <c r="T126" s="69"/>
      <c r="AT126" s="23" t="s">
        <v>128</v>
      </c>
      <c r="AU126" s="23" t="s">
        <v>80</v>
      </c>
    </row>
    <row r="127" spans="2:65" s="1" customFormat="1" ht="16.5" customHeight="1">
      <c r="B127" s="168"/>
      <c r="C127" s="169" t="s">
        <v>210</v>
      </c>
      <c r="D127" s="169" t="s">
        <v>121</v>
      </c>
      <c r="E127" s="170" t="s">
        <v>211</v>
      </c>
      <c r="F127" s="171" t="s">
        <v>212</v>
      </c>
      <c r="G127" s="172" t="s">
        <v>124</v>
      </c>
      <c r="H127" s="173">
        <v>12</v>
      </c>
      <c r="I127" s="174"/>
      <c r="J127" s="175">
        <f>ROUND(I127*H127,2)</f>
        <v>0</v>
      </c>
      <c r="K127" s="171" t="s">
        <v>125</v>
      </c>
      <c r="L127" s="40"/>
      <c r="M127" s="176" t="s">
        <v>5</v>
      </c>
      <c r="N127" s="177" t="s">
        <v>41</v>
      </c>
      <c r="O127" s="41"/>
      <c r="P127" s="178">
        <f>O127*H127</f>
        <v>0</v>
      </c>
      <c r="Q127" s="178">
        <v>1.1000000000000001E-3</v>
      </c>
      <c r="R127" s="178">
        <f>Q127*H127</f>
        <v>1.32E-2</v>
      </c>
      <c r="S127" s="178">
        <v>0</v>
      </c>
      <c r="T127" s="179">
        <f>S127*H127</f>
        <v>0</v>
      </c>
      <c r="AR127" s="23" t="s">
        <v>126</v>
      </c>
      <c r="AT127" s="23" t="s">
        <v>121</v>
      </c>
      <c r="AU127" s="23" t="s">
        <v>80</v>
      </c>
      <c r="AY127" s="23" t="s">
        <v>118</v>
      </c>
      <c r="BE127" s="180">
        <f>IF(N127="základní",J127,0)</f>
        <v>0</v>
      </c>
      <c r="BF127" s="180">
        <f>IF(N127="snížená",J127,0)</f>
        <v>0</v>
      </c>
      <c r="BG127" s="180">
        <f>IF(N127="zákl. přenesená",J127,0)</f>
        <v>0</v>
      </c>
      <c r="BH127" s="180">
        <f>IF(N127="sníž. přenesená",J127,0)</f>
        <v>0</v>
      </c>
      <c r="BI127" s="180">
        <f>IF(N127="nulová",J127,0)</f>
        <v>0</v>
      </c>
      <c r="BJ127" s="23" t="s">
        <v>78</v>
      </c>
      <c r="BK127" s="180">
        <f>ROUND(I127*H127,2)</f>
        <v>0</v>
      </c>
      <c r="BL127" s="23" t="s">
        <v>126</v>
      </c>
      <c r="BM127" s="23" t="s">
        <v>213</v>
      </c>
    </row>
    <row r="128" spans="2:65" s="1" customFormat="1">
      <c r="B128" s="40"/>
      <c r="D128" s="181" t="s">
        <v>128</v>
      </c>
      <c r="F128" s="182" t="s">
        <v>214</v>
      </c>
      <c r="I128" s="183"/>
      <c r="L128" s="40"/>
      <c r="M128" s="184"/>
      <c r="N128" s="41"/>
      <c r="O128" s="41"/>
      <c r="P128" s="41"/>
      <c r="Q128" s="41"/>
      <c r="R128" s="41"/>
      <c r="S128" s="41"/>
      <c r="T128" s="69"/>
      <c r="AT128" s="23" t="s">
        <v>128</v>
      </c>
      <c r="AU128" s="23" t="s">
        <v>80</v>
      </c>
    </row>
    <row r="129" spans="2:65" s="1" customFormat="1" ht="16.5" customHeight="1">
      <c r="B129" s="168"/>
      <c r="C129" s="169" t="s">
        <v>215</v>
      </c>
      <c r="D129" s="169" t="s">
        <v>121</v>
      </c>
      <c r="E129" s="170" t="s">
        <v>216</v>
      </c>
      <c r="F129" s="171" t="s">
        <v>217</v>
      </c>
      <c r="G129" s="172" t="s">
        <v>124</v>
      </c>
      <c r="H129" s="173">
        <v>98</v>
      </c>
      <c r="I129" s="174"/>
      <c r="J129" s="175">
        <f>ROUND(I129*H129,2)</f>
        <v>0</v>
      </c>
      <c r="K129" s="171" t="s">
        <v>125</v>
      </c>
      <c r="L129" s="40"/>
      <c r="M129" s="176" t="s">
        <v>5</v>
      </c>
      <c r="N129" s="177" t="s">
        <v>41</v>
      </c>
      <c r="O129" s="41"/>
      <c r="P129" s="178">
        <f>O129*H129</f>
        <v>0</v>
      </c>
      <c r="Q129" s="178">
        <v>1.2099999999999999E-3</v>
      </c>
      <c r="R129" s="178">
        <f>Q129*H129</f>
        <v>0.11857999999999999</v>
      </c>
      <c r="S129" s="178">
        <v>0</v>
      </c>
      <c r="T129" s="179">
        <f>S129*H129</f>
        <v>0</v>
      </c>
      <c r="AR129" s="23" t="s">
        <v>126</v>
      </c>
      <c r="AT129" s="23" t="s">
        <v>121</v>
      </c>
      <c r="AU129" s="23" t="s">
        <v>80</v>
      </c>
      <c r="AY129" s="23" t="s">
        <v>118</v>
      </c>
      <c r="BE129" s="180">
        <f>IF(N129="základní",J129,0)</f>
        <v>0</v>
      </c>
      <c r="BF129" s="180">
        <f>IF(N129="snížená",J129,0)</f>
        <v>0</v>
      </c>
      <c r="BG129" s="180">
        <f>IF(N129="zákl. přenesená",J129,0)</f>
        <v>0</v>
      </c>
      <c r="BH129" s="180">
        <f>IF(N129="sníž. přenesená",J129,0)</f>
        <v>0</v>
      </c>
      <c r="BI129" s="180">
        <f>IF(N129="nulová",J129,0)</f>
        <v>0</v>
      </c>
      <c r="BJ129" s="23" t="s">
        <v>78</v>
      </c>
      <c r="BK129" s="180">
        <f>ROUND(I129*H129,2)</f>
        <v>0</v>
      </c>
      <c r="BL129" s="23" t="s">
        <v>126</v>
      </c>
      <c r="BM129" s="23" t="s">
        <v>218</v>
      </c>
    </row>
    <row r="130" spans="2:65" s="1" customFormat="1">
      <c r="B130" s="40"/>
      <c r="D130" s="181" t="s">
        <v>128</v>
      </c>
      <c r="F130" s="182" t="s">
        <v>219</v>
      </c>
      <c r="I130" s="183"/>
      <c r="L130" s="40"/>
      <c r="M130" s="184"/>
      <c r="N130" s="41"/>
      <c r="O130" s="41"/>
      <c r="P130" s="41"/>
      <c r="Q130" s="41"/>
      <c r="R130" s="41"/>
      <c r="S130" s="41"/>
      <c r="T130" s="69"/>
      <c r="AT130" s="23" t="s">
        <v>128</v>
      </c>
      <c r="AU130" s="23" t="s">
        <v>80</v>
      </c>
    </row>
    <row r="131" spans="2:65" s="1" customFormat="1" ht="16.5" customHeight="1">
      <c r="B131" s="168"/>
      <c r="C131" s="169" t="s">
        <v>220</v>
      </c>
      <c r="D131" s="169" t="s">
        <v>121</v>
      </c>
      <c r="E131" s="170" t="s">
        <v>221</v>
      </c>
      <c r="F131" s="171" t="s">
        <v>222</v>
      </c>
      <c r="G131" s="172" t="s">
        <v>124</v>
      </c>
      <c r="H131" s="173">
        <v>210</v>
      </c>
      <c r="I131" s="174"/>
      <c r="J131" s="175">
        <f>ROUND(I131*H131,2)</f>
        <v>0</v>
      </c>
      <c r="K131" s="171" t="s">
        <v>125</v>
      </c>
      <c r="L131" s="40"/>
      <c r="M131" s="176" t="s">
        <v>5</v>
      </c>
      <c r="N131" s="177" t="s">
        <v>41</v>
      </c>
      <c r="O131" s="41"/>
      <c r="P131" s="178">
        <f>O131*H131</f>
        <v>0</v>
      </c>
      <c r="Q131" s="178">
        <v>2.9E-4</v>
      </c>
      <c r="R131" s="178">
        <f>Q131*H131</f>
        <v>6.0900000000000003E-2</v>
      </c>
      <c r="S131" s="178">
        <v>0</v>
      </c>
      <c r="T131" s="179">
        <f>S131*H131</f>
        <v>0</v>
      </c>
      <c r="AR131" s="23" t="s">
        <v>126</v>
      </c>
      <c r="AT131" s="23" t="s">
        <v>121</v>
      </c>
      <c r="AU131" s="23" t="s">
        <v>80</v>
      </c>
      <c r="AY131" s="23" t="s">
        <v>118</v>
      </c>
      <c r="BE131" s="180">
        <f>IF(N131="základní",J131,0)</f>
        <v>0</v>
      </c>
      <c r="BF131" s="180">
        <f>IF(N131="snížená",J131,0)</f>
        <v>0</v>
      </c>
      <c r="BG131" s="180">
        <f>IF(N131="zákl. přenesená",J131,0)</f>
        <v>0</v>
      </c>
      <c r="BH131" s="180">
        <f>IF(N131="sníž. přenesená",J131,0)</f>
        <v>0</v>
      </c>
      <c r="BI131" s="180">
        <f>IF(N131="nulová",J131,0)</f>
        <v>0</v>
      </c>
      <c r="BJ131" s="23" t="s">
        <v>78</v>
      </c>
      <c r="BK131" s="180">
        <f>ROUND(I131*H131,2)</f>
        <v>0</v>
      </c>
      <c r="BL131" s="23" t="s">
        <v>126</v>
      </c>
      <c r="BM131" s="23" t="s">
        <v>223</v>
      </c>
    </row>
    <row r="132" spans="2:65" s="1" customFormat="1">
      <c r="B132" s="40"/>
      <c r="D132" s="181" t="s">
        <v>128</v>
      </c>
      <c r="F132" s="182" t="s">
        <v>224</v>
      </c>
      <c r="I132" s="183"/>
      <c r="L132" s="40"/>
      <c r="M132" s="184"/>
      <c r="N132" s="41"/>
      <c r="O132" s="41"/>
      <c r="P132" s="41"/>
      <c r="Q132" s="41"/>
      <c r="R132" s="41"/>
      <c r="S132" s="41"/>
      <c r="T132" s="69"/>
      <c r="AT132" s="23" t="s">
        <v>128</v>
      </c>
      <c r="AU132" s="23" t="s">
        <v>80</v>
      </c>
    </row>
    <row r="133" spans="2:65" s="12" customFormat="1">
      <c r="B133" s="203"/>
      <c r="D133" s="181" t="s">
        <v>130</v>
      </c>
      <c r="E133" s="204" t="s">
        <v>5</v>
      </c>
      <c r="F133" s="205" t="s">
        <v>225</v>
      </c>
      <c r="H133" s="204" t="s">
        <v>5</v>
      </c>
      <c r="I133" s="206"/>
      <c r="L133" s="203"/>
      <c r="M133" s="207"/>
      <c r="N133" s="208"/>
      <c r="O133" s="208"/>
      <c r="P133" s="208"/>
      <c r="Q133" s="208"/>
      <c r="R133" s="208"/>
      <c r="S133" s="208"/>
      <c r="T133" s="209"/>
      <c r="AT133" s="204" t="s">
        <v>130</v>
      </c>
      <c r="AU133" s="204" t="s">
        <v>80</v>
      </c>
      <c r="AV133" s="12" t="s">
        <v>78</v>
      </c>
      <c r="AW133" s="12" t="s">
        <v>34</v>
      </c>
      <c r="AX133" s="12" t="s">
        <v>70</v>
      </c>
      <c r="AY133" s="204" t="s">
        <v>118</v>
      </c>
    </row>
    <row r="134" spans="2:65" s="11" customFormat="1">
      <c r="B134" s="185"/>
      <c r="D134" s="181" t="s">
        <v>130</v>
      </c>
      <c r="E134" s="186" t="s">
        <v>5</v>
      </c>
      <c r="F134" s="187" t="s">
        <v>226</v>
      </c>
      <c r="H134" s="188">
        <v>210</v>
      </c>
      <c r="I134" s="189"/>
      <c r="L134" s="185"/>
      <c r="M134" s="190"/>
      <c r="N134" s="191"/>
      <c r="O134" s="191"/>
      <c r="P134" s="191"/>
      <c r="Q134" s="191"/>
      <c r="R134" s="191"/>
      <c r="S134" s="191"/>
      <c r="T134" s="192"/>
      <c r="AT134" s="186" t="s">
        <v>130</v>
      </c>
      <c r="AU134" s="186" t="s">
        <v>80</v>
      </c>
      <c r="AV134" s="11" t="s">
        <v>80</v>
      </c>
      <c r="AW134" s="11" t="s">
        <v>34</v>
      </c>
      <c r="AX134" s="11" t="s">
        <v>78</v>
      </c>
      <c r="AY134" s="186" t="s">
        <v>118</v>
      </c>
    </row>
    <row r="135" spans="2:65" s="1" customFormat="1" ht="16.5" customHeight="1">
      <c r="B135" s="168"/>
      <c r="C135" s="169" t="s">
        <v>10</v>
      </c>
      <c r="D135" s="169" t="s">
        <v>121</v>
      </c>
      <c r="E135" s="170" t="s">
        <v>227</v>
      </c>
      <c r="F135" s="171" t="s">
        <v>228</v>
      </c>
      <c r="G135" s="172" t="s">
        <v>124</v>
      </c>
      <c r="H135" s="173">
        <v>93</v>
      </c>
      <c r="I135" s="174"/>
      <c r="J135" s="175">
        <f>ROUND(I135*H135,2)</f>
        <v>0</v>
      </c>
      <c r="K135" s="171" t="s">
        <v>125</v>
      </c>
      <c r="L135" s="40"/>
      <c r="M135" s="176" t="s">
        <v>5</v>
      </c>
      <c r="N135" s="177" t="s">
        <v>41</v>
      </c>
      <c r="O135" s="41"/>
      <c r="P135" s="178">
        <f>O135*H135</f>
        <v>0</v>
      </c>
      <c r="Q135" s="178">
        <v>3.5E-4</v>
      </c>
      <c r="R135" s="178">
        <f>Q135*H135</f>
        <v>3.2550000000000003E-2</v>
      </c>
      <c r="S135" s="178">
        <v>0</v>
      </c>
      <c r="T135" s="179">
        <f>S135*H135</f>
        <v>0</v>
      </c>
      <c r="AR135" s="23" t="s">
        <v>126</v>
      </c>
      <c r="AT135" s="23" t="s">
        <v>121</v>
      </c>
      <c r="AU135" s="23" t="s">
        <v>80</v>
      </c>
      <c r="AY135" s="23" t="s">
        <v>118</v>
      </c>
      <c r="BE135" s="180">
        <f>IF(N135="základní",J135,0)</f>
        <v>0</v>
      </c>
      <c r="BF135" s="180">
        <f>IF(N135="snížená",J135,0)</f>
        <v>0</v>
      </c>
      <c r="BG135" s="180">
        <f>IF(N135="zákl. přenesená",J135,0)</f>
        <v>0</v>
      </c>
      <c r="BH135" s="180">
        <f>IF(N135="sníž. přenesená",J135,0)</f>
        <v>0</v>
      </c>
      <c r="BI135" s="180">
        <f>IF(N135="nulová",J135,0)</f>
        <v>0</v>
      </c>
      <c r="BJ135" s="23" t="s">
        <v>78</v>
      </c>
      <c r="BK135" s="180">
        <f>ROUND(I135*H135,2)</f>
        <v>0</v>
      </c>
      <c r="BL135" s="23" t="s">
        <v>126</v>
      </c>
      <c r="BM135" s="23" t="s">
        <v>229</v>
      </c>
    </row>
    <row r="136" spans="2:65" s="1" customFormat="1">
      <c r="B136" s="40"/>
      <c r="D136" s="181" t="s">
        <v>128</v>
      </c>
      <c r="F136" s="182" t="s">
        <v>230</v>
      </c>
      <c r="I136" s="183"/>
      <c r="L136" s="40"/>
      <c r="M136" s="184"/>
      <c r="N136" s="41"/>
      <c r="O136" s="41"/>
      <c r="P136" s="41"/>
      <c r="Q136" s="41"/>
      <c r="R136" s="41"/>
      <c r="S136" s="41"/>
      <c r="T136" s="69"/>
      <c r="AT136" s="23" t="s">
        <v>128</v>
      </c>
      <c r="AU136" s="23" t="s">
        <v>80</v>
      </c>
    </row>
    <row r="137" spans="2:65" s="1" customFormat="1" ht="16.5" customHeight="1">
      <c r="B137" s="168"/>
      <c r="C137" s="169" t="s">
        <v>231</v>
      </c>
      <c r="D137" s="169" t="s">
        <v>121</v>
      </c>
      <c r="E137" s="170" t="s">
        <v>232</v>
      </c>
      <c r="F137" s="171" t="s">
        <v>233</v>
      </c>
      <c r="G137" s="172" t="s">
        <v>124</v>
      </c>
      <c r="H137" s="173">
        <v>5</v>
      </c>
      <c r="I137" s="174"/>
      <c r="J137" s="175">
        <f>ROUND(I137*H137,2)</f>
        <v>0</v>
      </c>
      <c r="K137" s="171" t="s">
        <v>125</v>
      </c>
      <c r="L137" s="40"/>
      <c r="M137" s="176" t="s">
        <v>5</v>
      </c>
      <c r="N137" s="177" t="s">
        <v>41</v>
      </c>
      <c r="O137" s="41"/>
      <c r="P137" s="178">
        <f>O137*H137</f>
        <v>0</v>
      </c>
      <c r="Q137" s="178">
        <v>5.6999999999999998E-4</v>
      </c>
      <c r="R137" s="178">
        <f>Q137*H137</f>
        <v>2.8500000000000001E-3</v>
      </c>
      <c r="S137" s="178">
        <v>0</v>
      </c>
      <c r="T137" s="179">
        <f>S137*H137</f>
        <v>0</v>
      </c>
      <c r="AR137" s="23" t="s">
        <v>126</v>
      </c>
      <c r="AT137" s="23" t="s">
        <v>121</v>
      </c>
      <c r="AU137" s="23" t="s">
        <v>80</v>
      </c>
      <c r="AY137" s="23" t="s">
        <v>118</v>
      </c>
      <c r="BE137" s="180">
        <f>IF(N137="základní",J137,0)</f>
        <v>0</v>
      </c>
      <c r="BF137" s="180">
        <f>IF(N137="snížená",J137,0)</f>
        <v>0</v>
      </c>
      <c r="BG137" s="180">
        <f>IF(N137="zákl. přenesená",J137,0)</f>
        <v>0</v>
      </c>
      <c r="BH137" s="180">
        <f>IF(N137="sníž. přenesená",J137,0)</f>
        <v>0</v>
      </c>
      <c r="BI137" s="180">
        <f>IF(N137="nulová",J137,0)</f>
        <v>0</v>
      </c>
      <c r="BJ137" s="23" t="s">
        <v>78</v>
      </c>
      <c r="BK137" s="180">
        <f>ROUND(I137*H137,2)</f>
        <v>0</v>
      </c>
      <c r="BL137" s="23" t="s">
        <v>126</v>
      </c>
      <c r="BM137" s="23" t="s">
        <v>234</v>
      </c>
    </row>
    <row r="138" spans="2:65" s="1" customFormat="1">
      <c r="B138" s="40"/>
      <c r="D138" s="181" t="s">
        <v>128</v>
      </c>
      <c r="F138" s="182" t="s">
        <v>235</v>
      </c>
      <c r="I138" s="183"/>
      <c r="L138" s="40"/>
      <c r="M138" s="184"/>
      <c r="N138" s="41"/>
      <c r="O138" s="41"/>
      <c r="P138" s="41"/>
      <c r="Q138" s="41"/>
      <c r="R138" s="41"/>
      <c r="S138" s="41"/>
      <c r="T138" s="69"/>
      <c r="AT138" s="23" t="s">
        <v>128</v>
      </c>
      <c r="AU138" s="23" t="s">
        <v>80</v>
      </c>
    </row>
    <row r="139" spans="2:65" s="1" customFormat="1" ht="16.5" customHeight="1">
      <c r="B139" s="168"/>
      <c r="C139" s="169" t="s">
        <v>236</v>
      </c>
      <c r="D139" s="169" t="s">
        <v>121</v>
      </c>
      <c r="E139" s="170" t="s">
        <v>237</v>
      </c>
      <c r="F139" s="171" t="s">
        <v>238</v>
      </c>
      <c r="G139" s="172" t="s">
        <v>124</v>
      </c>
      <c r="H139" s="173">
        <v>31</v>
      </c>
      <c r="I139" s="174"/>
      <c r="J139" s="175">
        <f>ROUND(I139*H139,2)</f>
        <v>0</v>
      </c>
      <c r="K139" s="171" t="s">
        <v>125</v>
      </c>
      <c r="L139" s="40"/>
      <c r="M139" s="176" t="s">
        <v>5</v>
      </c>
      <c r="N139" s="177" t="s">
        <v>41</v>
      </c>
      <c r="O139" s="41"/>
      <c r="P139" s="178">
        <f>O139*H139</f>
        <v>0</v>
      </c>
      <c r="Q139" s="178">
        <v>1.14E-3</v>
      </c>
      <c r="R139" s="178">
        <f>Q139*H139</f>
        <v>3.5339999999999996E-2</v>
      </c>
      <c r="S139" s="178">
        <v>0</v>
      </c>
      <c r="T139" s="179">
        <f>S139*H139</f>
        <v>0</v>
      </c>
      <c r="AR139" s="23" t="s">
        <v>126</v>
      </c>
      <c r="AT139" s="23" t="s">
        <v>121</v>
      </c>
      <c r="AU139" s="23" t="s">
        <v>80</v>
      </c>
      <c r="AY139" s="23" t="s">
        <v>118</v>
      </c>
      <c r="BE139" s="180">
        <f>IF(N139="základní",J139,0)</f>
        <v>0</v>
      </c>
      <c r="BF139" s="180">
        <f>IF(N139="snížená",J139,0)</f>
        <v>0</v>
      </c>
      <c r="BG139" s="180">
        <f>IF(N139="zákl. přenesená",J139,0)</f>
        <v>0</v>
      </c>
      <c r="BH139" s="180">
        <f>IF(N139="sníž. přenesená",J139,0)</f>
        <v>0</v>
      </c>
      <c r="BI139" s="180">
        <f>IF(N139="nulová",J139,0)</f>
        <v>0</v>
      </c>
      <c r="BJ139" s="23" t="s">
        <v>78</v>
      </c>
      <c r="BK139" s="180">
        <f>ROUND(I139*H139,2)</f>
        <v>0</v>
      </c>
      <c r="BL139" s="23" t="s">
        <v>126</v>
      </c>
      <c r="BM139" s="23" t="s">
        <v>239</v>
      </c>
    </row>
    <row r="140" spans="2:65" s="1" customFormat="1">
      <c r="B140" s="40"/>
      <c r="D140" s="181" t="s">
        <v>128</v>
      </c>
      <c r="F140" s="182" t="s">
        <v>240</v>
      </c>
      <c r="I140" s="183"/>
      <c r="L140" s="40"/>
      <c r="M140" s="184"/>
      <c r="N140" s="41"/>
      <c r="O140" s="41"/>
      <c r="P140" s="41"/>
      <c r="Q140" s="41"/>
      <c r="R140" s="41"/>
      <c r="S140" s="41"/>
      <c r="T140" s="69"/>
      <c r="AT140" s="23" t="s">
        <v>128</v>
      </c>
      <c r="AU140" s="23" t="s">
        <v>80</v>
      </c>
    </row>
    <row r="141" spans="2:65" s="1" customFormat="1" ht="16.5" customHeight="1">
      <c r="B141" s="168"/>
      <c r="C141" s="169" t="s">
        <v>241</v>
      </c>
      <c r="D141" s="169" t="s">
        <v>121</v>
      </c>
      <c r="E141" s="170" t="s">
        <v>242</v>
      </c>
      <c r="F141" s="171" t="s">
        <v>243</v>
      </c>
      <c r="G141" s="172" t="s">
        <v>194</v>
      </c>
      <c r="H141" s="173">
        <v>67</v>
      </c>
      <c r="I141" s="174"/>
      <c r="J141" s="175">
        <f>ROUND(I141*H141,2)</f>
        <v>0</v>
      </c>
      <c r="K141" s="171" t="s">
        <v>125</v>
      </c>
      <c r="L141" s="40"/>
      <c r="M141" s="176" t="s">
        <v>5</v>
      </c>
      <c r="N141" s="177" t="s">
        <v>41</v>
      </c>
      <c r="O141" s="41"/>
      <c r="P141" s="178">
        <f>O141*H141</f>
        <v>0</v>
      </c>
      <c r="Q141" s="178">
        <v>0</v>
      </c>
      <c r="R141" s="178">
        <f>Q141*H141</f>
        <v>0</v>
      </c>
      <c r="S141" s="178">
        <v>0</v>
      </c>
      <c r="T141" s="179">
        <f>S141*H141</f>
        <v>0</v>
      </c>
      <c r="AR141" s="23" t="s">
        <v>126</v>
      </c>
      <c r="AT141" s="23" t="s">
        <v>121</v>
      </c>
      <c r="AU141" s="23" t="s">
        <v>80</v>
      </c>
      <c r="AY141" s="23" t="s">
        <v>118</v>
      </c>
      <c r="BE141" s="180">
        <f>IF(N141="základní",J141,0)</f>
        <v>0</v>
      </c>
      <c r="BF141" s="180">
        <f>IF(N141="snížená",J141,0)</f>
        <v>0</v>
      </c>
      <c r="BG141" s="180">
        <f>IF(N141="zákl. přenesená",J141,0)</f>
        <v>0</v>
      </c>
      <c r="BH141" s="180">
        <f>IF(N141="sníž. přenesená",J141,0)</f>
        <v>0</v>
      </c>
      <c r="BI141" s="180">
        <f>IF(N141="nulová",J141,0)</f>
        <v>0</v>
      </c>
      <c r="BJ141" s="23" t="s">
        <v>78</v>
      </c>
      <c r="BK141" s="180">
        <f>ROUND(I141*H141,2)</f>
        <v>0</v>
      </c>
      <c r="BL141" s="23" t="s">
        <v>126</v>
      </c>
      <c r="BM141" s="23" t="s">
        <v>244</v>
      </c>
    </row>
    <row r="142" spans="2:65" s="1" customFormat="1">
      <c r="B142" s="40"/>
      <c r="D142" s="181" t="s">
        <v>128</v>
      </c>
      <c r="F142" s="182" t="s">
        <v>245</v>
      </c>
      <c r="I142" s="183"/>
      <c r="L142" s="40"/>
      <c r="M142" s="184"/>
      <c r="N142" s="41"/>
      <c r="O142" s="41"/>
      <c r="P142" s="41"/>
      <c r="Q142" s="41"/>
      <c r="R142" s="41"/>
      <c r="S142" s="41"/>
      <c r="T142" s="69"/>
      <c r="AT142" s="23" t="s">
        <v>128</v>
      </c>
      <c r="AU142" s="23" t="s">
        <v>80</v>
      </c>
    </row>
    <row r="143" spans="2:65" s="1" customFormat="1" ht="16.5" customHeight="1">
      <c r="B143" s="168"/>
      <c r="C143" s="169" t="s">
        <v>246</v>
      </c>
      <c r="D143" s="169" t="s">
        <v>121</v>
      </c>
      <c r="E143" s="170" t="s">
        <v>247</v>
      </c>
      <c r="F143" s="171" t="s">
        <v>248</v>
      </c>
      <c r="G143" s="172" t="s">
        <v>194</v>
      </c>
      <c r="H143" s="173">
        <v>15</v>
      </c>
      <c r="I143" s="174"/>
      <c r="J143" s="175">
        <f>ROUND(I143*H143,2)</f>
        <v>0</v>
      </c>
      <c r="K143" s="171" t="s">
        <v>125</v>
      </c>
      <c r="L143" s="40"/>
      <c r="M143" s="176" t="s">
        <v>5</v>
      </c>
      <c r="N143" s="177" t="s">
        <v>41</v>
      </c>
      <c r="O143" s="41"/>
      <c r="P143" s="178">
        <f>O143*H143</f>
        <v>0</v>
      </c>
      <c r="Q143" s="178">
        <v>0</v>
      </c>
      <c r="R143" s="178">
        <f>Q143*H143</f>
        <v>0</v>
      </c>
      <c r="S143" s="178">
        <v>0</v>
      </c>
      <c r="T143" s="179">
        <f>S143*H143</f>
        <v>0</v>
      </c>
      <c r="AR143" s="23" t="s">
        <v>126</v>
      </c>
      <c r="AT143" s="23" t="s">
        <v>121</v>
      </c>
      <c r="AU143" s="23" t="s">
        <v>80</v>
      </c>
      <c r="AY143" s="23" t="s">
        <v>118</v>
      </c>
      <c r="BE143" s="180">
        <f>IF(N143="základní",J143,0)</f>
        <v>0</v>
      </c>
      <c r="BF143" s="180">
        <f>IF(N143="snížená",J143,0)</f>
        <v>0</v>
      </c>
      <c r="BG143" s="180">
        <f>IF(N143="zákl. přenesená",J143,0)</f>
        <v>0</v>
      </c>
      <c r="BH143" s="180">
        <f>IF(N143="sníž. přenesená",J143,0)</f>
        <v>0</v>
      </c>
      <c r="BI143" s="180">
        <f>IF(N143="nulová",J143,0)</f>
        <v>0</v>
      </c>
      <c r="BJ143" s="23" t="s">
        <v>78</v>
      </c>
      <c r="BK143" s="180">
        <f>ROUND(I143*H143,2)</f>
        <v>0</v>
      </c>
      <c r="BL143" s="23" t="s">
        <v>126</v>
      </c>
      <c r="BM143" s="23" t="s">
        <v>249</v>
      </c>
    </row>
    <row r="144" spans="2:65" s="1" customFormat="1">
      <c r="B144" s="40"/>
      <c r="D144" s="181" t="s">
        <v>128</v>
      </c>
      <c r="F144" s="182" t="s">
        <v>250</v>
      </c>
      <c r="I144" s="183"/>
      <c r="L144" s="40"/>
      <c r="M144" s="184"/>
      <c r="N144" s="41"/>
      <c r="O144" s="41"/>
      <c r="P144" s="41"/>
      <c r="Q144" s="41"/>
      <c r="R144" s="41"/>
      <c r="S144" s="41"/>
      <c r="T144" s="69"/>
      <c r="AT144" s="23" t="s">
        <v>128</v>
      </c>
      <c r="AU144" s="23" t="s">
        <v>80</v>
      </c>
    </row>
    <row r="145" spans="2:65" s="1" customFormat="1" ht="16.5" customHeight="1">
      <c r="B145" s="168"/>
      <c r="C145" s="169" t="s">
        <v>251</v>
      </c>
      <c r="D145" s="169" t="s">
        <v>121</v>
      </c>
      <c r="E145" s="170" t="s">
        <v>252</v>
      </c>
      <c r="F145" s="171" t="s">
        <v>253</v>
      </c>
      <c r="G145" s="172" t="s">
        <v>194</v>
      </c>
      <c r="H145" s="173">
        <v>1</v>
      </c>
      <c r="I145" s="174"/>
      <c r="J145" s="175">
        <f>ROUND(I145*H145,2)</f>
        <v>0</v>
      </c>
      <c r="K145" s="171" t="s">
        <v>125</v>
      </c>
      <c r="L145" s="40"/>
      <c r="M145" s="176" t="s">
        <v>5</v>
      </c>
      <c r="N145" s="177" t="s">
        <v>41</v>
      </c>
      <c r="O145" s="41"/>
      <c r="P145" s="178">
        <f>O145*H145</f>
        <v>0</v>
      </c>
      <c r="Q145" s="178">
        <v>0</v>
      </c>
      <c r="R145" s="178">
        <f>Q145*H145</f>
        <v>0</v>
      </c>
      <c r="S145" s="178">
        <v>0</v>
      </c>
      <c r="T145" s="179">
        <f>S145*H145</f>
        <v>0</v>
      </c>
      <c r="AR145" s="23" t="s">
        <v>126</v>
      </c>
      <c r="AT145" s="23" t="s">
        <v>121</v>
      </c>
      <c r="AU145" s="23" t="s">
        <v>80</v>
      </c>
      <c r="AY145" s="23" t="s">
        <v>118</v>
      </c>
      <c r="BE145" s="180">
        <f>IF(N145="základní",J145,0)</f>
        <v>0</v>
      </c>
      <c r="BF145" s="180">
        <f>IF(N145="snížená",J145,0)</f>
        <v>0</v>
      </c>
      <c r="BG145" s="180">
        <f>IF(N145="zákl. přenesená",J145,0)</f>
        <v>0</v>
      </c>
      <c r="BH145" s="180">
        <f>IF(N145="sníž. přenesená",J145,0)</f>
        <v>0</v>
      </c>
      <c r="BI145" s="180">
        <f>IF(N145="nulová",J145,0)</f>
        <v>0</v>
      </c>
      <c r="BJ145" s="23" t="s">
        <v>78</v>
      </c>
      <c r="BK145" s="180">
        <f>ROUND(I145*H145,2)</f>
        <v>0</v>
      </c>
      <c r="BL145" s="23" t="s">
        <v>126</v>
      </c>
      <c r="BM145" s="23" t="s">
        <v>254</v>
      </c>
    </row>
    <row r="146" spans="2:65" s="1" customFormat="1">
      <c r="B146" s="40"/>
      <c r="D146" s="181" t="s">
        <v>128</v>
      </c>
      <c r="F146" s="182" t="s">
        <v>255</v>
      </c>
      <c r="I146" s="183"/>
      <c r="L146" s="40"/>
      <c r="M146" s="184"/>
      <c r="N146" s="41"/>
      <c r="O146" s="41"/>
      <c r="P146" s="41"/>
      <c r="Q146" s="41"/>
      <c r="R146" s="41"/>
      <c r="S146" s="41"/>
      <c r="T146" s="69"/>
      <c r="AT146" s="23" t="s">
        <v>128</v>
      </c>
      <c r="AU146" s="23" t="s">
        <v>80</v>
      </c>
    </row>
    <row r="147" spans="2:65" s="1" customFormat="1" ht="16.5" customHeight="1">
      <c r="B147" s="168"/>
      <c r="C147" s="169" t="s">
        <v>256</v>
      </c>
      <c r="D147" s="169" t="s">
        <v>121</v>
      </c>
      <c r="E147" s="170" t="s">
        <v>257</v>
      </c>
      <c r="F147" s="171" t="s">
        <v>258</v>
      </c>
      <c r="G147" s="172" t="s">
        <v>194</v>
      </c>
      <c r="H147" s="173">
        <v>19</v>
      </c>
      <c r="I147" s="174"/>
      <c r="J147" s="175">
        <f>ROUND(I147*H147,2)</f>
        <v>0</v>
      </c>
      <c r="K147" s="171" t="s">
        <v>125</v>
      </c>
      <c r="L147" s="40"/>
      <c r="M147" s="176" t="s">
        <v>5</v>
      </c>
      <c r="N147" s="177" t="s">
        <v>41</v>
      </c>
      <c r="O147" s="41"/>
      <c r="P147" s="178">
        <f>O147*H147</f>
        <v>0</v>
      </c>
      <c r="Q147" s="178">
        <v>0</v>
      </c>
      <c r="R147" s="178">
        <f>Q147*H147</f>
        <v>0</v>
      </c>
      <c r="S147" s="178">
        <v>0</v>
      </c>
      <c r="T147" s="179">
        <f>S147*H147</f>
        <v>0</v>
      </c>
      <c r="AR147" s="23" t="s">
        <v>126</v>
      </c>
      <c r="AT147" s="23" t="s">
        <v>121</v>
      </c>
      <c r="AU147" s="23" t="s">
        <v>80</v>
      </c>
      <c r="AY147" s="23" t="s">
        <v>118</v>
      </c>
      <c r="BE147" s="180">
        <f>IF(N147="základní",J147,0)</f>
        <v>0</v>
      </c>
      <c r="BF147" s="180">
        <f>IF(N147="snížená",J147,0)</f>
        <v>0</v>
      </c>
      <c r="BG147" s="180">
        <f>IF(N147="zákl. přenesená",J147,0)</f>
        <v>0</v>
      </c>
      <c r="BH147" s="180">
        <f>IF(N147="sníž. přenesená",J147,0)</f>
        <v>0</v>
      </c>
      <c r="BI147" s="180">
        <f>IF(N147="nulová",J147,0)</f>
        <v>0</v>
      </c>
      <c r="BJ147" s="23" t="s">
        <v>78</v>
      </c>
      <c r="BK147" s="180">
        <f>ROUND(I147*H147,2)</f>
        <v>0</v>
      </c>
      <c r="BL147" s="23" t="s">
        <v>126</v>
      </c>
      <c r="BM147" s="23" t="s">
        <v>259</v>
      </c>
    </row>
    <row r="148" spans="2:65" s="1" customFormat="1">
      <c r="B148" s="40"/>
      <c r="D148" s="181" t="s">
        <v>128</v>
      </c>
      <c r="F148" s="182" t="s">
        <v>260</v>
      </c>
      <c r="I148" s="183"/>
      <c r="L148" s="40"/>
      <c r="M148" s="184"/>
      <c r="N148" s="41"/>
      <c r="O148" s="41"/>
      <c r="P148" s="41"/>
      <c r="Q148" s="41"/>
      <c r="R148" s="41"/>
      <c r="S148" s="41"/>
      <c r="T148" s="69"/>
      <c r="AT148" s="23" t="s">
        <v>128</v>
      </c>
      <c r="AU148" s="23" t="s">
        <v>80</v>
      </c>
    </row>
    <row r="149" spans="2:65" s="1" customFormat="1" ht="16.5" customHeight="1">
      <c r="B149" s="168"/>
      <c r="C149" s="169" t="s">
        <v>261</v>
      </c>
      <c r="D149" s="169" t="s">
        <v>121</v>
      </c>
      <c r="E149" s="170" t="s">
        <v>262</v>
      </c>
      <c r="F149" s="171" t="s">
        <v>263</v>
      </c>
      <c r="G149" s="172" t="s">
        <v>194</v>
      </c>
      <c r="H149" s="173">
        <v>1</v>
      </c>
      <c r="I149" s="174"/>
      <c r="J149" s="175">
        <f>ROUND(I149*H149,2)</f>
        <v>0</v>
      </c>
      <c r="K149" s="171" t="s">
        <v>125</v>
      </c>
      <c r="L149" s="40"/>
      <c r="M149" s="176" t="s">
        <v>5</v>
      </c>
      <c r="N149" s="177" t="s">
        <v>41</v>
      </c>
      <c r="O149" s="41"/>
      <c r="P149" s="178">
        <f>O149*H149</f>
        <v>0</v>
      </c>
      <c r="Q149" s="178">
        <v>6.2E-4</v>
      </c>
      <c r="R149" s="178">
        <f>Q149*H149</f>
        <v>6.2E-4</v>
      </c>
      <c r="S149" s="178">
        <v>0</v>
      </c>
      <c r="T149" s="179">
        <f>S149*H149</f>
        <v>0</v>
      </c>
      <c r="AR149" s="23" t="s">
        <v>126</v>
      </c>
      <c r="AT149" s="23" t="s">
        <v>121</v>
      </c>
      <c r="AU149" s="23" t="s">
        <v>80</v>
      </c>
      <c r="AY149" s="23" t="s">
        <v>118</v>
      </c>
      <c r="BE149" s="180">
        <f>IF(N149="základní",J149,0)</f>
        <v>0</v>
      </c>
      <c r="BF149" s="180">
        <f>IF(N149="snížená",J149,0)</f>
        <v>0</v>
      </c>
      <c r="BG149" s="180">
        <f>IF(N149="zákl. přenesená",J149,0)</f>
        <v>0</v>
      </c>
      <c r="BH149" s="180">
        <f>IF(N149="sníž. přenesená",J149,0)</f>
        <v>0</v>
      </c>
      <c r="BI149" s="180">
        <f>IF(N149="nulová",J149,0)</f>
        <v>0</v>
      </c>
      <c r="BJ149" s="23" t="s">
        <v>78</v>
      </c>
      <c r="BK149" s="180">
        <f>ROUND(I149*H149,2)</f>
        <v>0</v>
      </c>
      <c r="BL149" s="23" t="s">
        <v>126</v>
      </c>
      <c r="BM149" s="23" t="s">
        <v>264</v>
      </c>
    </row>
    <row r="150" spans="2:65" s="1" customFormat="1">
      <c r="B150" s="40"/>
      <c r="D150" s="181" t="s">
        <v>128</v>
      </c>
      <c r="F150" s="182" t="s">
        <v>265</v>
      </c>
      <c r="I150" s="183"/>
      <c r="L150" s="40"/>
      <c r="M150" s="184"/>
      <c r="N150" s="41"/>
      <c r="O150" s="41"/>
      <c r="P150" s="41"/>
      <c r="Q150" s="41"/>
      <c r="R150" s="41"/>
      <c r="S150" s="41"/>
      <c r="T150" s="69"/>
      <c r="AT150" s="23" t="s">
        <v>128</v>
      </c>
      <c r="AU150" s="23" t="s">
        <v>80</v>
      </c>
    </row>
    <row r="151" spans="2:65" s="1" customFormat="1" ht="16.5" customHeight="1">
      <c r="B151" s="168"/>
      <c r="C151" s="193" t="s">
        <v>266</v>
      </c>
      <c r="D151" s="193" t="s">
        <v>132</v>
      </c>
      <c r="E151" s="194" t="s">
        <v>267</v>
      </c>
      <c r="F151" s="195" t="s">
        <v>268</v>
      </c>
      <c r="G151" s="196" t="s">
        <v>194</v>
      </c>
      <c r="H151" s="197">
        <v>1</v>
      </c>
      <c r="I151" s="198"/>
      <c r="J151" s="199">
        <f>ROUND(I151*H151,2)</f>
        <v>0</v>
      </c>
      <c r="K151" s="195" t="s">
        <v>5</v>
      </c>
      <c r="L151" s="200"/>
      <c r="M151" s="201" t="s">
        <v>5</v>
      </c>
      <c r="N151" s="202" t="s">
        <v>41</v>
      </c>
      <c r="O151" s="41"/>
      <c r="P151" s="178">
        <f>O151*H151</f>
        <v>0</v>
      </c>
      <c r="Q151" s="178">
        <v>8.9999999999999993E-3</v>
      </c>
      <c r="R151" s="178">
        <f>Q151*H151</f>
        <v>8.9999999999999993E-3</v>
      </c>
      <c r="S151" s="178">
        <v>0</v>
      </c>
      <c r="T151" s="179">
        <f>S151*H151</f>
        <v>0</v>
      </c>
      <c r="AR151" s="23" t="s">
        <v>135</v>
      </c>
      <c r="AT151" s="23" t="s">
        <v>132</v>
      </c>
      <c r="AU151" s="23" t="s">
        <v>80</v>
      </c>
      <c r="AY151" s="23" t="s">
        <v>118</v>
      </c>
      <c r="BE151" s="180">
        <f>IF(N151="základní",J151,0)</f>
        <v>0</v>
      </c>
      <c r="BF151" s="180">
        <f>IF(N151="snížená",J151,0)</f>
        <v>0</v>
      </c>
      <c r="BG151" s="180">
        <f>IF(N151="zákl. přenesená",J151,0)</f>
        <v>0</v>
      </c>
      <c r="BH151" s="180">
        <f>IF(N151="sníž. přenesená",J151,0)</f>
        <v>0</v>
      </c>
      <c r="BI151" s="180">
        <f>IF(N151="nulová",J151,0)</f>
        <v>0</v>
      </c>
      <c r="BJ151" s="23" t="s">
        <v>78</v>
      </c>
      <c r="BK151" s="180">
        <f>ROUND(I151*H151,2)</f>
        <v>0</v>
      </c>
      <c r="BL151" s="23" t="s">
        <v>126</v>
      </c>
      <c r="BM151" s="23" t="s">
        <v>269</v>
      </c>
    </row>
    <row r="152" spans="2:65" s="1" customFormat="1" ht="27">
      <c r="B152" s="40"/>
      <c r="D152" s="181" t="s">
        <v>128</v>
      </c>
      <c r="F152" s="182" t="s">
        <v>270</v>
      </c>
      <c r="I152" s="183"/>
      <c r="L152" s="40"/>
      <c r="M152" s="184"/>
      <c r="N152" s="41"/>
      <c r="O152" s="41"/>
      <c r="P152" s="41"/>
      <c r="Q152" s="41"/>
      <c r="R152" s="41"/>
      <c r="S152" s="41"/>
      <c r="T152" s="69"/>
      <c r="AT152" s="23" t="s">
        <v>128</v>
      </c>
      <c r="AU152" s="23" t="s">
        <v>80</v>
      </c>
    </row>
    <row r="153" spans="2:65" s="1" customFormat="1" ht="16.5" customHeight="1">
      <c r="B153" s="168"/>
      <c r="C153" s="169" t="s">
        <v>271</v>
      </c>
      <c r="D153" s="169" t="s">
        <v>121</v>
      </c>
      <c r="E153" s="170" t="s">
        <v>272</v>
      </c>
      <c r="F153" s="171" t="s">
        <v>273</v>
      </c>
      <c r="G153" s="172" t="s">
        <v>274</v>
      </c>
      <c r="H153" s="173">
        <v>1</v>
      </c>
      <c r="I153" s="174"/>
      <c r="J153" s="175">
        <f>ROUND(I153*H153,2)</f>
        <v>0</v>
      </c>
      <c r="K153" s="171" t="s">
        <v>5</v>
      </c>
      <c r="L153" s="40"/>
      <c r="M153" s="176" t="s">
        <v>5</v>
      </c>
      <c r="N153" s="177" t="s">
        <v>41</v>
      </c>
      <c r="O153" s="41"/>
      <c r="P153" s="178">
        <f>O153*H153</f>
        <v>0</v>
      </c>
      <c r="Q153" s="178">
        <v>0.06</v>
      </c>
      <c r="R153" s="178">
        <f>Q153*H153</f>
        <v>0.06</v>
      </c>
      <c r="S153" s="178">
        <v>0</v>
      </c>
      <c r="T153" s="179">
        <f>S153*H153</f>
        <v>0</v>
      </c>
      <c r="AR153" s="23" t="s">
        <v>126</v>
      </c>
      <c r="AT153" s="23" t="s">
        <v>121</v>
      </c>
      <c r="AU153" s="23" t="s">
        <v>80</v>
      </c>
      <c r="AY153" s="23" t="s">
        <v>118</v>
      </c>
      <c r="BE153" s="180">
        <f>IF(N153="základní",J153,0)</f>
        <v>0</v>
      </c>
      <c r="BF153" s="180">
        <f>IF(N153="snížená",J153,0)</f>
        <v>0</v>
      </c>
      <c r="BG153" s="180">
        <f>IF(N153="zákl. přenesená",J153,0)</f>
        <v>0</v>
      </c>
      <c r="BH153" s="180">
        <f>IF(N153="sníž. přenesená",J153,0)</f>
        <v>0</v>
      </c>
      <c r="BI153" s="180">
        <f>IF(N153="nulová",J153,0)</f>
        <v>0</v>
      </c>
      <c r="BJ153" s="23" t="s">
        <v>78</v>
      </c>
      <c r="BK153" s="180">
        <f>ROUND(I153*H153,2)</f>
        <v>0</v>
      </c>
      <c r="BL153" s="23" t="s">
        <v>126</v>
      </c>
      <c r="BM153" s="23" t="s">
        <v>275</v>
      </c>
    </row>
    <row r="154" spans="2:65" s="1" customFormat="1" ht="54">
      <c r="B154" s="40"/>
      <c r="D154" s="181" t="s">
        <v>128</v>
      </c>
      <c r="F154" s="182" t="s">
        <v>276</v>
      </c>
      <c r="I154" s="183"/>
      <c r="L154" s="40"/>
      <c r="M154" s="184"/>
      <c r="N154" s="41"/>
      <c r="O154" s="41"/>
      <c r="P154" s="41"/>
      <c r="Q154" s="41"/>
      <c r="R154" s="41"/>
      <c r="S154" s="41"/>
      <c r="T154" s="69"/>
      <c r="AT154" s="23" t="s">
        <v>128</v>
      </c>
      <c r="AU154" s="23" t="s">
        <v>80</v>
      </c>
    </row>
    <row r="155" spans="2:65" s="1" customFormat="1" ht="16.5" customHeight="1">
      <c r="B155" s="168"/>
      <c r="C155" s="169" t="s">
        <v>277</v>
      </c>
      <c r="D155" s="169" t="s">
        <v>121</v>
      </c>
      <c r="E155" s="170" t="s">
        <v>278</v>
      </c>
      <c r="F155" s="171" t="s">
        <v>279</v>
      </c>
      <c r="G155" s="172" t="s">
        <v>274</v>
      </c>
      <c r="H155" s="173">
        <v>1</v>
      </c>
      <c r="I155" s="174"/>
      <c r="J155" s="175">
        <f>ROUND(I155*H155,2)</f>
        <v>0</v>
      </c>
      <c r="K155" s="171" t="s">
        <v>5</v>
      </c>
      <c r="L155" s="40"/>
      <c r="M155" s="176" t="s">
        <v>5</v>
      </c>
      <c r="N155" s="177" t="s">
        <v>41</v>
      </c>
      <c r="O155" s="41"/>
      <c r="P155" s="178">
        <f>O155*H155</f>
        <v>0</v>
      </c>
      <c r="Q155" s="178">
        <v>0</v>
      </c>
      <c r="R155" s="178">
        <f>Q155*H155</f>
        <v>0</v>
      </c>
      <c r="S155" s="178">
        <v>0</v>
      </c>
      <c r="T155" s="179">
        <f>S155*H155</f>
        <v>0</v>
      </c>
      <c r="AR155" s="23" t="s">
        <v>126</v>
      </c>
      <c r="AT155" s="23" t="s">
        <v>121</v>
      </c>
      <c r="AU155" s="23" t="s">
        <v>80</v>
      </c>
      <c r="AY155" s="23" t="s">
        <v>118</v>
      </c>
      <c r="BE155" s="180">
        <f>IF(N155="základní",J155,0)</f>
        <v>0</v>
      </c>
      <c r="BF155" s="180">
        <f>IF(N155="snížená",J155,0)</f>
        <v>0</v>
      </c>
      <c r="BG155" s="180">
        <f>IF(N155="zákl. přenesená",J155,0)</f>
        <v>0</v>
      </c>
      <c r="BH155" s="180">
        <f>IF(N155="sníž. přenesená",J155,0)</f>
        <v>0</v>
      </c>
      <c r="BI155" s="180">
        <f>IF(N155="nulová",J155,0)</f>
        <v>0</v>
      </c>
      <c r="BJ155" s="23" t="s">
        <v>78</v>
      </c>
      <c r="BK155" s="180">
        <f>ROUND(I155*H155,2)</f>
        <v>0</v>
      </c>
      <c r="BL155" s="23" t="s">
        <v>126</v>
      </c>
      <c r="BM155" s="23" t="s">
        <v>280</v>
      </c>
    </row>
    <row r="156" spans="2:65" s="1" customFormat="1" ht="54">
      <c r="B156" s="40"/>
      <c r="D156" s="181" t="s">
        <v>128</v>
      </c>
      <c r="F156" s="182" t="s">
        <v>281</v>
      </c>
      <c r="I156" s="183"/>
      <c r="L156" s="40"/>
      <c r="M156" s="184"/>
      <c r="N156" s="41"/>
      <c r="O156" s="41"/>
      <c r="P156" s="41"/>
      <c r="Q156" s="41"/>
      <c r="R156" s="41"/>
      <c r="S156" s="41"/>
      <c r="T156" s="69"/>
      <c r="AT156" s="23" t="s">
        <v>128</v>
      </c>
      <c r="AU156" s="23" t="s">
        <v>80</v>
      </c>
    </row>
    <row r="157" spans="2:65" s="1" customFormat="1" ht="25.5" customHeight="1">
      <c r="B157" s="168"/>
      <c r="C157" s="169" t="s">
        <v>135</v>
      </c>
      <c r="D157" s="169" t="s">
        <v>121</v>
      </c>
      <c r="E157" s="170" t="s">
        <v>282</v>
      </c>
      <c r="F157" s="171" t="s">
        <v>283</v>
      </c>
      <c r="G157" s="172" t="s">
        <v>284</v>
      </c>
      <c r="H157" s="173">
        <v>3.3069999999999999</v>
      </c>
      <c r="I157" s="174"/>
      <c r="J157" s="175">
        <f>ROUND(I157*H157,2)</f>
        <v>0</v>
      </c>
      <c r="K157" s="171" t="s">
        <v>125</v>
      </c>
      <c r="L157" s="40"/>
      <c r="M157" s="176" t="s">
        <v>5</v>
      </c>
      <c r="N157" s="177" t="s">
        <v>41</v>
      </c>
      <c r="O157" s="41"/>
      <c r="P157" s="178">
        <f>O157*H157</f>
        <v>0</v>
      </c>
      <c r="Q157" s="178">
        <v>0</v>
      </c>
      <c r="R157" s="178">
        <f>Q157*H157</f>
        <v>0</v>
      </c>
      <c r="S157" s="178">
        <v>0</v>
      </c>
      <c r="T157" s="179">
        <f>S157*H157</f>
        <v>0</v>
      </c>
      <c r="AR157" s="23" t="s">
        <v>126</v>
      </c>
      <c r="AT157" s="23" t="s">
        <v>121</v>
      </c>
      <c r="AU157" s="23" t="s">
        <v>80</v>
      </c>
      <c r="AY157" s="23" t="s">
        <v>118</v>
      </c>
      <c r="BE157" s="180">
        <f>IF(N157="základní",J157,0)</f>
        <v>0</v>
      </c>
      <c r="BF157" s="180">
        <f>IF(N157="snížená",J157,0)</f>
        <v>0</v>
      </c>
      <c r="BG157" s="180">
        <f>IF(N157="zákl. přenesená",J157,0)</f>
        <v>0</v>
      </c>
      <c r="BH157" s="180">
        <f>IF(N157="sníž. přenesená",J157,0)</f>
        <v>0</v>
      </c>
      <c r="BI157" s="180">
        <f>IF(N157="nulová",J157,0)</f>
        <v>0</v>
      </c>
      <c r="BJ157" s="23" t="s">
        <v>78</v>
      </c>
      <c r="BK157" s="180">
        <f>ROUND(I157*H157,2)</f>
        <v>0</v>
      </c>
      <c r="BL157" s="23" t="s">
        <v>126</v>
      </c>
      <c r="BM157" s="23" t="s">
        <v>285</v>
      </c>
    </row>
    <row r="158" spans="2:65" s="1" customFormat="1" ht="27">
      <c r="B158" s="40"/>
      <c r="D158" s="181" t="s">
        <v>128</v>
      </c>
      <c r="F158" s="182" t="s">
        <v>286</v>
      </c>
      <c r="I158" s="183"/>
      <c r="L158" s="40"/>
      <c r="M158" s="184"/>
      <c r="N158" s="41"/>
      <c r="O158" s="41"/>
      <c r="P158" s="41"/>
      <c r="Q158" s="41"/>
      <c r="R158" s="41"/>
      <c r="S158" s="41"/>
      <c r="T158" s="69"/>
      <c r="AT158" s="23" t="s">
        <v>128</v>
      </c>
      <c r="AU158" s="23" t="s">
        <v>80</v>
      </c>
    </row>
    <row r="159" spans="2:65" s="1" customFormat="1" ht="16.5" customHeight="1">
      <c r="B159" s="168"/>
      <c r="C159" s="169" t="s">
        <v>287</v>
      </c>
      <c r="D159" s="169" t="s">
        <v>121</v>
      </c>
      <c r="E159" s="170" t="s">
        <v>288</v>
      </c>
      <c r="F159" s="171" t="s">
        <v>289</v>
      </c>
      <c r="G159" s="172" t="s">
        <v>124</v>
      </c>
      <c r="H159" s="173">
        <v>470</v>
      </c>
      <c r="I159" s="174"/>
      <c r="J159" s="175">
        <f>ROUND(I159*H159,2)</f>
        <v>0</v>
      </c>
      <c r="K159" s="171" t="s">
        <v>125</v>
      </c>
      <c r="L159" s="40"/>
      <c r="M159" s="176" t="s">
        <v>5</v>
      </c>
      <c r="N159" s="177" t="s">
        <v>41</v>
      </c>
      <c r="O159" s="41"/>
      <c r="P159" s="178">
        <f>O159*H159</f>
        <v>0</v>
      </c>
      <c r="Q159" s="178">
        <v>0</v>
      </c>
      <c r="R159" s="178">
        <f>Q159*H159</f>
        <v>0</v>
      </c>
      <c r="S159" s="178">
        <v>0</v>
      </c>
      <c r="T159" s="179">
        <f>S159*H159</f>
        <v>0</v>
      </c>
      <c r="AR159" s="23" t="s">
        <v>126</v>
      </c>
      <c r="AT159" s="23" t="s">
        <v>121</v>
      </c>
      <c r="AU159" s="23" t="s">
        <v>80</v>
      </c>
      <c r="AY159" s="23" t="s">
        <v>118</v>
      </c>
      <c r="BE159" s="180">
        <f>IF(N159="základní",J159,0)</f>
        <v>0</v>
      </c>
      <c r="BF159" s="180">
        <f>IF(N159="snížená",J159,0)</f>
        <v>0</v>
      </c>
      <c r="BG159" s="180">
        <f>IF(N159="zákl. přenesená",J159,0)</f>
        <v>0</v>
      </c>
      <c r="BH159" s="180">
        <f>IF(N159="sníž. přenesená",J159,0)</f>
        <v>0</v>
      </c>
      <c r="BI159" s="180">
        <f>IF(N159="nulová",J159,0)</f>
        <v>0</v>
      </c>
      <c r="BJ159" s="23" t="s">
        <v>78</v>
      </c>
      <c r="BK159" s="180">
        <f>ROUND(I159*H159,2)</f>
        <v>0</v>
      </c>
      <c r="BL159" s="23" t="s">
        <v>126</v>
      </c>
      <c r="BM159" s="23" t="s">
        <v>290</v>
      </c>
    </row>
    <row r="160" spans="2:65" s="1" customFormat="1">
      <c r="B160" s="40"/>
      <c r="D160" s="181" t="s">
        <v>128</v>
      </c>
      <c r="F160" s="182" t="s">
        <v>291</v>
      </c>
      <c r="I160" s="183"/>
      <c r="L160" s="40"/>
      <c r="M160" s="184"/>
      <c r="N160" s="41"/>
      <c r="O160" s="41"/>
      <c r="P160" s="41"/>
      <c r="Q160" s="41"/>
      <c r="R160" s="41"/>
      <c r="S160" s="41"/>
      <c r="T160" s="69"/>
      <c r="AT160" s="23" t="s">
        <v>128</v>
      </c>
      <c r="AU160" s="23" t="s">
        <v>80</v>
      </c>
    </row>
    <row r="161" spans="2:65" s="11" customFormat="1">
      <c r="B161" s="185"/>
      <c r="D161" s="181" t="s">
        <v>130</v>
      </c>
      <c r="E161" s="186" t="s">
        <v>5</v>
      </c>
      <c r="F161" s="187" t="s">
        <v>292</v>
      </c>
      <c r="H161" s="188">
        <v>470</v>
      </c>
      <c r="I161" s="189"/>
      <c r="L161" s="185"/>
      <c r="M161" s="190"/>
      <c r="N161" s="191"/>
      <c r="O161" s="191"/>
      <c r="P161" s="191"/>
      <c r="Q161" s="191"/>
      <c r="R161" s="191"/>
      <c r="S161" s="191"/>
      <c r="T161" s="192"/>
      <c r="AT161" s="186" t="s">
        <v>130</v>
      </c>
      <c r="AU161" s="186" t="s">
        <v>80</v>
      </c>
      <c r="AV161" s="11" t="s">
        <v>80</v>
      </c>
      <c r="AW161" s="11" t="s">
        <v>34</v>
      </c>
      <c r="AX161" s="11" t="s">
        <v>78</v>
      </c>
      <c r="AY161" s="186" t="s">
        <v>118</v>
      </c>
    </row>
    <row r="162" spans="2:65" s="1" customFormat="1" ht="16.5" customHeight="1">
      <c r="B162" s="168"/>
      <c r="C162" s="169" t="s">
        <v>293</v>
      </c>
      <c r="D162" s="169" t="s">
        <v>121</v>
      </c>
      <c r="E162" s="170" t="s">
        <v>294</v>
      </c>
      <c r="F162" s="171" t="s">
        <v>295</v>
      </c>
      <c r="G162" s="172" t="s">
        <v>284</v>
      </c>
      <c r="H162" s="173">
        <v>0.68600000000000005</v>
      </c>
      <c r="I162" s="174"/>
      <c r="J162" s="175">
        <f>ROUND(I162*H162,2)</f>
        <v>0</v>
      </c>
      <c r="K162" s="171" t="s">
        <v>125</v>
      </c>
      <c r="L162" s="40"/>
      <c r="M162" s="176" t="s">
        <v>5</v>
      </c>
      <c r="N162" s="177" t="s">
        <v>41</v>
      </c>
      <c r="O162" s="41"/>
      <c r="P162" s="178">
        <f>O162*H162</f>
        <v>0</v>
      </c>
      <c r="Q162" s="178">
        <v>0</v>
      </c>
      <c r="R162" s="178">
        <f>Q162*H162</f>
        <v>0</v>
      </c>
      <c r="S162" s="178">
        <v>0</v>
      </c>
      <c r="T162" s="179">
        <f>S162*H162</f>
        <v>0</v>
      </c>
      <c r="AR162" s="23" t="s">
        <v>126</v>
      </c>
      <c r="AT162" s="23" t="s">
        <v>121</v>
      </c>
      <c r="AU162" s="23" t="s">
        <v>80</v>
      </c>
      <c r="AY162" s="23" t="s">
        <v>118</v>
      </c>
      <c r="BE162" s="180">
        <f>IF(N162="základní",J162,0)</f>
        <v>0</v>
      </c>
      <c r="BF162" s="180">
        <f>IF(N162="snížená",J162,0)</f>
        <v>0</v>
      </c>
      <c r="BG162" s="180">
        <f>IF(N162="zákl. přenesená",J162,0)</f>
        <v>0</v>
      </c>
      <c r="BH162" s="180">
        <f>IF(N162="sníž. přenesená",J162,0)</f>
        <v>0</v>
      </c>
      <c r="BI162" s="180">
        <f>IF(N162="nulová",J162,0)</f>
        <v>0</v>
      </c>
      <c r="BJ162" s="23" t="s">
        <v>78</v>
      </c>
      <c r="BK162" s="180">
        <f>ROUND(I162*H162,2)</f>
        <v>0</v>
      </c>
      <c r="BL162" s="23" t="s">
        <v>126</v>
      </c>
      <c r="BM162" s="23" t="s">
        <v>296</v>
      </c>
    </row>
    <row r="163" spans="2:65" s="1" customFormat="1" ht="27">
      <c r="B163" s="40"/>
      <c r="D163" s="181" t="s">
        <v>128</v>
      </c>
      <c r="F163" s="182" t="s">
        <v>297</v>
      </c>
      <c r="I163" s="183"/>
      <c r="L163" s="40"/>
      <c r="M163" s="184"/>
      <c r="N163" s="41"/>
      <c r="O163" s="41"/>
      <c r="P163" s="41"/>
      <c r="Q163" s="41"/>
      <c r="R163" s="41"/>
      <c r="S163" s="41"/>
      <c r="T163" s="69"/>
      <c r="AT163" s="23" t="s">
        <v>128</v>
      </c>
      <c r="AU163" s="23" t="s">
        <v>80</v>
      </c>
    </row>
    <row r="164" spans="2:65" s="10" customFormat="1" ht="29.85" customHeight="1">
      <c r="B164" s="155"/>
      <c r="D164" s="156" t="s">
        <v>69</v>
      </c>
      <c r="E164" s="166" t="s">
        <v>298</v>
      </c>
      <c r="F164" s="166" t="s">
        <v>299</v>
      </c>
      <c r="I164" s="158"/>
      <c r="J164" s="167">
        <f>BK164</f>
        <v>0</v>
      </c>
      <c r="L164" s="155"/>
      <c r="M164" s="160"/>
      <c r="N164" s="161"/>
      <c r="O164" s="161"/>
      <c r="P164" s="162">
        <f>SUM(P165:P260)</f>
        <v>0</v>
      </c>
      <c r="Q164" s="161"/>
      <c r="R164" s="162">
        <f>SUM(R165:R260)</f>
        <v>1.06335</v>
      </c>
      <c r="S164" s="161"/>
      <c r="T164" s="163">
        <f>SUM(T165:T260)</f>
        <v>0</v>
      </c>
      <c r="AR164" s="156" t="s">
        <v>80</v>
      </c>
      <c r="AT164" s="164" t="s">
        <v>69</v>
      </c>
      <c r="AU164" s="164" t="s">
        <v>78</v>
      </c>
      <c r="AY164" s="156" t="s">
        <v>118</v>
      </c>
      <c r="BK164" s="165">
        <f>SUM(BK165:BK260)</f>
        <v>0</v>
      </c>
    </row>
    <row r="165" spans="2:65" s="1" customFormat="1" ht="16.5" customHeight="1">
      <c r="B165" s="168"/>
      <c r="C165" s="169" t="s">
        <v>300</v>
      </c>
      <c r="D165" s="169" t="s">
        <v>121</v>
      </c>
      <c r="E165" s="170" t="s">
        <v>301</v>
      </c>
      <c r="F165" s="171" t="s">
        <v>302</v>
      </c>
      <c r="G165" s="172" t="s">
        <v>124</v>
      </c>
      <c r="H165" s="173">
        <v>2</v>
      </c>
      <c r="I165" s="174"/>
      <c r="J165" s="175">
        <f>ROUND(I165*H165,2)</f>
        <v>0</v>
      </c>
      <c r="K165" s="171" t="s">
        <v>125</v>
      </c>
      <c r="L165" s="40"/>
      <c r="M165" s="176" t="s">
        <v>5</v>
      </c>
      <c r="N165" s="177" t="s">
        <v>41</v>
      </c>
      <c r="O165" s="41"/>
      <c r="P165" s="178">
        <f>O165*H165</f>
        <v>0</v>
      </c>
      <c r="Q165" s="178">
        <v>3.0899999999999999E-3</v>
      </c>
      <c r="R165" s="178">
        <f>Q165*H165</f>
        <v>6.1799999999999997E-3</v>
      </c>
      <c r="S165" s="178">
        <v>0</v>
      </c>
      <c r="T165" s="179">
        <f>S165*H165</f>
        <v>0</v>
      </c>
      <c r="AR165" s="23" t="s">
        <v>126</v>
      </c>
      <c r="AT165" s="23" t="s">
        <v>121</v>
      </c>
      <c r="AU165" s="23" t="s">
        <v>80</v>
      </c>
      <c r="AY165" s="23" t="s">
        <v>118</v>
      </c>
      <c r="BE165" s="180">
        <f>IF(N165="základní",J165,0)</f>
        <v>0</v>
      </c>
      <c r="BF165" s="180">
        <f>IF(N165="snížená",J165,0)</f>
        <v>0</v>
      </c>
      <c r="BG165" s="180">
        <f>IF(N165="zákl. přenesená",J165,0)</f>
        <v>0</v>
      </c>
      <c r="BH165" s="180">
        <f>IF(N165="sníž. přenesená",J165,0)</f>
        <v>0</v>
      </c>
      <c r="BI165" s="180">
        <f>IF(N165="nulová",J165,0)</f>
        <v>0</v>
      </c>
      <c r="BJ165" s="23" t="s">
        <v>78</v>
      </c>
      <c r="BK165" s="180">
        <f>ROUND(I165*H165,2)</f>
        <v>0</v>
      </c>
      <c r="BL165" s="23" t="s">
        <v>126</v>
      </c>
      <c r="BM165" s="23" t="s">
        <v>303</v>
      </c>
    </row>
    <row r="166" spans="2:65" s="1" customFormat="1">
      <c r="B166" s="40"/>
      <c r="D166" s="181" t="s">
        <v>128</v>
      </c>
      <c r="F166" s="182" t="s">
        <v>304</v>
      </c>
      <c r="I166" s="183"/>
      <c r="L166" s="40"/>
      <c r="M166" s="184"/>
      <c r="N166" s="41"/>
      <c r="O166" s="41"/>
      <c r="P166" s="41"/>
      <c r="Q166" s="41"/>
      <c r="R166" s="41"/>
      <c r="S166" s="41"/>
      <c r="T166" s="69"/>
      <c r="AT166" s="23" t="s">
        <v>128</v>
      </c>
      <c r="AU166" s="23" t="s">
        <v>80</v>
      </c>
    </row>
    <row r="167" spans="2:65" s="1" customFormat="1" ht="16.5" customHeight="1">
      <c r="B167" s="168"/>
      <c r="C167" s="169" t="s">
        <v>305</v>
      </c>
      <c r="D167" s="169" t="s">
        <v>121</v>
      </c>
      <c r="E167" s="170" t="s">
        <v>306</v>
      </c>
      <c r="F167" s="171" t="s">
        <v>307</v>
      </c>
      <c r="G167" s="172" t="s">
        <v>124</v>
      </c>
      <c r="H167" s="173">
        <v>80</v>
      </c>
      <c r="I167" s="174"/>
      <c r="J167" s="175">
        <f>ROUND(I167*H167,2)</f>
        <v>0</v>
      </c>
      <c r="K167" s="171" t="s">
        <v>125</v>
      </c>
      <c r="L167" s="40"/>
      <c r="M167" s="176" t="s">
        <v>5</v>
      </c>
      <c r="N167" s="177" t="s">
        <v>41</v>
      </c>
      <c r="O167" s="41"/>
      <c r="P167" s="178">
        <f>O167*H167</f>
        <v>0</v>
      </c>
      <c r="Q167" s="178">
        <v>4.5100000000000001E-3</v>
      </c>
      <c r="R167" s="178">
        <f>Q167*H167</f>
        <v>0.36080000000000001</v>
      </c>
      <c r="S167" s="178">
        <v>0</v>
      </c>
      <c r="T167" s="179">
        <f>S167*H167</f>
        <v>0</v>
      </c>
      <c r="AR167" s="23" t="s">
        <v>126</v>
      </c>
      <c r="AT167" s="23" t="s">
        <v>121</v>
      </c>
      <c r="AU167" s="23" t="s">
        <v>80</v>
      </c>
      <c r="AY167" s="23" t="s">
        <v>118</v>
      </c>
      <c r="BE167" s="180">
        <f>IF(N167="základní",J167,0)</f>
        <v>0</v>
      </c>
      <c r="BF167" s="180">
        <f>IF(N167="snížená",J167,0)</f>
        <v>0</v>
      </c>
      <c r="BG167" s="180">
        <f>IF(N167="zákl. přenesená",J167,0)</f>
        <v>0</v>
      </c>
      <c r="BH167" s="180">
        <f>IF(N167="sníž. přenesená",J167,0)</f>
        <v>0</v>
      </c>
      <c r="BI167" s="180">
        <f>IF(N167="nulová",J167,0)</f>
        <v>0</v>
      </c>
      <c r="BJ167" s="23" t="s">
        <v>78</v>
      </c>
      <c r="BK167" s="180">
        <f>ROUND(I167*H167,2)</f>
        <v>0</v>
      </c>
      <c r="BL167" s="23" t="s">
        <v>126</v>
      </c>
      <c r="BM167" s="23" t="s">
        <v>308</v>
      </c>
    </row>
    <row r="168" spans="2:65" s="1" customFormat="1">
      <c r="B168" s="40"/>
      <c r="D168" s="181" t="s">
        <v>128</v>
      </c>
      <c r="F168" s="182" t="s">
        <v>309</v>
      </c>
      <c r="I168" s="183"/>
      <c r="L168" s="40"/>
      <c r="M168" s="184"/>
      <c r="N168" s="41"/>
      <c r="O168" s="41"/>
      <c r="P168" s="41"/>
      <c r="Q168" s="41"/>
      <c r="R168" s="41"/>
      <c r="S168" s="41"/>
      <c r="T168" s="69"/>
      <c r="AT168" s="23" t="s">
        <v>128</v>
      </c>
      <c r="AU168" s="23" t="s">
        <v>80</v>
      </c>
    </row>
    <row r="169" spans="2:65" s="1" customFormat="1" ht="16.5" customHeight="1">
      <c r="B169" s="168"/>
      <c r="C169" s="169" t="s">
        <v>310</v>
      </c>
      <c r="D169" s="169" t="s">
        <v>121</v>
      </c>
      <c r="E169" s="170" t="s">
        <v>311</v>
      </c>
      <c r="F169" s="171" t="s">
        <v>312</v>
      </c>
      <c r="G169" s="172" t="s">
        <v>124</v>
      </c>
      <c r="H169" s="173">
        <v>6</v>
      </c>
      <c r="I169" s="174"/>
      <c r="J169" s="175">
        <f>ROUND(I169*H169,2)</f>
        <v>0</v>
      </c>
      <c r="K169" s="171" t="s">
        <v>125</v>
      </c>
      <c r="L169" s="40"/>
      <c r="M169" s="176" t="s">
        <v>5</v>
      </c>
      <c r="N169" s="177" t="s">
        <v>41</v>
      </c>
      <c r="O169" s="41"/>
      <c r="P169" s="178">
        <f>O169*H169</f>
        <v>0</v>
      </c>
      <c r="Q169" s="178">
        <v>1.0869999999999999E-2</v>
      </c>
      <c r="R169" s="178">
        <f>Q169*H169</f>
        <v>6.522E-2</v>
      </c>
      <c r="S169" s="178">
        <v>0</v>
      </c>
      <c r="T169" s="179">
        <f>S169*H169</f>
        <v>0</v>
      </c>
      <c r="AR169" s="23" t="s">
        <v>126</v>
      </c>
      <c r="AT169" s="23" t="s">
        <v>121</v>
      </c>
      <c r="AU169" s="23" t="s">
        <v>80</v>
      </c>
      <c r="AY169" s="23" t="s">
        <v>118</v>
      </c>
      <c r="BE169" s="180">
        <f>IF(N169="základní",J169,0)</f>
        <v>0</v>
      </c>
      <c r="BF169" s="180">
        <f>IF(N169="snížená",J169,0)</f>
        <v>0</v>
      </c>
      <c r="BG169" s="180">
        <f>IF(N169="zákl. přenesená",J169,0)</f>
        <v>0</v>
      </c>
      <c r="BH169" s="180">
        <f>IF(N169="sníž. přenesená",J169,0)</f>
        <v>0</v>
      </c>
      <c r="BI169" s="180">
        <f>IF(N169="nulová",J169,0)</f>
        <v>0</v>
      </c>
      <c r="BJ169" s="23" t="s">
        <v>78</v>
      </c>
      <c r="BK169" s="180">
        <f>ROUND(I169*H169,2)</f>
        <v>0</v>
      </c>
      <c r="BL169" s="23" t="s">
        <v>126</v>
      </c>
      <c r="BM169" s="23" t="s">
        <v>313</v>
      </c>
    </row>
    <row r="170" spans="2:65" s="1" customFormat="1">
      <c r="B170" s="40"/>
      <c r="D170" s="181" t="s">
        <v>128</v>
      </c>
      <c r="F170" s="182" t="s">
        <v>314</v>
      </c>
      <c r="I170" s="183"/>
      <c r="L170" s="40"/>
      <c r="M170" s="184"/>
      <c r="N170" s="41"/>
      <c r="O170" s="41"/>
      <c r="P170" s="41"/>
      <c r="Q170" s="41"/>
      <c r="R170" s="41"/>
      <c r="S170" s="41"/>
      <c r="T170" s="69"/>
      <c r="AT170" s="23" t="s">
        <v>128</v>
      </c>
      <c r="AU170" s="23" t="s">
        <v>80</v>
      </c>
    </row>
    <row r="171" spans="2:65" s="1" customFormat="1" ht="16.5" customHeight="1">
      <c r="B171" s="168"/>
      <c r="C171" s="169" t="s">
        <v>315</v>
      </c>
      <c r="D171" s="169" t="s">
        <v>121</v>
      </c>
      <c r="E171" s="170" t="s">
        <v>316</v>
      </c>
      <c r="F171" s="171" t="s">
        <v>317</v>
      </c>
      <c r="G171" s="172" t="s">
        <v>274</v>
      </c>
      <c r="H171" s="173">
        <v>2</v>
      </c>
      <c r="I171" s="174"/>
      <c r="J171" s="175">
        <f>ROUND(I171*H171,2)</f>
        <v>0</v>
      </c>
      <c r="K171" s="171" t="s">
        <v>125</v>
      </c>
      <c r="L171" s="40"/>
      <c r="M171" s="176" t="s">
        <v>5</v>
      </c>
      <c r="N171" s="177" t="s">
        <v>41</v>
      </c>
      <c r="O171" s="41"/>
      <c r="P171" s="178">
        <f>O171*H171</f>
        <v>0</v>
      </c>
      <c r="Q171" s="178">
        <v>1.583E-2</v>
      </c>
      <c r="R171" s="178">
        <f>Q171*H171</f>
        <v>3.1660000000000001E-2</v>
      </c>
      <c r="S171" s="178">
        <v>0</v>
      </c>
      <c r="T171" s="179">
        <f>S171*H171</f>
        <v>0</v>
      </c>
      <c r="AR171" s="23" t="s">
        <v>126</v>
      </c>
      <c r="AT171" s="23" t="s">
        <v>121</v>
      </c>
      <c r="AU171" s="23" t="s">
        <v>80</v>
      </c>
      <c r="AY171" s="23" t="s">
        <v>118</v>
      </c>
      <c r="BE171" s="180">
        <f>IF(N171="základní",J171,0)</f>
        <v>0</v>
      </c>
      <c r="BF171" s="180">
        <f>IF(N171="snížená",J171,0)</f>
        <v>0</v>
      </c>
      <c r="BG171" s="180">
        <f>IF(N171="zákl. přenesená",J171,0)</f>
        <v>0</v>
      </c>
      <c r="BH171" s="180">
        <f>IF(N171="sníž. přenesená",J171,0)</f>
        <v>0</v>
      </c>
      <c r="BI171" s="180">
        <f>IF(N171="nulová",J171,0)</f>
        <v>0</v>
      </c>
      <c r="BJ171" s="23" t="s">
        <v>78</v>
      </c>
      <c r="BK171" s="180">
        <f>ROUND(I171*H171,2)</f>
        <v>0</v>
      </c>
      <c r="BL171" s="23" t="s">
        <v>126</v>
      </c>
      <c r="BM171" s="23" t="s">
        <v>318</v>
      </c>
    </row>
    <row r="172" spans="2:65" s="1" customFormat="1" ht="27">
      <c r="B172" s="40"/>
      <c r="D172" s="181" t="s">
        <v>128</v>
      </c>
      <c r="F172" s="182" t="s">
        <v>319</v>
      </c>
      <c r="I172" s="183"/>
      <c r="L172" s="40"/>
      <c r="M172" s="184"/>
      <c r="N172" s="41"/>
      <c r="O172" s="41"/>
      <c r="P172" s="41"/>
      <c r="Q172" s="41"/>
      <c r="R172" s="41"/>
      <c r="S172" s="41"/>
      <c r="T172" s="69"/>
      <c r="AT172" s="23" t="s">
        <v>128</v>
      </c>
      <c r="AU172" s="23" t="s">
        <v>80</v>
      </c>
    </row>
    <row r="173" spans="2:65" s="1" customFormat="1" ht="16.5" customHeight="1">
      <c r="B173" s="168"/>
      <c r="C173" s="169" t="s">
        <v>320</v>
      </c>
      <c r="D173" s="169" t="s">
        <v>121</v>
      </c>
      <c r="E173" s="170" t="s">
        <v>321</v>
      </c>
      <c r="F173" s="171" t="s">
        <v>322</v>
      </c>
      <c r="G173" s="172" t="s">
        <v>194</v>
      </c>
      <c r="H173" s="173">
        <v>2</v>
      </c>
      <c r="I173" s="174"/>
      <c r="J173" s="175">
        <f>ROUND(I173*H173,2)</f>
        <v>0</v>
      </c>
      <c r="K173" s="171" t="s">
        <v>125</v>
      </c>
      <c r="L173" s="40"/>
      <c r="M173" s="176" t="s">
        <v>5</v>
      </c>
      <c r="N173" s="177" t="s">
        <v>41</v>
      </c>
      <c r="O173" s="41"/>
      <c r="P173" s="178">
        <f>O173*H173</f>
        <v>0</v>
      </c>
      <c r="Q173" s="178">
        <v>3.8899999999999998E-3</v>
      </c>
      <c r="R173" s="178">
        <f>Q173*H173</f>
        <v>7.7799999999999996E-3</v>
      </c>
      <c r="S173" s="178">
        <v>0</v>
      </c>
      <c r="T173" s="179">
        <f>S173*H173</f>
        <v>0</v>
      </c>
      <c r="AR173" s="23" t="s">
        <v>126</v>
      </c>
      <c r="AT173" s="23" t="s">
        <v>121</v>
      </c>
      <c r="AU173" s="23" t="s">
        <v>80</v>
      </c>
      <c r="AY173" s="23" t="s">
        <v>118</v>
      </c>
      <c r="BE173" s="180">
        <f>IF(N173="základní",J173,0)</f>
        <v>0</v>
      </c>
      <c r="BF173" s="180">
        <f>IF(N173="snížená",J173,0)</f>
        <v>0</v>
      </c>
      <c r="BG173" s="180">
        <f>IF(N173="zákl. přenesená",J173,0)</f>
        <v>0</v>
      </c>
      <c r="BH173" s="180">
        <f>IF(N173="sníž. přenesená",J173,0)</f>
        <v>0</v>
      </c>
      <c r="BI173" s="180">
        <f>IF(N173="nulová",J173,0)</f>
        <v>0</v>
      </c>
      <c r="BJ173" s="23" t="s">
        <v>78</v>
      </c>
      <c r="BK173" s="180">
        <f>ROUND(I173*H173,2)</f>
        <v>0</v>
      </c>
      <c r="BL173" s="23" t="s">
        <v>126</v>
      </c>
      <c r="BM173" s="23" t="s">
        <v>323</v>
      </c>
    </row>
    <row r="174" spans="2:65" s="1" customFormat="1" ht="27">
      <c r="B174" s="40"/>
      <c r="D174" s="181" t="s">
        <v>128</v>
      </c>
      <c r="F174" s="182" t="s">
        <v>324</v>
      </c>
      <c r="I174" s="183"/>
      <c r="L174" s="40"/>
      <c r="M174" s="184"/>
      <c r="N174" s="41"/>
      <c r="O174" s="41"/>
      <c r="P174" s="41"/>
      <c r="Q174" s="41"/>
      <c r="R174" s="41"/>
      <c r="S174" s="41"/>
      <c r="T174" s="69"/>
      <c r="AT174" s="23" t="s">
        <v>128</v>
      </c>
      <c r="AU174" s="23" t="s">
        <v>80</v>
      </c>
    </row>
    <row r="175" spans="2:65" s="1" customFormat="1" ht="16.5" customHeight="1">
      <c r="B175" s="168"/>
      <c r="C175" s="169" t="s">
        <v>325</v>
      </c>
      <c r="D175" s="169" t="s">
        <v>121</v>
      </c>
      <c r="E175" s="170" t="s">
        <v>326</v>
      </c>
      <c r="F175" s="171" t="s">
        <v>327</v>
      </c>
      <c r="G175" s="172" t="s">
        <v>194</v>
      </c>
      <c r="H175" s="173">
        <v>20</v>
      </c>
      <c r="I175" s="174"/>
      <c r="J175" s="175">
        <f>ROUND(I175*H175,2)</f>
        <v>0</v>
      </c>
      <c r="K175" s="171" t="s">
        <v>125</v>
      </c>
      <c r="L175" s="40"/>
      <c r="M175" s="176" t="s">
        <v>5</v>
      </c>
      <c r="N175" s="177" t="s">
        <v>41</v>
      </c>
      <c r="O175" s="41"/>
      <c r="P175" s="178">
        <f>O175*H175</f>
        <v>0</v>
      </c>
      <c r="Q175" s="178">
        <v>0</v>
      </c>
      <c r="R175" s="178">
        <f>Q175*H175</f>
        <v>0</v>
      </c>
      <c r="S175" s="178">
        <v>0</v>
      </c>
      <c r="T175" s="179">
        <f>S175*H175</f>
        <v>0</v>
      </c>
      <c r="AR175" s="23" t="s">
        <v>126</v>
      </c>
      <c r="AT175" s="23" t="s">
        <v>121</v>
      </c>
      <c r="AU175" s="23" t="s">
        <v>80</v>
      </c>
      <c r="AY175" s="23" t="s">
        <v>118</v>
      </c>
      <c r="BE175" s="180">
        <f>IF(N175="základní",J175,0)</f>
        <v>0</v>
      </c>
      <c r="BF175" s="180">
        <f>IF(N175="snížená",J175,0)</f>
        <v>0</v>
      </c>
      <c r="BG175" s="180">
        <f>IF(N175="zákl. přenesená",J175,0)</f>
        <v>0</v>
      </c>
      <c r="BH175" s="180">
        <f>IF(N175="sníž. přenesená",J175,0)</f>
        <v>0</v>
      </c>
      <c r="BI175" s="180">
        <f>IF(N175="nulová",J175,0)</f>
        <v>0</v>
      </c>
      <c r="BJ175" s="23" t="s">
        <v>78</v>
      </c>
      <c r="BK175" s="180">
        <f>ROUND(I175*H175,2)</f>
        <v>0</v>
      </c>
      <c r="BL175" s="23" t="s">
        <v>126</v>
      </c>
      <c r="BM175" s="23" t="s">
        <v>328</v>
      </c>
    </row>
    <row r="176" spans="2:65" s="1" customFormat="1">
      <c r="B176" s="40"/>
      <c r="D176" s="181" t="s">
        <v>128</v>
      </c>
      <c r="F176" s="182" t="s">
        <v>329</v>
      </c>
      <c r="I176" s="183"/>
      <c r="L176" s="40"/>
      <c r="M176" s="184"/>
      <c r="N176" s="41"/>
      <c r="O176" s="41"/>
      <c r="P176" s="41"/>
      <c r="Q176" s="41"/>
      <c r="R176" s="41"/>
      <c r="S176" s="41"/>
      <c r="T176" s="69"/>
      <c r="AT176" s="23" t="s">
        <v>128</v>
      </c>
      <c r="AU176" s="23" t="s">
        <v>80</v>
      </c>
    </row>
    <row r="177" spans="2:65" s="1" customFormat="1" ht="16.5" customHeight="1">
      <c r="B177" s="168"/>
      <c r="C177" s="169" t="s">
        <v>330</v>
      </c>
      <c r="D177" s="169" t="s">
        <v>121</v>
      </c>
      <c r="E177" s="170" t="s">
        <v>331</v>
      </c>
      <c r="F177" s="171" t="s">
        <v>332</v>
      </c>
      <c r="G177" s="172" t="s">
        <v>194</v>
      </c>
      <c r="H177" s="173">
        <v>50</v>
      </c>
      <c r="I177" s="174"/>
      <c r="J177" s="175">
        <f>ROUND(I177*H177,2)</f>
        <v>0</v>
      </c>
      <c r="K177" s="171" t="s">
        <v>125</v>
      </c>
      <c r="L177" s="40"/>
      <c r="M177" s="176" t="s">
        <v>5</v>
      </c>
      <c r="N177" s="177" t="s">
        <v>41</v>
      </c>
      <c r="O177" s="41"/>
      <c r="P177" s="178">
        <f>O177*H177</f>
        <v>0</v>
      </c>
      <c r="Q177" s="178">
        <v>0</v>
      </c>
      <c r="R177" s="178">
        <f>Q177*H177</f>
        <v>0</v>
      </c>
      <c r="S177" s="178">
        <v>0</v>
      </c>
      <c r="T177" s="179">
        <f>S177*H177</f>
        <v>0</v>
      </c>
      <c r="AR177" s="23" t="s">
        <v>126</v>
      </c>
      <c r="AT177" s="23" t="s">
        <v>121</v>
      </c>
      <c r="AU177" s="23" t="s">
        <v>80</v>
      </c>
      <c r="AY177" s="23" t="s">
        <v>118</v>
      </c>
      <c r="BE177" s="180">
        <f>IF(N177="základní",J177,0)</f>
        <v>0</v>
      </c>
      <c r="BF177" s="180">
        <f>IF(N177="snížená",J177,0)</f>
        <v>0</v>
      </c>
      <c r="BG177" s="180">
        <f>IF(N177="zákl. přenesená",J177,0)</f>
        <v>0</v>
      </c>
      <c r="BH177" s="180">
        <f>IF(N177="sníž. přenesená",J177,0)</f>
        <v>0</v>
      </c>
      <c r="BI177" s="180">
        <f>IF(N177="nulová",J177,0)</f>
        <v>0</v>
      </c>
      <c r="BJ177" s="23" t="s">
        <v>78</v>
      </c>
      <c r="BK177" s="180">
        <f>ROUND(I177*H177,2)</f>
        <v>0</v>
      </c>
      <c r="BL177" s="23" t="s">
        <v>126</v>
      </c>
      <c r="BM177" s="23" t="s">
        <v>333</v>
      </c>
    </row>
    <row r="178" spans="2:65" s="1" customFormat="1">
      <c r="B178" s="40"/>
      <c r="D178" s="181" t="s">
        <v>128</v>
      </c>
      <c r="F178" s="182" t="s">
        <v>334</v>
      </c>
      <c r="I178" s="183"/>
      <c r="L178" s="40"/>
      <c r="M178" s="184"/>
      <c r="N178" s="41"/>
      <c r="O178" s="41"/>
      <c r="P178" s="41"/>
      <c r="Q178" s="41"/>
      <c r="R178" s="41"/>
      <c r="S178" s="41"/>
      <c r="T178" s="69"/>
      <c r="AT178" s="23" t="s">
        <v>128</v>
      </c>
      <c r="AU178" s="23" t="s">
        <v>80</v>
      </c>
    </row>
    <row r="179" spans="2:65" s="1" customFormat="1" ht="16.5" customHeight="1">
      <c r="B179" s="168"/>
      <c r="C179" s="169" t="s">
        <v>335</v>
      </c>
      <c r="D179" s="169" t="s">
        <v>121</v>
      </c>
      <c r="E179" s="170" t="s">
        <v>336</v>
      </c>
      <c r="F179" s="171" t="s">
        <v>337</v>
      </c>
      <c r="G179" s="172" t="s">
        <v>194</v>
      </c>
      <c r="H179" s="173">
        <v>25</v>
      </c>
      <c r="I179" s="174"/>
      <c r="J179" s="175">
        <f>ROUND(I179*H179,2)</f>
        <v>0</v>
      </c>
      <c r="K179" s="171" t="s">
        <v>125</v>
      </c>
      <c r="L179" s="40"/>
      <c r="M179" s="176" t="s">
        <v>5</v>
      </c>
      <c r="N179" s="177" t="s">
        <v>41</v>
      </c>
      <c r="O179" s="41"/>
      <c r="P179" s="178">
        <f>O179*H179</f>
        <v>0</v>
      </c>
      <c r="Q179" s="178">
        <v>4.0000000000000003E-5</v>
      </c>
      <c r="R179" s="178">
        <f>Q179*H179</f>
        <v>1E-3</v>
      </c>
      <c r="S179" s="178">
        <v>0</v>
      </c>
      <c r="T179" s="179">
        <f>S179*H179</f>
        <v>0</v>
      </c>
      <c r="AR179" s="23" t="s">
        <v>126</v>
      </c>
      <c r="AT179" s="23" t="s">
        <v>121</v>
      </c>
      <c r="AU179" s="23" t="s">
        <v>80</v>
      </c>
      <c r="AY179" s="23" t="s">
        <v>118</v>
      </c>
      <c r="BE179" s="180">
        <f>IF(N179="základní",J179,0)</f>
        <v>0</v>
      </c>
      <c r="BF179" s="180">
        <f>IF(N179="snížená",J179,0)</f>
        <v>0</v>
      </c>
      <c r="BG179" s="180">
        <f>IF(N179="zákl. přenesená",J179,0)</f>
        <v>0</v>
      </c>
      <c r="BH179" s="180">
        <f>IF(N179="sníž. přenesená",J179,0)</f>
        <v>0</v>
      </c>
      <c r="BI179" s="180">
        <f>IF(N179="nulová",J179,0)</f>
        <v>0</v>
      </c>
      <c r="BJ179" s="23" t="s">
        <v>78</v>
      </c>
      <c r="BK179" s="180">
        <f>ROUND(I179*H179,2)</f>
        <v>0</v>
      </c>
      <c r="BL179" s="23" t="s">
        <v>126</v>
      </c>
      <c r="BM179" s="23" t="s">
        <v>338</v>
      </c>
    </row>
    <row r="180" spans="2:65" s="1" customFormat="1">
      <c r="B180" s="40"/>
      <c r="D180" s="181" t="s">
        <v>128</v>
      </c>
      <c r="F180" s="182" t="s">
        <v>339</v>
      </c>
      <c r="I180" s="183"/>
      <c r="L180" s="40"/>
      <c r="M180" s="184"/>
      <c r="N180" s="41"/>
      <c r="O180" s="41"/>
      <c r="P180" s="41"/>
      <c r="Q180" s="41"/>
      <c r="R180" s="41"/>
      <c r="S180" s="41"/>
      <c r="T180" s="69"/>
      <c r="AT180" s="23" t="s">
        <v>128</v>
      </c>
      <c r="AU180" s="23" t="s">
        <v>80</v>
      </c>
    </row>
    <row r="181" spans="2:65" s="1" customFormat="1" ht="16.5" customHeight="1">
      <c r="B181" s="168"/>
      <c r="C181" s="169" t="s">
        <v>340</v>
      </c>
      <c r="D181" s="169" t="s">
        <v>121</v>
      </c>
      <c r="E181" s="170" t="s">
        <v>341</v>
      </c>
      <c r="F181" s="171" t="s">
        <v>342</v>
      </c>
      <c r="G181" s="172" t="s">
        <v>194</v>
      </c>
      <c r="H181" s="173">
        <v>15</v>
      </c>
      <c r="I181" s="174"/>
      <c r="J181" s="175">
        <f>ROUND(I181*H181,2)</f>
        <v>0</v>
      </c>
      <c r="K181" s="171" t="s">
        <v>125</v>
      </c>
      <c r="L181" s="40"/>
      <c r="M181" s="176" t="s">
        <v>5</v>
      </c>
      <c r="N181" s="177" t="s">
        <v>41</v>
      </c>
      <c r="O181" s="41"/>
      <c r="P181" s="178">
        <f>O181*H181</f>
        <v>0</v>
      </c>
      <c r="Q181" s="178">
        <v>5.0000000000000002E-5</v>
      </c>
      <c r="R181" s="178">
        <f>Q181*H181</f>
        <v>7.5000000000000002E-4</v>
      </c>
      <c r="S181" s="178">
        <v>0</v>
      </c>
      <c r="T181" s="179">
        <f>S181*H181</f>
        <v>0</v>
      </c>
      <c r="AR181" s="23" t="s">
        <v>126</v>
      </c>
      <c r="AT181" s="23" t="s">
        <v>121</v>
      </c>
      <c r="AU181" s="23" t="s">
        <v>80</v>
      </c>
      <c r="AY181" s="23" t="s">
        <v>118</v>
      </c>
      <c r="BE181" s="180">
        <f>IF(N181="základní",J181,0)</f>
        <v>0</v>
      </c>
      <c r="BF181" s="180">
        <f>IF(N181="snížená",J181,0)</f>
        <v>0</v>
      </c>
      <c r="BG181" s="180">
        <f>IF(N181="zákl. přenesená",J181,0)</f>
        <v>0</v>
      </c>
      <c r="BH181" s="180">
        <f>IF(N181="sníž. přenesená",J181,0)</f>
        <v>0</v>
      </c>
      <c r="BI181" s="180">
        <f>IF(N181="nulová",J181,0)</f>
        <v>0</v>
      </c>
      <c r="BJ181" s="23" t="s">
        <v>78</v>
      </c>
      <c r="BK181" s="180">
        <f>ROUND(I181*H181,2)</f>
        <v>0</v>
      </c>
      <c r="BL181" s="23" t="s">
        <v>126</v>
      </c>
      <c r="BM181" s="23" t="s">
        <v>343</v>
      </c>
    </row>
    <row r="182" spans="2:65" s="1" customFormat="1">
      <c r="B182" s="40"/>
      <c r="D182" s="181" t="s">
        <v>128</v>
      </c>
      <c r="F182" s="182" t="s">
        <v>344</v>
      </c>
      <c r="I182" s="183"/>
      <c r="L182" s="40"/>
      <c r="M182" s="184"/>
      <c r="N182" s="41"/>
      <c r="O182" s="41"/>
      <c r="P182" s="41"/>
      <c r="Q182" s="41"/>
      <c r="R182" s="41"/>
      <c r="S182" s="41"/>
      <c r="T182" s="69"/>
      <c r="AT182" s="23" t="s">
        <v>128</v>
      </c>
      <c r="AU182" s="23" t="s">
        <v>80</v>
      </c>
    </row>
    <row r="183" spans="2:65" s="1" customFormat="1" ht="16.5" customHeight="1">
      <c r="B183" s="168"/>
      <c r="C183" s="169" t="s">
        <v>345</v>
      </c>
      <c r="D183" s="169" t="s">
        <v>121</v>
      </c>
      <c r="E183" s="170" t="s">
        <v>346</v>
      </c>
      <c r="F183" s="171" t="s">
        <v>347</v>
      </c>
      <c r="G183" s="172" t="s">
        <v>194</v>
      </c>
      <c r="H183" s="173">
        <v>30</v>
      </c>
      <c r="I183" s="174"/>
      <c r="J183" s="175">
        <f>ROUND(I183*H183,2)</f>
        <v>0</v>
      </c>
      <c r="K183" s="171" t="s">
        <v>125</v>
      </c>
      <c r="L183" s="40"/>
      <c r="M183" s="176" t="s">
        <v>5</v>
      </c>
      <c r="N183" s="177" t="s">
        <v>41</v>
      </c>
      <c r="O183" s="41"/>
      <c r="P183" s="178">
        <f>O183*H183</f>
        <v>0</v>
      </c>
      <c r="Q183" s="178">
        <v>5.0000000000000002E-5</v>
      </c>
      <c r="R183" s="178">
        <f>Q183*H183</f>
        <v>1.5E-3</v>
      </c>
      <c r="S183" s="178">
        <v>0</v>
      </c>
      <c r="T183" s="179">
        <f>S183*H183</f>
        <v>0</v>
      </c>
      <c r="AR183" s="23" t="s">
        <v>126</v>
      </c>
      <c r="AT183" s="23" t="s">
        <v>121</v>
      </c>
      <c r="AU183" s="23" t="s">
        <v>80</v>
      </c>
      <c r="AY183" s="23" t="s">
        <v>118</v>
      </c>
      <c r="BE183" s="180">
        <f>IF(N183="základní",J183,0)</f>
        <v>0</v>
      </c>
      <c r="BF183" s="180">
        <f>IF(N183="snížená",J183,0)</f>
        <v>0</v>
      </c>
      <c r="BG183" s="180">
        <f>IF(N183="zákl. přenesená",J183,0)</f>
        <v>0</v>
      </c>
      <c r="BH183" s="180">
        <f>IF(N183="sníž. přenesená",J183,0)</f>
        <v>0</v>
      </c>
      <c r="BI183" s="180">
        <f>IF(N183="nulová",J183,0)</f>
        <v>0</v>
      </c>
      <c r="BJ183" s="23" t="s">
        <v>78</v>
      </c>
      <c r="BK183" s="180">
        <f>ROUND(I183*H183,2)</f>
        <v>0</v>
      </c>
      <c r="BL183" s="23" t="s">
        <v>126</v>
      </c>
      <c r="BM183" s="23" t="s">
        <v>348</v>
      </c>
    </row>
    <row r="184" spans="2:65" s="1" customFormat="1">
      <c r="B184" s="40"/>
      <c r="D184" s="181" t="s">
        <v>128</v>
      </c>
      <c r="F184" s="182" t="s">
        <v>349</v>
      </c>
      <c r="I184" s="183"/>
      <c r="L184" s="40"/>
      <c r="M184" s="184"/>
      <c r="N184" s="41"/>
      <c r="O184" s="41"/>
      <c r="P184" s="41"/>
      <c r="Q184" s="41"/>
      <c r="R184" s="41"/>
      <c r="S184" s="41"/>
      <c r="T184" s="69"/>
      <c r="AT184" s="23" t="s">
        <v>128</v>
      </c>
      <c r="AU184" s="23" t="s">
        <v>80</v>
      </c>
    </row>
    <row r="185" spans="2:65" s="1" customFormat="1" ht="25.5" customHeight="1">
      <c r="B185" s="168"/>
      <c r="C185" s="169" t="s">
        <v>350</v>
      </c>
      <c r="D185" s="169" t="s">
        <v>121</v>
      </c>
      <c r="E185" s="170" t="s">
        <v>351</v>
      </c>
      <c r="F185" s="171" t="s">
        <v>933</v>
      </c>
      <c r="G185" s="172" t="s">
        <v>124</v>
      </c>
      <c r="H185" s="173">
        <v>535</v>
      </c>
      <c r="I185" s="174"/>
      <c r="J185" s="175">
        <f>ROUND(I185*H185,2)</f>
        <v>0</v>
      </c>
      <c r="K185" s="171" t="s">
        <v>931</v>
      </c>
      <c r="L185" s="299" t="s">
        <v>930</v>
      </c>
      <c r="M185" s="176" t="s">
        <v>5</v>
      </c>
      <c r="N185" s="177" t="s">
        <v>41</v>
      </c>
      <c r="O185" s="41"/>
      <c r="P185" s="178">
        <f>O185*H185</f>
        <v>0</v>
      </c>
      <c r="Q185" s="178">
        <v>1.8000000000000001E-4</v>
      </c>
      <c r="R185" s="178">
        <f>Q185*H185</f>
        <v>9.6300000000000011E-2</v>
      </c>
      <c r="S185" s="178">
        <v>0</v>
      </c>
      <c r="T185" s="179">
        <f>S185*H185</f>
        <v>0</v>
      </c>
      <c r="V185" s="299"/>
      <c r="AR185" s="23" t="s">
        <v>126</v>
      </c>
      <c r="AT185" s="23" t="s">
        <v>121</v>
      </c>
      <c r="AU185" s="23" t="s">
        <v>80</v>
      </c>
      <c r="AY185" s="23" t="s">
        <v>118</v>
      </c>
      <c r="BE185" s="180">
        <f>IF(N185="základní",J185,0)</f>
        <v>0</v>
      </c>
      <c r="BF185" s="180">
        <f>IF(N185="snížená",J185,0)</f>
        <v>0</v>
      </c>
      <c r="BG185" s="180">
        <f>IF(N185="zákl. přenesená",J185,0)</f>
        <v>0</v>
      </c>
      <c r="BH185" s="180">
        <f>IF(N185="sníž. přenesená",J185,0)</f>
        <v>0</v>
      </c>
      <c r="BI185" s="180">
        <f>IF(N185="nulová",J185,0)</f>
        <v>0</v>
      </c>
      <c r="BJ185" s="23" t="s">
        <v>78</v>
      </c>
      <c r="BK185" s="180">
        <f>ROUND(I185*H185,2)</f>
        <v>0</v>
      </c>
      <c r="BL185" s="23" t="s">
        <v>126</v>
      </c>
      <c r="BM185" s="23" t="s">
        <v>352</v>
      </c>
    </row>
    <row r="186" spans="2:65" s="1" customFormat="1" ht="27">
      <c r="B186" s="40"/>
      <c r="D186" s="181" t="s">
        <v>128</v>
      </c>
      <c r="F186" s="182" t="s">
        <v>934</v>
      </c>
      <c r="I186" s="183"/>
      <c r="L186" s="40"/>
      <c r="M186" s="184"/>
      <c r="N186" s="41"/>
      <c r="O186" s="41"/>
      <c r="P186" s="41"/>
      <c r="Q186" s="41"/>
      <c r="R186" s="41"/>
      <c r="S186" s="41"/>
      <c r="T186" s="69"/>
      <c r="AT186" s="23" t="s">
        <v>128</v>
      </c>
      <c r="AU186" s="23" t="s">
        <v>80</v>
      </c>
    </row>
    <row r="187" spans="2:65" s="1" customFormat="1" ht="25.5" customHeight="1">
      <c r="B187" s="168"/>
      <c r="C187" s="169" t="s">
        <v>353</v>
      </c>
      <c r="D187" s="169" t="s">
        <v>121</v>
      </c>
      <c r="E187" s="170" t="s">
        <v>354</v>
      </c>
      <c r="F187" s="171" t="s">
        <v>935</v>
      </c>
      <c r="G187" s="172" t="s">
        <v>124</v>
      </c>
      <c r="H187" s="173">
        <v>95</v>
      </c>
      <c r="I187" s="174"/>
      <c r="J187" s="175">
        <f>ROUND(I187*H187,2)</f>
        <v>0</v>
      </c>
      <c r="K187" s="171" t="s">
        <v>931</v>
      </c>
      <c r="L187" s="299"/>
      <c r="M187" s="176" t="s">
        <v>5</v>
      </c>
      <c r="N187" s="177" t="s">
        <v>41</v>
      </c>
      <c r="O187" s="41"/>
      <c r="P187" s="178">
        <f>O187*H187</f>
        <v>0</v>
      </c>
      <c r="Q187" s="178">
        <v>2.7999999999999998E-4</v>
      </c>
      <c r="R187" s="178">
        <f>Q187*H187</f>
        <v>2.6599999999999999E-2</v>
      </c>
      <c r="S187" s="178">
        <v>0</v>
      </c>
      <c r="T187" s="179">
        <f>S187*H187</f>
        <v>0</v>
      </c>
      <c r="AR187" s="23" t="s">
        <v>126</v>
      </c>
      <c r="AT187" s="23" t="s">
        <v>121</v>
      </c>
      <c r="AU187" s="23" t="s">
        <v>80</v>
      </c>
      <c r="AY187" s="23" t="s">
        <v>118</v>
      </c>
      <c r="BE187" s="180">
        <f>IF(N187="základní",J187,0)</f>
        <v>0</v>
      </c>
      <c r="BF187" s="180">
        <f>IF(N187="snížená",J187,0)</f>
        <v>0</v>
      </c>
      <c r="BG187" s="180">
        <f>IF(N187="zákl. přenesená",J187,0)</f>
        <v>0</v>
      </c>
      <c r="BH187" s="180">
        <f>IF(N187="sníž. přenesená",J187,0)</f>
        <v>0</v>
      </c>
      <c r="BI187" s="180">
        <f>IF(N187="nulová",J187,0)</f>
        <v>0</v>
      </c>
      <c r="BJ187" s="23" t="s">
        <v>78</v>
      </c>
      <c r="BK187" s="180">
        <f>ROUND(I187*H187,2)</f>
        <v>0</v>
      </c>
      <c r="BL187" s="23" t="s">
        <v>126</v>
      </c>
      <c r="BM187" s="23" t="s">
        <v>355</v>
      </c>
    </row>
    <row r="188" spans="2:65" s="1" customFormat="1" ht="27">
      <c r="B188" s="40"/>
      <c r="D188" s="181" t="s">
        <v>128</v>
      </c>
      <c r="F188" s="182" t="s">
        <v>936</v>
      </c>
      <c r="I188" s="183"/>
      <c r="L188" s="40"/>
      <c r="M188" s="184"/>
      <c r="N188" s="41"/>
      <c r="O188" s="41"/>
      <c r="P188" s="41"/>
      <c r="Q188" s="41"/>
      <c r="R188" s="41"/>
      <c r="S188" s="41"/>
      <c r="T188" s="69"/>
      <c r="AT188" s="23" t="s">
        <v>128</v>
      </c>
      <c r="AU188" s="23" t="s">
        <v>80</v>
      </c>
    </row>
    <row r="189" spans="2:65" s="1" customFormat="1" ht="25.5" customHeight="1">
      <c r="B189" s="168"/>
      <c r="C189" s="169" t="s">
        <v>356</v>
      </c>
      <c r="D189" s="169" t="s">
        <v>121</v>
      </c>
      <c r="E189" s="170" t="s">
        <v>357</v>
      </c>
      <c r="F189" s="171" t="s">
        <v>937</v>
      </c>
      <c r="G189" s="172" t="s">
        <v>124</v>
      </c>
      <c r="H189" s="173">
        <v>20</v>
      </c>
      <c r="I189" s="174"/>
      <c r="J189" s="175">
        <f>ROUND(I189*H189,2)</f>
        <v>0</v>
      </c>
      <c r="K189" s="171" t="s">
        <v>931</v>
      </c>
      <c r="L189" s="299"/>
      <c r="M189" s="176" t="s">
        <v>5</v>
      </c>
      <c r="N189" s="177" t="s">
        <v>41</v>
      </c>
      <c r="O189" s="41"/>
      <c r="P189" s="178">
        <f>O189*H189</f>
        <v>0</v>
      </c>
      <c r="Q189" s="178">
        <v>4.6000000000000001E-4</v>
      </c>
      <c r="R189" s="178">
        <f>Q189*H189</f>
        <v>9.1999999999999998E-3</v>
      </c>
      <c r="S189" s="178">
        <v>0</v>
      </c>
      <c r="T189" s="179">
        <f>S189*H189</f>
        <v>0</v>
      </c>
      <c r="AR189" s="23" t="s">
        <v>126</v>
      </c>
      <c r="AT189" s="23" t="s">
        <v>121</v>
      </c>
      <c r="AU189" s="23" t="s">
        <v>80</v>
      </c>
      <c r="AY189" s="23" t="s">
        <v>118</v>
      </c>
      <c r="BE189" s="180">
        <f>IF(N189="základní",J189,0)</f>
        <v>0</v>
      </c>
      <c r="BF189" s="180">
        <f>IF(N189="snížená",J189,0)</f>
        <v>0</v>
      </c>
      <c r="BG189" s="180">
        <f>IF(N189="zákl. přenesená",J189,0)</f>
        <v>0</v>
      </c>
      <c r="BH189" s="180">
        <f>IF(N189="sníž. přenesená",J189,0)</f>
        <v>0</v>
      </c>
      <c r="BI189" s="180">
        <f>IF(N189="nulová",J189,0)</f>
        <v>0</v>
      </c>
      <c r="BJ189" s="23" t="s">
        <v>78</v>
      </c>
      <c r="BK189" s="180">
        <f>ROUND(I189*H189,2)</f>
        <v>0</v>
      </c>
      <c r="BL189" s="23" t="s">
        <v>126</v>
      </c>
      <c r="BM189" s="23" t="s">
        <v>358</v>
      </c>
    </row>
    <row r="190" spans="2:65" s="1" customFormat="1" ht="27">
      <c r="B190" s="40"/>
      <c r="D190" s="181" t="s">
        <v>128</v>
      </c>
      <c r="F190" s="182" t="s">
        <v>938</v>
      </c>
      <c r="I190" s="183"/>
      <c r="L190" s="40"/>
      <c r="M190" s="184"/>
      <c r="N190" s="41"/>
      <c r="O190" s="41"/>
      <c r="P190" s="41"/>
      <c r="Q190" s="41"/>
      <c r="R190" s="41"/>
      <c r="S190" s="41"/>
      <c r="T190" s="69"/>
      <c r="AT190" s="23" t="s">
        <v>128</v>
      </c>
      <c r="AU190" s="23" t="s">
        <v>80</v>
      </c>
    </row>
    <row r="191" spans="2:65" s="1" customFormat="1" ht="25.5" customHeight="1">
      <c r="B191" s="168"/>
      <c r="C191" s="169" t="s">
        <v>359</v>
      </c>
      <c r="D191" s="169" t="s">
        <v>121</v>
      </c>
      <c r="E191" s="170" t="s">
        <v>360</v>
      </c>
      <c r="F191" s="171" t="s">
        <v>939</v>
      </c>
      <c r="G191" s="172" t="s">
        <v>124</v>
      </c>
      <c r="H191" s="173">
        <v>10</v>
      </c>
      <c r="I191" s="174"/>
      <c r="J191" s="175">
        <f>ROUND(I191*H191,2)</f>
        <v>0</v>
      </c>
      <c r="K191" s="171" t="s">
        <v>931</v>
      </c>
      <c r="L191" s="299"/>
      <c r="M191" s="176" t="s">
        <v>5</v>
      </c>
      <c r="N191" s="177" t="s">
        <v>41</v>
      </c>
      <c r="O191" s="41"/>
      <c r="P191" s="178">
        <f>O191*H191</f>
        <v>0</v>
      </c>
      <c r="Q191" s="178">
        <v>6.8000000000000005E-4</v>
      </c>
      <c r="R191" s="178">
        <f>Q191*H191</f>
        <v>6.8000000000000005E-3</v>
      </c>
      <c r="S191" s="178">
        <v>0</v>
      </c>
      <c r="T191" s="179">
        <f>S191*H191</f>
        <v>0</v>
      </c>
      <c r="AR191" s="23" t="s">
        <v>126</v>
      </c>
      <c r="AT191" s="23" t="s">
        <v>121</v>
      </c>
      <c r="AU191" s="23" t="s">
        <v>80</v>
      </c>
      <c r="AY191" s="23" t="s">
        <v>118</v>
      </c>
      <c r="BE191" s="180">
        <f>IF(N191="základní",J191,0)</f>
        <v>0</v>
      </c>
      <c r="BF191" s="180">
        <f>IF(N191="snížená",J191,0)</f>
        <v>0</v>
      </c>
      <c r="BG191" s="180">
        <f>IF(N191="zákl. přenesená",J191,0)</f>
        <v>0</v>
      </c>
      <c r="BH191" s="180">
        <f>IF(N191="sníž. přenesená",J191,0)</f>
        <v>0</v>
      </c>
      <c r="BI191" s="180">
        <f>IF(N191="nulová",J191,0)</f>
        <v>0</v>
      </c>
      <c r="BJ191" s="23" t="s">
        <v>78</v>
      </c>
      <c r="BK191" s="180">
        <f>ROUND(I191*H191,2)</f>
        <v>0</v>
      </c>
      <c r="BL191" s="23" t="s">
        <v>126</v>
      </c>
      <c r="BM191" s="23" t="s">
        <v>361</v>
      </c>
    </row>
    <row r="192" spans="2:65" s="1" customFormat="1" ht="27">
      <c r="B192" s="40"/>
      <c r="D192" s="181" t="s">
        <v>128</v>
      </c>
      <c r="F192" s="182" t="s">
        <v>940</v>
      </c>
      <c r="I192" s="183"/>
      <c r="L192" s="40"/>
      <c r="M192" s="184"/>
      <c r="N192" s="41"/>
      <c r="O192" s="41"/>
      <c r="P192" s="41"/>
      <c r="Q192" s="41"/>
      <c r="R192" s="41"/>
      <c r="S192" s="41"/>
      <c r="T192" s="69"/>
      <c r="AT192" s="23" t="s">
        <v>128</v>
      </c>
      <c r="AU192" s="23" t="s">
        <v>80</v>
      </c>
    </row>
    <row r="193" spans="2:65" s="1" customFormat="1" ht="25.5" customHeight="1">
      <c r="B193" s="168"/>
      <c r="C193" s="169" t="s">
        <v>362</v>
      </c>
      <c r="D193" s="169" t="s">
        <v>121</v>
      </c>
      <c r="E193" s="170" t="s">
        <v>363</v>
      </c>
      <c r="F193" s="171" t="s">
        <v>364</v>
      </c>
      <c r="G193" s="172" t="s">
        <v>124</v>
      </c>
      <c r="H193" s="173">
        <v>325</v>
      </c>
      <c r="I193" s="174"/>
      <c r="J193" s="175">
        <f>ROUND(I193*H193,2)</f>
        <v>0</v>
      </c>
      <c r="K193" s="171" t="s">
        <v>125</v>
      </c>
      <c r="L193" s="40"/>
      <c r="M193" s="176" t="s">
        <v>5</v>
      </c>
      <c r="N193" s="177" t="s">
        <v>41</v>
      </c>
      <c r="O193" s="41"/>
      <c r="P193" s="178">
        <f>O193*H193</f>
        <v>0</v>
      </c>
      <c r="Q193" s="178">
        <v>5.0000000000000002E-5</v>
      </c>
      <c r="R193" s="178">
        <f>Q193*H193</f>
        <v>1.6250000000000001E-2</v>
      </c>
      <c r="S193" s="178">
        <v>0</v>
      </c>
      <c r="T193" s="179">
        <f>S193*H193</f>
        <v>0</v>
      </c>
      <c r="AR193" s="23" t="s">
        <v>126</v>
      </c>
      <c r="AT193" s="23" t="s">
        <v>121</v>
      </c>
      <c r="AU193" s="23" t="s">
        <v>80</v>
      </c>
      <c r="AY193" s="23" t="s">
        <v>118</v>
      </c>
      <c r="BE193" s="180">
        <f>IF(N193="základní",J193,0)</f>
        <v>0</v>
      </c>
      <c r="BF193" s="180">
        <f>IF(N193="snížená",J193,0)</f>
        <v>0</v>
      </c>
      <c r="BG193" s="180">
        <f>IF(N193="zákl. přenesená",J193,0)</f>
        <v>0</v>
      </c>
      <c r="BH193" s="180">
        <f>IF(N193="sníž. přenesená",J193,0)</f>
        <v>0</v>
      </c>
      <c r="BI193" s="180">
        <f>IF(N193="nulová",J193,0)</f>
        <v>0</v>
      </c>
      <c r="BJ193" s="23" t="s">
        <v>78</v>
      </c>
      <c r="BK193" s="180">
        <f>ROUND(I193*H193,2)</f>
        <v>0</v>
      </c>
      <c r="BL193" s="23" t="s">
        <v>126</v>
      </c>
      <c r="BM193" s="23" t="s">
        <v>365</v>
      </c>
    </row>
    <row r="194" spans="2:65" s="1" customFormat="1" ht="27">
      <c r="B194" s="40"/>
      <c r="D194" s="181" t="s">
        <v>128</v>
      </c>
      <c r="F194" s="182" t="s">
        <v>366</v>
      </c>
      <c r="I194" s="183"/>
      <c r="L194" s="40"/>
      <c r="M194" s="184"/>
      <c r="N194" s="41"/>
      <c r="O194" s="41"/>
      <c r="P194" s="41"/>
      <c r="Q194" s="41"/>
      <c r="R194" s="41"/>
      <c r="S194" s="41"/>
      <c r="T194" s="69"/>
      <c r="AT194" s="23" t="s">
        <v>128</v>
      </c>
      <c r="AU194" s="23" t="s">
        <v>80</v>
      </c>
    </row>
    <row r="195" spans="2:65" s="12" customFormat="1">
      <c r="B195" s="203"/>
      <c r="D195" s="181" t="s">
        <v>130</v>
      </c>
      <c r="E195" s="204" t="s">
        <v>5</v>
      </c>
      <c r="F195" s="205" t="s">
        <v>137</v>
      </c>
      <c r="H195" s="204" t="s">
        <v>5</v>
      </c>
      <c r="I195" s="206"/>
      <c r="L195" s="203"/>
      <c r="M195" s="207"/>
      <c r="N195" s="208"/>
      <c r="O195" s="208"/>
      <c r="P195" s="208"/>
      <c r="Q195" s="208"/>
      <c r="R195" s="208"/>
      <c r="S195" s="208"/>
      <c r="T195" s="209"/>
      <c r="AT195" s="204" t="s">
        <v>130</v>
      </c>
      <c r="AU195" s="204" t="s">
        <v>80</v>
      </c>
      <c r="AV195" s="12" t="s">
        <v>78</v>
      </c>
      <c r="AW195" s="12" t="s">
        <v>34</v>
      </c>
      <c r="AX195" s="12" t="s">
        <v>70</v>
      </c>
      <c r="AY195" s="204" t="s">
        <v>118</v>
      </c>
    </row>
    <row r="196" spans="2:65" s="11" customFormat="1">
      <c r="B196" s="185"/>
      <c r="D196" s="181" t="s">
        <v>130</v>
      </c>
      <c r="E196" s="186" t="s">
        <v>5</v>
      </c>
      <c r="F196" s="187" t="s">
        <v>367</v>
      </c>
      <c r="H196" s="188">
        <v>325</v>
      </c>
      <c r="I196" s="189"/>
      <c r="L196" s="185"/>
      <c r="M196" s="190"/>
      <c r="N196" s="191"/>
      <c r="O196" s="191"/>
      <c r="P196" s="191"/>
      <c r="Q196" s="191"/>
      <c r="R196" s="191"/>
      <c r="S196" s="191"/>
      <c r="T196" s="192"/>
      <c r="AT196" s="186" t="s">
        <v>130</v>
      </c>
      <c r="AU196" s="186" t="s">
        <v>80</v>
      </c>
      <c r="AV196" s="11" t="s">
        <v>80</v>
      </c>
      <c r="AW196" s="11" t="s">
        <v>34</v>
      </c>
      <c r="AX196" s="11" t="s">
        <v>78</v>
      </c>
      <c r="AY196" s="186" t="s">
        <v>118</v>
      </c>
    </row>
    <row r="197" spans="2:65" s="1" customFormat="1" ht="25.5" customHeight="1">
      <c r="B197" s="168"/>
      <c r="C197" s="169" t="s">
        <v>368</v>
      </c>
      <c r="D197" s="169" t="s">
        <v>121</v>
      </c>
      <c r="E197" s="170" t="s">
        <v>369</v>
      </c>
      <c r="F197" s="171" t="s">
        <v>370</v>
      </c>
      <c r="G197" s="172" t="s">
        <v>124</v>
      </c>
      <c r="H197" s="173">
        <v>30</v>
      </c>
      <c r="I197" s="174"/>
      <c r="J197" s="175">
        <f>ROUND(I197*H197,2)</f>
        <v>0</v>
      </c>
      <c r="K197" s="171" t="s">
        <v>125</v>
      </c>
      <c r="L197" s="40"/>
      <c r="M197" s="176" t="s">
        <v>5</v>
      </c>
      <c r="N197" s="177" t="s">
        <v>41</v>
      </c>
      <c r="O197" s="41"/>
      <c r="P197" s="178">
        <f>O197*H197</f>
        <v>0</v>
      </c>
      <c r="Q197" s="178">
        <v>6.9999999999999994E-5</v>
      </c>
      <c r="R197" s="178">
        <f>Q197*H197</f>
        <v>2.0999999999999999E-3</v>
      </c>
      <c r="S197" s="178">
        <v>0</v>
      </c>
      <c r="T197" s="179">
        <f>S197*H197</f>
        <v>0</v>
      </c>
      <c r="AR197" s="23" t="s">
        <v>126</v>
      </c>
      <c r="AT197" s="23" t="s">
        <v>121</v>
      </c>
      <c r="AU197" s="23" t="s">
        <v>80</v>
      </c>
      <c r="AY197" s="23" t="s">
        <v>118</v>
      </c>
      <c r="BE197" s="180">
        <f>IF(N197="základní",J197,0)</f>
        <v>0</v>
      </c>
      <c r="BF197" s="180">
        <f>IF(N197="snížená",J197,0)</f>
        <v>0</v>
      </c>
      <c r="BG197" s="180">
        <f>IF(N197="zákl. přenesená",J197,0)</f>
        <v>0</v>
      </c>
      <c r="BH197" s="180">
        <f>IF(N197="sníž. přenesená",J197,0)</f>
        <v>0</v>
      </c>
      <c r="BI197" s="180">
        <f>IF(N197="nulová",J197,0)</f>
        <v>0</v>
      </c>
      <c r="BJ197" s="23" t="s">
        <v>78</v>
      </c>
      <c r="BK197" s="180">
        <f>ROUND(I197*H197,2)</f>
        <v>0</v>
      </c>
      <c r="BL197" s="23" t="s">
        <v>126</v>
      </c>
      <c r="BM197" s="23" t="s">
        <v>371</v>
      </c>
    </row>
    <row r="198" spans="2:65" s="1" customFormat="1" ht="40.5">
      <c r="B198" s="40"/>
      <c r="D198" s="181" t="s">
        <v>128</v>
      </c>
      <c r="F198" s="182" t="s">
        <v>372</v>
      </c>
      <c r="I198" s="183"/>
      <c r="L198" s="40"/>
      <c r="M198" s="184"/>
      <c r="N198" s="41"/>
      <c r="O198" s="41"/>
      <c r="P198" s="41"/>
      <c r="Q198" s="41"/>
      <c r="R198" s="41"/>
      <c r="S198" s="41"/>
      <c r="T198" s="69"/>
      <c r="AT198" s="23" t="s">
        <v>128</v>
      </c>
      <c r="AU198" s="23" t="s">
        <v>80</v>
      </c>
    </row>
    <row r="199" spans="2:65" s="12" customFormat="1">
      <c r="B199" s="203"/>
      <c r="D199" s="181" t="s">
        <v>130</v>
      </c>
      <c r="E199" s="204" t="s">
        <v>5</v>
      </c>
      <c r="F199" s="205" t="s">
        <v>373</v>
      </c>
      <c r="H199" s="204" t="s">
        <v>5</v>
      </c>
      <c r="I199" s="206"/>
      <c r="L199" s="203"/>
      <c r="M199" s="207"/>
      <c r="N199" s="208"/>
      <c r="O199" s="208"/>
      <c r="P199" s="208"/>
      <c r="Q199" s="208"/>
      <c r="R199" s="208"/>
      <c r="S199" s="208"/>
      <c r="T199" s="209"/>
      <c r="AT199" s="204" t="s">
        <v>130</v>
      </c>
      <c r="AU199" s="204" t="s">
        <v>80</v>
      </c>
      <c r="AV199" s="12" t="s">
        <v>78</v>
      </c>
      <c r="AW199" s="12" t="s">
        <v>34</v>
      </c>
      <c r="AX199" s="12" t="s">
        <v>70</v>
      </c>
      <c r="AY199" s="204" t="s">
        <v>118</v>
      </c>
    </row>
    <row r="200" spans="2:65" s="11" customFormat="1">
      <c r="B200" s="185"/>
      <c r="D200" s="181" t="s">
        <v>130</v>
      </c>
      <c r="E200" s="186" t="s">
        <v>5</v>
      </c>
      <c r="F200" s="187" t="s">
        <v>374</v>
      </c>
      <c r="H200" s="188">
        <v>20</v>
      </c>
      <c r="I200" s="189"/>
      <c r="L200" s="185"/>
      <c r="M200" s="190"/>
      <c r="N200" s="191"/>
      <c r="O200" s="191"/>
      <c r="P200" s="191"/>
      <c r="Q200" s="191"/>
      <c r="R200" s="191"/>
      <c r="S200" s="191"/>
      <c r="T200" s="192"/>
      <c r="AT200" s="186" t="s">
        <v>130</v>
      </c>
      <c r="AU200" s="186" t="s">
        <v>80</v>
      </c>
      <c r="AV200" s="11" t="s">
        <v>80</v>
      </c>
      <c r="AW200" s="11" t="s">
        <v>34</v>
      </c>
      <c r="AX200" s="11" t="s">
        <v>70</v>
      </c>
      <c r="AY200" s="186" t="s">
        <v>118</v>
      </c>
    </row>
    <row r="201" spans="2:65" s="12" customFormat="1">
      <c r="B201" s="203"/>
      <c r="D201" s="181" t="s">
        <v>130</v>
      </c>
      <c r="E201" s="204" t="s">
        <v>5</v>
      </c>
      <c r="F201" s="205" t="s">
        <v>375</v>
      </c>
      <c r="H201" s="204" t="s">
        <v>5</v>
      </c>
      <c r="I201" s="206"/>
      <c r="L201" s="203"/>
      <c r="M201" s="207"/>
      <c r="N201" s="208"/>
      <c r="O201" s="208"/>
      <c r="P201" s="208"/>
      <c r="Q201" s="208"/>
      <c r="R201" s="208"/>
      <c r="S201" s="208"/>
      <c r="T201" s="209"/>
      <c r="AT201" s="204" t="s">
        <v>130</v>
      </c>
      <c r="AU201" s="204" t="s">
        <v>80</v>
      </c>
      <c r="AV201" s="12" t="s">
        <v>78</v>
      </c>
      <c r="AW201" s="12" t="s">
        <v>34</v>
      </c>
      <c r="AX201" s="12" t="s">
        <v>70</v>
      </c>
      <c r="AY201" s="204" t="s">
        <v>118</v>
      </c>
    </row>
    <row r="202" spans="2:65" s="11" customFormat="1">
      <c r="B202" s="185"/>
      <c r="D202" s="181" t="s">
        <v>130</v>
      </c>
      <c r="E202" s="186" t="s">
        <v>5</v>
      </c>
      <c r="F202" s="187" t="s">
        <v>376</v>
      </c>
      <c r="H202" s="188">
        <v>10</v>
      </c>
      <c r="I202" s="189"/>
      <c r="L202" s="185"/>
      <c r="M202" s="190"/>
      <c r="N202" s="191"/>
      <c r="O202" s="191"/>
      <c r="P202" s="191"/>
      <c r="Q202" s="191"/>
      <c r="R202" s="191"/>
      <c r="S202" s="191"/>
      <c r="T202" s="192"/>
      <c r="AT202" s="186" t="s">
        <v>130</v>
      </c>
      <c r="AU202" s="186" t="s">
        <v>80</v>
      </c>
      <c r="AV202" s="11" t="s">
        <v>80</v>
      </c>
      <c r="AW202" s="11" t="s">
        <v>34</v>
      </c>
      <c r="AX202" s="11" t="s">
        <v>70</v>
      </c>
      <c r="AY202" s="186" t="s">
        <v>118</v>
      </c>
    </row>
    <row r="203" spans="2:65" s="13" customFormat="1">
      <c r="B203" s="210"/>
      <c r="D203" s="181" t="s">
        <v>130</v>
      </c>
      <c r="E203" s="211" t="s">
        <v>5</v>
      </c>
      <c r="F203" s="212" t="s">
        <v>377</v>
      </c>
      <c r="H203" s="213">
        <v>30</v>
      </c>
      <c r="I203" s="214"/>
      <c r="L203" s="210"/>
      <c r="M203" s="215"/>
      <c r="N203" s="216"/>
      <c r="O203" s="216"/>
      <c r="P203" s="216"/>
      <c r="Q203" s="216"/>
      <c r="R203" s="216"/>
      <c r="S203" s="216"/>
      <c r="T203" s="217"/>
      <c r="AT203" s="211" t="s">
        <v>130</v>
      </c>
      <c r="AU203" s="211" t="s">
        <v>80</v>
      </c>
      <c r="AV203" s="13" t="s">
        <v>143</v>
      </c>
      <c r="AW203" s="13" t="s">
        <v>34</v>
      </c>
      <c r="AX203" s="13" t="s">
        <v>78</v>
      </c>
      <c r="AY203" s="211" t="s">
        <v>118</v>
      </c>
    </row>
    <row r="204" spans="2:65" s="1" customFormat="1" ht="25.5" customHeight="1">
      <c r="B204" s="168"/>
      <c r="C204" s="169" t="s">
        <v>378</v>
      </c>
      <c r="D204" s="169" t="s">
        <v>121</v>
      </c>
      <c r="E204" s="170" t="s">
        <v>379</v>
      </c>
      <c r="F204" s="171" t="s">
        <v>380</v>
      </c>
      <c r="G204" s="172" t="s">
        <v>274</v>
      </c>
      <c r="H204" s="173">
        <v>2</v>
      </c>
      <c r="I204" s="174"/>
      <c r="J204" s="175">
        <f>ROUND(I204*H204,2)</f>
        <v>0</v>
      </c>
      <c r="K204" s="171" t="s">
        <v>125</v>
      </c>
      <c r="L204" s="40"/>
      <c r="M204" s="176" t="s">
        <v>5</v>
      </c>
      <c r="N204" s="177" t="s">
        <v>41</v>
      </c>
      <c r="O204" s="41"/>
      <c r="P204" s="178">
        <f>O204*H204</f>
        <v>0</v>
      </c>
      <c r="Q204" s="178">
        <v>3.2599999999999997E-2</v>
      </c>
      <c r="R204" s="178">
        <f>Q204*H204</f>
        <v>6.5199999999999994E-2</v>
      </c>
      <c r="S204" s="178">
        <v>0</v>
      </c>
      <c r="T204" s="179">
        <f>S204*H204</f>
        <v>0</v>
      </c>
      <c r="AR204" s="23" t="s">
        <v>126</v>
      </c>
      <c r="AT204" s="23" t="s">
        <v>121</v>
      </c>
      <c r="AU204" s="23" t="s">
        <v>80</v>
      </c>
      <c r="AY204" s="23" t="s">
        <v>118</v>
      </c>
      <c r="BE204" s="180">
        <f>IF(N204="základní",J204,0)</f>
        <v>0</v>
      </c>
      <c r="BF204" s="180">
        <f>IF(N204="snížená",J204,0)</f>
        <v>0</v>
      </c>
      <c r="BG204" s="180">
        <f>IF(N204="zákl. přenesená",J204,0)</f>
        <v>0</v>
      </c>
      <c r="BH204" s="180">
        <f>IF(N204="sníž. přenesená",J204,0)</f>
        <v>0</v>
      </c>
      <c r="BI204" s="180">
        <f>IF(N204="nulová",J204,0)</f>
        <v>0</v>
      </c>
      <c r="BJ204" s="23" t="s">
        <v>78</v>
      </c>
      <c r="BK204" s="180">
        <f>ROUND(I204*H204,2)</f>
        <v>0</v>
      </c>
      <c r="BL204" s="23" t="s">
        <v>126</v>
      </c>
      <c r="BM204" s="23" t="s">
        <v>381</v>
      </c>
    </row>
    <row r="205" spans="2:65" s="1" customFormat="1" ht="27">
      <c r="B205" s="40"/>
      <c r="D205" s="181" t="s">
        <v>128</v>
      </c>
      <c r="F205" s="182" t="s">
        <v>382</v>
      </c>
      <c r="I205" s="183"/>
      <c r="L205" s="40"/>
      <c r="M205" s="184"/>
      <c r="N205" s="41"/>
      <c r="O205" s="41"/>
      <c r="P205" s="41"/>
      <c r="Q205" s="41"/>
      <c r="R205" s="41"/>
      <c r="S205" s="41"/>
      <c r="T205" s="69"/>
      <c r="AT205" s="23" t="s">
        <v>128</v>
      </c>
      <c r="AU205" s="23" t="s">
        <v>80</v>
      </c>
    </row>
    <row r="206" spans="2:65" s="1" customFormat="1" ht="16.5" customHeight="1">
      <c r="B206" s="168"/>
      <c r="C206" s="169" t="s">
        <v>383</v>
      </c>
      <c r="D206" s="169" t="s">
        <v>121</v>
      </c>
      <c r="E206" s="170" t="s">
        <v>384</v>
      </c>
      <c r="F206" s="171" t="s">
        <v>385</v>
      </c>
      <c r="G206" s="172" t="s">
        <v>194</v>
      </c>
      <c r="H206" s="173">
        <v>1</v>
      </c>
      <c r="I206" s="174"/>
      <c r="J206" s="175">
        <f>ROUND(I206*H206,2)</f>
        <v>0</v>
      </c>
      <c r="K206" s="171" t="s">
        <v>125</v>
      </c>
      <c r="L206" s="40"/>
      <c r="M206" s="176" t="s">
        <v>5</v>
      </c>
      <c r="N206" s="177" t="s">
        <v>41</v>
      </c>
      <c r="O206" s="41"/>
      <c r="P206" s="178">
        <f>O206*H206</f>
        <v>0</v>
      </c>
      <c r="Q206" s="178">
        <v>1.04E-2</v>
      </c>
      <c r="R206" s="178">
        <f>Q206*H206</f>
        <v>1.04E-2</v>
      </c>
      <c r="S206" s="178">
        <v>0</v>
      </c>
      <c r="T206" s="179">
        <f>S206*H206</f>
        <v>0</v>
      </c>
      <c r="AR206" s="23" t="s">
        <v>126</v>
      </c>
      <c r="AT206" s="23" t="s">
        <v>121</v>
      </c>
      <c r="AU206" s="23" t="s">
        <v>80</v>
      </c>
      <c r="AY206" s="23" t="s">
        <v>118</v>
      </c>
      <c r="BE206" s="180">
        <f>IF(N206="základní",J206,0)</f>
        <v>0</v>
      </c>
      <c r="BF206" s="180">
        <f>IF(N206="snížená",J206,0)</f>
        <v>0</v>
      </c>
      <c r="BG206" s="180">
        <f>IF(N206="zákl. přenesená",J206,0)</f>
        <v>0</v>
      </c>
      <c r="BH206" s="180">
        <f>IF(N206="sníž. přenesená",J206,0)</f>
        <v>0</v>
      </c>
      <c r="BI206" s="180">
        <f>IF(N206="nulová",J206,0)</f>
        <v>0</v>
      </c>
      <c r="BJ206" s="23" t="s">
        <v>78</v>
      </c>
      <c r="BK206" s="180">
        <f>ROUND(I206*H206,2)</f>
        <v>0</v>
      </c>
      <c r="BL206" s="23" t="s">
        <v>126</v>
      </c>
      <c r="BM206" s="23" t="s">
        <v>386</v>
      </c>
    </row>
    <row r="207" spans="2:65" s="1" customFormat="1">
      <c r="B207" s="40"/>
      <c r="D207" s="181" t="s">
        <v>128</v>
      </c>
      <c r="F207" s="182" t="s">
        <v>387</v>
      </c>
      <c r="I207" s="183"/>
      <c r="L207" s="40"/>
      <c r="M207" s="184"/>
      <c r="N207" s="41"/>
      <c r="O207" s="41"/>
      <c r="P207" s="41"/>
      <c r="Q207" s="41"/>
      <c r="R207" s="41"/>
      <c r="S207" s="41"/>
      <c r="T207" s="69"/>
      <c r="AT207" s="23" t="s">
        <v>128</v>
      </c>
      <c r="AU207" s="23" t="s">
        <v>80</v>
      </c>
    </row>
    <row r="208" spans="2:65" s="1" customFormat="1" ht="16.5" customHeight="1">
      <c r="B208" s="168"/>
      <c r="C208" s="193" t="s">
        <v>388</v>
      </c>
      <c r="D208" s="193" t="s">
        <v>132</v>
      </c>
      <c r="E208" s="194" t="s">
        <v>389</v>
      </c>
      <c r="F208" s="195" t="s">
        <v>390</v>
      </c>
      <c r="G208" s="196" t="s">
        <v>194</v>
      </c>
      <c r="H208" s="197">
        <v>1</v>
      </c>
      <c r="I208" s="198"/>
      <c r="J208" s="199">
        <f>ROUND(I208*H208,2)</f>
        <v>0</v>
      </c>
      <c r="K208" s="171" t="s">
        <v>931</v>
      </c>
      <c r="L208" s="200"/>
      <c r="M208" s="201" t="s">
        <v>5</v>
      </c>
      <c r="N208" s="202" t="s">
        <v>41</v>
      </c>
      <c r="O208" s="41"/>
      <c r="P208" s="178">
        <f>O208*H208</f>
        <v>0</v>
      </c>
      <c r="Q208" s="178">
        <v>1.35E-2</v>
      </c>
      <c r="R208" s="178">
        <f>Q208*H208</f>
        <v>1.35E-2</v>
      </c>
      <c r="S208" s="178">
        <v>0</v>
      </c>
      <c r="T208" s="179">
        <f>S208*H208</f>
        <v>0</v>
      </c>
      <c r="AR208" s="23" t="s">
        <v>135</v>
      </c>
      <c r="AT208" s="23" t="s">
        <v>132</v>
      </c>
      <c r="AU208" s="23" t="s">
        <v>80</v>
      </c>
      <c r="AY208" s="23" t="s">
        <v>118</v>
      </c>
      <c r="BE208" s="180">
        <f>IF(N208="základní",J208,0)</f>
        <v>0</v>
      </c>
      <c r="BF208" s="180">
        <f>IF(N208="snížená",J208,0)</f>
        <v>0</v>
      </c>
      <c r="BG208" s="180">
        <f>IF(N208="zákl. přenesená",J208,0)</f>
        <v>0</v>
      </c>
      <c r="BH208" s="180">
        <f>IF(N208="sníž. přenesená",J208,0)</f>
        <v>0</v>
      </c>
      <c r="BI208" s="180">
        <f>IF(N208="nulová",J208,0)</f>
        <v>0</v>
      </c>
      <c r="BJ208" s="23" t="s">
        <v>78</v>
      </c>
      <c r="BK208" s="180">
        <f>ROUND(I208*H208,2)</f>
        <v>0</v>
      </c>
      <c r="BL208" s="23" t="s">
        <v>126</v>
      </c>
      <c r="BM208" s="23" t="s">
        <v>391</v>
      </c>
    </row>
    <row r="209" spans="2:65" s="1" customFormat="1" ht="54">
      <c r="B209" s="40"/>
      <c r="D209" s="181" t="s">
        <v>128</v>
      </c>
      <c r="F209" s="182" t="s">
        <v>392</v>
      </c>
      <c r="I209" s="183"/>
      <c r="L209" s="40"/>
      <c r="M209" s="184"/>
      <c r="N209" s="41"/>
      <c r="O209" s="41"/>
      <c r="P209" s="41"/>
      <c r="Q209" s="41"/>
      <c r="R209" s="41"/>
      <c r="S209" s="41"/>
      <c r="T209" s="69"/>
      <c r="AT209" s="23" t="s">
        <v>128</v>
      </c>
      <c r="AU209" s="23" t="s">
        <v>80</v>
      </c>
    </row>
    <row r="210" spans="2:65" s="1" customFormat="1" ht="16.5" customHeight="1">
      <c r="B210" s="168"/>
      <c r="C210" s="169" t="s">
        <v>393</v>
      </c>
      <c r="D210" s="169" t="s">
        <v>121</v>
      </c>
      <c r="E210" s="170" t="s">
        <v>394</v>
      </c>
      <c r="F210" s="171" t="s">
        <v>395</v>
      </c>
      <c r="G210" s="172" t="s">
        <v>194</v>
      </c>
      <c r="H210" s="173">
        <v>109</v>
      </c>
      <c r="I210" s="174"/>
      <c r="J210" s="175">
        <f>ROUND(I210*H210,2)</f>
        <v>0</v>
      </c>
      <c r="K210" s="171" t="s">
        <v>125</v>
      </c>
      <c r="L210" s="299"/>
      <c r="M210" s="176" t="s">
        <v>5</v>
      </c>
      <c r="N210" s="177" t="s">
        <v>41</v>
      </c>
      <c r="O210" s="41"/>
      <c r="P210" s="178">
        <f>O210*H210</f>
        <v>0</v>
      </c>
      <c r="Q210" s="178">
        <v>1.2999999999999999E-4</v>
      </c>
      <c r="R210" s="178">
        <f>Q210*H210</f>
        <v>1.4169999999999999E-2</v>
      </c>
      <c r="S210" s="178">
        <v>0</v>
      </c>
      <c r="T210" s="179">
        <f>S210*H210</f>
        <v>0</v>
      </c>
      <c r="AR210" s="23" t="s">
        <v>126</v>
      </c>
      <c r="AT210" s="23" t="s">
        <v>121</v>
      </c>
      <c r="AU210" s="23" t="s">
        <v>80</v>
      </c>
      <c r="AY210" s="23" t="s">
        <v>118</v>
      </c>
      <c r="BE210" s="180">
        <f>IF(N210="základní",J210,0)</f>
        <v>0</v>
      </c>
      <c r="BF210" s="180">
        <f>IF(N210="snížená",J210,0)</f>
        <v>0</v>
      </c>
      <c r="BG210" s="180">
        <f>IF(N210="zákl. přenesená",J210,0)</f>
        <v>0</v>
      </c>
      <c r="BH210" s="180">
        <f>IF(N210="sníž. přenesená",J210,0)</f>
        <v>0</v>
      </c>
      <c r="BI210" s="180">
        <f>IF(N210="nulová",J210,0)</f>
        <v>0</v>
      </c>
      <c r="BJ210" s="23" t="s">
        <v>78</v>
      </c>
      <c r="BK210" s="180">
        <f>ROUND(I210*H210,2)</f>
        <v>0</v>
      </c>
      <c r="BL210" s="23" t="s">
        <v>126</v>
      </c>
      <c r="BM210" s="23" t="s">
        <v>396</v>
      </c>
    </row>
    <row r="211" spans="2:65" s="1" customFormat="1">
      <c r="B211" s="40"/>
      <c r="D211" s="181" t="s">
        <v>128</v>
      </c>
      <c r="F211" s="182" t="s">
        <v>397</v>
      </c>
      <c r="I211" s="183"/>
      <c r="L211" s="40"/>
      <c r="M211" s="184"/>
      <c r="N211" s="41"/>
      <c r="O211" s="41"/>
      <c r="P211" s="41"/>
      <c r="Q211" s="41"/>
      <c r="R211" s="41"/>
      <c r="S211" s="41"/>
      <c r="T211" s="69"/>
      <c r="AT211" s="23" t="s">
        <v>128</v>
      </c>
      <c r="AU211" s="23" t="s">
        <v>80</v>
      </c>
    </row>
    <row r="212" spans="2:65" s="1" customFormat="1" ht="16.5" customHeight="1">
      <c r="B212" s="168"/>
      <c r="C212" s="169" t="s">
        <v>398</v>
      </c>
      <c r="D212" s="169" t="s">
        <v>121</v>
      </c>
      <c r="E212" s="170" t="s">
        <v>399</v>
      </c>
      <c r="F212" s="171" t="s">
        <v>400</v>
      </c>
      <c r="G212" s="172" t="s">
        <v>401</v>
      </c>
      <c r="H212" s="173">
        <v>15</v>
      </c>
      <c r="I212" s="174"/>
      <c r="J212" s="175">
        <f>ROUND(I212*H212,2)</f>
        <v>0</v>
      </c>
      <c r="K212" s="171" t="s">
        <v>125</v>
      </c>
      <c r="L212" s="40"/>
      <c r="M212" s="176" t="s">
        <v>5</v>
      </c>
      <c r="N212" s="177" t="s">
        <v>41</v>
      </c>
      <c r="O212" s="41"/>
      <c r="P212" s="178">
        <f>O212*H212</f>
        <v>0</v>
      </c>
      <c r="Q212" s="178">
        <v>2.5000000000000001E-4</v>
      </c>
      <c r="R212" s="178">
        <f>Q212*H212</f>
        <v>3.7499999999999999E-3</v>
      </c>
      <c r="S212" s="178">
        <v>0</v>
      </c>
      <c r="T212" s="179">
        <f>S212*H212</f>
        <v>0</v>
      </c>
      <c r="AR212" s="23" t="s">
        <v>126</v>
      </c>
      <c r="AT212" s="23" t="s">
        <v>121</v>
      </c>
      <c r="AU212" s="23" t="s">
        <v>80</v>
      </c>
      <c r="AY212" s="23" t="s">
        <v>118</v>
      </c>
      <c r="BE212" s="180">
        <f>IF(N212="základní",J212,0)</f>
        <v>0</v>
      </c>
      <c r="BF212" s="180">
        <f>IF(N212="snížená",J212,0)</f>
        <v>0</v>
      </c>
      <c r="BG212" s="180">
        <f>IF(N212="zákl. přenesená",J212,0)</f>
        <v>0</v>
      </c>
      <c r="BH212" s="180">
        <f>IF(N212="sníž. přenesená",J212,0)</f>
        <v>0</v>
      </c>
      <c r="BI212" s="180">
        <f>IF(N212="nulová",J212,0)</f>
        <v>0</v>
      </c>
      <c r="BJ212" s="23" t="s">
        <v>78</v>
      </c>
      <c r="BK212" s="180">
        <f>ROUND(I212*H212,2)</f>
        <v>0</v>
      </c>
      <c r="BL212" s="23" t="s">
        <v>126</v>
      </c>
      <c r="BM212" s="23" t="s">
        <v>402</v>
      </c>
    </row>
    <row r="213" spans="2:65" s="1" customFormat="1">
      <c r="B213" s="40"/>
      <c r="D213" s="181" t="s">
        <v>128</v>
      </c>
      <c r="F213" s="182" t="s">
        <v>403</v>
      </c>
      <c r="I213" s="183"/>
      <c r="L213" s="40"/>
      <c r="M213" s="184"/>
      <c r="N213" s="41"/>
      <c r="O213" s="41"/>
      <c r="P213" s="41"/>
      <c r="Q213" s="41"/>
      <c r="R213" s="41"/>
      <c r="S213" s="41"/>
      <c r="T213" s="69"/>
      <c r="AT213" s="23" t="s">
        <v>128</v>
      </c>
      <c r="AU213" s="23" t="s">
        <v>80</v>
      </c>
    </row>
    <row r="214" spans="2:65" s="1" customFormat="1" ht="16.5" customHeight="1">
      <c r="B214" s="168"/>
      <c r="C214" s="169" t="s">
        <v>404</v>
      </c>
      <c r="D214" s="169" t="s">
        <v>121</v>
      </c>
      <c r="E214" s="170" t="s">
        <v>405</v>
      </c>
      <c r="F214" s="171" t="s">
        <v>406</v>
      </c>
      <c r="G214" s="172" t="s">
        <v>194</v>
      </c>
      <c r="H214" s="173">
        <v>3</v>
      </c>
      <c r="I214" s="174"/>
      <c r="J214" s="175">
        <f>ROUND(I214*H214,2)</f>
        <v>0</v>
      </c>
      <c r="K214" s="171" t="s">
        <v>931</v>
      </c>
      <c r="L214" s="40"/>
      <c r="M214" s="176" t="s">
        <v>5</v>
      </c>
      <c r="N214" s="177" t="s">
        <v>41</v>
      </c>
      <c r="O214" s="41"/>
      <c r="P214" s="178">
        <f>O214*H214</f>
        <v>0</v>
      </c>
      <c r="Q214" s="178">
        <v>1.2199999999999999E-3</v>
      </c>
      <c r="R214" s="178">
        <f>Q214*H214</f>
        <v>3.6600000000000001E-3</v>
      </c>
      <c r="S214" s="178">
        <v>0</v>
      </c>
      <c r="T214" s="179">
        <f>S214*H214</f>
        <v>0</v>
      </c>
      <c r="AR214" s="23" t="s">
        <v>126</v>
      </c>
      <c r="AT214" s="23" t="s">
        <v>121</v>
      </c>
      <c r="AU214" s="23" t="s">
        <v>80</v>
      </c>
      <c r="AY214" s="23" t="s">
        <v>118</v>
      </c>
      <c r="BE214" s="180">
        <f>IF(N214="základní",J214,0)</f>
        <v>0</v>
      </c>
      <c r="BF214" s="180">
        <f>IF(N214="snížená",J214,0)</f>
        <v>0</v>
      </c>
      <c r="BG214" s="180">
        <f>IF(N214="zákl. přenesená",J214,0)</f>
        <v>0</v>
      </c>
      <c r="BH214" s="180">
        <f>IF(N214="sníž. přenesená",J214,0)</f>
        <v>0</v>
      </c>
      <c r="BI214" s="180">
        <f>IF(N214="nulová",J214,0)</f>
        <v>0</v>
      </c>
      <c r="BJ214" s="23" t="s">
        <v>78</v>
      </c>
      <c r="BK214" s="180">
        <f>ROUND(I214*H214,2)</f>
        <v>0</v>
      </c>
      <c r="BL214" s="23" t="s">
        <v>126</v>
      </c>
      <c r="BM214" s="23" t="s">
        <v>407</v>
      </c>
    </row>
    <row r="215" spans="2:65" s="1" customFormat="1">
      <c r="B215" s="40"/>
      <c r="D215" s="181" t="s">
        <v>128</v>
      </c>
      <c r="F215" s="182" t="s">
        <v>408</v>
      </c>
      <c r="I215" s="183"/>
      <c r="L215" s="40"/>
      <c r="M215" s="184"/>
      <c r="N215" s="41"/>
      <c r="O215" s="41"/>
      <c r="P215" s="41"/>
      <c r="Q215" s="41"/>
      <c r="R215" s="41"/>
      <c r="S215" s="41"/>
      <c r="T215" s="69"/>
      <c r="AT215" s="23" t="s">
        <v>128</v>
      </c>
      <c r="AU215" s="23" t="s">
        <v>80</v>
      </c>
    </row>
    <row r="216" spans="2:65" s="1" customFormat="1" ht="16.5" customHeight="1">
      <c r="B216" s="168"/>
      <c r="C216" s="169" t="s">
        <v>409</v>
      </c>
      <c r="D216" s="169" t="s">
        <v>121</v>
      </c>
      <c r="E216" s="170" t="s">
        <v>410</v>
      </c>
      <c r="F216" s="171" t="s">
        <v>411</v>
      </c>
      <c r="G216" s="172" t="s">
        <v>194</v>
      </c>
      <c r="H216" s="173">
        <v>17</v>
      </c>
      <c r="I216" s="174"/>
      <c r="J216" s="175">
        <f>ROUND(I216*H216,2)</f>
        <v>0</v>
      </c>
      <c r="K216" s="171" t="s">
        <v>125</v>
      </c>
      <c r="L216" s="299"/>
      <c r="M216" s="176" t="s">
        <v>5</v>
      </c>
      <c r="N216" s="177" t="s">
        <v>41</v>
      </c>
      <c r="O216" s="41"/>
      <c r="P216" s="178">
        <f>O216*H216</f>
        <v>0</v>
      </c>
      <c r="Q216" s="178">
        <v>2.2000000000000001E-4</v>
      </c>
      <c r="R216" s="178">
        <f>Q216*H216</f>
        <v>3.7400000000000003E-3</v>
      </c>
      <c r="S216" s="178">
        <v>0</v>
      </c>
      <c r="T216" s="179">
        <f>S216*H216</f>
        <v>0</v>
      </c>
      <c r="AR216" s="23" t="s">
        <v>126</v>
      </c>
      <c r="AT216" s="23" t="s">
        <v>121</v>
      </c>
      <c r="AU216" s="23" t="s">
        <v>80</v>
      </c>
      <c r="AY216" s="23" t="s">
        <v>118</v>
      </c>
      <c r="BE216" s="180">
        <f>IF(N216="základní",J216,0)</f>
        <v>0</v>
      </c>
      <c r="BF216" s="180">
        <f>IF(N216="snížená",J216,0)</f>
        <v>0</v>
      </c>
      <c r="BG216" s="180">
        <f>IF(N216="zákl. přenesená",J216,0)</f>
        <v>0</v>
      </c>
      <c r="BH216" s="180">
        <f>IF(N216="sníž. přenesená",J216,0)</f>
        <v>0</v>
      </c>
      <c r="BI216" s="180">
        <f>IF(N216="nulová",J216,0)</f>
        <v>0</v>
      </c>
      <c r="BJ216" s="23" t="s">
        <v>78</v>
      </c>
      <c r="BK216" s="180">
        <f>ROUND(I216*H216,2)</f>
        <v>0</v>
      </c>
      <c r="BL216" s="23" t="s">
        <v>126</v>
      </c>
      <c r="BM216" s="23" t="s">
        <v>412</v>
      </c>
    </row>
    <row r="217" spans="2:65" s="1" customFormat="1">
      <c r="B217" s="40"/>
      <c r="D217" s="181" t="s">
        <v>128</v>
      </c>
      <c r="F217" s="182" t="s">
        <v>413</v>
      </c>
      <c r="I217" s="183"/>
      <c r="L217" s="40"/>
      <c r="M217" s="184"/>
      <c r="N217" s="41"/>
      <c r="O217" s="41"/>
      <c r="P217" s="41"/>
      <c r="Q217" s="41"/>
      <c r="R217" s="41"/>
      <c r="S217" s="41"/>
      <c r="T217" s="69"/>
      <c r="AT217" s="23" t="s">
        <v>128</v>
      </c>
      <c r="AU217" s="23" t="s">
        <v>80</v>
      </c>
    </row>
    <row r="218" spans="2:65" s="1" customFormat="1" ht="25.5" customHeight="1">
      <c r="B218" s="168"/>
      <c r="C218" s="169" t="s">
        <v>414</v>
      </c>
      <c r="D218" s="169" t="s">
        <v>121</v>
      </c>
      <c r="E218" s="170" t="s">
        <v>415</v>
      </c>
      <c r="F218" s="171" t="s">
        <v>416</v>
      </c>
      <c r="G218" s="172" t="s">
        <v>194</v>
      </c>
      <c r="H218" s="173">
        <v>2</v>
      </c>
      <c r="I218" s="174"/>
      <c r="J218" s="175">
        <f>ROUND(I218*H218,2)</f>
        <v>0</v>
      </c>
      <c r="K218" s="171" t="s">
        <v>931</v>
      </c>
      <c r="L218" s="40"/>
      <c r="M218" s="176" t="s">
        <v>5</v>
      </c>
      <c r="N218" s="177" t="s">
        <v>41</v>
      </c>
      <c r="O218" s="41"/>
      <c r="P218" s="178">
        <f>O218*H218</f>
        <v>0</v>
      </c>
      <c r="Q218" s="178">
        <v>6.3000000000000003E-4</v>
      </c>
      <c r="R218" s="178">
        <f>Q218*H218</f>
        <v>1.2600000000000001E-3</v>
      </c>
      <c r="S218" s="178">
        <v>0</v>
      </c>
      <c r="T218" s="179">
        <f>S218*H218</f>
        <v>0</v>
      </c>
      <c r="AR218" s="23" t="s">
        <v>126</v>
      </c>
      <c r="AT218" s="23" t="s">
        <v>121</v>
      </c>
      <c r="AU218" s="23" t="s">
        <v>80</v>
      </c>
      <c r="AY218" s="23" t="s">
        <v>118</v>
      </c>
      <c r="BE218" s="180">
        <f>IF(N218="základní",J218,0)</f>
        <v>0</v>
      </c>
      <c r="BF218" s="180">
        <f>IF(N218="snížená",J218,0)</f>
        <v>0</v>
      </c>
      <c r="BG218" s="180">
        <f>IF(N218="zákl. přenesená",J218,0)</f>
        <v>0</v>
      </c>
      <c r="BH218" s="180">
        <f>IF(N218="sníž. přenesená",J218,0)</f>
        <v>0</v>
      </c>
      <c r="BI218" s="180">
        <f>IF(N218="nulová",J218,0)</f>
        <v>0</v>
      </c>
      <c r="BJ218" s="23" t="s">
        <v>78</v>
      </c>
      <c r="BK218" s="180">
        <f>ROUND(I218*H218,2)</f>
        <v>0</v>
      </c>
      <c r="BL218" s="23" t="s">
        <v>126</v>
      </c>
      <c r="BM218" s="23" t="s">
        <v>417</v>
      </c>
    </row>
    <row r="219" spans="2:65" s="1" customFormat="1">
      <c r="B219" s="40"/>
      <c r="D219" s="181" t="s">
        <v>128</v>
      </c>
      <c r="F219" s="182" t="s">
        <v>418</v>
      </c>
      <c r="I219" s="183"/>
      <c r="L219" s="40"/>
      <c r="M219" s="184"/>
      <c r="N219" s="41"/>
      <c r="O219" s="41"/>
      <c r="P219" s="41"/>
      <c r="Q219" s="41"/>
      <c r="R219" s="41"/>
      <c r="S219" s="41"/>
      <c r="T219" s="69"/>
      <c r="AT219" s="23" t="s">
        <v>128</v>
      </c>
      <c r="AU219" s="23" t="s">
        <v>80</v>
      </c>
    </row>
    <row r="220" spans="2:65" s="1" customFormat="1" ht="25.5" customHeight="1">
      <c r="B220" s="168"/>
      <c r="C220" s="169" t="s">
        <v>419</v>
      </c>
      <c r="D220" s="169" t="s">
        <v>121</v>
      </c>
      <c r="E220" s="170" t="s">
        <v>420</v>
      </c>
      <c r="F220" s="171" t="s">
        <v>421</v>
      </c>
      <c r="G220" s="172" t="s">
        <v>194</v>
      </c>
      <c r="H220" s="173">
        <v>1</v>
      </c>
      <c r="I220" s="174"/>
      <c r="J220" s="175">
        <f>ROUND(I220*H220,2)</f>
        <v>0</v>
      </c>
      <c r="K220" s="171" t="s">
        <v>931</v>
      </c>
      <c r="L220" s="299"/>
      <c r="M220" s="176" t="s">
        <v>5</v>
      </c>
      <c r="N220" s="177" t="s">
        <v>41</v>
      </c>
      <c r="O220" s="41"/>
      <c r="P220" s="178">
        <f>O220*H220</f>
        <v>0</v>
      </c>
      <c r="Q220" s="178">
        <v>8.9999999999999998E-4</v>
      </c>
      <c r="R220" s="178">
        <f>Q220*H220</f>
        <v>8.9999999999999998E-4</v>
      </c>
      <c r="S220" s="178">
        <v>0</v>
      </c>
      <c r="T220" s="179">
        <f>S220*H220</f>
        <v>0</v>
      </c>
      <c r="AR220" s="23" t="s">
        <v>126</v>
      </c>
      <c r="AT220" s="23" t="s">
        <v>121</v>
      </c>
      <c r="AU220" s="23" t="s">
        <v>80</v>
      </c>
      <c r="AY220" s="23" t="s">
        <v>118</v>
      </c>
      <c r="BE220" s="180">
        <f>IF(N220="základní",J220,0)</f>
        <v>0</v>
      </c>
      <c r="BF220" s="180">
        <f>IF(N220="snížená",J220,0)</f>
        <v>0</v>
      </c>
      <c r="BG220" s="180">
        <f>IF(N220="zákl. přenesená",J220,0)</f>
        <v>0</v>
      </c>
      <c r="BH220" s="180">
        <f>IF(N220="sníž. přenesená",J220,0)</f>
        <v>0</v>
      </c>
      <c r="BI220" s="180">
        <f>IF(N220="nulová",J220,0)</f>
        <v>0</v>
      </c>
      <c r="BJ220" s="23" t="s">
        <v>78</v>
      </c>
      <c r="BK220" s="180">
        <f>ROUND(I220*H220,2)</f>
        <v>0</v>
      </c>
      <c r="BL220" s="23" t="s">
        <v>126</v>
      </c>
      <c r="BM220" s="23" t="s">
        <v>422</v>
      </c>
    </row>
    <row r="221" spans="2:65" s="1" customFormat="1">
      <c r="B221" s="40"/>
      <c r="D221" s="181" t="s">
        <v>128</v>
      </c>
      <c r="F221" s="182" t="s">
        <v>423</v>
      </c>
      <c r="I221" s="183"/>
      <c r="L221" s="40"/>
      <c r="M221" s="184"/>
      <c r="N221" s="41"/>
      <c r="O221" s="41"/>
      <c r="P221" s="41"/>
      <c r="Q221" s="41"/>
      <c r="R221" s="41"/>
      <c r="S221" s="41"/>
      <c r="T221" s="69"/>
      <c r="AT221" s="23" t="s">
        <v>128</v>
      </c>
      <c r="AU221" s="23" t="s">
        <v>80</v>
      </c>
    </row>
    <row r="222" spans="2:65" s="1" customFormat="1" ht="16.5" customHeight="1">
      <c r="B222" s="168"/>
      <c r="C222" s="169" t="s">
        <v>424</v>
      </c>
      <c r="D222" s="169" t="s">
        <v>121</v>
      </c>
      <c r="E222" s="170" t="s">
        <v>425</v>
      </c>
      <c r="F222" s="171" t="s">
        <v>426</v>
      </c>
      <c r="G222" s="172" t="s">
        <v>194</v>
      </c>
      <c r="H222" s="173">
        <v>56</v>
      </c>
      <c r="I222" s="174"/>
      <c r="J222" s="175">
        <f>ROUND(I222*H222,2)</f>
        <v>0</v>
      </c>
      <c r="K222" s="171" t="s">
        <v>125</v>
      </c>
      <c r="L222" s="299"/>
      <c r="M222" s="176" t="s">
        <v>5</v>
      </c>
      <c r="N222" s="177" t="s">
        <v>41</v>
      </c>
      <c r="O222" s="41"/>
      <c r="P222" s="178">
        <f>O222*H222</f>
        <v>0</v>
      </c>
      <c r="Q222" s="178">
        <v>2.1000000000000001E-4</v>
      </c>
      <c r="R222" s="178">
        <f>Q222*H222</f>
        <v>1.176E-2</v>
      </c>
      <c r="S222" s="178">
        <v>0</v>
      </c>
      <c r="T222" s="179">
        <f>S222*H222</f>
        <v>0</v>
      </c>
      <c r="AR222" s="23" t="s">
        <v>126</v>
      </c>
      <c r="AT222" s="23" t="s">
        <v>121</v>
      </c>
      <c r="AU222" s="23" t="s">
        <v>80</v>
      </c>
      <c r="AY222" s="23" t="s">
        <v>118</v>
      </c>
      <c r="BE222" s="180">
        <f>IF(N222="základní",J222,0)</f>
        <v>0</v>
      </c>
      <c r="BF222" s="180">
        <f>IF(N222="snížená",J222,0)</f>
        <v>0</v>
      </c>
      <c r="BG222" s="180">
        <f>IF(N222="zákl. přenesená",J222,0)</f>
        <v>0</v>
      </c>
      <c r="BH222" s="180">
        <f>IF(N222="sníž. přenesená",J222,0)</f>
        <v>0</v>
      </c>
      <c r="BI222" s="180">
        <f>IF(N222="nulová",J222,0)</f>
        <v>0</v>
      </c>
      <c r="BJ222" s="23" t="s">
        <v>78</v>
      </c>
      <c r="BK222" s="180">
        <f>ROUND(I222*H222,2)</f>
        <v>0</v>
      </c>
      <c r="BL222" s="23" t="s">
        <v>126</v>
      </c>
      <c r="BM222" s="23" t="s">
        <v>427</v>
      </c>
    </row>
    <row r="223" spans="2:65" s="1" customFormat="1">
      <c r="B223" s="40"/>
      <c r="D223" s="181" t="s">
        <v>128</v>
      </c>
      <c r="F223" s="182" t="s">
        <v>428</v>
      </c>
      <c r="I223" s="183"/>
      <c r="L223" s="40"/>
      <c r="M223" s="184"/>
      <c r="N223" s="41"/>
      <c r="O223" s="41"/>
      <c r="P223" s="41"/>
      <c r="Q223" s="41"/>
      <c r="R223" s="41"/>
      <c r="S223" s="41"/>
      <c r="T223" s="69"/>
      <c r="AT223" s="23" t="s">
        <v>128</v>
      </c>
      <c r="AU223" s="23" t="s">
        <v>80</v>
      </c>
    </row>
    <row r="224" spans="2:65" s="1" customFormat="1" ht="16.5" customHeight="1">
      <c r="B224" s="168"/>
      <c r="C224" s="169" t="s">
        <v>429</v>
      </c>
      <c r="D224" s="169" t="s">
        <v>121</v>
      </c>
      <c r="E224" s="170" t="s">
        <v>430</v>
      </c>
      <c r="F224" s="171" t="s">
        <v>431</v>
      </c>
      <c r="G224" s="172" t="s">
        <v>194</v>
      </c>
      <c r="H224" s="173">
        <v>18</v>
      </c>
      <c r="I224" s="174"/>
      <c r="J224" s="175">
        <f>ROUND(I224*H224,2)</f>
        <v>0</v>
      </c>
      <c r="K224" s="171" t="s">
        <v>125</v>
      </c>
      <c r="L224" s="40"/>
      <c r="M224" s="176" t="s">
        <v>5</v>
      </c>
      <c r="N224" s="177" t="s">
        <v>41</v>
      </c>
      <c r="O224" s="41"/>
      <c r="P224" s="178">
        <f>O224*H224</f>
        <v>0</v>
      </c>
      <c r="Q224" s="178">
        <v>3.4000000000000002E-4</v>
      </c>
      <c r="R224" s="178">
        <f>Q224*H224</f>
        <v>6.1200000000000004E-3</v>
      </c>
      <c r="S224" s="178">
        <v>0</v>
      </c>
      <c r="T224" s="179">
        <f>S224*H224</f>
        <v>0</v>
      </c>
      <c r="AR224" s="23" t="s">
        <v>126</v>
      </c>
      <c r="AT224" s="23" t="s">
        <v>121</v>
      </c>
      <c r="AU224" s="23" t="s">
        <v>80</v>
      </c>
      <c r="AY224" s="23" t="s">
        <v>118</v>
      </c>
      <c r="BE224" s="180">
        <f>IF(N224="základní",J224,0)</f>
        <v>0</v>
      </c>
      <c r="BF224" s="180">
        <f>IF(N224="snížená",J224,0)</f>
        <v>0</v>
      </c>
      <c r="BG224" s="180">
        <f>IF(N224="zákl. přenesená",J224,0)</f>
        <v>0</v>
      </c>
      <c r="BH224" s="180">
        <f>IF(N224="sníž. přenesená",J224,0)</f>
        <v>0</v>
      </c>
      <c r="BI224" s="180">
        <f>IF(N224="nulová",J224,0)</f>
        <v>0</v>
      </c>
      <c r="BJ224" s="23" t="s">
        <v>78</v>
      </c>
      <c r="BK224" s="180">
        <f>ROUND(I224*H224,2)</f>
        <v>0</v>
      </c>
      <c r="BL224" s="23" t="s">
        <v>126</v>
      </c>
      <c r="BM224" s="23" t="s">
        <v>432</v>
      </c>
    </row>
    <row r="225" spans="2:65" s="1" customFormat="1">
      <c r="B225" s="40"/>
      <c r="D225" s="181" t="s">
        <v>128</v>
      </c>
      <c r="F225" s="182" t="s">
        <v>433</v>
      </c>
      <c r="I225" s="183"/>
      <c r="L225" s="40"/>
      <c r="M225" s="184"/>
      <c r="N225" s="41"/>
      <c r="O225" s="41"/>
      <c r="P225" s="41"/>
      <c r="Q225" s="41"/>
      <c r="R225" s="41"/>
      <c r="S225" s="41"/>
      <c r="T225" s="69"/>
      <c r="AT225" s="23" t="s">
        <v>128</v>
      </c>
      <c r="AU225" s="23" t="s">
        <v>80</v>
      </c>
    </row>
    <row r="226" spans="2:65" s="1" customFormat="1" ht="16.5" customHeight="1">
      <c r="B226" s="168"/>
      <c r="C226" s="169" t="s">
        <v>434</v>
      </c>
      <c r="D226" s="169" t="s">
        <v>121</v>
      </c>
      <c r="E226" s="170" t="s">
        <v>435</v>
      </c>
      <c r="F226" s="171" t="s">
        <v>436</v>
      </c>
      <c r="G226" s="172" t="s">
        <v>194</v>
      </c>
      <c r="H226" s="173">
        <v>10</v>
      </c>
      <c r="I226" s="174"/>
      <c r="J226" s="175">
        <f>ROUND(I226*H226,2)</f>
        <v>0</v>
      </c>
      <c r="K226" s="171" t="s">
        <v>125</v>
      </c>
      <c r="L226" s="40"/>
      <c r="M226" s="176" t="s">
        <v>5</v>
      </c>
      <c r="N226" s="177" t="s">
        <v>41</v>
      </c>
      <c r="O226" s="41"/>
      <c r="P226" s="178">
        <f>O226*H226</f>
        <v>0</v>
      </c>
      <c r="Q226" s="178">
        <v>5.0000000000000001E-4</v>
      </c>
      <c r="R226" s="178">
        <f>Q226*H226</f>
        <v>5.0000000000000001E-3</v>
      </c>
      <c r="S226" s="178">
        <v>0</v>
      </c>
      <c r="T226" s="179">
        <f>S226*H226</f>
        <v>0</v>
      </c>
      <c r="AR226" s="23" t="s">
        <v>126</v>
      </c>
      <c r="AT226" s="23" t="s">
        <v>121</v>
      </c>
      <c r="AU226" s="23" t="s">
        <v>80</v>
      </c>
      <c r="AY226" s="23" t="s">
        <v>118</v>
      </c>
      <c r="BE226" s="180">
        <f>IF(N226="základní",J226,0)</f>
        <v>0</v>
      </c>
      <c r="BF226" s="180">
        <f>IF(N226="snížená",J226,0)</f>
        <v>0</v>
      </c>
      <c r="BG226" s="180">
        <f>IF(N226="zákl. přenesená",J226,0)</f>
        <v>0</v>
      </c>
      <c r="BH226" s="180">
        <f>IF(N226="sníž. přenesená",J226,0)</f>
        <v>0</v>
      </c>
      <c r="BI226" s="180">
        <f>IF(N226="nulová",J226,0)</f>
        <v>0</v>
      </c>
      <c r="BJ226" s="23" t="s">
        <v>78</v>
      </c>
      <c r="BK226" s="180">
        <f>ROUND(I226*H226,2)</f>
        <v>0</v>
      </c>
      <c r="BL226" s="23" t="s">
        <v>126</v>
      </c>
      <c r="BM226" s="23" t="s">
        <v>437</v>
      </c>
    </row>
    <row r="227" spans="2:65" s="1" customFormat="1">
      <c r="B227" s="40"/>
      <c r="D227" s="181" t="s">
        <v>128</v>
      </c>
      <c r="F227" s="182" t="s">
        <v>438</v>
      </c>
      <c r="I227" s="183"/>
      <c r="L227" s="40"/>
      <c r="M227" s="184"/>
      <c r="N227" s="41"/>
      <c r="O227" s="41"/>
      <c r="P227" s="41"/>
      <c r="Q227" s="41"/>
      <c r="R227" s="41"/>
      <c r="S227" s="41"/>
      <c r="T227" s="69"/>
      <c r="AT227" s="23" t="s">
        <v>128</v>
      </c>
      <c r="AU227" s="23" t="s">
        <v>80</v>
      </c>
    </row>
    <row r="228" spans="2:65" s="1" customFormat="1" ht="16.5" customHeight="1">
      <c r="B228" s="168"/>
      <c r="C228" s="169" t="s">
        <v>439</v>
      </c>
      <c r="D228" s="169" t="s">
        <v>121</v>
      </c>
      <c r="E228" s="170" t="s">
        <v>440</v>
      </c>
      <c r="F228" s="171" t="s">
        <v>441</v>
      </c>
      <c r="G228" s="172" t="s">
        <v>194</v>
      </c>
      <c r="H228" s="173">
        <v>1</v>
      </c>
      <c r="I228" s="174"/>
      <c r="J228" s="175">
        <f>ROUND(I228*H228,2)</f>
        <v>0</v>
      </c>
      <c r="K228" s="171" t="s">
        <v>125</v>
      </c>
      <c r="L228" s="40"/>
      <c r="M228" s="176" t="s">
        <v>5</v>
      </c>
      <c r="N228" s="177" t="s">
        <v>41</v>
      </c>
      <c r="O228" s="41"/>
      <c r="P228" s="178">
        <f>O228*H228</f>
        <v>0</v>
      </c>
      <c r="Q228" s="178">
        <v>4.3200000000000001E-3</v>
      </c>
      <c r="R228" s="178">
        <f>Q228*H228</f>
        <v>4.3200000000000001E-3</v>
      </c>
      <c r="S228" s="178">
        <v>0</v>
      </c>
      <c r="T228" s="179">
        <f>S228*H228</f>
        <v>0</v>
      </c>
      <c r="AR228" s="23" t="s">
        <v>126</v>
      </c>
      <c r="AT228" s="23" t="s">
        <v>121</v>
      </c>
      <c r="AU228" s="23" t="s">
        <v>80</v>
      </c>
      <c r="AY228" s="23" t="s">
        <v>118</v>
      </c>
      <c r="BE228" s="180">
        <f>IF(N228="základní",J228,0)</f>
        <v>0</v>
      </c>
      <c r="BF228" s="180">
        <f>IF(N228="snížená",J228,0)</f>
        <v>0</v>
      </c>
      <c r="BG228" s="180">
        <f>IF(N228="zákl. přenesená",J228,0)</f>
        <v>0</v>
      </c>
      <c r="BH228" s="180">
        <f>IF(N228="sníž. přenesená",J228,0)</f>
        <v>0</v>
      </c>
      <c r="BI228" s="180">
        <f>IF(N228="nulová",J228,0)</f>
        <v>0</v>
      </c>
      <c r="BJ228" s="23" t="s">
        <v>78</v>
      </c>
      <c r="BK228" s="180">
        <f>ROUND(I228*H228,2)</f>
        <v>0</v>
      </c>
      <c r="BL228" s="23" t="s">
        <v>126</v>
      </c>
      <c r="BM228" s="23" t="s">
        <v>442</v>
      </c>
    </row>
    <row r="229" spans="2:65" s="1" customFormat="1">
      <c r="B229" s="40"/>
      <c r="D229" s="181" t="s">
        <v>128</v>
      </c>
      <c r="F229" s="182" t="s">
        <v>443</v>
      </c>
      <c r="I229" s="183"/>
      <c r="L229" s="40"/>
      <c r="M229" s="184"/>
      <c r="N229" s="41"/>
      <c r="O229" s="41"/>
      <c r="P229" s="41"/>
      <c r="Q229" s="41"/>
      <c r="R229" s="41"/>
      <c r="S229" s="41"/>
      <c r="T229" s="69"/>
      <c r="AT229" s="23" t="s">
        <v>128</v>
      </c>
      <c r="AU229" s="23" t="s">
        <v>80</v>
      </c>
    </row>
    <row r="230" spans="2:65" s="1" customFormat="1" ht="16.5" customHeight="1">
      <c r="B230" s="168"/>
      <c r="C230" s="169" t="s">
        <v>444</v>
      </c>
      <c r="D230" s="169" t="s">
        <v>121</v>
      </c>
      <c r="E230" s="170" t="s">
        <v>445</v>
      </c>
      <c r="F230" s="171" t="s">
        <v>446</v>
      </c>
      <c r="G230" s="172" t="s">
        <v>194</v>
      </c>
      <c r="H230" s="173">
        <v>15</v>
      </c>
      <c r="I230" s="174"/>
      <c r="J230" s="175">
        <f>ROUND(I230*H230,2)</f>
        <v>0</v>
      </c>
      <c r="K230" s="171" t="s">
        <v>125</v>
      </c>
      <c r="L230" s="40"/>
      <c r="M230" s="176" t="s">
        <v>5</v>
      </c>
      <c r="N230" s="177" t="s">
        <v>41</v>
      </c>
      <c r="O230" s="41"/>
      <c r="P230" s="178">
        <f>O230*H230</f>
        <v>0</v>
      </c>
      <c r="Q230" s="178">
        <v>2.7E-4</v>
      </c>
      <c r="R230" s="178">
        <f>Q230*H230</f>
        <v>4.0499999999999998E-3</v>
      </c>
      <c r="S230" s="178">
        <v>0</v>
      </c>
      <c r="T230" s="179">
        <f>S230*H230</f>
        <v>0</v>
      </c>
      <c r="AR230" s="23" t="s">
        <v>126</v>
      </c>
      <c r="AT230" s="23" t="s">
        <v>121</v>
      </c>
      <c r="AU230" s="23" t="s">
        <v>80</v>
      </c>
      <c r="AY230" s="23" t="s">
        <v>118</v>
      </c>
      <c r="BE230" s="180">
        <f>IF(N230="základní",J230,0)</f>
        <v>0</v>
      </c>
      <c r="BF230" s="180">
        <f>IF(N230="snížená",J230,0)</f>
        <v>0</v>
      </c>
      <c r="BG230" s="180">
        <f>IF(N230="zákl. přenesená",J230,0)</f>
        <v>0</v>
      </c>
      <c r="BH230" s="180">
        <f>IF(N230="sníž. přenesená",J230,0)</f>
        <v>0</v>
      </c>
      <c r="BI230" s="180">
        <f>IF(N230="nulová",J230,0)</f>
        <v>0</v>
      </c>
      <c r="BJ230" s="23" t="s">
        <v>78</v>
      </c>
      <c r="BK230" s="180">
        <f>ROUND(I230*H230,2)</f>
        <v>0</v>
      </c>
      <c r="BL230" s="23" t="s">
        <v>126</v>
      </c>
      <c r="BM230" s="23" t="s">
        <v>447</v>
      </c>
    </row>
    <row r="231" spans="2:65" s="1" customFormat="1" ht="27">
      <c r="B231" s="40"/>
      <c r="D231" s="181" t="s">
        <v>128</v>
      </c>
      <c r="F231" s="182" t="s">
        <v>448</v>
      </c>
      <c r="I231" s="183"/>
      <c r="L231" s="40"/>
      <c r="M231" s="184"/>
      <c r="N231" s="41"/>
      <c r="O231" s="41"/>
      <c r="P231" s="41"/>
      <c r="Q231" s="41"/>
      <c r="R231" s="41"/>
      <c r="S231" s="41"/>
      <c r="T231" s="69"/>
      <c r="AT231" s="23" t="s">
        <v>128</v>
      </c>
      <c r="AU231" s="23" t="s">
        <v>80</v>
      </c>
    </row>
    <row r="232" spans="2:65" s="1" customFormat="1" ht="16.5" customHeight="1">
      <c r="B232" s="168"/>
      <c r="C232" s="169" t="s">
        <v>449</v>
      </c>
      <c r="D232" s="169" t="s">
        <v>121</v>
      </c>
      <c r="E232" s="170" t="s">
        <v>450</v>
      </c>
      <c r="F232" s="171" t="s">
        <v>451</v>
      </c>
      <c r="G232" s="172" t="s">
        <v>194</v>
      </c>
      <c r="H232" s="173">
        <v>4</v>
      </c>
      <c r="I232" s="174"/>
      <c r="J232" s="175">
        <f>ROUND(I232*H232,2)</f>
        <v>0</v>
      </c>
      <c r="K232" s="171" t="s">
        <v>125</v>
      </c>
      <c r="L232" s="40"/>
      <c r="M232" s="176" t="s">
        <v>5</v>
      </c>
      <c r="N232" s="177" t="s">
        <v>41</v>
      </c>
      <c r="O232" s="41"/>
      <c r="P232" s="178">
        <f>O232*H232</f>
        <v>0</v>
      </c>
      <c r="Q232" s="178">
        <v>4.0000000000000002E-4</v>
      </c>
      <c r="R232" s="178">
        <f>Q232*H232</f>
        <v>1.6000000000000001E-3</v>
      </c>
      <c r="S232" s="178">
        <v>0</v>
      </c>
      <c r="T232" s="179">
        <f>S232*H232</f>
        <v>0</v>
      </c>
      <c r="AR232" s="23" t="s">
        <v>126</v>
      </c>
      <c r="AT232" s="23" t="s">
        <v>121</v>
      </c>
      <c r="AU232" s="23" t="s">
        <v>80</v>
      </c>
      <c r="AY232" s="23" t="s">
        <v>118</v>
      </c>
      <c r="BE232" s="180">
        <f>IF(N232="základní",J232,0)</f>
        <v>0</v>
      </c>
      <c r="BF232" s="180">
        <f>IF(N232="snížená",J232,0)</f>
        <v>0</v>
      </c>
      <c r="BG232" s="180">
        <f>IF(N232="zákl. přenesená",J232,0)</f>
        <v>0</v>
      </c>
      <c r="BH232" s="180">
        <f>IF(N232="sníž. přenesená",J232,0)</f>
        <v>0</v>
      </c>
      <c r="BI232" s="180">
        <f>IF(N232="nulová",J232,0)</f>
        <v>0</v>
      </c>
      <c r="BJ232" s="23" t="s">
        <v>78</v>
      </c>
      <c r="BK232" s="180">
        <f>ROUND(I232*H232,2)</f>
        <v>0</v>
      </c>
      <c r="BL232" s="23" t="s">
        <v>126</v>
      </c>
      <c r="BM232" s="23" t="s">
        <v>452</v>
      </c>
    </row>
    <row r="233" spans="2:65" s="1" customFormat="1" ht="27">
      <c r="B233" s="40"/>
      <c r="D233" s="181" t="s">
        <v>128</v>
      </c>
      <c r="F233" s="182" t="s">
        <v>453</v>
      </c>
      <c r="I233" s="183"/>
      <c r="L233" s="40"/>
      <c r="M233" s="184"/>
      <c r="N233" s="41"/>
      <c r="O233" s="41"/>
      <c r="P233" s="41"/>
      <c r="Q233" s="41"/>
      <c r="R233" s="41"/>
      <c r="S233" s="41"/>
      <c r="T233" s="69"/>
      <c r="AT233" s="23" t="s">
        <v>128</v>
      </c>
      <c r="AU233" s="23" t="s">
        <v>80</v>
      </c>
    </row>
    <row r="234" spans="2:65" s="1" customFormat="1" ht="16.5" customHeight="1">
      <c r="B234" s="168"/>
      <c r="C234" s="169" t="s">
        <v>454</v>
      </c>
      <c r="D234" s="169" t="s">
        <v>121</v>
      </c>
      <c r="E234" s="170" t="s">
        <v>455</v>
      </c>
      <c r="F234" s="171" t="s">
        <v>456</v>
      </c>
      <c r="G234" s="172" t="s">
        <v>194</v>
      </c>
      <c r="H234" s="173">
        <v>19</v>
      </c>
      <c r="I234" s="174"/>
      <c r="J234" s="175">
        <f>ROUND(I234*H234,2)</f>
        <v>0</v>
      </c>
      <c r="K234" s="171" t="s">
        <v>125</v>
      </c>
      <c r="L234" s="299"/>
      <c r="M234" s="176" t="s">
        <v>5</v>
      </c>
      <c r="N234" s="177" t="s">
        <v>41</v>
      </c>
      <c r="O234" s="41"/>
      <c r="P234" s="178">
        <f>O234*H234</f>
        <v>0</v>
      </c>
      <c r="Q234" s="178">
        <v>2.0000000000000002E-5</v>
      </c>
      <c r="R234" s="178">
        <f>Q234*H234</f>
        <v>3.8000000000000002E-4</v>
      </c>
      <c r="S234" s="178">
        <v>0</v>
      </c>
      <c r="T234" s="179">
        <f>S234*H234</f>
        <v>0</v>
      </c>
      <c r="AR234" s="23" t="s">
        <v>126</v>
      </c>
      <c r="AT234" s="23" t="s">
        <v>121</v>
      </c>
      <c r="AU234" s="23" t="s">
        <v>80</v>
      </c>
      <c r="AY234" s="23" t="s">
        <v>118</v>
      </c>
      <c r="BE234" s="180">
        <f>IF(N234="základní",J234,0)</f>
        <v>0</v>
      </c>
      <c r="BF234" s="180">
        <f>IF(N234="snížená",J234,0)</f>
        <v>0</v>
      </c>
      <c r="BG234" s="180">
        <f>IF(N234="zákl. přenesená",J234,0)</f>
        <v>0</v>
      </c>
      <c r="BH234" s="180">
        <f>IF(N234="sníž. přenesená",J234,0)</f>
        <v>0</v>
      </c>
      <c r="BI234" s="180">
        <f>IF(N234="nulová",J234,0)</f>
        <v>0</v>
      </c>
      <c r="BJ234" s="23" t="s">
        <v>78</v>
      </c>
      <c r="BK234" s="180">
        <f>ROUND(I234*H234,2)</f>
        <v>0</v>
      </c>
      <c r="BL234" s="23" t="s">
        <v>126</v>
      </c>
      <c r="BM234" s="23" t="s">
        <v>457</v>
      </c>
    </row>
    <row r="235" spans="2:65" s="1" customFormat="1">
      <c r="B235" s="40"/>
      <c r="D235" s="181" t="s">
        <v>128</v>
      </c>
      <c r="F235" s="182" t="s">
        <v>458</v>
      </c>
      <c r="I235" s="183"/>
      <c r="L235" s="40"/>
      <c r="M235" s="184"/>
      <c r="N235" s="41"/>
      <c r="O235" s="41"/>
      <c r="P235" s="41"/>
      <c r="Q235" s="41"/>
      <c r="R235" s="41"/>
      <c r="S235" s="41"/>
      <c r="T235" s="69"/>
      <c r="AT235" s="23" t="s">
        <v>128</v>
      </c>
      <c r="AU235" s="23" t="s">
        <v>80</v>
      </c>
    </row>
    <row r="236" spans="2:65" s="1" customFormat="1" ht="16.5" customHeight="1">
      <c r="B236" s="168"/>
      <c r="C236" s="193" t="s">
        <v>459</v>
      </c>
      <c r="D236" s="193" t="s">
        <v>132</v>
      </c>
      <c r="E236" s="194" t="s">
        <v>460</v>
      </c>
      <c r="F236" s="195" t="s">
        <v>461</v>
      </c>
      <c r="G236" s="196" t="s">
        <v>194</v>
      </c>
      <c r="H236" s="197">
        <v>17</v>
      </c>
      <c r="I236" s="198"/>
      <c r="J236" s="199">
        <f>ROUND(I236*H236,2)</f>
        <v>0</v>
      </c>
      <c r="K236" s="171" t="s">
        <v>931</v>
      </c>
      <c r="L236" s="200"/>
      <c r="M236" s="201" t="s">
        <v>5</v>
      </c>
      <c r="N236" s="202" t="s">
        <v>41</v>
      </c>
      <c r="O236" s="41"/>
      <c r="P236" s="178">
        <f>O236*H236</f>
        <v>0</v>
      </c>
      <c r="Q236" s="178">
        <v>5.4000000000000001E-4</v>
      </c>
      <c r="R236" s="178">
        <f>Q236*H236</f>
        <v>9.1800000000000007E-3</v>
      </c>
      <c r="S236" s="178">
        <v>0</v>
      </c>
      <c r="T236" s="179">
        <f>S236*H236</f>
        <v>0</v>
      </c>
      <c r="AR236" s="23" t="s">
        <v>135</v>
      </c>
      <c r="AT236" s="23" t="s">
        <v>132</v>
      </c>
      <c r="AU236" s="23" t="s">
        <v>80</v>
      </c>
      <c r="AY236" s="23" t="s">
        <v>118</v>
      </c>
      <c r="BE236" s="180">
        <f>IF(N236="základní",J236,0)</f>
        <v>0</v>
      </c>
      <c r="BF236" s="180">
        <f>IF(N236="snížená",J236,0)</f>
        <v>0</v>
      </c>
      <c r="BG236" s="180">
        <f>IF(N236="zákl. přenesená",J236,0)</f>
        <v>0</v>
      </c>
      <c r="BH236" s="180">
        <f>IF(N236="sníž. přenesená",J236,0)</f>
        <v>0</v>
      </c>
      <c r="BI236" s="180">
        <f>IF(N236="nulová",J236,0)</f>
        <v>0</v>
      </c>
      <c r="BJ236" s="23" t="s">
        <v>78</v>
      </c>
      <c r="BK236" s="180">
        <f>ROUND(I236*H236,2)</f>
        <v>0</v>
      </c>
      <c r="BL236" s="23" t="s">
        <v>126</v>
      </c>
      <c r="BM236" s="23" t="s">
        <v>462</v>
      </c>
    </row>
    <row r="237" spans="2:65" s="1" customFormat="1">
      <c r="B237" s="40"/>
      <c r="D237" s="181" t="s">
        <v>128</v>
      </c>
      <c r="F237" s="182" t="s">
        <v>463</v>
      </c>
      <c r="I237" s="183"/>
      <c r="L237" s="40"/>
      <c r="M237" s="184"/>
      <c r="N237" s="41"/>
      <c r="O237" s="41"/>
      <c r="P237" s="41"/>
      <c r="Q237" s="41"/>
      <c r="R237" s="41"/>
      <c r="S237" s="41"/>
      <c r="T237" s="69"/>
      <c r="AT237" s="23" t="s">
        <v>128</v>
      </c>
      <c r="AU237" s="23" t="s">
        <v>80</v>
      </c>
    </row>
    <row r="238" spans="2:65" s="1" customFormat="1" ht="16.5" customHeight="1">
      <c r="B238" s="168"/>
      <c r="C238" s="193" t="s">
        <v>464</v>
      </c>
      <c r="D238" s="193" t="s">
        <v>132</v>
      </c>
      <c r="E238" s="194" t="s">
        <v>465</v>
      </c>
      <c r="F238" s="195" t="s">
        <v>466</v>
      </c>
      <c r="G238" s="196" t="s">
        <v>194</v>
      </c>
      <c r="H238" s="197">
        <v>2</v>
      </c>
      <c r="I238" s="198"/>
      <c r="J238" s="199">
        <f>ROUND(I238*H238,2)</f>
        <v>0</v>
      </c>
      <c r="K238" s="171" t="s">
        <v>931</v>
      </c>
      <c r="L238" s="299"/>
      <c r="M238" s="201" t="s">
        <v>5</v>
      </c>
      <c r="N238" s="202" t="s">
        <v>41</v>
      </c>
      <c r="O238" s="41"/>
      <c r="P238" s="178">
        <f>O238*H238</f>
        <v>0</v>
      </c>
      <c r="Q238" s="178">
        <v>6.4000000000000005E-4</v>
      </c>
      <c r="R238" s="178">
        <f>Q238*H238</f>
        <v>1.2800000000000001E-3</v>
      </c>
      <c r="S238" s="178">
        <v>0</v>
      </c>
      <c r="T238" s="179">
        <f>S238*H238</f>
        <v>0</v>
      </c>
      <c r="AR238" s="23" t="s">
        <v>135</v>
      </c>
      <c r="AT238" s="23" t="s">
        <v>132</v>
      </c>
      <c r="AU238" s="23" t="s">
        <v>80</v>
      </c>
      <c r="AY238" s="23" t="s">
        <v>118</v>
      </c>
      <c r="BE238" s="180">
        <f>IF(N238="základní",J238,0)</f>
        <v>0</v>
      </c>
      <c r="BF238" s="180">
        <f>IF(N238="snížená",J238,0)</f>
        <v>0</v>
      </c>
      <c r="BG238" s="180">
        <f>IF(N238="zákl. přenesená",J238,0)</f>
        <v>0</v>
      </c>
      <c r="BH238" s="180">
        <f>IF(N238="sníž. přenesená",J238,0)</f>
        <v>0</v>
      </c>
      <c r="BI238" s="180">
        <f>IF(N238="nulová",J238,0)</f>
        <v>0</v>
      </c>
      <c r="BJ238" s="23" t="s">
        <v>78</v>
      </c>
      <c r="BK238" s="180">
        <f>ROUND(I238*H238,2)</f>
        <v>0</v>
      </c>
      <c r="BL238" s="23" t="s">
        <v>126</v>
      </c>
      <c r="BM238" s="23" t="s">
        <v>467</v>
      </c>
    </row>
    <row r="239" spans="2:65" s="1" customFormat="1">
      <c r="B239" s="40"/>
      <c r="D239" s="181" t="s">
        <v>128</v>
      </c>
      <c r="F239" s="182" t="s">
        <v>468</v>
      </c>
      <c r="I239" s="183"/>
      <c r="L239" s="40"/>
      <c r="M239" s="184"/>
      <c r="N239" s="41"/>
      <c r="O239" s="41"/>
      <c r="P239" s="41"/>
      <c r="Q239" s="41"/>
      <c r="R239" s="41"/>
      <c r="S239" s="41"/>
      <c r="T239" s="69"/>
      <c r="AT239" s="23" t="s">
        <v>128</v>
      </c>
      <c r="AU239" s="23" t="s">
        <v>80</v>
      </c>
    </row>
    <row r="240" spans="2:65" s="1" customFormat="1" ht="16.5" customHeight="1">
      <c r="B240" s="168"/>
      <c r="C240" s="169" t="s">
        <v>469</v>
      </c>
      <c r="D240" s="169" t="s">
        <v>121</v>
      </c>
      <c r="E240" s="170" t="s">
        <v>470</v>
      </c>
      <c r="F240" s="171" t="s">
        <v>471</v>
      </c>
      <c r="G240" s="172" t="s">
        <v>194</v>
      </c>
      <c r="H240" s="173">
        <v>1</v>
      </c>
      <c r="I240" s="174"/>
      <c r="J240" s="175">
        <f>ROUND(I240*H240,2)</f>
        <v>0</v>
      </c>
      <c r="K240" s="171" t="s">
        <v>125</v>
      </c>
      <c r="L240" s="40"/>
      <c r="M240" s="176" t="s">
        <v>5</v>
      </c>
      <c r="N240" s="177" t="s">
        <v>41</v>
      </c>
      <c r="O240" s="41"/>
      <c r="P240" s="178">
        <f>O240*H240</f>
        <v>0</v>
      </c>
      <c r="Q240" s="178">
        <v>2.0000000000000002E-5</v>
      </c>
      <c r="R240" s="178">
        <f>Q240*H240</f>
        <v>2.0000000000000002E-5</v>
      </c>
      <c r="S240" s="178">
        <v>0</v>
      </c>
      <c r="T240" s="179">
        <f>S240*H240</f>
        <v>0</v>
      </c>
      <c r="AR240" s="23" t="s">
        <v>126</v>
      </c>
      <c r="AT240" s="23" t="s">
        <v>121</v>
      </c>
      <c r="AU240" s="23" t="s">
        <v>80</v>
      </c>
      <c r="AY240" s="23" t="s">
        <v>118</v>
      </c>
      <c r="BE240" s="180">
        <f>IF(N240="základní",J240,0)</f>
        <v>0</v>
      </c>
      <c r="BF240" s="180">
        <f>IF(N240="snížená",J240,0)</f>
        <v>0</v>
      </c>
      <c r="BG240" s="180">
        <f>IF(N240="zákl. přenesená",J240,0)</f>
        <v>0</v>
      </c>
      <c r="BH240" s="180">
        <f>IF(N240="sníž. přenesená",J240,0)</f>
        <v>0</v>
      </c>
      <c r="BI240" s="180">
        <f>IF(N240="nulová",J240,0)</f>
        <v>0</v>
      </c>
      <c r="BJ240" s="23" t="s">
        <v>78</v>
      </c>
      <c r="BK240" s="180">
        <f>ROUND(I240*H240,2)</f>
        <v>0</v>
      </c>
      <c r="BL240" s="23" t="s">
        <v>126</v>
      </c>
      <c r="BM240" s="23" t="s">
        <v>472</v>
      </c>
    </row>
    <row r="241" spans="2:65" s="1" customFormat="1">
      <c r="B241" s="40"/>
      <c r="D241" s="181" t="s">
        <v>128</v>
      </c>
      <c r="F241" s="182" t="s">
        <v>473</v>
      </c>
      <c r="I241" s="183"/>
      <c r="L241" s="40"/>
      <c r="M241" s="184"/>
      <c r="N241" s="41"/>
      <c r="O241" s="41"/>
      <c r="P241" s="41"/>
      <c r="Q241" s="41"/>
      <c r="R241" s="41"/>
      <c r="S241" s="41"/>
      <c r="T241" s="69"/>
      <c r="AT241" s="23" t="s">
        <v>128</v>
      </c>
      <c r="AU241" s="23" t="s">
        <v>80</v>
      </c>
    </row>
    <row r="242" spans="2:65" s="1" customFormat="1" ht="16.5" customHeight="1">
      <c r="B242" s="168"/>
      <c r="C242" s="193" t="s">
        <v>474</v>
      </c>
      <c r="D242" s="193" t="s">
        <v>132</v>
      </c>
      <c r="E242" s="194" t="s">
        <v>475</v>
      </c>
      <c r="F242" s="195" t="s">
        <v>476</v>
      </c>
      <c r="G242" s="196" t="s">
        <v>194</v>
      </c>
      <c r="H242" s="197">
        <v>1</v>
      </c>
      <c r="I242" s="198"/>
      <c r="J242" s="199">
        <f>ROUND(I242*H242,2)</f>
        <v>0</v>
      </c>
      <c r="K242" s="171" t="s">
        <v>931</v>
      </c>
      <c r="L242" s="200"/>
      <c r="M242" s="201" t="s">
        <v>5</v>
      </c>
      <c r="N242" s="202" t="s">
        <v>41</v>
      </c>
      <c r="O242" s="41"/>
      <c r="P242" s="178">
        <f>O242*H242</f>
        <v>0</v>
      </c>
      <c r="Q242" s="178">
        <v>3.5000000000000001E-3</v>
      </c>
      <c r="R242" s="178">
        <f>Q242*H242</f>
        <v>3.5000000000000001E-3</v>
      </c>
      <c r="S242" s="178">
        <v>0</v>
      </c>
      <c r="T242" s="179">
        <f>S242*H242</f>
        <v>0</v>
      </c>
      <c r="AR242" s="23" t="s">
        <v>135</v>
      </c>
      <c r="AT242" s="23" t="s">
        <v>132</v>
      </c>
      <c r="AU242" s="23" t="s">
        <v>80</v>
      </c>
      <c r="AY242" s="23" t="s">
        <v>118</v>
      </c>
      <c r="BE242" s="180">
        <f>IF(N242="základní",J242,0)</f>
        <v>0</v>
      </c>
      <c r="BF242" s="180">
        <f>IF(N242="snížená",J242,0)</f>
        <v>0</v>
      </c>
      <c r="BG242" s="180">
        <f>IF(N242="zákl. přenesená",J242,0)</f>
        <v>0</v>
      </c>
      <c r="BH242" s="180">
        <f>IF(N242="sníž. přenesená",J242,0)</f>
        <v>0</v>
      </c>
      <c r="BI242" s="180">
        <f>IF(N242="nulová",J242,0)</f>
        <v>0</v>
      </c>
      <c r="BJ242" s="23" t="s">
        <v>78</v>
      </c>
      <c r="BK242" s="180">
        <f>ROUND(I242*H242,2)</f>
        <v>0</v>
      </c>
      <c r="BL242" s="23" t="s">
        <v>126</v>
      </c>
      <c r="BM242" s="23" t="s">
        <v>477</v>
      </c>
    </row>
    <row r="243" spans="2:65" s="1" customFormat="1">
      <c r="B243" s="40"/>
      <c r="D243" s="181" t="s">
        <v>128</v>
      </c>
      <c r="F243" s="182" t="s">
        <v>478</v>
      </c>
      <c r="I243" s="183"/>
      <c r="L243" s="40"/>
      <c r="M243" s="184"/>
      <c r="N243" s="41"/>
      <c r="O243" s="41"/>
      <c r="P243" s="41"/>
      <c r="Q243" s="41"/>
      <c r="R243" s="41"/>
      <c r="S243" s="41"/>
      <c r="T243" s="69"/>
      <c r="AT243" s="23" t="s">
        <v>128</v>
      </c>
      <c r="AU243" s="23" t="s">
        <v>80</v>
      </c>
    </row>
    <row r="244" spans="2:65" s="1" customFormat="1" ht="16.5" customHeight="1">
      <c r="B244" s="168"/>
      <c r="C244" s="193" t="s">
        <v>479</v>
      </c>
      <c r="D244" s="193" t="s">
        <v>132</v>
      </c>
      <c r="E244" s="194" t="s">
        <v>480</v>
      </c>
      <c r="F244" s="195" t="s">
        <v>481</v>
      </c>
      <c r="G244" s="196" t="s">
        <v>194</v>
      </c>
      <c r="H244" s="197">
        <v>1</v>
      </c>
      <c r="I244" s="198"/>
      <c r="J244" s="199">
        <f>ROUND(I244*H244,2)</f>
        <v>0</v>
      </c>
      <c r="K244" s="171" t="s">
        <v>931</v>
      </c>
      <c r="L244" s="200"/>
      <c r="M244" s="201" t="s">
        <v>5</v>
      </c>
      <c r="N244" s="202" t="s">
        <v>41</v>
      </c>
      <c r="O244" s="41"/>
      <c r="P244" s="178">
        <f>O244*H244</f>
        <v>0</v>
      </c>
      <c r="Q244" s="178">
        <v>5.4000000000000001E-4</v>
      </c>
      <c r="R244" s="178">
        <f>Q244*H244</f>
        <v>5.4000000000000001E-4</v>
      </c>
      <c r="S244" s="178">
        <v>0</v>
      </c>
      <c r="T244" s="179">
        <f>S244*H244</f>
        <v>0</v>
      </c>
      <c r="AR244" s="23" t="s">
        <v>135</v>
      </c>
      <c r="AT244" s="23" t="s">
        <v>132</v>
      </c>
      <c r="AU244" s="23" t="s">
        <v>80</v>
      </c>
      <c r="AY244" s="23" t="s">
        <v>118</v>
      </c>
      <c r="BE244" s="180">
        <f>IF(N244="základní",J244,0)</f>
        <v>0</v>
      </c>
      <c r="BF244" s="180">
        <f>IF(N244="snížená",J244,0)</f>
        <v>0</v>
      </c>
      <c r="BG244" s="180">
        <f>IF(N244="zákl. přenesená",J244,0)</f>
        <v>0</v>
      </c>
      <c r="BH244" s="180">
        <f>IF(N244="sníž. přenesená",J244,0)</f>
        <v>0</v>
      </c>
      <c r="BI244" s="180">
        <f>IF(N244="nulová",J244,0)</f>
        <v>0</v>
      </c>
      <c r="BJ244" s="23" t="s">
        <v>78</v>
      </c>
      <c r="BK244" s="180">
        <f>ROUND(I244*H244,2)</f>
        <v>0</v>
      </c>
      <c r="BL244" s="23" t="s">
        <v>126</v>
      </c>
      <c r="BM244" s="23" t="s">
        <v>482</v>
      </c>
    </row>
    <row r="245" spans="2:65" s="1" customFormat="1">
      <c r="B245" s="40"/>
      <c r="D245" s="181" t="s">
        <v>128</v>
      </c>
      <c r="F245" s="182" t="s">
        <v>481</v>
      </c>
      <c r="I245" s="183"/>
      <c r="L245" s="40"/>
      <c r="M245" s="184"/>
      <c r="N245" s="41"/>
      <c r="O245" s="41"/>
      <c r="P245" s="41"/>
      <c r="Q245" s="41"/>
      <c r="R245" s="41"/>
      <c r="S245" s="41"/>
      <c r="T245" s="69"/>
      <c r="AT245" s="23" t="s">
        <v>128</v>
      </c>
      <c r="AU245" s="23" t="s">
        <v>80</v>
      </c>
    </row>
    <row r="246" spans="2:65" s="1" customFormat="1" ht="16.5" customHeight="1">
      <c r="B246" s="168"/>
      <c r="C246" s="169" t="s">
        <v>483</v>
      </c>
      <c r="D246" s="169" t="s">
        <v>121</v>
      </c>
      <c r="E246" s="170" t="s">
        <v>484</v>
      </c>
      <c r="F246" s="171" t="s">
        <v>485</v>
      </c>
      <c r="G246" s="172" t="s">
        <v>274</v>
      </c>
      <c r="H246" s="173">
        <v>2</v>
      </c>
      <c r="I246" s="174"/>
      <c r="J246" s="175">
        <f>ROUND(I246*H246,2)</f>
        <v>0</v>
      </c>
      <c r="K246" s="171" t="s">
        <v>125</v>
      </c>
      <c r="L246" s="40"/>
      <c r="M246" s="176" t="s">
        <v>5</v>
      </c>
      <c r="N246" s="177" t="s">
        <v>41</v>
      </c>
      <c r="O246" s="41"/>
      <c r="P246" s="178">
        <f>O246*H246</f>
        <v>0</v>
      </c>
      <c r="Q246" s="178">
        <v>2.9139999999999999E-2</v>
      </c>
      <c r="R246" s="178">
        <f>Q246*H246</f>
        <v>5.8279999999999998E-2</v>
      </c>
      <c r="S246" s="178">
        <v>0</v>
      </c>
      <c r="T246" s="179">
        <f>S246*H246</f>
        <v>0</v>
      </c>
      <c r="AR246" s="23" t="s">
        <v>126</v>
      </c>
      <c r="AT246" s="23" t="s">
        <v>121</v>
      </c>
      <c r="AU246" s="23" t="s">
        <v>80</v>
      </c>
      <c r="AY246" s="23" t="s">
        <v>118</v>
      </c>
      <c r="BE246" s="180">
        <f>IF(N246="základní",J246,0)</f>
        <v>0</v>
      </c>
      <c r="BF246" s="180">
        <f>IF(N246="snížená",J246,0)</f>
        <v>0</v>
      </c>
      <c r="BG246" s="180">
        <f>IF(N246="zákl. přenesená",J246,0)</f>
        <v>0</v>
      </c>
      <c r="BH246" s="180">
        <f>IF(N246="sníž. přenesená",J246,0)</f>
        <v>0</v>
      </c>
      <c r="BI246" s="180">
        <f>IF(N246="nulová",J246,0)</f>
        <v>0</v>
      </c>
      <c r="BJ246" s="23" t="s">
        <v>78</v>
      </c>
      <c r="BK246" s="180">
        <f>ROUND(I246*H246,2)</f>
        <v>0</v>
      </c>
      <c r="BL246" s="23" t="s">
        <v>126</v>
      </c>
      <c r="BM246" s="23" t="s">
        <v>486</v>
      </c>
    </row>
    <row r="247" spans="2:65" s="1" customFormat="1" ht="27">
      <c r="B247" s="40"/>
      <c r="D247" s="181" t="s">
        <v>128</v>
      </c>
      <c r="F247" s="182" t="s">
        <v>487</v>
      </c>
      <c r="I247" s="183"/>
      <c r="L247" s="40"/>
      <c r="M247" s="184"/>
      <c r="N247" s="41"/>
      <c r="O247" s="41"/>
      <c r="P247" s="41"/>
      <c r="Q247" s="41"/>
      <c r="R247" s="41"/>
      <c r="S247" s="41"/>
      <c r="T247" s="69"/>
      <c r="AT247" s="23" t="s">
        <v>128</v>
      </c>
      <c r="AU247" s="23" t="s">
        <v>80</v>
      </c>
    </row>
    <row r="248" spans="2:65" s="1" customFormat="1" ht="16.5" customHeight="1">
      <c r="B248" s="168"/>
      <c r="C248" s="169" t="s">
        <v>488</v>
      </c>
      <c r="D248" s="169" t="s">
        <v>121</v>
      </c>
      <c r="E248" s="170" t="s">
        <v>489</v>
      </c>
      <c r="F248" s="171" t="s">
        <v>490</v>
      </c>
      <c r="G248" s="172" t="s">
        <v>124</v>
      </c>
      <c r="H248" s="173">
        <v>743</v>
      </c>
      <c r="I248" s="174"/>
      <c r="J248" s="175">
        <f>ROUND(I248*H248,2)</f>
        <v>0</v>
      </c>
      <c r="K248" s="171" t="s">
        <v>125</v>
      </c>
      <c r="L248" s="40"/>
      <c r="M248" s="176" t="s">
        <v>5</v>
      </c>
      <c r="N248" s="177" t="s">
        <v>41</v>
      </c>
      <c r="O248" s="41"/>
      <c r="P248" s="178">
        <f>O248*H248</f>
        <v>0</v>
      </c>
      <c r="Q248" s="178">
        <v>1.9000000000000001E-4</v>
      </c>
      <c r="R248" s="178">
        <f>Q248*H248</f>
        <v>0.14117000000000002</v>
      </c>
      <c r="S248" s="178">
        <v>0</v>
      </c>
      <c r="T248" s="179">
        <f>S248*H248</f>
        <v>0</v>
      </c>
      <c r="AR248" s="23" t="s">
        <v>126</v>
      </c>
      <c r="AT248" s="23" t="s">
        <v>121</v>
      </c>
      <c r="AU248" s="23" t="s">
        <v>80</v>
      </c>
      <c r="AY248" s="23" t="s">
        <v>118</v>
      </c>
      <c r="BE248" s="180">
        <f>IF(N248="základní",J248,0)</f>
        <v>0</v>
      </c>
      <c r="BF248" s="180">
        <f>IF(N248="snížená",J248,0)</f>
        <v>0</v>
      </c>
      <c r="BG248" s="180">
        <f>IF(N248="zákl. přenesená",J248,0)</f>
        <v>0</v>
      </c>
      <c r="BH248" s="180">
        <f>IF(N248="sníž. přenesená",J248,0)</f>
        <v>0</v>
      </c>
      <c r="BI248" s="180">
        <f>IF(N248="nulová",J248,0)</f>
        <v>0</v>
      </c>
      <c r="BJ248" s="23" t="s">
        <v>78</v>
      </c>
      <c r="BK248" s="180">
        <f>ROUND(I248*H248,2)</f>
        <v>0</v>
      </c>
      <c r="BL248" s="23" t="s">
        <v>126</v>
      </c>
      <c r="BM248" s="23" t="s">
        <v>491</v>
      </c>
    </row>
    <row r="249" spans="2:65" s="1" customFormat="1" ht="27">
      <c r="B249" s="40"/>
      <c r="D249" s="181" t="s">
        <v>128</v>
      </c>
      <c r="F249" s="182" t="s">
        <v>492</v>
      </c>
      <c r="I249" s="183"/>
      <c r="L249" s="40"/>
      <c r="M249" s="184"/>
      <c r="N249" s="41"/>
      <c r="O249" s="41"/>
      <c r="P249" s="41"/>
      <c r="Q249" s="41"/>
      <c r="R249" s="41"/>
      <c r="S249" s="41"/>
      <c r="T249" s="69"/>
      <c r="AT249" s="23" t="s">
        <v>128</v>
      </c>
      <c r="AU249" s="23" t="s">
        <v>80</v>
      </c>
    </row>
    <row r="250" spans="2:65" s="11" customFormat="1">
      <c r="B250" s="185"/>
      <c r="D250" s="181" t="s">
        <v>130</v>
      </c>
      <c r="E250" s="186" t="s">
        <v>5</v>
      </c>
      <c r="F250" s="187" t="s">
        <v>493</v>
      </c>
      <c r="H250" s="188">
        <v>743</v>
      </c>
      <c r="I250" s="189"/>
      <c r="L250" s="185"/>
      <c r="M250" s="190"/>
      <c r="N250" s="191"/>
      <c r="O250" s="191"/>
      <c r="P250" s="191"/>
      <c r="Q250" s="191"/>
      <c r="R250" s="191"/>
      <c r="S250" s="191"/>
      <c r="T250" s="192"/>
      <c r="AT250" s="186" t="s">
        <v>130</v>
      </c>
      <c r="AU250" s="186" t="s">
        <v>80</v>
      </c>
      <c r="AV250" s="11" t="s">
        <v>80</v>
      </c>
      <c r="AW250" s="11" t="s">
        <v>34</v>
      </c>
      <c r="AX250" s="11" t="s">
        <v>78</v>
      </c>
      <c r="AY250" s="186" t="s">
        <v>118</v>
      </c>
    </row>
    <row r="251" spans="2:65" s="1" customFormat="1" ht="16.5" customHeight="1">
      <c r="B251" s="168"/>
      <c r="C251" s="169" t="s">
        <v>494</v>
      </c>
      <c r="D251" s="169" t="s">
        <v>121</v>
      </c>
      <c r="E251" s="170" t="s">
        <v>495</v>
      </c>
      <c r="F251" s="171" t="s">
        <v>496</v>
      </c>
      <c r="G251" s="172" t="s">
        <v>124</v>
      </c>
      <c r="H251" s="173">
        <v>743</v>
      </c>
      <c r="I251" s="174"/>
      <c r="J251" s="175">
        <f>ROUND(I251*H251,2)</f>
        <v>0</v>
      </c>
      <c r="K251" s="171" t="s">
        <v>125</v>
      </c>
      <c r="L251" s="40"/>
      <c r="M251" s="176" t="s">
        <v>5</v>
      </c>
      <c r="N251" s="177" t="s">
        <v>41</v>
      </c>
      <c r="O251" s="41"/>
      <c r="P251" s="178">
        <f>O251*H251</f>
        <v>0</v>
      </c>
      <c r="Q251" s="178">
        <v>1.0000000000000001E-5</v>
      </c>
      <c r="R251" s="178">
        <f>Q251*H251</f>
        <v>7.4300000000000008E-3</v>
      </c>
      <c r="S251" s="178">
        <v>0</v>
      </c>
      <c r="T251" s="179">
        <f>S251*H251</f>
        <v>0</v>
      </c>
      <c r="AR251" s="23" t="s">
        <v>126</v>
      </c>
      <c r="AT251" s="23" t="s">
        <v>121</v>
      </c>
      <c r="AU251" s="23" t="s">
        <v>80</v>
      </c>
      <c r="AY251" s="23" t="s">
        <v>118</v>
      </c>
      <c r="BE251" s="180">
        <f>IF(N251="základní",J251,0)</f>
        <v>0</v>
      </c>
      <c r="BF251" s="180">
        <f>IF(N251="snížená",J251,0)</f>
        <v>0</v>
      </c>
      <c r="BG251" s="180">
        <f>IF(N251="zákl. přenesená",J251,0)</f>
        <v>0</v>
      </c>
      <c r="BH251" s="180">
        <f>IF(N251="sníž. přenesená",J251,0)</f>
        <v>0</v>
      </c>
      <c r="BI251" s="180">
        <f>IF(N251="nulová",J251,0)</f>
        <v>0</v>
      </c>
      <c r="BJ251" s="23" t="s">
        <v>78</v>
      </c>
      <c r="BK251" s="180">
        <f>ROUND(I251*H251,2)</f>
        <v>0</v>
      </c>
      <c r="BL251" s="23" t="s">
        <v>126</v>
      </c>
      <c r="BM251" s="23" t="s">
        <v>497</v>
      </c>
    </row>
    <row r="252" spans="2:65" s="1" customFormat="1" ht="27">
      <c r="B252" s="40"/>
      <c r="D252" s="181" t="s">
        <v>128</v>
      </c>
      <c r="F252" s="182" t="s">
        <v>498</v>
      </c>
      <c r="I252" s="183"/>
      <c r="L252" s="40"/>
      <c r="M252" s="184"/>
      <c r="N252" s="41"/>
      <c r="O252" s="41"/>
      <c r="P252" s="41"/>
      <c r="Q252" s="41"/>
      <c r="R252" s="41"/>
      <c r="S252" s="41"/>
      <c r="T252" s="69"/>
      <c r="AT252" s="23" t="s">
        <v>128</v>
      </c>
      <c r="AU252" s="23" t="s">
        <v>80</v>
      </c>
    </row>
    <row r="253" spans="2:65" s="1" customFormat="1" ht="16.5" customHeight="1">
      <c r="B253" s="168"/>
      <c r="C253" s="169" t="s">
        <v>499</v>
      </c>
      <c r="D253" s="169" t="s">
        <v>121</v>
      </c>
      <c r="E253" s="170" t="s">
        <v>500</v>
      </c>
      <c r="F253" s="171" t="s">
        <v>501</v>
      </c>
      <c r="G253" s="172" t="s">
        <v>274</v>
      </c>
      <c r="H253" s="173">
        <v>1</v>
      </c>
      <c r="I253" s="174"/>
      <c r="J253" s="175">
        <f>ROUND(I253*H253,2)</f>
        <v>0</v>
      </c>
      <c r="K253" s="171" t="s">
        <v>931</v>
      </c>
      <c r="L253" s="40"/>
      <c r="M253" s="176" t="s">
        <v>5</v>
      </c>
      <c r="N253" s="177" t="s">
        <v>41</v>
      </c>
      <c r="O253" s="41"/>
      <c r="P253" s="178">
        <f>O253*H253</f>
        <v>0</v>
      </c>
      <c r="Q253" s="178">
        <v>0.06</v>
      </c>
      <c r="R253" s="178">
        <f>Q253*H253</f>
        <v>0.06</v>
      </c>
      <c r="S253" s="178">
        <v>0</v>
      </c>
      <c r="T253" s="179">
        <f>S253*H253</f>
        <v>0</v>
      </c>
      <c r="AR253" s="23" t="s">
        <v>126</v>
      </c>
      <c r="AT253" s="23" t="s">
        <v>121</v>
      </c>
      <c r="AU253" s="23" t="s">
        <v>80</v>
      </c>
      <c r="AY253" s="23" t="s">
        <v>118</v>
      </c>
      <c r="BE253" s="180">
        <f>IF(N253="základní",J253,0)</f>
        <v>0</v>
      </c>
      <c r="BF253" s="180">
        <f>IF(N253="snížená",J253,0)</f>
        <v>0</v>
      </c>
      <c r="BG253" s="180">
        <f>IF(N253="zákl. přenesená",J253,0)</f>
        <v>0</v>
      </c>
      <c r="BH253" s="180">
        <f>IF(N253="sníž. přenesená",J253,0)</f>
        <v>0</v>
      </c>
      <c r="BI253" s="180">
        <f>IF(N253="nulová",J253,0)</f>
        <v>0</v>
      </c>
      <c r="BJ253" s="23" t="s">
        <v>78</v>
      </c>
      <c r="BK253" s="180">
        <f>ROUND(I253*H253,2)</f>
        <v>0</v>
      </c>
      <c r="BL253" s="23" t="s">
        <v>126</v>
      </c>
      <c r="BM253" s="23" t="s">
        <v>502</v>
      </c>
    </row>
    <row r="254" spans="2:65" s="1" customFormat="1" ht="108">
      <c r="B254" s="40"/>
      <c r="D254" s="181" t="s">
        <v>128</v>
      </c>
      <c r="F254" s="182" t="s">
        <v>503</v>
      </c>
      <c r="I254" s="183"/>
      <c r="L254" s="40"/>
      <c r="M254" s="184"/>
      <c r="N254" s="41"/>
      <c r="O254" s="41"/>
      <c r="P254" s="41"/>
      <c r="Q254" s="41"/>
      <c r="R254" s="41"/>
      <c r="S254" s="41"/>
      <c r="T254" s="69"/>
      <c r="AT254" s="23" t="s">
        <v>128</v>
      </c>
      <c r="AU254" s="23" t="s">
        <v>80</v>
      </c>
    </row>
    <row r="255" spans="2:65" s="1" customFormat="1" ht="16.5" customHeight="1">
      <c r="B255" s="168"/>
      <c r="C255" s="169" t="s">
        <v>504</v>
      </c>
      <c r="D255" s="169" t="s">
        <v>121</v>
      </c>
      <c r="E255" s="170" t="s">
        <v>505</v>
      </c>
      <c r="F255" s="171" t="s">
        <v>506</v>
      </c>
      <c r="G255" s="172" t="s">
        <v>274</v>
      </c>
      <c r="H255" s="173">
        <v>1</v>
      </c>
      <c r="I255" s="174"/>
      <c r="J255" s="175">
        <f>ROUND(I255*H255,2)</f>
        <v>0</v>
      </c>
      <c r="K255" s="171" t="s">
        <v>931</v>
      </c>
      <c r="L255" s="40"/>
      <c r="M255" s="176" t="s">
        <v>5</v>
      </c>
      <c r="N255" s="177" t="s">
        <v>41</v>
      </c>
      <c r="O255" s="41"/>
      <c r="P255" s="178">
        <f>O255*H255</f>
        <v>0</v>
      </c>
      <c r="Q255" s="178">
        <v>0</v>
      </c>
      <c r="R255" s="178">
        <f>Q255*H255</f>
        <v>0</v>
      </c>
      <c r="S255" s="178">
        <v>0</v>
      </c>
      <c r="T255" s="179">
        <f>S255*H255</f>
        <v>0</v>
      </c>
      <c r="AR255" s="23" t="s">
        <v>126</v>
      </c>
      <c r="AT255" s="23" t="s">
        <v>121</v>
      </c>
      <c r="AU255" s="23" t="s">
        <v>80</v>
      </c>
      <c r="AY255" s="23" t="s">
        <v>118</v>
      </c>
      <c r="BE255" s="180">
        <f>IF(N255="základní",J255,0)</f>
        <v>0</v>
      </c>
      <c r="BF255" s="180">
        <f>IF(N255="snížená",J255,0)</f>
        <v>0</v>
      </c>
      <c r="BG255" s="180">
        <f>IF(N255="zákl. přenesená",J255,0)</f>
        <v>0</v>
      </c>
      <c r="BH255" s="180">
        <f>IF(N255="sníž. přenesená",J255,0)</f>
        <v>0</v>
      </c>
      <c r="BI255" s="180">
        <f>IF(N255="nulová",J255,0)</f>
        <v>0</v>
      </c>
      <c r="BJ255" s="23" t="s">
        <v>78</v>
      </c>
      <c r="BK255" s="180">
        <f>ROUND(I255*H255,2)</f>
        <v>0</v>
      </c>
      <c r="BL255" s="23" t="s">
        <v>126</v>
      </c>
      <c r="BM255" s="23" t="s">
        <v>507</v>
      </c>
    </row>
    <row r="256" spans="2:65" s="1" customFormat="1" ht="54">
      <c r="B256" s="40"/>
      <c r="D256" s="181" t="s">
        <v>128</v>
      </c>
      <c r="F256" s="182" t="s">
        <v>508</v>
      </c>
      <c r="I256" s="183"/>
      <c r="L256" s="40"/>
      <c r="M256" s="184"/>
      <c r="N256" s="41"/>
      <c r="O256" s="41"/>
      <c r="P256" s="41"/>
      <c r="Q256" s="41"/>
      <c r="R256" s="41"/>
      <c r="S256" s="41"/>
      <c r="T256" s="69"/>
      <c r="AT256" s="23" t="s">
        <v>128</v>
      </c>
      <c r="AU256" s="23" t="s">
        <v>80</v>
      </c>
    </row>
    <row r="257" spans="2:65" s="1" customFormat="1" ht="16.5" customHeight="1">
      <c r="B257" s="168"/>
      <c r="C257" s="169" t="s">
        <v>509</v>
      </c>
      <c r="D257" s="169" t="s">
        <v>121</v>
      </c>
      <c r="E257" s="170" t="s">
        <v>510</v>
      </c>
      <c r="F257" s="171" t="s">
        <v>511</v>
      </c>
      <c r="G257" s="172" t="s">
        <v>512</v>
      </c>
      <c r="H257" s="173">
        <v>10</v>
      </c>
      <c r="I257" s="174"/>
      <c r="J257" s="175">
        <f>ROUND(I257*H257,2)</f>
        <v>0</v>
      </c>
      <c r="K257" s="171" t="s">
        <v>931</v>
      </c>
      <c r="L257" s="40"/>
      <c r="M257" s="176" t="s">
        <v>5</v>
      </c>
      <c r="N257" s="177" t="s">
        <v>41</v>
      </c>
      <c r="O257" s="41"/>
      <c r="P257" s="178">
        <f>O257*H257</f>
        <v>0</v>
      </c>
      <c r="Q257" s="178">
        <v>0</v>
      </c>
      <c r="R257" s="178">
        <f>Q257*H257</f>
        <v>0</v>
      </c>
      <c r="S257" s="178">
        <v>0</v>
      </c>
      <c r="T257" s="179">
        <f>S257*H257</f>
        <v>0</v>
      </c>
      <c r="AR257" s="23" t="s">
        <v>126</v>
      </c>
      <c r="AT257" s="23" t="s">
        <v>121</v>
      </c>
      <c r="AU257" s="23" t="s">
        <v>80</v>
      </c>
      <c r="AY257" s="23" t="s">
        <v>118</v>
      </c>
      <c r="BE257" s="180">
        <f>IF(N257="základní",J257,0)</f>
        <v>0</v>
      </c>
      <c r="BF257" s="180">
        <f>IF(N257="snížená",J257,0)</f>
        <v>0</v>
      </c>
      <c r="BG257" s="180">
        <f>IF(N257="zákl. přenesená",J257,0)</f>
        <v>0</v>
      </c>
      <c r="BH257" s="180">
        <f>IF(N257="sníž. přenesená",J257,0)</f>
        <v>0</v>
      </c>
      <c r="BI257" s="180">
        <f>IF(N257="nulová",J257,0)</f>
        <v>0</v>
      </c>
      <c r="BJ257" s="23" t="s">
        <v>78</v>
      </c>
      <c r="BK257" s="180">
        <f>ROUND(I257*H257,2)</f>
        <v>0</v>
      </c>
      <c r="BL257" s="23" t="s">
        <v>126</v>
      </c>
      <c r="BM257" s="23" t="s">
        <v>513</v>
      </c>
    </row>
    <row r="258" spans="2:65" s="1" customFormat="1">
      <c r="B258" s="40"/>
      <c r="D258" s="181" t="s">
        <v>128</v>
      </c>
      <c r="F258" s="182" t="s">
        <v>514</v>
      </c>
      <c r="I258" s="183"/>
      <c r="L258" s="40"/>
      <c r="M258" s="184"/>
      <c r="N258" s="41"/>
      <c r="O258" s="41"/>
      <c r="P258" s="41"/>
      <c r="Q258" s="41"/>
      <c r="R258" s="41"/>
      <c r="S258" s="41"/>
      <c r="T258" s="69"/>
      <c r="AT258" s="23" t="s">
        <v>128</v>
      </c>
      <c r="AU258" s="23" t="s">
        <v>80</v>
      </c>
    </row>
    <row r="259" spans="2:65" s="1" customFormat="1" ht="16.5" customHeight="1">
      <c r="B259" s="168"/>
      <c r="C259" s="169" t="s">
        <v>515</v>
      </c>
      <c r="D259" s="169" t="s">
        <v>121</v>
      </c>
      <c r="E259" s="170" t="s">
        <v>516</v>
      </c>
      <c r="F259" s="171" t="s">
        <v>517</v>
      </c>
      <c r="G259" s="172" t="s">
        <v>284</v>
      </c>
      <c r="H259" s="173">
        <v>1.0629999999999999</v>
      </c>
      <c r="I259" s="174"/>
      <c r="J259" s="175">
        <f>ROUND(I259*H259,2)</f>
        <v>0</v>
      </c>
      <c r="K259" s="171" t="s">
        <v>125</v>
      </c>
      <c r="L259" s="40"/>
      <c r="M259" s="176" t="s">
        <v>5</v>
      </c>
      <c r="N259" s="177" t="s">
        <v>41</v>
      </c>
      <c r="O259" s="41"/>
      <c r="P259" s="178">
        <f>O259*H259</f>
        <v>0</v>
      </c>
      <c r="Q259" s="178">
        <v>0</v>
      </c>
      <c r="R259" s="178">
        <f>Q259*H259</f>
        <v>0</v>
      </c>
      <c r="S259" s="178">
        <v>0</v>
      </c>
      <c r="T259" s="179">
        <f>S259*H259</f>
        <v>0</v>
      </c>
      <c r="AR259" s="23" t="s">
        <v>126</v>
      </c>
      <c r="AT259" s="23" t="s">
        <v>121</v>
      </c>
      <c r="AU259" s="23" t="s">
        <v>80</v>
      </c>
      <c r="AY259" s="23" t="s">
        <v>118</v>
      </c>
      <c r="BE259" s="180">
        <f>IF(N259="základní",J259,0)</f>
        <v>0</v>
      </c>
      <c r="BF259" s="180">
        <f>IF(N259="snížená",J259,0)</f>
        <v>0</v>
      </c>
      <c r="BG259" s="180">
        <f>IF(N259="zákl. přenesená",J259,0)</f>
        <v>0</v>
      </c>
      <c r="BH259" s="180">
        <f>IF(N259="sníž. přenesená",J259,0)</f>
        <v>0</v>
      </c>
      <c r="BI259" s="180">
        <f>IF(N259="nulová",J259,0)</f>
        <v>0</v>
      </c>
      <c r="BJ259" s="23" t="s">
        <v>78</v>
      </c>
      <c r="BK259" s="180">
        <f>ROUND(I259*H259,2)</f>
        <v>0</v>
      </c>
      <c r="BL259" s="23" t="s">
        <v>126</v>
      </c>
      <c r="BM259" s="23" t="s">
        <v>518</v>
      </c>
    </row>
    <row r="260" spans="2:65" s="1" customFormat="1" ht="27">
      <c r="B260" s="40"/>
      <c r="D260" s="181" t="s">
        <v>128</v>
      </c>
      <c r="F260" s="182" t="s">
        <v>519</v>
      </c>
      <c r="I260" s="183"/>
      <c r="L260" s="40"/>
      <c r="M260" s="184"/>
      <c r="N260" s="41"/>
      <c r="O260" s="41"/>
      <c r="P260" s="41"/>
      <c r="Q260" s="41"/>
      <c r="R260" s="41"/>
      <c r="S260" s="41"/>
      <c r="T260" s="69"/>
      <c r="AT260" s="23" t="s">
        <v>128</v>
      </c>
      <c r="AU260" s="23" t="s">
        <v>80</v>
      </c>
    </row>
    <row r="261" spans="2:65" s="10" customFormat="1" ht="29.85" customHeight="1">
      <c r="B261" s="155"/>
      <c r="D261" s="156" t="s">
        <v>69</v>
      </c>
      <c r="E261" s="166" t="s">
        <v>520</v>
      </c>
      <c r="F261" s="166" t="s">
        <v>521</v>
      </c>
      <c r="I261" s="158"/>
      <c r="J261" s="167">
        <f>BK261</f>
        <v>0</v>
      </c>
      <c r="L261" s="155"/>
      <c r="M261" s="160"/>
      <c r="N261" s="161"/>
      <c r="O261" s="161"/>
      <c r="P261" s="162">
        <f>SUM(P262:P337)</f>
        <v>0</v>
      </c>
      <c r="Q261" s="161"/>
      <c r="R261" s="162">
        <f>SUM(R262:R337)</f>
        <v>1.31162</v>
      </c>
      <c r="S261" s="161"/>
      <c r="T261" s="163">
        <f>SUM(T262:T337)</f>
        <v>0</v>
      </c>
      <c r="AR261" s="156" t="s">
        <v>80</v>
      </c>
      <c r="AT261" s="164" t="s">
        <v>69</v>
      </c>
      <c r="AU261" s="164" t="s">
        <v>78</v>
      </c>
      <c r="AY261" s="156" t="s">
        <v>118</v>
      </c>
      <c r="BK261" s="165">
        <f>SUM(BK262:BK337)</f>
        <v>0</v>
      </c>
    </row>
    <row r="262" spans="2:65" s="1" customFormat="1" ht="16.5" customHeight="1">
      <c r="B262" s="168"/>
      <c r="C262" s="169" t="s">
        <v>522</v>
      </c>
      <c r="D262" s="169" t="s">
        <v>121</v>
      </c>
      <c r="E262" s="170" t="s">
        <v>523</v>
      </c>
      <c r="F262" s="171" t="s">
        <v>524</v>
      </c>
      <c r="G262" s="172" t="s">
        <v>274</v>
      </c>
      <c r="H262" s="173">
        <v>1</v>
      </c>
      <c r="I262" s="174"/>
      <c r="J262" s="175">
        <f>ROUND(I262*H262,2)</f>
        <v>0</v>
      </c>
      <c r="K262" s="171" t="s">
        <v>125</v>
      </c>
      <c r="L262" s="40"/>
      <c r="M262" s="176" t="s">
        <v>5</v>
      </c>
      <c r="N262" s="177" t="s">
        <v>41</v>
      </c>
      <c r="O262" s="41"/>
      <c r="P262" s="178">
        <f>O262*H262</f>
        <v>0</v>
      </c>
      <c r="Q262" s="178">
        <v>3.82E-3</v>
      </c>
      <c r="R262" s="178">
        <f>Q262*H262</f>
        <v>3.82E-3</v>
      </c>
      <c r="S262" s="178">
        <v>0</v>
      </c>
      <c r="T262" s="179">
        <f>S262*H262</f>
        <v>0</v>
      </c>
      <c r="AR262" s="23" t="s">
        <v>126</v>
      </c>
      <c r="AT262" s="23" t="s">
        <v>121</v>
      </c>
      <c r="AU262" s="23" t="s">
        <v>80</v>
      </c>
      <c r="AY262" s="23" t="s">
        <v>118</v>
      </c>
      <c r="BE262" s="180">
        <f>IF(N262="základní",J262,0)</f>
        <v>0</v>
      </c>
      <c r="BF262" s="180">
        <f>IF(N262="snížená",J262,0)</f>
        <v>0</v>
      </c>
      <c r="BG262" s="180">
        <f>IF(N262="zákl. přenesená",J262,0)</f>
        <v>0</v>
      </c>
      <c r="BH262" s="180">
        <f>IF(N262="sníž. přenesená",J262,0)</f>
        <v>0</v>
      </c>
      <c r="BI262" s="180">
        <f>IF(N262="nulová",J262,0)</f>
        <v>0</v>
      </c>
      <c r="BJ262" s="23" t="s">
        <v>78</v>
      </c>
      <c r="BK262" s="180">
        <f>ROUND(I262*H262,2)</f>
        <v>0</v>
      </c>
      <c r="BL262" s="23" t="s">
        <v>126</v>
      </c>
      <c r="BM262" s="23" t="s">
        <v>525</v>
      </c>
    </row>
    <row r="263" spans="2:65" s="1" customFormat="1">
      <c r="B263" s="40"/>
      <c r="D263" s="181" t="s">
        <v>128</v>
      </c>
      <c r="F263" s="182" t="s">
        <v>526</v>
      </c>
      <c r="I263" s="183"/>
      <c r="L263" s="40"/>
      <c r="M263" s="184"/>
      <c r="N263" s="41"/>
      <c r="O263" s="41"/>
      <c r="P263" s="41"/>
      <c r="Q263" s="41"/>
      <c r="R263" s="41"/>
      <c r="S263" s="41"/>
      <c r="T263" s="69"/>
      <c r="AT263" s="23" t="s">
        <v>128</v>
      </c>
      <c r="AU263" s="23" t="s">
        <v>80</v>
      </c>
    </row>
    <row r="264" spans="2:65" s="1" customFormat="1" ht="16.5" customHeight="1">
      <c r="B264" s="168"/>
      <c r="C264" s="169" t="s">
        <v>527</v>
      </c>
      <c r="D264" s="169" t="s">
        <v>121</v>
      </c>
      <c r="E264" s="170" t="s">
        <v>528</v>
      </c>
      <c r="F264" s="171" t="s">
        <v>529</v>
      </c>
      <c r="G264" s="172" t="s">
        <v>274</v>
      </c>
      <c r="H264" s="173">
        <v>7</v>
      </c>
      <c r="I264" s="174"/>
      <c r="J264" s="175">
        <f>ROUND(I264*H264,2)</f>
        <v>0</v>
      </c>
      <c r="K264" s="171" t="s">
        <v>125</v>
      </c>
      <c r="L264" s="40"/>
      <c r="M264" s="176" t="s">
        <v>5</v>
      </c>
      <c r="N264" s="177" t="s">
        <v>41</v>
      </c>
      <c r="O264" s="41"/>
      <c r="P264" s="178">
        <f>O264*H264</f>
        <v>0</v>
      </c>
      <c r="Q264" s="178">
        <v>2.3199999999999998E-2</v>
      </c>
      <c r="R264" s="178">
        <f>Q264*H264</f>
        <v>0.16239999999999999</v>
      </c>
      <c r="S264" s="178">
        <v>0</v>
      </c>
      <c r="T264" s="179">
        <f>S264*H264</f>
        <v>0</v>
      </c>
      <c r="AR264" s="23" t="s">
        <v>126</v>
      </c>
      <c r="AT264" s="23" t="s">
        <v>121</v>
      </c>
      <c r="AU264" s="23" t="s">
        <v>80</v>
      </c>
      <c r="AY264" s="23" t="s">
        <v>118</v>
      </c>
      <c r="BE264" s="180">
        <f>IF(N264="základní",J264,0)</f>
        <v>0</v>
      </c>
      <c r="BF264" s="180">
        <f>IF(N264="snížená",J264,0)</f>
        <v>0</v>
      </c>
      <c r="BG264" s="180">
        <f>IF(N264="zákl. přenesená",J264,0)</f>
        <v>0</v>
      </c>
      <c r="BH264" s="180">
        <f>IF(N264="sníž. přenesená",J264,0)</f>
        <v>0</v>
      </c>
      <c r="BI264" s="180">
        <f>IF(N264="nulová",J264,0)</f>
        <v>0</v>
      </c>
      <c r="BJ264" s="23" t="s">
        <v>78</v>
      </c>
      <c r="BK264" s="180">
        <f>ROUND(I264*H264,2)</f>
        <v>0</v>
      </c>
      <c r="BL264" s="23" t="s">
        <v>126</v>
      </c>
      <c r="BM264" s="23" t="s">
        <v>530</v>
      </c>
    </row>
    <row r="265" spans="2:65" s="1" customFormat="1">
      <c r="B265" s="40"/>
      <c r="D265" s="181" t="s">
        <v>128</v>
      </c>
      <c r="F265" s="182" t="s">
        <v>531</v>
      </c>
      <c r="I265" s="183"/>
      <c r="L265" s="40"/>
      <c r="M265" s="184"/>
      <c r="N265" s="41"/>
      <c r="O265" s="41"/>
      <c r="P265" s="41"/>
      <c r="Q265" s="41"/>
      <c r="R265" s="41"/>
      <c r="S265" s="41"/>
      <c r="T265" s="69"/>
      <c r="AT265" s="23" t="s">
        <v>128</v>
      </c>
      <c r="AU265" s="23" t="s">
        <v>80</v>
      </c>
    </row>
    <row r="266" spans="2:65" s="1" customFormat="1" ht="16.5" customHeight="1">
      <c r="B266" s="168"/>
      <c r="C266" s="169" t="s">
        <v>532</v>
      </c>
      <c r="D266" s="169" t="s">
        <v>121</v>
      </c>
      <c r="E266" s="170" t="s">
        <v>533</v>
      </c>
      <c r="F266" s="171" t="s">
        <v>534</v>
      </c>
      <c r="G266" s="172" t="s">
        <v>194</v>
      </c>
      <c r="H266" s="173">
        <v>9</v>
      </c>
      <c r="I266" s="174"/>
      <c r="J266" s="175">
        <f>ROUND(I266*H266,2)</f>
        <v>0</v>
      </c>
      <c r="K266" s="171" t="s">
        <v>125</v>
      </c>
      <c r="L266" s="40"/>
      <c r="M266" s="176" t="s">
        <v>5</v>
      </c>
      <c r="N266" s="177" t="s">
        <v>41</v>
      </c>
      <c r="O266" s="41"/>
      <c r="P266" s="178">
        <f>O266*H266</f>
        <v>0</v>
      </c>
      <c r="Q266" s="178">
        <v>2.4199999999999998E-3</v>
      </c>
      <c r="R266" s="178">
        <f>Q266*H266</f>
        <v>2.1779999999999997E-2</v>
      </c>
      <c r="S266" s="178">
        <v>0</v>
      </c>
      <c r="T266" s="179">
        <f>S266*H266</f>
        <v>0</v>
      </c>
      <c r="AR266" s="23" t="s">
        <v>126</v>
      </c>
      <c r="AT266" s="23" t="s">
        <v>121</v>
      </c>
      <c r="AU266" s="23" t="s">
        <v>80</v>
      </c>
      <c r="AY266" s="23" t="s">
        <v>118</v>
      </c>
      <c r="BE266" s="180">
        <f>IF(N266="základní",J266,0)</f>
        <v>0</v>
      </c>
      <c r="BF266" s="180">
        <f>IF(N266="snížená",J266,0)</f>
        <v>0</v>
      </c>
      <c r="BG266" s="180">
        <f>IF(N266="zákl. přenesená",J266,0)</f>
        <v>0</v>
      </c>
      <c r="BH266" s="180">
        <f>IF(N266="sníž. přenesená",J266,0)</f>
        <v>0</v>
      </c>
      <c r="BI266" s="180">
        <f>IF(N266="nulová",J266,0)</f>
        <v>0</v>
      </c>
      <c r="BJ266" s="23" t="s">
        <v>78</v>
      </c>
      <c r="BK266" s="180">
        <f>ROUND(I266*H266,2)</f>
        <v>0</v>
      </c>
      <c r="BL266" s="23" t="s">
        <v>126</v>
      </c>
      <c r="BM266" s="23" t="s">
        <v>535</v>
      </c>
    </row>
    <row r="267" spans="2:65" s="1" customFormat="1">
      <c r="B267" s="40"/>
      <c r="D267" s="181" t="s">
        <v>128</v>
      </c>
      <c r="F267" s="182" t="s">
        <v>536</v>
      </c>
      <c r="I267" s="183"/>
      <c r="L267" s="40"/>
      <c r="M267" s="184"/>
      <c r="N267" s="41"/>
      <c r="O267" s="41"/>
      <c r="P267" s="41"/>
      <c r="Q267" s="41"/>
      <c r="R267" s="41"/>
      <c r="S267" s="41"/>
      <c r="T267" s="69"/>
      <c r="AT267" s="23" t="s">
        <v>128</v>
      </c>
      <c r="AU267" s="23" t="s">
        <v>80</v>
      </c>
    </row>
    <row r="268" spans="2:65" s="1" customFormat="1" ht="25.5" customHeight="1">
      <c r="B268" s="168"/>
      <c r="C268" s="193" t="s">
        <v>537</v>
      </c>
      <c r="D268" s="193" t="s">
        <v>132</v>
      </c>
      <c r="E268" s="194" t="s">
        <v>538</v>
      </c>
      <c r="F268" s="195" t="s">
        <v>539</v>
      </c>
      <c r="G268" s="196" t="s">
        <v>194</v>
      </c>
      <c r="H268" s="197">
        <v>7</v>
      </c>
      <c r="I268" s="198"/>
      <c r="J268" s="199">
        <f>ROUND(I268*H268,2)</f>
        <v>0</v>
      </c>
      <c r="K268" s="195" t="s">
        <v>125</v>
      </c>
      <c r="L268" s="200"/>
      <c r="M268" s="201" t="s">
        <v>5</v>
      </c>
      <c r="N268" s="202" t="s">
        <v>41</v>
      </c>
      <c r="O268" s="41"/>
      <c r="P268" s="178">
        <f>O268*H268</f>
        <v>0</v>
      </c>
      <c r="Q268" s="178">
        <v>1.4500000000000001E-2</v>
      </c>
      <c r="R268" s="178">
        <f>Q268*H268</f>
        <v>0.10150000000000001</v>
      </c>
      <c r="S268" s="178">
        <v>0</v>
      </c>
      <c r="T268" s="179">
        <f>S268*H268</f>
        <v>0</v>
      </c>
      <c r="AR268" s="23" t="s">
        <v>135</v>
      </c>
      <c r="AT268" s="23" t="s">
        <v>132</v>
      </c>
      <c r="AU268" s="23" t="s">
        <v>80</v>
      </c>
      <c r="AY268" s="23" t="s">
        <v>118</v>
      </c>
      <c r="BE268" s="180">
        <f>IF(N268="základní",J268,0)</f>
        <v>0</v>
      </c>
      <c r="BF268" s="180">
        <f>IF(N268="snížená",J268,0)</f>
        <v>0</v>
      </c>
      <c r="BG268" s="180">
        <f>IF(N268="zákl. přenesená",J268,0)</f>
        <v>0</v>
      </c>
      <c r="BH268" s="180">
        <f>IF(N268="sníž. přenesená",J268,0)</f>
        <v>0</v>
      </c>
      <c r="BI268" s="180">
        <f>IF(N268="nulová",J268,0)</f>
        <v>0</v>
      </c>
      <c r="BJ268" s="23" t="s">
        <v>78</v>
      </c>
      <c r="BK268" s="180">
        <f>ROUND(I268*H268,2)</f>
        <v>0</v>
      </c>
      <c r="BL268" s="23" t="s">
        <v>126</v>
      </c>
      <c r="BM268" s="23" t="s">
        <v>540</v>
      </c>
    </row>
    <row r="269" spans="2:65" s="1" customFormat="1">
      <c r="B269" s="40"/>
      <c r="D269" s="181" t="s">
        <v>128</v>
      </c>
      <c r="F269" s="182" t="s">
        <v>539</v>
      </c>
      <c r="I269" s="183"/>
      <c r="L269" s="40"/>
      <c r="M269" s="184"/>
      <c r="N269" s="41"/>
      <c r="O269" s="41"/>
      <c r="P269" s="41"/>
      <c r="Q269" s="41"/>
      <c r="R269" s="41"/>
      <c r="S269" s="41"/>
      <c r="T269" s="69"/>
      <c r="AT269" s="23" t="s">
        <v>128</v>
      </c>
      <c r="AU269" s="23" t="s">
        <v>80</v>
      </c>
    </row>
    <row r="270" spans="2:65" s="1" customFormat="1" ht="16.5" customHeight="1">
      <c r="B270" s="168"/>
      <c r="C270" s="193" t="s">
        <v>541</v>
      </c>
      <c r="D270" s="193" t="s">
        <v>132</v>
      </c>
      <c r="E270" s="194" t="s">
        <v>542</v>
      </c>
      <c r="F270" s="195" t="s">
        <v>543</v>
      </c>
      <c r="G270" s="196" t="s">
        <v>194</v>
      </c>
      <c r="H270" s="197">
        <v>2</v>
      </c>
      <c r="I270" s="198"/>
      <c r="J270" s="199">
        <f>ROUND(I270*H270,2)</f>
        <v>0</v>
      </c>
      <c r="K270" s="195" t="s">
        <v>125</v>
      </c>
      <c r="L270" s="200"/>
      <c r="M270" s="201" t="s">
        <v>5</v>
      </c>
      <c r="N270" s="202" t="s">
        <v>41</v>
      </c>
      <c r="O270" s="41"/>
      <c r="P270" s="178">
        <f>O270*H270</f>
        <v>0</v>
      </c>
      <c r="Q270" s="178">
        <v>1.6E-2</v>
      </c>
      <c r="R270" s="178">
        <f>Q270*H270</f>
        <v>3.2000000000000001E-2</v>
      </c>
      <c r="S270" s="178">
        <v>0</v>
      </c>
      <c r="T270" s="179">
        <f>S270*H270</f>
        <v>0</v>
      </c>
      <c r="AR270" s="23" t="s">
        <v>135</v>
      </c>
      <c r="AT270" s="23" t="s">
        <v>132</v>
      </c>
      <c r="AU270" s="23" t="s">
        <v>80</v>
      </c>
      <c r="AY270" s="23" t="s">
        <v>118</v>
      </c>
      <c r="BE270" s="180">
        <f>IF(N270="základní",J270,0)</f>
        <v>0</v>
      </c>
      <c r="BF270" s="180">
        <f>IF(N270="snížená",J270,0)</f>
        <v>0</v>
      </c>
      <c r="BG270" s="180">
        <f>IF(N270="zákl. přenesená",J270,0)</f>
        <v>0</v>
      </c>
      <c r="BH270" s="180">
        <f>IF(N270="sníž. přenesená",J270,0)</f>
        <v>0</v>
      </c>
      <c r="BI270" s="180">
        <f>IF(N270="nulová",J270,0)</f>
        <v>0</v>
      </c>
      <c r="BJ270" s="23" t="s">
        <v>78</v>
      </c>
      <c r="BK270" s="180">
        <f>ROUND(I270*H270,2)</f>
        <v>0</v>
      </c>
      <c r="BL270" s="23" t="s">
        <v>126</v>
      </c>
      <c r="BM270" s="23" t="s">
        <v>544</v>
      </c>
    </row>
    <row r="271" spans="2:65" s="1" customFormat="1">
      <c r="B271" s="40"/>
      <c r="D271" s="181" t="s">
        <v>128</v>
      </c>
      <c r="F271" s="182" t="s">
        <v>543</v>
      </c>
      <c r="I271" s="183"/>
      <c r="L271" s="40"/>
      <c r="M271" s="184"/>
      <c r="N271" s="41"/>
      <c r="O271" s="41"/>
      <c r="P271" s="41"/>
      <c r="Q271" s="41"/>
      <c r="R271" s="41"/>
      <c r="S271" s="41"/>
      <c r="T271" s="69"/>
      <c r="AT271" s="23" t="s">
        <v>128</v>
      </c>
      <c r="AU271" s="23" t="s">
        <v>80</v>
      </c>
    </row>
    <row r="272" spans="2:65" s="1" customFormat="1" ht="25.5" customHeight="1">
      <c r="B272" s="168"/>
      <c r="C272" s="169" t="s">
        <v>545</v>
      </c>
      <c r="D272" s="169" t="s">
        <v>121</v>
      </c>
      <c r="E272" s="170" t="s">
        <v>546</v>
      </c>
      <c r="F272" s="171" t="s">
        <v>547</v>
      </c>
      <c r="G272" s="172" t="s">
        <v>274</v>
      </c>
      <c r="H272" s="173">
        <v>29</v>
      </c>
      <c r="I272" s="174"/>
      <c r="J272" s="175">
        <f>ROUND(I272*H272,2)</f>
        <v>0</v>
      </c>
      <c r="K272" s="171" t="s">
        <v>125</v>
      </c>
      <c r="L272" s="40"/>
      <c r="M272" s="176" t="s">
        <v>5</v>
      </c>
      <c r="N272" s="177" t="s">
        <v>41</v>
      </c>
      <c r="O272" s="41"/>
      <c r="P272" s="178">
        <f>O272*H272</f>
        <v>0</v>
      </c>
      <c r="Q272" s="178">
        <v>1.375E-2</v>
      </c>
      <c r="R272" s="178">
        <f>Q272*H272</f>
        <v>0.39874999999999999</v>
      </c>
      <c r="S272" s="178">
        <v>0</v>
      </c>
      <c r="T272" s="179">
        <f>S272*H272</f>
        <v>0</v>
      </c>
      <c r="AR272" s="23" t="s">
        <v>126</v>
      </c>
      <c r="AT272" s="23" t="s">
        <v>121</v>
      </c>
      <c r="AU272" s="23" t="s">
        <v>80</v>
      </c>
      <c r="AY272" s="23" t="s">
        <v>118</v>
      </c>
      <c r="BE272" s="180">
        <f>IF(N272="základní",J272,0)</f>
        <v>0</v>
      </c>
      <c r="BF272" s="180">
        <f>IF(N272="snížená",J272,0)</f>
        <v>0</v>
      </c>
      <c r="BG272" s="180">
        <f>IF(N272="zákl. přenesená",J272,0)</f>
        <v>0</v>
      </c>
      <c r="BH272" s="180">
        <f>IF(N272="sníž. přenesená",J272,0)</f>
        <v>0</v>
      </c>
      <c r="BI272" s="180">
        <f>IF(N272="nulová",J272,0)</f>
        <v>0</v>
      </c>
      <c r="BJ272" s="23" t="s">
        <v>78</v>
      </c>
      <c r="BK272" s="180">
        <f>ROUND(I272*H272,2)</f>
        <v>0</v>
      </c>
      <c r="BL272" s="23" t="s">
        <v>126</v>
      </c>
      <c r="BM272" s="23" t="s">
        <v>548</v>
      </c>
    </row>
    <row r="273" spans="2:65" s="1" customFormat="1" ht="27">
      <c r="B273" s="40"/>
      <c r="D273" s="181" t="s">
        <v>128</v>
      </c>
      <c r="F273" s="182" t="s">
        <v>549</v>
      </c>
      <c r="I273" s="183"/>
      <c r="L273" s="40"/>
      <c r="M273" s="184"/>
      <c r="N273" s="41"/>
      <c r="O273" s="41"/>
      <c r="P273" s="41"/>
      <c r="Q273" s="41"/>
      <c r="R273" s="41"/>
      <c r="S273" s="41"/>
      <c r="T273" s="69"/>
      <c r="AT273" s="23" t="s">
        <v>128</v>
      </c>
      <c r="AU273" s="23" t="s">
        <v>80</v>
      </c>
    </row>
    <row r="274" spans="2:65" s="1" customFormat="1" ht="25.5" customHeight="1">
      <c r="B274" s="168"/>
      <c r="C274" s="169" t="s">
        <v>550</v>
      </c>
      <c r="D274" s="169" t="s">
        <v>121</v>
      </c>
      <c r="E274" s="170" t="s">
        <v>551</v>
      </c>
      <c r="F274" s="171" t="s">
        <v>552</v>
      </c>
      <c r="G274" s="172" t="s">
        <v>274</v>
      </c>
      <c r="H274" s="173">
        <v>9</v>
      </c>
      <c r="I274" s="174"/>
      <c r="J274" s="175">
        <f>ROUND(I274*H274,2)</f>
        <v>0</v>
      </c>
      <c r="K274" s="171" t="s">
        <v>125</v>
      </c>
      <c r="L274" s="40"/>
      <c r="M274" s="176" t="s">
        <v>5</v>
      </c>
      <c r="N274" s="177" t="s">
        <v>41</v>
      </c>
      <c r="O274" s="41"/>
      <c r="P274" s="178">
        <f>O274*H274</f>
        <v>0</v>
      </c>
      <c r="Q274" s="178">
        <v>1.525E-2</v>
      </c>
      <c r="R274" s="178">
        <f>Q274*H274</f>
        <v>0.13724999999999998</v>
      </c>
      <c r="S274" s="178">
        <v>0</v>
      </c>
      <c r="T274" s="179">
        <f>S274*H274</f>
        <v>0</v>
      </c>
      <c r="AR274" s="23" t="s">
        <v>126</v>
      </c>
      <c r="AT274" s="23" t="s">
        <v>121</v>
      </c>
      <c r="AU274" s="23" t="s">
        <v>80</v>
      </c>
      <c r="AY274" s="23" t="s">
        <v>118</v>
      </c>
      <c r="BE274" s="180">
        <f>IF(N274="základní",J274,0)</f>
        <v>0</v>
      </c>
      <c r="BF274" s="180">
        <f>IF(N274="snížená",J274,0)</f>
        <v>0</v>
      </c>
      <c r="BG274" s="180">
        <f>IF(N274="zákl. přenesená",J274,0)</f>
        <v>0</v>
      </c>
      <c r="BH274" s="180">
        <f>IF(N274="sníž. přenesená",J274,0)</f>
        <v>0</v>
      </c>
      <c r="BI274" s="180">
        <f>IF(N274="nulová",J274,0)</f>
        <v>0</v>
      </c>
      <c r="BJ274" s="23" t="s">
        <v>78</v>
      </c>
      <c r="BK274" s="180">
        <f>ROUND(I274*H274,2)</f>
        <v>0</v>
      </c>
      <c r="BL274" s="23" t="s">
        <v>126</v>
      </c>
      <c r="BM274" s="23" t="s">
        <v>553</v>
      </c>
    </row>
    <row r="275" spans="2:65" s="1" customFormat="1" ht="27">
      <c r="B275" s="40"/>
      <c r="D275" s="181" t="s">
        <v>128</v>
      </c>
      <c r="F275" s="182" t="s">
        <v>554</v>
      </c>
      <c r="I275" s="183"/>
      <c r="L275" s="40"/>
      <c r="M275" s="184"/>
      <c r="N275" s="41"/>
      <c r="O275" s="41"/>
      <c r="P275" s="41"/>
      <c r="Q275" s="41"/>
      <c r="R275" s="41"/>
      <c r="S275" s="41"/>
      <c r="T275" s="69"/>
      <c r="AT275" s="23" t="s">
        <v>128</v>
      </c>
      <c r="AU275" s="23" t="s">
        <v>80</v>
      </c>
    </row>
    <row r="276" spans="2:65" s="1" customFormat="1" ht="16.5" customHeight="1">
      <c r="B276" s="168"/>
      <c r="C276" s="169" t="s">
        <v>555</v>
      </c>
      <c r="D276" s="169" t="s">
        <v>121</v>
      </c>
      <c r="E276" s="170" t="s">
        <v>556</v>
      </c>
      <c r="F276" s="171" t="s">
        <v>557</v>
      </c>
      <c r="G276" s="172" t="s">
        <v>274</v>
      </c>
      <c r="H276" s="173">
        <v>3</v>
      </c>
      <c r="I276" s="174"/>
      <c r="J276" s="175">
        <f>ROUND(I276*H276,2)</f>
        <v>0</v>
      </c>
      <c r="K276" s="171" t="s">
        <v>125</v>
      </c>
      <c r="L276" s="40"/>
      <c r="M276" s="176" t="s">
        <v>5</v>
      </c>
      <c r="N276" s="177" t="s">
        <v>41</v>
      </c>
      <c r="O276" s="41"/>
      <c r="P276" s="178">
        <f>O276*H276</f>
        <v>0</v>
      </c>
      <c r="Q276" s="178">
        <v>1.528E-2</v>
      </c>
      <c r="R276" s="178">
        <f>Q276*H276</f>
        <v>4.5839999999999999E-2</v>
      </c>
      <c r="S276" s="178">
        <v>0</v>
      </c>
      <c r="T276" s="179">
        <f>S276*H276</f>
        <v>0</v>
      </c>
      <c r="AR276" s="23" t="s">
        <v>126</v>
      </c>
      <c r="AT276" s="23" t="s">
        <v>121</v>
      </c>
      <c r="AU276" s="23" t="s">
        <v>80</v>
      </c>
      <c r="AY276" s="23" t="s">
        <v>118</v>
      </c>
      <c r="BE276" s="180">
        <f>IF(N276="základní",J276,0)</f>
        <v>0</v>
      </c>
      <c r="BF276" s="180">
        <f>IF(N276="snížená",J276,0)</f>
        <v>0</v>
      </c>
      <c r="BG276" s="180">
        <f>IF(N276="zákl. přenesená",J276,0)</f>
        <v>0</v>
      </c>
      <c r="BH276" s="180">
        <f>IF(N276="sníž. přenesená",J276,0)</f>
        <v>0</v>
      </c>
      <c r="BI276" s="180">
        <f>IF(N276="nulová",J276,0)</f>
        <v>0</v>
      </c>
      <c r="BJ276" s="23" t="s">
        <v>78</v>
      </c>
      <c r="BK276" s="180">
        <f>ROUND(I276*H276,2)</f>
        <v>0</v>
      </c>
      <c r="BL276" s="23" t="s">
        <v>126</v>
      </c>
      <c r="BM276" s="23" t="s">
        <v>558</v>
      </c>
    </row>
    <row r="277" spans="2:65" s="1" customFormat="1" ht="27">
      <c r="B277" s="40"/>
      <c r="D277" s="181" t="s">
        <v>128</v>
      </c>
      <c r="F277" s="182" t="s">
        <v>559</v>
      </c>
      <c r="I277" s="183"/>
      <c r="L277" s="40"/>
      <c r="M277" s="184"/>
      <c r="N277" s="41"/>
      <c r="O277" s="41"/>
      <c r="P277" s="41"/>
      <c r="Q277" s="41"/>
      <c r="R277" s="41"/>
      <c r="S277" s="41"/>
      <c r="T277" s="69"/>
      <c r="AT277" s="23" t="s">
        <v>128</v>
      </c>
      <c r="AU277" s="23" t="s">
        <v>80</v>
      </c>
    </row>
    <row r="278" spans="2:65" s="1" customFormat="1" ht="16.5" customHeight="1">
      <c r="B278" s="168"/>
      <c r="C278" s="169" t="s">
        <v>560</v>
      </c>
      <c r="D278" s="169" t="s">
        <v>121</v>
      </c>
      <c r="E278" s="170" t="s">
        <v>561</v>
      </c>
      <c r="F278" s="171" t="s">
        <v>562</v>
      </c>
      <c r="G278" s="172" t="s">
        <v>274</v>
      </c>
      <c r="H278" s="173">
        <v>7</v>
      </c>
      <c r="I278" s="174"/>
      <c r="J278" s="175">
        <f>ROUND(I278*H278,2)</f>
        <v>0</v>
      </c>
      <c r="K278" s="171" t="s">
        <v>125</v>
      </c>
      <c r="L278" s="40"/>
      <c r="M278" s="176" t="s">
        <v>5</v>
      </c>
      <c r="N278" s="177" t="s">
        <v>41</v>
      </c>
      <c r="O278" s="41"/>
      <c r="P278" s="178">
        <f>O278*H278</f>
        <v>0</v>
      </c>
      <c r="Q278" s="178">
        <v>1.0880000000000001E-2</v>
      </c>
      <c r="R278" s="178">
        <f>Q278*H278</f>
        <v>7.6160000000000005E-2</v>
      </c>
      <c r="S278" s="178">
        <v>0</v>
      </c>
      <c r="T278" s="179">
        <f>S278*H278</f>
        <v>0</v>
      </c>
      <c r="AR278" s="23" t="s">
        <v>126</v>
      </c>
      <c r="AT278" s="23" t="s">
        <v>121</v>
      </c>
      <c r="AU278" s="23" t="s">
        <v>80</v>
      </c>
      <c r="AY278" s="23" t="s">
        <v>118</v>
      </c>
      <c r="BE278" s="180">
        <f>IF(N278="základní",J278,0)</f>
        <v>0</v>
      </c>
      <c r="BF278" s="180">
        <f>IF(N278="snížená",J278,0)</f>
        <v>0</v>
      </c>
      <c r="BG278" s="180">
        <f>IF(N278="zákl. přenesená",J278,0)</f>
        <v>0</v>
      </c>
      <c r="BH278" s="180">
        <f>IF(N278="sníž. přenesená",J278,0)</f>
        <v>0</v>
      </c>
      <c r="BI278" s="180">
        <f>IF(N278="nulová",J278,0)</f>
        <v>0</v>
      </c>
      <c r="BJ278" s="23" t="s">
        <v>78</v>
      </c>
      <c r="BK278" s="180">
        <f>ROUND(I278*H278,2)</f>
        <v>0</v>
      </c>
      <c r="BL278" s="23" t="s">
        <v>126</v>
      </c>
      <c r="BM278" s="23" t="s">
        <v>563</v>
      </c>
    </row>
    <row r="279" spans="2:65" s="1" customFormat="1">
      <c r="B279" s="40"/>
      <c r="D279" s="181" t="s">
        <v>128</v>
      </c>
      <c r="F279" s="182" t="s">
        <v>564</v>
      </c>
      <c r="I279" s="183"/>
      <c r="L279" s="40"/>
      <c r="M279" s="184"/>
      <c r="N279" s="41"/>
      <c r="O279" s="41"/>
      <c r="P279" s="41"/>
      <c r="Q279" s="41"/>
      <c r="R279" s="41"/>
      <c r="S279" s="41"/>
      <c r="T279" s="69"/>
      <c r="AT279" s="23" t="s">
        <v>128</v>
      </c>
      <c r="AU279" s="23" t="s">
        <v>80</v>
      </c>
    </row>
    <row r="280" spans="2:65" s="1" customFormat="1" ht="16.5" customHeight="1">
      <c r="B280" s="168"/>
      <c r="C280" s="169" t="s">
        <v>565</v>
      </c>
      <c r="D280" s="169" t="s">
        <v>121</v>
      </c>
      <c r="E280" s="170" t="s">
        <v>566</v>
      </c>
      <c r="F280" s="171" t="s">
        <v>567</v>
      </c>
      <c r="G280" s="172" t="s">
        <v>274</v>
      </c>
      <c r="H280" s="173">
        <v>3</v>
      </c>
      <c r="I280" s="174"/>
      <c r="J280" s="175">
        <f>ROUND(I280*H280,2)</f>
        <v>0</v>
      </c>
      <c r="K280" s="171" t="s">
        <v>125</v>
      </c>
      <c r="L280" s="40"/>
      <c r="M280" s="176" t="s">
        <v>5</v>
      </c>
      <c r="N280" s="177" t="s">
        <v>41</v>
      </c>
      <c r="O280" s="41"/>
      <c r="P280" s="178">
        <f>O280*H280</f>
        <v>0</v>
      </c>
      <c r="Q280" s="178">
        <v>2.034E-2</v>
      </c>
      <c r="R280" s="178">
        <f>Q280*H280</f>
        <v>6.1020000000000005E-2</v>
      </c>
      <c r="S280" s="178">
        <v>0</v>
      </c>
      <c r="T280" s="179">
        <f>S280*H280</f>
        <v>0</v>
      </c>
      <c r="AR280" s="23" t="s">
        <v>126</v>
      </c>
      <c r="AT280" s="23" t="s">
        <v>121</v>
      </c>
      <c r="AU280" s="23" t="s">
        <v>80</v>
      </c>
      <c r="AY280" s="23" t="s">
        <v>118</v>
      </c>
      <c r="BE280" s="180">
        <f>IF(N280="základní",J280,0)</f>
        <v>0</v>
      </c>
      <c r="BF280" s="180">
        <f>IF(N280="snížená",J280,0)</f>
        <v>0</v>
      </c>
      <c r="BG280" s="180">
        <f>IF(N280="zákl. přenesená",J280,0)</f>
        <v>0</v>
      </c>
      <c r="BH280" s="180">
        <f>IF(N280="sníž. přenesená",J280,0)</f>
        <v>0</v>
      </c>
      <c r="BI280" s="180">
        <f>IF(N280="nulová",J280,0)</f>
        <v>0</v>
      </c>
      <c r="BJ280" s="23" t="s">
        <v>78</v>
      </c>
      <c r="BK280" s="180">
        <f>ROUND(I280*H280,2)</f>
        <v>0</v>
      </c>
      <c r="BL280" s="23" t="s">
        <v>126</v>
      </c>
      <c r="BM280" s="23" t="s">
        <v>568</v>
      </c>
    </row>
    <row r="281" spans="2:65" s="1" customFormat="1" ht="27">
      <c r="B281" s="40"/>
      <c r="D281" s="181" t="s">
        <v>128</v>
      </c>
      <c r="F281" s="182" t="s">
        <v>569</v>
      </c>
      <c r="I281" s="183"/>
      <c r="L281" s="40"/>
      <c r="M281" s="184"/>
      <c r="N281" s="41"/>
      <c r="O281" s="41"/>
      <c r="P281" s="41"/>
      <c r="Q281" s="41"/>
      <c r="R281" s="41"/>
      <c r="S281" s="41"/>
      <c r="T281" s="69"/>
      <c r="AT281" s="23" t="s">
        <v>128</v>
      </c>
      <c r="AU281" s="23" t="s">
        <v>80</v>
      </c>
    </row>
    <row r="282" spans="2:65" s="1" customFormat="1" ht="25.5" customHeight="1">
      <c r="B282" s="168"/>
      <c r="C282" s="169" t="s">
        <v>570</v>
      </c>
      <c r="D282" s="169" t="s">
        <v>121</v>
      </c>
      <c r="E282" s="170" t="s">
        <v>571</v>
      </c>
      <c r="F282" s="171" t="s">
        <v>572</v>
      </c>
      <c r="G282" s="172" t="s">
        <v>274</v>
      </c>
      <c r="H282" s="173">
        <v>2</v>
      </c>
      <c r="I282" s="174"/>
      <c r="J282" s="175">
        <f>ROUND(I282*H282,2)</f>
        <v>0</v>
      </c>
      <c r="K282" s="171" t="s">
        <v>125</v>
      </c>
      <c r="L282" s="40"/>
      <c r="M282" s="176" t="s">
        <v>5</v>
      </c>
      <c r="N282" s="177" t="s">
        <v>41</v>
      </c>
      <c r="O282" s="41"/>
      <c r="P282" s="178">
        <f>O282*H282</f>
        <v>0</v>
      </c>
      <c r="Q282" s="178">
        <v>1.034E-2</v>
      </c>
      <c r="R282" s="178">
        <f>Q282*H282</f>
        <v>2.068E-2</v>
      </c>
      <c r="S282" s="178">
        <v>0</v>
      </c>
      <c r="T282" s="179">
        <f>S282*H282</f>
        <v>0</v>
      </c>
      <c r="AR282" s="23" t="s">
        <v>126</v>
      </c>
      <c r="AT282" s="23" t="s">
        <v>121</v>
      </c>
      <c r="AU282" s="23" t="s">
        <v>80</v>
      </c>
      <c r="AY282" s="23" t="s">
        <v>118</v>
      </c>
      <c r="BE282" s="180">
        <f>IF(N282="základní",J282,0)</f>
        <v>0</v>
      </c>
      <c r="BF282" s="180">
        <f>IF(N282="snížená",J282,0)</f>
        <v>0</v>
      </c>
      <c r="BG282" s="180">
        <f>IF(N282="zákl. přenesená",J282,0)</f>
        <v>0</v>
      </c>
      <c r="BH282" s="180">
        <f>IF(N282="sníž. přenesená",J282,0)</f>
        <v>0</v>
      </c>
      <c r="BI282" s="180">
        <f>IF(N282="nulová",J282,0)</f>
        <v>0</v>
      </c>
      <c r="BJ282" s="23" t="s">
        <v>78</v>
      </c>
      <c r="BK282" s="180">
        <f>ROUND(I282*H282,2)</f>
        <v>0</v>
      </c>
      <c r="BL282" s="23" t="s">
        <v>126</v>
      </c>
      <c r="BM282" s="23" t="s">
        <v>573</v>
      </c>
    </row>
    <row r="283" spans="2:65" s="1" customFormat="1" ht="27">
      <c r="B283" s="40"/>
      <c r="D283" s="181" t="s">
        <v>128</v>
      </c>
      <c r="F283" s="182" t="s">
        <v>574</v>
      </c>
      <c r="I283" s="183"/>
      <c r="L283" s="40"/>
      <c r="M283" s="184"/>
      <c r="N283" s="41"/>
      <c r="O283" s="41"/>
      <c r="P283" s="41"/>
      <c r="Q283" s="41"/>
      <c r="R283" s="41"/>
      <c r="S283" s="41"/>
      <c r="T283" s="69"/>
      <c r="AT283" s="23" t="s">
        <v>128</v>
      </c>
      <c r="AU283" s="23" t="s">
        <v>80</v>
      </c>
    </row>
    <row r="284" spans="2:65" s="1" customFormat="1" ht="25.5" customHeight="1">
      <c r="B284" s="168"/>
      <c r="C284" s="169" t="s">
        <v>575</v>
      </c>
      <c r="D284" s="169" t="s">
        <v>121</v>
      </c>
      <c r="E284" s="170" t="s">
        <v>576</v>
      </c>
      <c r="F284" s="171" t="s">
        <v>577</v>
      </c>
      <c r="G284" s="172" t="s">
        <v>274</v>
      </c>
      <c r="H284" s="173">
        <v>2</v>
      </c>
      <c r="I284" s="174"/>
      <c r="J284" s="175">
        <f>ROUND(I284*H284,2)</f>
        <v>0</v>
      </c>
      <c r="K284" s="171" t="s">
        <v>125</v>
      </c>
      <c r="L284" s="40"/>
      <c r="M284" s="176" t="s">
        <v>5</v>
      </c>
      <c r="N284" s="177" t="s">
        <v>41</v>
      </c>
      <c r="O284" s="41"/>
      <c r="P284" s="178">
        <f>O284*H284</f>
        <v>0</v>
      </c>
      <c r="Q284" s="178">
        <v>1.034E-2</v>
      </c>
      <c r="R284" s="178">
        <f>Q284*H284</f>
        <v>2.068E-2</v>
      </c>
      <c r="S284" s="178">
        <v>0</v>
      </c>
      <c r="T284" s="179">
        <f>S284*H284</f>
        <v>0</v>
      </c>
      <c r="AR284" s="23" t="s">
        <v>126</v>
      </c>
      <c r="AT284" s="23" t="s">
        <v>121</v>
      </c>
      <c r="AU284" s="23" t="s">
        <v>80</v>
      </c>
      <c r="AY284" s="23" t="s">
        <v>118</v>
      </c>
      <c r="BE284" s="180">
        <f>IF(N284="základní",J284,0)</f>
        <v>0</v>
      </c>
      <c r="BF284" s="180">
        <f>IF(N284="snížená",J284,0)</f>
        <v>0</v>
      </c>
      <c r="BG284" s="180">
        <f>IF(N284="zákl. přenesená",J284,0)</f>
        <v>0</v>
      </c>
      <c r="BH284" s="180">
        <f>IF(N284="sníž. přenesená",J284,0)</f>
        <v>0</v>
      </c>
      <c r="BI284" s="180">
        <f>IF(N284="nulová",J284,0)</f>
        <v>0</v>
      </c>
      <c r="BJ284" s="23" t="s">
        <v>78</v>
      </c>
      <c r="BK284" s="180">
        <f>ROUND(I284*H284,2)</f>
        <v>0</v>
      </c>
      <c r="BL284" s="23" t="s">
        <v>126</v>
      </c>
      <c r="BM284" s="23" t="s">
        <v>578</v>
      </c>
    </row>
    <row r="285" spans="2:65" s="1" customFormat="1" ht="27">
      <c r="B285" s="40"/>
      <c r="D285" s="181" t="s">
        <v>128</v>
      </c>
      <c r="F285" s="182" t="s">
        <v>579</v>
      </c>
      <c r="I285" s="183"/>
      <c r="L285" s="40"/>
      <c r="M285" s="184"/>
      <c r="N285" s="41"/>
      <c r="O285" s="41"/>
      <c r="P285" s="41"/>
      <c r="Q285" s="41"/>
      <c r="R285" s="41"/>
      <c r="S285" s="41"/>
      <c r="T285" s="69"/>
      <c r="AT285" s="23" t="s">
        <v>128</v>
      </c>
      <c r="AU285" s="23" t="s">
        <v>80</v>
      </c>
    </row>
    <row r="286" spans="2:65" s="1" customFormat="1" ht="25.5" customHeight="1">
      <c r="B286" s="168"/>
      <c r="C286" s="169" t="s">
        <v>580</v>
      </c>
      <c r="D286" s="169" t="s">
        <v>121</v>
      </c>
      <c r="E286" s="170" t="s">
        <v>581</v>
      </c>
      <c r="F286" s="171" t="s">
        <v>582</v>
      </c>
      <c r="G286" s="172" t="s">
        <v>274</v>
      </c>
      <c r="H286" s="173">
        <v>1</v>
      </c>
      <c r="I286" s="174"/>
      <c r="J286" s="175">
        <f>ROUND(I286*H286,2)</f>
        <v>0</v>
      </c>
      <c r="K286" s="171" t="s">
        <v>125</v>
      </c>
      <c r="L286" s="40"/>
      <c r="M286" s="176" t="s">
        <v>5</v>
      </c>
      <c r="N286" s="177" t="s">
        <v>41</v>
      </c>
      <c r="O286" s="41"/>
      <c r="P286" s="178">
        <f>O286*H286</f>
        <v>0</v>
      </c>
      <c r="Q286" s="178">
        <v>1.47E-2</v>
      </c>
      <c r="R286" s="178">
        <f>Q286*H286</f>
        <v>1.47E-2</v>
      </c>
      <c r="S286" s="178">
        <v>0</v>
      </c>
      <c r="T286" s="179">
        <f>S286*H286</f>
        <v>0</v>
      </c>
      <c r="AR286" s="23" t="s">
        <v>126</v>
      </c>
      <c r="AT286" s="23" t="s">
        <v>121</v>
      </c>
      <c r="AU286" s="23" t="s">
        <v>80</v>
      </c>
      <c r="AY286" s="23" t="s">
        <v>118</v>
      </c>
      <c r="BE286" s="180">
        <f>IF(N286="základní",J286,0)</f>
        <v>0</v>
      </c>
      <c r="BF286" s="180">
        <f>IF(N286="snížená",J286,0)</f>
        <v>0</v>
      </c>
      <c r="BG286" s="180">
        <f>IF(N286="zákl. přenesená",J286,0)</f>
        <v>0</v>
      </c>
      <c r="BH286" s="180">
        <f>IF(N286="sníž. přenesená",J286,0)</f>
        <v>0</v>
      </c>
      <c r="BI286" s="180">
        <f>IF(N286="nulová",J286,0)</f>
        <v>0</v>
      </c>
      <c r="BJ286" s="23" t="s">
        <v>78</v>
      </c>
      <c r="BK286" s="180">
        <f>ROUND(I286*H286,2)</f>
        <v>0</v>
      </c>
      <c r="BL286" s="23" t="s">
        <v>126</v>
      </c>
      <c r="BM286" s="23" t="s">
        <v>583</v>
      </c>
    </row>
    <row r="287" spans="2:65" s="1" customFormat="1" ht="27">
      <c r="B287" s="40"/>
      <c r="D287" s="181" t="s">
        <v>128</v>
      </c>
      <c r="F287" s="182" t="s">
        <v>584</v>
      </c>
      <c r="I287" s="183"/>
      <c r="L287" s="40"/>
      <c r="M287" s="184"/>
      <c r="N287" s="41"/>
      <c r="O287" s="41"/>
      <c r="P287" s="41"/>
      <c r="Q287" s="41"/>
      <c r="R287" s="41"/>
      <c r="S287" s="41"/>
      <c r="T287" s="69"/>
      <c r="AT287" s="23" t="s">
        <v>128</v>
      </c>
      <c r="AU287" s="23" t="s">
        <v>80</v>
      </c>
    </row>
    <row r="288" spans="2:65" s="1" customFormat="1" ht="25.5" customHeight="1">
      <c r="B288" s="168"/>
      <c r="C288" s="169" t="s">
        <v>585</v>
      </c>
      <c r="D288" s="169" t="s">
        <v>121</v>
      </c>
      <c r="E288" s="170" t="s">
        <v>586</v>
      </c>
      <c r="F288" s="171" t="s">
        <v>587</v>
      </c>
      <c r="G288" s="172" t="s">
        <v>274</v>
      </c>
      <c r="H288" s="173">
        <v>1</v>
      </c>
      <c r="I288" s="174"/>
      <c r="J288" s="175">
        <f>ROUND(I288*H288,2)</f>
        <v>0</v>
      </c>
      <c r="K288" s="171" t="s">
        <v>125</v>
      </c>
      <c r="L288" s="40"/>
      <c r="M288" s="176" t="s">
        <v>5</v>
      </c>
      <c r="N288" s="177" t="s">
        <v>41</v>
      </c>
      <c r="O288" s="41"/>
      <c r="P288" s="178">
        <f>O288*H288</f>
        <v>0</v>
      </c>
      <c r="Q288" s="178">
        <v>2.2689999999999998E-2</v>
      </c>
      <c r="R288" s="178">
        <f>Q288*H288</f>
        <v>2.2689999999999998E-2</v>
      </c>
      <c r="S288" s="178">
        <v>0</v>
      </c>
      <c r="T288" s="179">
        <f>S288*H288</f>
        <v>0</v>
      </c>
      <c r="AR288" s="23" t="s">
        <v>126</v>
      </c>
      <c r="AT288" s="23" t="s">
        <v>121</v>
      </c>
      <c r="AU288" s="23" t="s">
        <v>80</v>
      </c>
      <c r="AY288" s="23" t="s">
        <v>118</v>
      </c>
      <c r="BE288" s="180">
        <f>IF(N288="základní",J288,0)</f>
        <v>0</v>
      </c>
      <c r="BF288" s="180">
        <f>IF(N288="snížená",J288,0)</f>
        <v>0</v>
      </c>
      <c r="BG288" s="180">
        <f>IF(N288="zákl. přenesená",J288,0)</f>
        <v>0</v>
      </c>
      <c r="BH288" s="180">
        <f>IF(N288="sníž. přenesená",J288,0)</f>
        <v>0</v>
      </c>
      <c r="BI288" s="180">
        <f>IF(N288="nulová",J288,0)</f>
        <v>0</v>
      </c>
      <c r="BJ288" s="23" t="s">
        <v>78</v>
      </c>
      <c r="BK288" s="180">
        <f>ROUND(I288*H288,2)</f>
        <v>0</v>
      </c>
      <c r="BL288" s="23" t="s">
        <v>126</v>
      </c>
      <c r="BM288" s="23" t="s">
        <v>588</v>
      </c>
    </row>
    <row r="289" spans="2:65" s="1" customFormat="1" ht="27">
      <c r="B289" s="40"/>
      <c r="D289" s="181" t="s">
        <v>128</v>
      </c>
      <c r="F289" s="182" t="s">
        <v>589</v>
      </c>
      <c r="I289" s="183"/>
      <c r="L289" s="40"/>
      <c r="M289" s="184"/>
      <c r="N289" s="41"/>
      <c r="O289" s="41"/>
      <c r="P289" s="41"/>
      <c r="Q289" s="41"/>
      <c r="R289" s="41"/>
      <c r="S289" s="41"/>
      <c r="T289" s="69"/>
      <c r="AT289" s="23" t="s">
        <v>128</v>
      </c>
      <c r="AU289" s="23" t="s">
        <v>80</v>
      </c>
    </row>
    <row r="290" spans="2:65" s="1" customFormat="1" ht="16.5" customHeight="1">
      <c r="B290" s="168"/>
      <c r="C290" s="169" t="s">
        <v>590</v>
      </c>
      <c r="D290" s="169" t="s">
        <v>121</v>
      </c>
      <c r="E290" s="170" t="s">
        <v>591</v>
      </c>
      <c r="F290" s="171" t="s">
        <v>592</v>
      </c>
      <c r="G290" s="172" t="s">
        <v>274</v>
      </c>
      <c r="H290" s="173">
        <v>105</v>
      </c>
      <c r="I290" s="174"/>
      <c r="J290" s="175">
        <f>ROUND(I290*H290,2)</f>
        <v>0</v>
      </c>
      <c r="K290" s="171" t="s">
        <v>125</v>
      </c>
      <c r="L290" s="40"/>
      <c r="M290" s="176" t="s">
        <v>5</v>
      </c>
      <c r="N290" s="177" t="s">
        <v>41</v>
      </c>
      <c r="O290" s="41"/>
      <c r="P290" s="178">
        <f>O290*H290</f>
        <v>0</v>
      </c>
      <c r="Q290" s="178">
        <v>2.9999999999999997E-4</v>
      </c>
      <c r="R290" s="178">
        <f>Q290*H290</f>
        <v>3.15E-2</v>
      </c>
      <c r="S290" s="178">
        <v>0</v>
      </c>
      <c r="T290" s="179">
        <f>S290*H290</f>
        <v>0</v>
      </c>
      <c r="AR290" s="23" t="s">
        <v>126</v>
      </c>
      <c r="AT290" s="23" t="s">
        <v>121</v>
      </c>
      <c r="AU290" s="23" t="s">
        <v>80</v>
      </c>
      <c r="AY290" s="23" t="s">
        <v>118</v>
      </c>
      <c r="BE290" s="180">
        <f>IF(N290="základní",J290,0)</f>
        <v>0</v>
      </c>
      <c r="BF290" s="180">
        <f>IF(N290="snížená",J290,0)</f>
        <v>0</v>
      </c>
      <c r="BG290" s="180">
        <f>IF(N290="zákl. přenesená",J290,0)</f>
        <v>0</v>
      </c>
      <c r="BH290" s="180">
        <f>IF(N290="sníž. přenesená",J290,0)</f>
        <v>0</v>
      </c>
      <c r="BI290" s="180">
        <f>IF(N290="nulová",J290,0)</f>
        <v>0</v>
      </c>
      <c r="BJ290" s="23" t="s">
        <v>78</v>
      </c>
      <c r="BK290" s="180">
        <f>ROUND(I290*H290,2)</f>
        <v>0</v>
      </c>
      <c r="BL290" s="23" t="s">
        <v>126</v>
      </c>
      <c r="BM290" s="23" t="s">
        <v>593</v>
      </c>
    </row>
    <row r="291" spans="2:65" s="1" customFormat="1">
      <c r="B291" s="40"/>
      <c r="D291" s="181" t="s">
        <v>128</v>
      </c>
      <c r="F291" s="182" t="s">
        <v>594</v>
      </c>
      <c r="I291" s="183"/>
      <c r="L291" s="40"/>
      <c r="M291" s="184"/>
      <c r="N291" s="41"/>
      <c r="O291" s="41"/>
      <c r="P291" s="41"/>
      <c r="Q291" s="41"/>
      <c r="R291" s="41"/>
      <c r="S291" s="41"/>
      <c r="T291" s="69"/>
      <c r="AT291" s="23" t="s">
        <v>128</v>
      </c>
      <c r="AU291" s="23" t="s">
        <v>80</v>
      </c>
    </row>
    <row r="292" spans="2:65" s="1" customFormat="1" ht="16.5" customHeight="1">
      <c r="B292" s="168"/>
      <c r="C292" s="169" t="s">
        <v>595</v>
      </c>
      <c r="D292" s="169" t="s">
        <v>121</v>
      </c>
      <c r="E292" s="170" t="s">
        <v>596</v>
      </c>
      <c r="F292" s="171" t="s">
        <v>597</v>
      </c>
      <c r="G292" s="172" t="s">
        <v>194</v>
      </c>
      <c r="H292" s="173">
        <v>5</v>
      </c>
      <c r="I292" s="174"/>
      <c r="J292" s="175">
        <f>ROUND(I292*H292,2)</f>
        <v>0</v>
      </c>
      <c r="K292" s="171" t="s">
        <v>125</v>
      </c>
      <c r="L292" s="40"/>
      <c r="M292" s="176" t="s">
        <v>5</v>
      </c>
      <c r="N292" s="177" t="s">
        <v>41</v>
      </c>
      <c r="O292" s="41"/>
      <c r="P292" s="178">
        <f>O292*H292</f>
        <v>0</v>
      </c>
      <c r="Q292" s="178">
        <v>1.09E-3</v>
      </c>
      <c r="R292" s="178">
        <f>Q292*H292</f>
        <v>5.45E-3</v>
      </c>
      <c r="S292" s="178">
        <v>0</v>
      </c>
      <c r="T292" s="179">
        <f>S292*H292</f>
        <v>0</v>
      </c>
      <c r="AR292" s="23" t="s">
        <v>126</v>
      </c>
      <c r="AT292" s="23" t="s">
        <v>121</v>
      </c>
      <c r="AU292" s="23" t="s">
        <v>80</v>
      </c>
      <c r="AY292" s="23" t="s">
        <v>118</v>
      </c>
      <c r="BE292" s="180">
        <f>IF(N292="základní",J292,0)</f>
        <v>0</v>
      </c>
      <c r="BF292" s="180">
        <f>IF(N292="snížená",J292,0)</f>
        <v>0</v>
      </c>
      <c r="BG292" s="180">
        <f>IF(N292="zákl. přenesená",J292,0)</f>
        <v>0</v>
      </c>
      <c r="BH292" s="180">
        <f>IF(N292="sníž. přenesená",J292,0)</f>
        <v>0</v>
      </c>
      <c r="BI292" s="180">
        <f>IF(N292="nulová",J292,0)</f>
        <v>0</v>
      </c>
      <c r="BJ292" s="23" t="s">
        <v>78</v>
      </c>
      <c r="BK292" s="180">
        <f>ROUND(I292*H292,2)</f>
        <v>0</v>
      </c>
      <c r="BL292" s="23" t="s">
        <v>126</v>
      </c>
      <c r="BM292" s="23" t="s">
        <v>598</v>
      </c>
    </row>
    <row r="293" spans="2:65" s="1" customFormat="1">
      <c r="B293" s="40"/>
      <c r="D293" s="181" t="s">
        <v>128</v>
      </c>
      <c r="F293" s="182" t="s">
        <v>599</v>
      </c>
      <c r="I293" s="183"/>
      <c r="L293" s="40"/>
      <c r="M293" s="184"/>
      <c r="N293" s="41"/>
      <c r="O293" s="41"/>
      <c r="P293" s="41"/>
      <c r="Q293" s="41"/>
      <c r="R293" s="41"/>
      <c r="S293" s="41"/>
      <c r="T293" s="69"/>
      <c r="AT293" s="23" t="s">
        <v>128</v>
      </c>
      <c r="AU293" s="23" t="s">
        <v>80</v>
      </c>
    </row>
    <row r="294" spans="2:65" s="1" customFormat="1" ht="16.5" customHeight="1">
      <c r="B294" s="168"/>
      <c r="C294" s="169" t="s">
        <v>600</v>
      </c>
      <c r="D294" s="169" t="s">
        <v>121</v>
      </c>
      <c r="E294" s="170" t="s">
        <v>601</v>
      </c>
      <c r="F294" s="171" t="s">
        <v>602</v>
      </c>
      <c r="G294" s="172" t="s">
        <v>274</v>
      </c>
      <c r="H294" s="173">
        <v>1</v>
      </c>
      <c r="I294" s="174"/>
      <c r="J294" s="175">
        <f>ROUND(I294*H294,2)</f>
        <v>0</v>
      </c>
      <c r="K294" s="171" t="s">
        <v>125</v>
      </c>
      <c r="L294" s="40"/>
      <c r="M294" s="176" t="s">
        <v>5</v>
      </c>
      <c r="N294" s="177" t="s">
        <v>41</v>
      </c>
      <c r="O294" s="41"/>
      <c r="P294" s="178">
        <f>O294*H294</f>
        <v>0</v>
      </c>
      <c r="Q294" s="178">
        <v>0</v>
      </c>
      <c r="R294" s="178">
        <f>Q294*H294</f>
        <v>0</v>
      </c>
      <c r="S294" s="178">
        <v>0</v>
      </c>
      <c r="T294" s="179">
        <f>S294*H294</f>
        <v>0</v>
      </c>
      <c r="AR294" s="23" t="s">
        <v>126</v>
      </c>
      <c r="AT294" s="23" t="s">
        <v>121</v>
      </c>
      <c r="AU294" s="23" t="s">
        <v>80</v>
      </c>
      <c r="AY294" s="23" t="s">
        <v>118</v>
      </c>
      <c r="BE294" s="180">
        <f>IF(N294="základní",J294,0)</f>
        <v>0</v>
      </c>
      <c r="BF294" s="180">
        <f>IF(N294="snížená",J294,0)</f>
        <v>0</v>
      </c>
      <c r="BG294" s="180">
        <f>IF(N294="zákl. přenesená",J294,0)</f>
        <v>0</v>
      </c>
      <c r="BH294" s="180">
        <f>IF(N294="sníž. přenesená",J294,0)</f>
        <v>0</v>
      </c>
      <c r="BI294" s="180">
        <f>IF(N294="nulová",J294,0)</f>
        <v>0</v>
      </c>
      <c r="BJ294" s="23" t="s">
        <v>78</v>
      </c>
      <c r="BK294" s="180">
        <f>ROUND(I294*H294,2)</f>
        <v>0</v>
      </c>
      <c r="BL294" s="23" t="s">
        <v>126</v>
      </c>
      <c r="BM294" s="23" t="s">
        <v>603</v>
      </c>
    </row>
    <row r="295" spans="2:65" s="1" customFormat="1">
      <c r="B295" s="40"/>
      <c r="D295" s="181" t="s">
        <v>128</v>
      </c>
      <c r="F295" s="182" t="s">
        <v>604</v>
      </c>
      <c r="I295" s="183"/>
      <c r="L295" s="40"/>
      <c r="M295" s="184"/>
      <c r="N295" s="41"/>
      <c r="O295" s="41"/>
      <c r="P295" s="41"/>
      <c r="Q295" s="41"/>
      <c r="R295" s="41"/>
      <c r="S295" s="41"/>
      <c r="T295" s="69"/>
      <c r="AT295" s="23" t="s">
        <v>128</v>
      </c>
      <c r="AU295" s="23" t="s">
        <v>80</v>
      </c>
    </row>
    <row r="296" spans="2:65" s="1" customFormat="1" ht="16.5" customHeight="1">
      <c r="B296" s="168"/>
      <c r="C296" s="193" t="s">
        <v>605</v>
      </c>
      <c r="D296" s="193" t="s">
        <v>132</v>
      </c>
      <c r="E296" s="194" t="s">
        <v>606</v>
      </c>
      <c r="F296" s="195" t="s">
        <v>607</v>
      </c>
      <c r="G296" s="196" t="s">
        <v>194</v>
      </c>
      <c r="H296" s="197">
        <v>1</v>
      </c>
      <c r="I296" s="198"/>
      <c r="J296" s="199">
        <f>ROUND(I296*H296,2)</f>
        <v>0</v>
      </c>
      <c r="K296" s="195" t="s">
        <v>5</v>
      </c>
      <c r="L296" s="200"/>
      <c r="M296" s="201" t="s">
        <v>5</v>
      </c>
      <c r="N296" s="202" t="s">
        <v>41</v>
      </c>
      <c r="O296" s="41"/>
      <c r="P296" s="178">
        <f>O296*H296</f>
        <v>0</v>
      </c>
      <c r="Q296" s="178">
        <v>1.5E-3</v>
      </c>
      <c r="R296" s="178">
        <f>Q296*H296</f>
        <v>1.5E-3</v>
      </c>
      <c r="S296" s="178">
        <v>0</v>
      </c>
      <c r="T296" s="179">
        <f>S296*H296</f>
        <v>0</v>
      </c>
      <c r="AR296" s="23" t="s">
        <v>135</v>
      </c>
      <c r="AT296" s="23" t="s">
        <v>132</v>
      </c>
      <c r="AU296" s="23" t="s">
        <v>80</v>
      </c>
      <c r="AY296" s="23" t="s">
        <v>118</v>
      </c>
      <c r="BE296" s="180">
        <f>IF(N296="základní",J296,0)</f>
        <v>0</v>
      </c>
      <c r="BF296" s="180">
        <f>IF(N296="snížená",J296,0)</f>
        <v>0</v>
      </c>
      <c r="BG296" s="180">
        <f>IF(N296="zákl. přenesená",J296,0)</f>
        <v>0</v>
      </c>
      <c r="BH296" s="180">
        <f>IF(N296="sníž. přenesená",J296,0)</f>
        <v>0</v>
      </c>
      <c r="BI296" s="180">
        <f>IF(N296="nulová",J296,0)</f>
        <v>0</v>
      </c>
      <c r="BJ296" s="23" t="s">
        <v>78</v>
      </c>
      <c r="BK296" s="180">
        <f>ROUND(I296*H296,2)</f>
        <v>0</v>
      </c>
      <c r="BL296" s="23" t="s">
        <v>126</v>
      </c>
      <c r="BM296" s="23" t="s">
        <v>608</v>
      </c>
    </row>
    <row r="297" spans="2:65" s="1" customFormat="1">
      <c r="B297" s="40"/>
      <c r="D297" s="181" t="s">
        <v>128</v>
      </c>
      <c r="F297" s="182" t="s">
        <v>609</v>
      </c>
      <c r="I297" s="183"/>
      <c r="L297" s="40"/>
      <c r="M297" s="184"/>
      <c r="N297" s="41"/>
      <c r="O297" s="41"/>
      <c r="P297" s="41"/>
      <c r="Q297" s="41"/>
      <c r="R297" s="41"/>
      <c r="S297" s="41"/>
      <c r="T297" s="69"/>
      <c r="AT297" s="23" t="s">
        <v>128</v>
      </c>
      <c r="AU297" s="23" t="s">
        <v>80</v>
      </c>
    </row>
    <row r="298" spans="2:65" s="1" customFormat="1" ht="25.5" customHeight="1">
      <c r="B298" s="168"/>
      <c r="C298" s="169" t="s">
        <v>610</v>
      </c>
      <c r="D298" s="169" t="s">
        <v>121</v>
      </c>
      <c r="E298" s="170" t="s">
        <v>611</v>
      </c>
      <c r="F298" s="171" t="s">
        <v>612</v>
      </c>
      <c r="G298" s="172" t="s">
        <v>274</v>
      </c>
      <c r="H298" s="173">
        <v>5</v>
      </c>
      <c r="I298" s="174"/>
      <c r="J298" s="175">
        <f>ROUND(I298*H298,2)</f>
        <v>0</v>
      </c>
      <c r="K298" s="171" t="s">
        <v>125</v>
      </c>
      <c r="L298" s="40"/>
      <c r="M298" s="176" t="s">
        <v>5</v>
      </c>
      <c r="N298" s="177" t="s">
        <v>41</v>
      </c>
      <c r="O298" s="41"/>
      <c r="P298" s="178">
        <f>O298*H298</f>
        <v>0</v>
      </c>
      <c r="Q298" s="178">
        <v>2.0799999999999998E-3</v>
      </c>
      <c r="R298" s="178">
        <f>Q298*H298</f>
        <v>1.04E-2</v>
      </c>
      <c r="S298" s="178">
        <v>0</v>
      </c>
      <c r="T298" s="179">
        <f>S298*H298</f>
        <v>0</v>
      </c>
      <c r="AR298" s="23" t="s">
        <v>126</v>
      </c>
      <c r="AT298" s="23" t="s">
        <v>121</v>
      </c>
      <c r="AU298" s="23" t="s">
        <v>80</v>
      </c>
      <c r="AY298" s="23" t="s">
        <v>118</v>
      </c>
      <c r="BE298" s="180">
        <f>IF(N298="základní",J298,0)</f>
        <v>0</v>
      </c>
      <c r="BF298" s="180">
        <f>IF(N298="snížená",J298,0)</f>
        <v>0</v>
      </c>
      <c r="BG298" s="180">
        <f>IF(N298="zákl. přenesená",J298,0)</f>
        <v>0</v>
      </c>
      <c r="BH298" s="180">
        <f>IF(N298="sníž. přenesená",J298,0)</f>
        <v>0</v>
      </c>
      <c r="BI298" s="180">
        <f>IF(N298="nulová",J298,0)</f>
        <v>0</v>
      </c>
      <c r="BJ298" s="23" t="s">
        <v>78</v>
      </c>
      <c r="BK298" s="180">
        <f>ROUND(I298*H298,2)</f>
        <v>0</v>
      </c>
      <c r="BL298" s="23" t="s">
        <v>126</v>
      </c>
      <c r="BM298" s="23" t="s">
        <v>613</v>
      </c>
    </row>
    <row r="299" spans="2:65" s="1" customFormat="1">
      <c r="B299" s="40"/>
      <c r="D299" s="181" t="s">
        <v>128</v>
      </c>
      <c r="F299" s="182" t="s">
        <v>614</v>
      </c>
      <c r="I299" s="183"/>
      <c r="L299" s="40"/>
      <c r="M299" s="184"/>
      <c r="N299" s="41"/>
      <c r="O299" s="41"/>
      <c r="P299" s="41"/>
      <c r="Q299" s="41"/>
      <c r="R299" s="41"/>
      <c r="S299" s="41"/>
      <c r="T299" s="69"/>
      <c r="AT299" s="23" t="s">
        <v>128</v>
      </c>
      <c r="AU299" s="23" t="s">
        <v>80</v>
      </c>
    </row>
    <row r="300" spans="2:65" s="1" customFormat="1" ht="25.5" customHeight="1">
      <c r="B300" s="168"/>
      <c r="C300" s="169" t="s">
        <v>615</v>
      </c>
      <c r="D300" s="169" t="s">
        <v>121</v>
      </c>
      <c r="E300" s="170" t="s">
        <v>616</v>
      </c>
      <c r="F300" s="171" t="s">
        <v>617</v>
      </c>
      <c r="G300" s="172" t="s">
        <v>274</v>
      </c>
      <c r="H300" s="173">
        <v>2</v>
      </c>
      <c r="I300" s="174"/>
      <c r="J300" s="175">
        <f>ROUND(I300*H300,2)</f>
        <v>0</v>
      </c>
      <c r="K300" s="171" t="s">
        <v>125</v>
      </c>
      <c r="L300" s="40"/>
      <c r="M300" s="176" t="s">
        <v>5</v>
      </c>
      <c r="N300" s="177" t="s">
        <v>41</v>
      </c>
      <c r="O300" s="41"/>
      <c r="P300" s="178">
        <f>O300*H300</f>
        <v>0</v>
      </c>
      <c r="Q300" s="178">
        <v>1.9599999999999999E-3</v>
      </c>
      <c r="R300" s="178">
        <f>Q300*H300</f>
        <v>3.9199999999999999E-3</v>
      </c>
      <c r="S300" s="178">
        <v>0</v>
      </c>
      <c r="T300" s="179">
        <f>S300*H300</f>
        <v>0</v>
      </c>
      <c r="AR300" s="23" t="s">
        <v>126</v>
      </c>
      <c r="AT300" s="23" t="s">
        <v>121</v>
      </c>
      <c r="AU300" s="23" t="s">
        <v>80</v>
      </c>
      <c r="AY300" s="23" t="s">
        <v>118</v>
      </c>
      <c r="BE300" s="180">
        <f>IF(N300="základní",J300,0)</f>
        <v>0</v>
      </c>
      <c r="BF300" s="180">
        <f>IF(N300="snížená",J300,0)</f>
        <v>0</v>
      </c>
      <c r="BG300" s="180">
        <f>IF(N300="zákl. přenesená",J300,0)</f>
        <v>0</v>
      </c>
      <c r="BH300" s="180">
        <f>IF(N300="sníž. přenesená",J300,0)</f>
        <v>0</v>
      </c>
      <c r="BI300" s="180">
        <f>IF(N300="nulová",J300,0)</f>
        <v>0</v>
      </c>
      <c r="BJ300" s="23" t="s">
        <v>78</v>
      </c>
      <c r="BK300" s="180">
        <f>ROUND(I300*H300,2)</f>
        <v>0</v>
      </c>
      <c r="BL300" s="23" t="s">
        <v>126</v>
      </c>
      <c r="BM300" s="23" t="s">
        <v>618</v>
      </c>
    </row>
    <row r="301" spans="2:65" s="1" customFormat="1">
      <c r="B301" s="40"/>
      <c r="D301" s="181" t="s">
        <v>128</v>
      </c>
      <c r="F301" s="182" t="s">
        <v>619</v>
      </c>
      <c r="I301" s="183"/>
      <c r="L301" s="40"/>
      <c r="M301" s="184"/>
      <c r="N301" s="41"/>
      <c r="O301" s="41"/>
      <c r="P301" s="41"/>
      <c r="Q301" s="41"/>
      <c r="R301" s="41"/>
      <c r="S301" s="41"/>
      <c r="T301" s="69"/>
      <c r="AT301" s="23" t="s">
        <v>128</v>
      </c>
      <c r="AU301" s="23" t="s">
        <v>80</v>
      </c>
    </row>
    <row r="302" spans="2:65" s="1" customFormat="1" ht="16.5" customHeight="1">
      <c r="B302" s="168"/>
      <c r="C302" s="169" t="s">
        <v>620</v>
      </c>
      <c r="D302" s="169" t="s">
        <v>121</v>
      </c>
      <c r="E302" s="170" t="s">
        <v>621</v>
      </c>
      <c r="F302" s="171" t="s">
        <v>622</v>
      </c>
      <c r="G302" s="172" t="s">
        <v>274</v>
      </c>
      <c r="H302" s="173">
        <v>1</v>
      </c>
      <c r="I302" s="174"/>
      <c r="J302" s="175">
        <f>ROUND(I302*H302,2)</f>
        <v>0</v>
      </c>
      <c r="K302" s="171" t="s">
        <v>125</v>
      </c>
      <c r="L302" s="40"/>
      <c r="M302" s="176" t="s">
        <v>5</v>
      </c>
      <c r="N302" s="177" t="s">
        <v>41</v>
      </c>
      <c r="O302" s="41"/>
      <c r="P302" s="178">
        <f>O302*H302</f>
        <v>0</v>
      </c>
      <c r="Q302" s="178">
        <v>1.8E-3</v>
      </c>
      <c r="R302" s="178">
        <f>Q302*H302</f>
        <v>1.8E-3</v>
      </c>
      <c r="S302" s="178">
        <v>0</v>
      </c>
      <c r="T302" s="179">
        <f>S302*H302</f>
        <v>0</v>
      </c>
      <c r="AR302" s="23" t="s">
        <v>126</v>
      </c>
      <c r="AT302" s="23" t="s">
        <v>121</v>
      </c>
      <c r="AU302" s="23" t="s">
        <v>80</v>
      </c>
      <c r="AY302" s="23" t="s">
        <v>118</v>
      </c>
      <c r="BE302" s="180">
        <f>IF(N302="základní",J302,0)</f>
        <v>0</v>
      </c>
      <c r="BF302" s="180">
        <f>IF(N302="snížená",J302,0)</f>
        <v>0</v>
      </c>
      <c r="BG302" s="180">
        <f>IF(N302="zákl. přenesená",J302,0)</f>
        <v>0</v>
      </c>
      <c r="BH302" s="180">
        <f>IF(N302="sníž. přenesená",J302,0)</f>
        <v>0</v>
      </c>
      <c r="BI302" s="180">
        <f>IF(N302="nulová",J302,0)</f>
        <v>0</v>
      </c>
      <c r="BJ302" s="23" t="s">
        <v>78</v>
      </c>
      <c r="BK302" s="180">
        <f>ROUND(I302*H302,2)</f>
        <v>0</v>
      </c>
      <c r="BL302" s="23" t="s">
        <v>126</v>
      </c>
      <c r="BM302" s="23" t="s">
        <v>623</v>
      </c>
    </row>
    <row r="303" spans="2:65" s="1" customFormat="1">
      <c r="B303" s="40"/>
      <c r="D303" s="181" t="s">
        <v>128</v>
      </c>
      <c r="F303" s="182" t="s">
        <v>624</v>
      </c>
      <c r="I303" s="183"/>
      <c r="L303" s="40"/>
      <c r="M303" s="184"/>
      <c r="N303" s="41"/>
      <c r="O303" s="41"/>
      <c r="P303" s="41"/>
      <c r="Q303" s="41"/>
      <c r="R303" s="41"/>
      <c r="S303" s="41"/>
      <c r="T303" s="69"/>
      <c r="AT303" s="23" t="s">
        <v>128</v>
      </c>
      <c r="AU303" s="23" t="s">
        <v>80</v>
      </c>
    </row>
    <row r="304" spans="2:65" s="1" customFormat="1" ht="16.5" customHeight="1">
      <c r="B304" s="168"/>
      <c r="C304" s="169" t="s">
        <v>625</v>
      </c>
      <c r="D304" s="169" t="s">
        <v>121</v>
      </c>
      <c r="E304" s="170" t="s">
        <v>626</v>
      </c>
      <c r="F304" s="171" t="s">
        <v>627</v>
      </c>
      <c r="G304" s="172" t="s">
        <v>194</v>
      </c>
      <c r="H304" s="173">
        <v>26</v>
      </c>
      <c r="I304" s="174"/>
      <c r="J304" s="175">
        <f>ROUND(I304*H304,2)</f>
        <v>0</v>
      </c>
      <c r="K304" s="171" t="s">
        <v>125</v>
      </c>
      <c r="L304" s="40"/>
      <c r="M304" s="176" t="s">
        <v>5</v>
      </c>
      <c r="N304" s="177" t="s">
        <v>41</v>
      </c>
      <c r="O304" s="41"/>
      <c r="P304" s="178">
        <f>O304*H304</f>
        <v>0</v>
      </c>
      <c r="Q304" s="178">
        <v>4.0000000000000003E-5</v>
      </c>
      <c r="R304" s="178">
        <f>Q304*H304</f>
        <v>1.0400000000000001E-3</v>
      </c>
      <c r="S304" s="178">
        <v>0</v>
      </c>
      <c r="T304" s="179">
        <f>S304*H304</f>
        <v>0</v>
      </c>
      <c r="AR304" s="23" t="s">
        <v>126</v>
      </c>
      <c r="AT304" s="23" t="s">
        <v>121</v>
      </c>
      <c r="AU304" s="23" t="s">
        <v>80</v>
      </c>
      <c r="AY304" s="23" t="s">
        <v>118</v>
      </c>
      <c r="BE304" s="180">
        <f>IF(N304="základní",J304,0)</f>
        <v>0</v>
      </c>
      <c r="BF304" s="180">
        <f>IF(N304="snížená",J304,0)</f>
        <v>0</v>
      </c>
      <c r="BG304" s="180">
        <f>IF(N304="zákl. přenesená",J304,0)</f>
        <v>0</v>
      </c>
      <c r="BH304" s="180">
        <f>IF(N304="sníž. přenesená",J304,0)</f>
        <v>0</v>
      </c>
      <c r="BI304" s="180">
        <f>IF(N304="nulová",J304,0)</f>
        <v>0</v>
      </c>
      <c r="BJ304" s="23" t="s">
        <v>78</v>
      </c>
      <c r="BK304" s="180">
        <f>ROUND(I304*H304,2)</f>
        <v>0</v>
      </c>
      <c r="BL304" s="23" t="s">
        <v>126</v>
      </c>
      <c r="BM304" s="23" t="s">
        <v>628</v>
      </c>
    </row>
    <row r="305" spans="2:65" s="1" customFormat="1">
      <c r="B305" s="40"/>
      <c r="D305" s="181" t="s">
        <v>128</v>
      </c>
      <c r="F305" s="182" t="s">
        <v>629</v>
      </c>
      <c r="I305" s="183"/>
      <c r="L305" s="40"/>
      <c r="M305" s="184"/>
      <c r="N305" s="41"/>
      <c r="O305" s="41"/>
      <c r="P305" s="41"/>
      <c r="Q305" s="41"/>
      <c r="R305" s="41"/>
      <c r="S305" s="41"/>
      <c r="T305" s="69"/>
      <c r="AT305" s="23" t="s">
        <v>128</v>
      </c>
      <c r="AU305" s="23" t="s">
        <v>80</v>
      </c>
    </row>
    <row r="306" spans="2:65" s="1" customFormat="1" ht="16.5" customHeight="1">
      <c r="B306" s="168"/>
      <c r="C306" s="193" t="s">
        <v>630</v>
      </c>
      <c r="D306" s="193" t="s">
        <v>132</v>
      </c>
      <c r="E306" s="194" t="s">
        <v>631</v>
      </c>
      <c r="F306" s="195" t="s">
        <v>632</v>
      </c>
      <c r="G306" s="196" t="s">
        <v>194</v>
      </c>
      <c r="H306" s="197">
        <v>26</v>
      </c>
      <c r="I306" s="198"/>
      <c r="J306" s="199">
        <f>ROUND(I306*H306,2)</f>
        <v>0</v>
      </c>
      <c r="K306" s="171" t="s">
        <v>931</v>
      </c>
      <c r="L306" s="200"/>
      <c r="M306" s="201" t="s">
        <v>5</v>
      </c>
      <c r="N306" s="202" t="s">
        <v>41</v>
      </c>
      <c r="O306" s="41"/>
      <c r="P306" s="178">
        <f>O306*H306</f>
        <v>0</v>
      </c>
      <c r="Q306" s="178">
        <v>2.0999999999999999E-3</v>
      </c>
      <c r="R306" s="178">
        <f>Q306*H306</f>
        <v>5.4599999999999996E-2</v>
      </c>
      <c r="S306" s="178">
        <v>0</v>
      </c>
      <c r="T306" s="179">
        <f>S306*H306</f>
        <v>0</v>
      </c>
      <c r="AR306" s="23" t="s">
        <v>135</v>
      </c>
      <c r="AT306" s="23" t="s">
        <v>132</v>
      </c>
      <c r="AU306" s="23" t="s">
        <v>80</v>
      </c>
      <c r="AY306" s="23" t="s">
        <v>118</v>
      </c>
      <c r="BE306" s="180">
        <f>IF(N306="základní",J306,0)</f>
        <v>0</v>
      </c>
      <c r="BF306" s="180">
        <f>IF(N306="snížená",J306,0)</f>
        <v>0</v>
      </c>
      <c r="BG306" s="180">
        <f>IF(N306="zákl. přenesená",J306,0)</f>
        <v>0</v>
      </c>
      <c r="BH306" s="180">
        <f>IF(N306="sníž. přenesená",J306,0)</f>
        <v>0</v>
      </c>
      <c r="BI306" s="180">
        <f>IF(N306="nulová",J306,0)</f>
        <v>0</v>
      </c>
      <c r="BJ306" s="23" t="s">
        <v>78</v>
      </c>
      <c r="BK306" s="180">
        <f>ROUND(I306*H306,2)</f>
        <v>0</v>
      </c>
      <c r="BL306" s="23" t="s">
        <v>126</v>
      </c>
      <c r="BM306" s="23" t="s">
        <v>633</v>
      </c>
    </row>
    <row r="307" spans="2:65" s="1" customFormat="1" ht="54">
      <c r="B307" s="40"/>
      <c r="D307" s="181" t="s">
        <v>128</v>
      </c>
      <c r="F307" s="182" t="s">
        <v>634</v>
      </c>
      <c r="I307" s="183"/>
      <c r="L307" s="40"/>
      <c r="M307" s="184"/>
      <c r="N307" s="41"/>
      <c r="O307" s="41"/>
      <c r="P307" s="41"/>
      <c r="Q307" s="41"/>
      <c r="R307" s="41"/>
      <c r="S307" s="41"/>
      <c r="T307" s="69"/>
      <c r="AT307" s="23" t="s">
        <v>128</v>
      </c>
      <c r="AU307" s="23" t="s">
        <v>80</v>
      </c>
    </row>
    <row r="308" spans="2:65" s="1" customFormat="1" ht="16.5" customHeight="1">
      <c r="B308" s="168"/>
      <c r="C308" s="169" t="s">
        <v>635</v>
      </c>
      <c r="D308" s="169" t="s">
        <v>121</v>
      </c>
      <c r="E308" s="170" t="s">
        <v>636</v>
      </c>
      <c r="F308" s="171" t="s">
        <v>637</v>
      </c>
      <c r="G308" s="172" t="s">
        <v>194</v>
      </c>
      <c r="H308" s="173">
        <v>13</v>
      </c>
      <c r="I308" s="174"/>
      <c r="J308" s="175">
        <f>ROUND(I308*H308,2)</f>
        <v>0</v>
      </c>
      <c r="K308" s="171" t="s">
        <v>125</v>
      </c>
      <c r="L308" s="40"/>
      <c r="M308" s="176" t="s">
        <v>5</v>
      </c>
      <c r="N308" s="177" t="s">
        <v>41</v>
      </c>
      <c r="O308" s="41"/>
      <c r="P308" s="178">
        <f>O308*H308</f>
        <v>0</v>
      </c>
      <c r="Q308" s="178">
        <v>4.0000000000000003E-5</v>
      </c>
      <c r="R308" s="178">
        <f>Q308*H308</f>
        <v>5.2000000000000006E-4</v>
      </c>
      <c r="S308" s="178">
        <v>0</v>
      </c>
      <c r="T308" s="179">
        <f>S308*H308</f>
        <v>0</v>
      </c>
      <c r="AR308" s="23" t="s">
        <v>126</v>
      </c>
      <c r="AT308" s="23" t="s">
        <v>121</v>
      </c>
      <c r="AU308" s="23" t="s">
        <v>80</v>
      </c>
      <c r="AY308" s="23" t="s">
        <v>118</v>
      </c>
      <c r="BE308" s="180">
        <f>IF(N308="základní",J308,0)</f>
        <v>0</v>
      </c>
      <c r="BF308" s="180">
        <f>IF(N308="snížená",J308,0)</f>
        <v>0</v>
      </c>
      <c r="BG308" s="180">
        <f>IF(N308="zákl. přenesená",J308,0)</f>
        <v>0</v>
      </c>
      <c r="BH308" s="180">
        <f>IF(N308="sníž. přenesená",J308,0)</f>
        <v>0</v>
      </c>
      <c r="BI308" s="180">
        <f>IF(N308="nulová",J308,0)</f>
        <v>0</v>
      </c>
      <c r="BJ308" s="23" t="s">
        <v>78</v>
      </c>
      <c r="BK308" s="180">
        <f>ROUND(I308*H308,2)</f>
        <v>0</v>
      </c>
      <c r="BL308" s="23" t="s">
        <v>126</v>
      </c>
      <c r="BM308" s="23" t="s">
        <v>638</v>
      </c>
    </row>
    <row r="309" spans="2:65" s="1" customFormat="1">
      <c r="B309" s="40"/>
      <c r="D309" s="181" t="s">
        <v>128</v>
      </c>
      <c r="F309" s="182" t="s">
        <v>639</v>
      </c>
      <c r="I309" s="183"/>
      <c r="L309" s="40"/>
      <c r="M309" s="184"/>
      <c r="N309" s="41"/>
      <c r="O309" s="41"/>
      <c r="P309" s="41"/>
      <c r="Q309" s="41"/>
      <c r="R309" s="41"/>
      <c r="S309" s="41"/>
      <c r="T309" s="69"/>
      <c r="AT309" s="23" t="s">
        <v>128</v>
      </c>
      <c r="AU309" s="23" t="s">
        <v>80</v>
      </c>
    </row>
    <row r="310" spans="2:65" s="1" customFormat="1" ht="16.5" customHeight="1">
      <c r="B310" s="168"/>
      <c r="C310" s="193" t="s">
        <v>640</v>
      </c>
      <c r="D310" s="193" t="s">
        <v>132</v>
      </c>
      <c r="E310" s="194" t="s">
        <v>641</v>
      </c>
      <c r="F310" s="195" t="s">
        <v>642</v>
      </c>
      <c r="G310" s="196" t="s">
        <v>194</v>
      </c>
      <c r="H310" s="197">
        <v>13</v>
      </c>
      <c r="I310" s="198"/>
      <c r="J310" s="199">
        <f>ROUND(I310*H310,2)</f>
        <v>0</v>
      </c>
      <c r="K310" s="171" t="s">
        <v>931</v>
      </c>
      <c r="L310" s="200"/>
      <c r="M310" s="201" t="s">
        <v>5</v>
      </c>
      <c r="N310" s="202" t="s">
        <v>41</v>
      </c>
      <c r="O310" s="41"/>
      <c r="P310" s="178">
        <f>O310*H310</f>
        <v>0</v>
      </c>
      <c r="Q310" s="178">
        <v>2.5000000000000001E-3</v>
      </c>
      <c r="R310" s="178">
        <f>Q310*H310</f>
        <v>3.2500000000000001E-2</v>
      </c>
      <c r="S310" s="178">
        <v>0</v>
      </c>
      <c r="T310" s="179">
        <f>S310*H310</f>
        <v>0</v>
      </c>
      <c r="AR310" s="23" t="s">
        <v>135</v>
      </c>
      <c r="AT310" s="23" t="s">
        <v>132</v>
      </c>
      <c r="AU310" s="23" t="s">
        <v>80</v>
      </c>
      <c r="AY310" s="23" t="s">
        <v>118</v>
      </c>
      <c r="BE310" s="180">
        <f>IF(N310="základní",J310,0)</f>
        <v>0</v>
      </c>
      <c r="BF310" s="180">
        <f>IF(N310="snížená",J310,0)</f>
        <v>0</v>
      </c>
      <c r="BG310" s="180">
        <f>IF(N310="zákl. přenesená",J310,0)</f>
        <v>0</v>
      </c>
      <c r="BH310" s="180">
        <f>IF(N310="sníž. přenesená",J310,0)</f>
        <v>0</v>
      </c>
      <c r="BI310" s="180">
        <f>IF(N310="nulová",J310,0)</f>
        <v>0</v>
      </c>
      <c r="BJ310" s="23" t="s">
        <v>78</v>
      </c>
      <c r="BK310" s="180">
        <f>ROUND(I310*H310,2)</f>
        <v>0</v>
      </c>
      <c r="BL310" s="23" t="s">
        <v>126</v>
      </c>
      <c r="BM310" s="23" t="s">
        <v>643</v>
      </c>
    </row>
    <row r="311" spans="2:65" s="1" customFormat="1" ht="54">
      <c r="B311" s="40"/>
      <c r="D311" s="181" t="s">
        <v>128</v>
      </c>
      <c r="F311" s="182" t="s">
        <v>644</v>
      </c>
      <c r="I311" s="183"/>
      <c r="L311" s="40"/>
      <c r="M311" s="184"/>
      <c r="N311" s="41"/>
      <c r="O311" s="41"/>
      <c r="P311" s="41"/>
      <c r="Q311" s="41"/>
      <c r="R311" s="41"/>
      <c r="S311" s="41"/>
      <c r="T311" s="69"/>
      <c r="AT311" s="23" t="s">
        <v>128</v>
      </c>
      <c r="AU311" s="23" t="s">
        <v>80</v>
      </c>
    </row>
    <row r="312" spans="2:65" s="1" customFormat="1" ht="16.5" customHeight="1">
      <c r="B312" s="168"/>
      <c r="C312" s="169" t="s">
        <v>645</v>
      </c>
      <c r="D312" s="169" t="s">
        <v>121</v>
      </c>
      <c r="E312" s="170" t="s">
        <v>646</v>
      </c>
      <c r="F312" s="171" t="s">
        <v>647</v>
      </c>
      <c r="G312" s="172" t="s">
        <v>194</v>
      </c>
      <c r="H312" s="173">
        <v>10</v>
      </c>
      <c r="I312" s="174"/>
      <c r="J312" s="175">
        <f>ROUND(I312*H312,2)</f>
        <v>0</v>
      </c>
      <c r="K312" s="171" t="s">
        <v>125</v>
      </c>
      <c r="L312" s="299"/>
      <c r="M312" s="176" t="s">
        <v>5</v>
      </c>
      <c r="N312" s="177" t="s">
        <v>41</v>
      </c>
      <c r="O312" s="41"/>
      <c r="P312" s="178">
        <f>O312*H312</f>
        <v>0</v>
      </c>
      <c r="Q312" s="178">
        <v>1.2999999999999999E-4</v>
      </c>
      <c r="R312" s="178">
        <f>Q312*H312</f>
        <v>1.2999999999999999E-3</v>
      </c>
      <c r="S312" s="178">
        <v>0</v>
      </c>
      <c r="T312" s="179">
        <f>S312*H312</f>
        <v>0</v>
      </c>
      <c r="AR312" s="23" t="s">
        <v>126</v>
      </c>
      <c r="AT312" s="23" t="s">
        <v>121</v>
      </c>
      <c r="AU312" s="23" t="s">
        <v>80</v>
      </c>
      <c r="AY312" s="23" t="s">
        <v>118</v>
      </c>
      <c r="BE312" s="180">
        <f>IF(N312="základní",J312,0)</f>
        <v>0</v>
      </c>
      <c r="BF312" s="180">
        <f>IF(N312="snížená",J312,0)</f>
        <v>0</v>
      </c>
      <c r="BG312" s="180">
        <f>IF(N312="zákl. přenesená",J312,0)</f>
        <v>0</v>
      </c>
      <c r="BH312" s="180">
        <f>IF(N312="sníž. přenesená",J312,0)</f>
        <v>0</v>
      </c>
      <c r="BI312" s="180">
        <f>IF(N312="nulová",J312,0)</f>
        <v>0</v>
      </c>
      <c r="BJ312" s="23" t="s">
        <v>78</v>
      </c>
      <c r="BK312" s="180">
        <f>ROUND(I312*H312,2)</f>
        <v>0</v>
      </c>
      <c r="BL312" s="23" t="s">
        <v>126</v>
      </c>
      <c r="BM312" s="23" t="s">
        <v>648</v>
      </c>
    </row>
    <row r="313" spans="2:65" s="1" customFormat="1">
      <c r="B313" s="40"/>
      <c r="D313" s="181" t="s">
        <v>128</v>
      </c>
      <c r="F313" s="182" t="s">
        <v>649</v>
      </c>
      <c r="I313" s="183"/>
      <c r="L313" s="40"/>
      <c r="M313" s="184"/>
      <c r="N313" s="41"/>
      <c r="O313" s="41"/>
      <c r="P313" s="41"/>
      <c r="Q313" s="41"/>
      <c r="R313" s="41"/>
      <c r="S313" s="41"/>
      <c r="T313" s="69"/>
      <c r="AT313" s="23" t="s">
        <v>128</v>
      </c>
      <c r="AU313" s="23" t="s">
        <v>80</v>
      </c>
    </row>
    <row r="314" spans="2:65" s="1" customFormat="1" ht="25.5" customHeight="1">
      <c r="B314" s="168"/>
      <c r="C314" s="193" t="s">
        <v>650</v>
      </c>
      <c r="D314" s="193" t="s">
        <v>132</v>
      </c>
      <c r="E314" s="194" t="s">
        <v>651</v>
      </c>
      <c r="F314" s="195" t="s">
        <v>652</v>
      </c>
      <c r="G314" s="196" t="s">
        <v>194</v>
      </c>
      <c r="H314" s="197">
        <v>8</v>
      </c>
      <c r="I314" s="198"/>
      <c r="J314" s="199">
        <f>ROUND(I314*H314,2)</f>
        <v>0</v>
      </c>
      <c r="K314" s="195" t="s">
        <v>125</v>
      </c>
      <c r="L314" s="200"/>
      <c r="M314" s="201" t="s">
        <v>5</v>
      </c>
      <c r="N314" s="202" t="s">
        <v>41</v>
      </c>
      <c r="O314" s="41"/>
      <c r="P314" s="178">
        <f>O314*H314</f>
        <v>0</v>
      </c>
      <c r="Q314" s="178">
        <v>3.0999999999999999E-3</v>
      </c>
      <c r="R314" s="178">
        <f>Q314*H314</f>
        <v>2.4799999999999999E-2</v>
      </c>
      <c r="S314" s="178">
        <v>0</v>
      </c>
      <c r="T314" s="179">
        <f>S314*H314</f>
        <v>0</v>
      </c>
      <c r="AR314" s="23" t="s">
        <v>135</v>
      </c>
      <c r="AT314" s="23" t="s">
        <v>132</v>
      </c>
      <c r="AU314" s="23" t="s">
        <v>80</v>
      </c>
      <c r="AY314" s="23" t="s">
        <v>118</v>
      </c>
      <c r="BE314" s="180">
        <f>IF(N314="základní",J314,0)</f>
        <v>0</v>
      </c>
      <c r="BF314" s="180">
        <f>IF(N314="snížená",J314,0)</f>
        <v>0</v>
      </c>
      <c r="BG314" s="180">
        <f>IF(N314="zákl. přenesená",J314,0)</f>
        <v>0</v>
      </c>
      <c r="BH314" s="180">
        <f>IF(N314="sníž. přenesená",J314,0)</f>
        <v>0</v>
      </c>
      <c r="BI314" s="180">
        <f>IF(N314="nulová",J314,0)</f>
        <v>0</v>
      </c>
      <c r="BJ314" s="23" t="s">
        <v>78</v>
      </c>
      <c r="BK314" s="180">
        <f>ROUND(I314*H314,2)</f>
        <v>0</v>
      </c>
      <c r="BL314" s="23" t="s">
        <v>126</v>
      </c>
      <c r="BM314" s="23" t="s">
        <v>653</v>
      </c>
    </row>
    <row r="315" spans="2:65" s="1" customFormat="1" ht="94.5">
      <c r="B315" s="40"/>
      <c r="D315" s="181" t="s">
        <v>128</v>
      </c>
      <c r="F315" s="182" t="s">
        <v>654</v>
      </c>
      <c r="I315" s="183"/>
      <c r="L315" s="40"/>
      <c r="M315" s="184"/>
      <c r="N315" s="41"/>
      <c r="O315" s="41"/>
      <c r="P315" s="41"/>
      <c r="Q315" s="41"/>
      <c r="R315" s="41"/>
      <c r="S315" s="41"/>
      <c r="T315" s="69"/>
      <c r="AT315" s="23" t="s">
        <v>128</v>
      </c>
      <c r="AU315" s="23" t="s">
        <v>80</v>
      </c>
    </row>
    <row r="316" spans="2:65" s="1" customFormat="1" ht="25.5" customHeight="1">
      <c r="B316" s="168"/>
      <c r="C316" s="193" t="s">
        <v>655</v>
      </c>
      <c r="D316" s="193" t="s">
        <v>132</v>
      </c>
      <c r="E316" s="194" t="s">
        <v>656</v>
      </c>
      <c r="F316" s="195" t="s">
        <v>657</v>
      </c>
      <c r="G316" s="196" t="s">
        <v>194</v>
      </c>
      <c r="H316" s="197">
        <v>2</v>
      </c>
      <c r="I316" s="198"/>
      <c r="J316" s="199">
        <f>ROUND(I316*H316,2)</f>
        <v>0</v>
      </c>
      <c r="K316" s="171" t="s">
        <v>931</v>
      </c>
      <c r="L316" s="300" t="s">
        <v>932</v>
      </c>
      <c r="M316" s="201" t="s">
        <v>5</v>
      </c>
      <c r="N316" s="202" t="s">
        <v>41</v>
      </c>
      <c r="O316" s="41"/>
      <c r="P316" s="178">
        <f>O316*H316</f>
        <v>0</v>
      </c>
      <c r="Q316" s="178">
        <v>3.5000000000000001E-3</v>
      </c>
      <c r="R316" s="178">
        <f>Q316*H316</f>
        <v>7.0000000000000001E-3</v>
      </c>
      <c r="S316" s="178">
        <v>0</v>
      </c>
      <c r="T316" s="179">
        <f>S316*H316</f>
        <v>0</v>
      </c>
      <c r="V316" s="301"/>
      <c r="AR316" s="23" t="s">
        <v>135</v>
      </c>
      <c r="AT316" s="23" t="s">
        <v>132</v>
      </c>
      <c r="AU316" s="23" t="s">
        <v>80</v>
      </c>
      <c r="AY316" s="23" t="s">
        <v>118</v>
      </c>
      <c r="BE316" s="180">
        <f>IF(N316="základní",J316,0)</f>
        <v>0</v>
      </c>
      <c r="BF316" s="180">
        <f>IF(N316="snížená",J316,0)</f>
        <v>0</v>
      </c>
      <c r="BG316" s="180">
        <f>IF(N316="zákl. přenesená",J316,0)</f>
        <v>0</v>
      </c>
      <c r="BH316" s="180">
        <f>IF(N316="sníž. přenesená",J316,0)</f>
        <v>0</v>
      </c>
      <c r="BI316" s="180">
        <f>IF(N316="nulová",J316,0)</f>
        <v>0</v>
      </c>
      <c r="BJ316" s="23" t="s">
        <v>78</v>
      </c>
      <c r="BK316" s="180">
        <f>ROUND(I316*H316,2)</f>
        <v>0</v>
      </c>
      <c r="BL316" s="23" t="s">
        <v>126</v>
      </c>
      <c r="BM316" s="23" t="s">
        <v>658</v>
      </c>
    </row>
    <row r="317" spans="2:65" s="1" customFormat="1" ht="189">
      <c r="B317" s="40"/>
      <c r="D317" s="181" t="s">
        <v>128</v>
      </c>
      <c r="F317" s="182" t="s">
        <v>659</v>
      </c>
      <c r="I317" s="183"/>
      <c r="L317" s="40"/>
      <c r="M317" s="184"/>
      <c r="N317" s="41"/>
      <c r="O317" s="41"/>
      <c r="P317" s="41"/>
      <c r="Q317" s="41"/>
      <c r="R317" s="41"/>
      <c r="S317" s="41"/>
      <c r="T317" s="69"/>
      <c r="AT317" s="23" t="s">
        <v>128</v>
      </c>
      <c r="AU317" s="23" t="s">
        <v>80</v>
      </c>
    </row>
    <row r="318" spans="2:65" s="1" customFormat="1" ht="16.5" customHeight="1">
      <c r="B318" s="168"/>
      <c r="C318" s="169" t="s">
        <v>660</v>
      </c>
      <c r="D318" s="169" t="s">
        <v>121</v>
      </c>
      <c r="E318" s="170" t="s">
        <v>661</v>
      </c>
      <c r="F318" s="171" t="s">
        <v>662</v>
      </c>
      <c r="G318" s="172" t="s">
        <v>194</v>
      </c>
      <c r="H318" s="173">
        <v>26</v>
      </c>
      <c r="I318" s="174"/>
      <c r="J318" s="175">
        <f>ROUND(I318*H318,2)</f>
        <v>0</v>
      </c>
      <c r="K318" s="171" t="s">
        <v>125</v>
      </c>
      <c r="L318" s="40"/>
      <c r="M318" s="176" t="s">
        <v>5</v>
      </c>
      <c r="N318" s="177" t="s">
        <v>41</v>
      </c>
      <c r="O318" s="41"/>
      <c r="P318" s="178">
        <f>O318*H318</f>
        <v>0</v>
      </c>
      <c r="Q318" s="178">
        <v>2.3000000000000001E-4</v>
      </c>
      <c r="R318" s="178">
        <f>Q318*H318</f>
        <v>5.9800000000000001E-3</v>
      </c>
      <c r="S318" s="178">
        <v>0</v>
      </c>
      <c r="T318" s="179">
        <f>S318*H318</f>
        <v>0</v>
      </c>
      <c r="AR318" s="23" t="s">
        <v>126</v>
      </c>
      <c r="AT318" s="23" t="s">
        <v>121</v>
      </c>
      <c r="AU318" s="23" t="s">
        <v>80</v>
      </c>
      <c r="AY318" s="23" t="s">
        <v>118</v>
      </c>
      <c r="BE318" s="180">
        <f>IF(N318="základní",J318,0)</f>
        <v>0</v>
      </c>
      <c r="BF318" s="180">
        <f>IF(N318="snížená",J318,0)</f>
        <v>0</v>
      </c>
      <c r="BG318" s="180">
        <f>IF(N318="zákl. přenesená",J318,0)</f>
        <v>0</v>
      </c>
      <c r="BH318" s="180">
        <f>IF(N318="sníž. přenesená",J318,0)</f>
        <v>0</v>
      </c>
      <c r="BI318" s="180">
        <f>IF(N318="nulová",J318,0)</f>
        <v>0</v>
      </c>
      <c r="BJ318" s="23" t="s">
        <v>78</v>
      </c>
      <c r="BK318" s="180">
        <f>ROUND(I318*H318,2)</f>
        <v>0</v>
      </c>
      <c r="BL318" s="23" t="s">
        <v>126</v>
      </c>
      <c r="BM318" s="23" t="s">
        <v>663</v>
      </c>
    </row>
    <row r="319" spans="2:65" s="1" customFormat="1">
      <c r="B319" s="40"/>
      <c r="D319" s="181" t="s">
        <v>128</v>
      </c>
      <c r="F319" s="182" t="s">
        <v>664</v>
      </c>
      <c r="I319" s="183"/>
      <c r="L319" s="40"/>
      <c r="M319" s="184"/>
      <c r="N319" s="41"/>
      <c r="O319" s="41"/>
      <c r="P319" s="41"/>
      <c r="Q319" s="41"/>
      <c r="R319" s="41"/>
      <c r="S319" s="41"/>
      <c r="T319" s="69"/>
      <c r="AT319" s="23" t="s">
        <v>128</v>
      </c>
      <c r="AU319" s="23" t="s">
        <v>80</v>
      </c>
    </row>
    <row r="320" spans="2:65" s="1" customFormat="1" ht="16.5" customHeight="1">
      <c r="B320" s="168"/>
      <c r="C320" s="169" t="s">
        <v>665</v>
      </c>
      <c r="D320" s="169" t="s">
        <v>121</v>
      </c>
      <c r="E320" s="170" t="s">
        <v>666</v>
      </c>
      <c r="F320" s="171" t="s">
        <v>667</v>
      </c>
      <c r="G320" s="172" t="s">
        <v>194</v>
      </c>
      <c r="H320" s="173">
        <v>3</v>
      </c>
      <c r="I320" s="174"/>
      <c r="J320" s="175">
        <f>ROUND(I320*H320,2)</f>
        <v>0</v>
      </c>
      <c r="K320" s="171" t="s">
        <v>125</v>
      </c>
      <c r="L320" s="40"/>
      <c r="M320" s="176" t="s">
        <v>5</v>
      </c>
      <c r="N320" s="177" t="s">
        <v>41</v>
      </c>
      <c r="O320" s="41"/>
      <c r="P320" s="178">
        <f>O320*H320</f>
        <v>0</v>
      </c>
      <c r="Q320" s="178">
        <v>5.1999999999999995E-4</v>
      </c>
      <c r="R320" s="178">
        <f>Q320*H320</f>
        <v>1.5599999999999998E-3</v>
      </c>
      <c r="S320" s="178">
        <v>0</v>
      </c>
      <c r="T320" s="179">
        <f>S320*H320</f>
        <v>0</v>
      </c>
      <c r="AR320" s="23" t="s">
        <v>126</v>
      </c>
      <c r="AT320" s="23" t="s">
        <v>121</v>
      </c>
      <c r="AU320" s="23" t="s">
        <v>80</v>
      </c>
      <c r="AY320" s="23" t="s">
        <v>118</v>
      </c>
      <c r="BE320" s="180">
        <f>IF(N320="základní",J320,0)</f>
        <v>0</v>
      </c>
      <c r="BF320" s="180">
        <f>IF(N320="snížená",J320,0)</f>
        <v>0</v>
      </c>
      <c r="BG320" s="180">
        <f>IF(N320="zákl. přenesená",J320,0)</f>
        <v>0</v>
      </c>
      <c r="BH320" s="180">
        <f>IF(N320="sníž. přenesená",J320,0)</f>
        <v>0</v>
      </c>
      <c r="BI320" s="180">
        <f>IF(N320="nulová",J320,0)</f>
        <v>0</v>
      </c>
      <c r="BJ320" s="23" t="s">
        <v>78</v>
      </c>
      <c r="BK320" s="180">
        <f>ROUND(I320*H320,2)</f>
        <v>0</v>
      </c>
      <c r="BL320" s="23" t="s">
        <v>126</v>
      </c>
      <c r="BM320" s="23" t="s">
        <v>668</v>
      </c>
    </row>
    <row r="321" spans="2:65" s="1" customFormat="1">
      <c r="B321" s="40"/>
      <c r="D321" s="181" t="s">
        <v>128</v>
      </c>
      <c r="F321" s="182" t="s">
        <v>669</v>
      </c>
      <c r="I321" s="183"/>
      <c r="L321" s="40"/>
      <c r="M321" s="184"/>
      <c r="N321" s="41"/>
      <c r="O321" s="41"/>
      <c r="P321" s="41"/>
      <c r="Q321" s="41"/>
      <c r="R321" s="41"/>
      <c r="S321" s="41"/>
      <c r="T321" s="69"/>
      <c r="AT321" s="23" t="s">
        <v>128</v>
      </c>
      <c r="AU321" s="23" t="s">
        <v>80</v>
      </c>
    </row>
    <row r="322" spans="2:65" s="1" customFormat="1" ht="16.5" customHeight="1">
      <c r="B322" s="168"/>
      <c r="C322" s="169" t="s">
        <v>670</v>
      </c>
      <c r="D322" s="169" t="s">
        <v>121</v>
      </c>
      <c r="E322" s="170" t="s">
        <v>671</v>
      </c>
      <c r="F322" s="171" t="s">
        <v>672</v>
      </c>
      <c r="G322" s="172" t="s">
        <v>194</v>
      </c>
      <c r="H322" s="173">
        <v>6</v>
      </c>
      <c r="I322" s="174"/>
      <c r="J322" s="175">
        <f>ROUND(I322*H322,2)</f>
        <v>0</v>
      </c>
      <c r="K322" s="171" t="s">
        <v>125</v>
      </c>
      <c r="L322" s="40"/>
      <c r="M322" s="176" t="s">
        <v>5</v>
      </c>
      <c r="N322" s="177" t="s">
        <v>41</v>
      </c>
      <c r="O322" s="41"/>
      <c r="P322" s="178">
        <f>O322*H322</f>
        <v>0</v>
      </c>
      <c r="Q322" s="178">
        <v>2.7999999999999998E-4</v>
      </c>
      <c r="R322" s="178">
        <f>Q322*H322</f>
        <v>1.6799999999999999E-3</v>
      </c>
      <c r="S322" s="178">
        <v>0</v>
      </c>
      <c r="T322" s="179">
        <f>S322*H322</f>
        <v>0</v>
      </c>
      <c r="AR322" s="23" t="s">
        <v>126</v>
      </c>
      <c r="AT322" s="23" t="s">
        <v>121</v>
      </c>
      <c r="AU322" s="23" t="s">
        <v>80</v>
      </c>
      <c r="AY322" s="23" t="s">
        <v>118</v>
      </c>
      <c r="BE322" s="180">
        <f>IF(N322="základní",J322,0)</f>
        <v>0</v>
      </c>
      <c r="BF322" s="180">
        <f>IF(N322="snížená",J322,0)</f>
        <v>0</v>
      </c>
      <c r="BG322" s="180">
        <f>IF(N322="zákl. přenesená",J322,0)</f>
        <v>0</v>
      </c>
      <c r="BH322" s="180">
        <f>IF(N322="sníž. přenesená",J322,0)</f>
        <v>0</v>
      </c>
      <c r="BI322" s="180">
        <f>IF(N322="nulová",J322,0)</f>
        <v>0</v>
      </c>
      <c r="BJ322" s="23" t="s">
        <v>78</v>
      </c>
      <c r="BK322" s="180">
        <f>ROUND(I322*H322,2)</f>
        <v>0</v>
      </c>
      <c r="BL322" s="23" t="s">
        <v>126</v>
      </c>
      <c r="BM322" s="23" t="s">
        <v>673</v>
      </c>
    </row>
    <row r="323" spans="2:65" s="1" customFormat="1">
      <c r="B323" s="40"/>
      <c r="D323" s="181" t="s">
        <v>128</v>
      </c>
      <c r="F323" s="182" t="s">
        <v>674</v>
      </c>
      <c r="I323" s="183"/>
      <c r="L323" s="40"/>
      <c r="M323" s="184"/>
      <c r="N323" s="41"/>
      <c r="O323" s="41"/>
      <c r="P323" s="41"/>
      <c r="Q323" s="41"/>
      <c r="R323" s="41"/>
      <c r="S323" s="41"/>
      <c r="T323" s="69"/>
      <c r="AT323" s="23" t="s">
        <v>128</v>
      </c>
      <c r="AU323" s="23" t="s">
        <v>80</v>
      </c>
    </row>
    <row r="324" spans="2:65" s="1" customFormat="1" ht="16.5" customHeight="1">
      <c r="B324" s="168"/>
      <c r="C324" s="169" t="s">
        <v>675</v>
      </c>
      <c r="D324" s="169" t="s">
        <v>121</v>
      </c>
      <c r="E324" s="170" t="s">
        <v>676</v>
      </c>
      <c r="F324" s="171" t="s">
        <v>677</v>
      </c>
      <c r="G324" s="172" t="s">
        <v>194</v>
      </c>
      <c r="H324" s="173">
        <v>25</v>
      </c>
      <c r="I324" s="174"/>
      <c r="J324" s="175">
        <f>ROUND(I324*H324,2)</f>
        <v>0</v>
      </c>
      <c r="K324" s="171" t="s">
        <v>125</v>
      </c>
      <c r="L324" s="40"/>
      <c r="M324" s="176" t="s">
        <v>5</v>
      </c>
      <c r="N324" s="177" t="s">
        <v>41</v>
      </c>
      <c r="O324" s="41"/>
      <c r="P324" s="178">
        <f>O324*H324</f>
        <v>0</v>
      </c>
      <c r="Q324" s="178">
        <v>1.6000000000000001E-4</v>
      </c>
      <c r="R324" s="178">
        <f>Q324*H324</f>
        <v>4.0000000000000001E-3</v>
      </c>
      <c r="S324" s="178">
        <v>0</v>
      </c>
      <c r="T324" s="179">
        <f>S324*H324</f>
        <v>0</v>
      </c>
      <c r="AR324" s="23" t="s">
        <v>126</v>
      </c>
      <c r="AT324" s="23" t="s">
        <v>121</v>
      </c>
      <c r="AU324" s="23" t="s">
        <v>80</v>
      </c>
      <c r="AY324" s="23" t="s">
        <v>118</v>
      </c>
      <c r="BE324" s="180">
        <f>IF(N324="základní",J324,0)</f>
        <v>0</v>
      </c>
      <c r="BF324" s="180">
        <f>IF(N324="snížená",J324,0)</f>
        <v>0</v>
      </c>
      <c r="BG324" s="180">
        <f>IF(N324="zákl. přenesená",J324,0)</f>
        <v>0</v>
      </c>
      <c r="BH324" s="180">
        <f>IF(N324="sníž. přenesená",J324,0)</f>
        <v>0</v>
      </c>
      <c r="BI324" s="180">
        <f>IF(N324="nulová",J324,0)</f>
        <v>0</v>
      </c>
      <c r="BJ324" s="23" t="s">
        <v>78</v>
      </c>
      <c r="BK324" s="180">
        <f>ROUND(I324*H324,2)</f>
        <v>0</v>
      </c>
      <c r="BL324" s="23" t="s">
        <v>126</v>
      </c>
      <c r="BM324" s="23" t="s">
        <v>678</v>
      </c>
    </row>
    <row r="325" spans="2:65" s="1" customFormat="1" ht="27">
      <c r="B325" s="40"/>
      <c r="D325" s="181" t="s">
        <v>128</v>
      </c>
      <c r="F325" s="182" t="s">
        <v>679</v>
      </c>
      <c r="I325" s="183"/>
      <c r="L325" s="40"/>
      <c r="M325" s="184"/>
      <c r="N325" s="41"/>
      <c r="O325" s="41"/>
      <c r="P325" s="41"/>
      <c r="Q325" s="41"/>
      <c r="R325" s="41"/>
      <c r="S325" s="41"/>
      <c r="T325" s="69"/>
      <c r="AT325" s="23" t="s">
        <v>128</v>
      </c>
      <c r="AU325" s="23" t="s">
        <v>80</v>
      </c>
    </row>
    <row r="326" spans="2:65" s="1" customFormat="1" ht="16.5" customHeight="1">
      <c r="B326" s="168"/>
      <c r="C326" s="193" t="s">
        <v>680</v>
      </c>
      <c r="D326" s="193" t="s">
        <v>132</v>
      </c>
      <c r="E326" s="194" t="s">
        <v>681</v>
      </c>
      <c r="F326" s="195" t="s">
        <v>682</v>
      </c>
      <c r="G326" s="196" t="s">
        <v>194</v>
      </c>
      <c r="H326" s="197">
        <v>5</v>
      </c>
      <c r="I326" s="198"/>
      <c r="J326" s="199">
        <f>ROUND(I326*H326,2)</f>
        <v>0</v>
      </c>
      <c r="K326" s="171" t="s">
        <v>931</v>
      </c>
      <c r="L326" s="200"/>
      <c r="M326" s="201" t="s">
        <v>5</v>
      </c>
      <c r="N326" s="202" t="s">
        <v>41</v>
      </c>
      <c r="O326" s="41"/>
      <c r="P326" s="178">
        <f>O326*H326</f>
        <v>0</v>
      </c>
      <c r="Q326" s="178">
        <v>0</v>
      </c>
      <c r="R326" s="178">
        <f>Q326*H326</f>
        <v>0</v>
      </c>
      <c r="S326" s="178">
        <v>0</v>
      </c>
      <c r="T326" s="179">
        <f>S326*H326</f>
        <v>0</v>
      </c>
      <c r="AR326" s="23" t="s">
        <v>135</v>
      </c>
      <c r="AT326" s="23" t="s">
        <v>132</v>
      </c>
      <c r="AU326" s="23" t="s">
        <v>80</v>
      </c>
      <c r="AY326" s="23" t="s">
        <v>118</v>
      </c>
      <c r="BE326" s="180">
        <f>IF(N326="základní",J326,0)</f>
        <v>0</v>
      </c>
      <c r="BF326" s="180">
        <f>IF(N326="snížená",J326,0)</f>
        <v>0</v>
      </c>
      <c r="BG326" s="180">
        <f>IF(N326="zákl. přenesená",J326,0)</f>
        <v>0</v>
      </c>
      <c r="BH326" s="180">
        <f>IF(N326="sníž. přenesená",J326,0)</f>
        <v>0</v>
      </c>
      <c r="BI326" s="180">
        <f>IF(N326="nulová",J326,0)</f>
        <v>0</v>
      </c>
      <c r="BJ326" s="23" t="s">
        <v>78</v>
      </c>
      <c r="BK326" s="180">
        <f>ROUND(I326*H326,2)</f>
        <v>0</v>
      </c>
      <c r="BL326" s="23" t="s">
        <v>126</v>
      </c>
      <c r="BM326" s="23" t="s">
        <v>683</v>
      </c>
    </row>
    <row r="327" spans="2:65" s="1" customFormat="1" ht="27">
      <c r="B327" s="40"/>
      <c r="D327" s="181" t="s">
        <v>128</v>
      </c>
      <c r="F327" s="182" t="s">
        <v>684</v>
      </c>
      <c r="I327" s="183"/>
      <c r="L327" s="40"/>
      <c r="M327" s="184"/>
      <c r="N327" s="41"/>
      <c r="O327" s="41"/>
      <c r="P327" s="41"/>
      <c r="Q327" s="41"/>
      <c r="R327" s="41"/>
      <c r="S327" s="41"/>
      <c r="T327" s="69"/>
      <c r="AT327" s="23" t="s">
        <v>128</v>
      </c>
      <c r="AU327" s="23" t="s">
        <v>80</v>
      </c>
    </row>
    <row r="328" spans="2:65" s="1" customFormat="1" ht="16.5" customHeight="1">
      <c r="B328" s="168"/>
      <c r="C328" s="193" t="s">
        <v>685</v>
      </c>
      <c r="D328" s="193" t="s">
        <v>132</v>
      </c>
      <c r="E328" s="194" t="s">
        <v>686</v>
      </c>
      <c r="F328" s="195" t="s">
        <v>687</v>
      </c>
      <c r="G328" s="196" t="s">
        <v>194</v>
      </c>
      <c r="H328" s="197">
        <v>4</v>
      </c>
      <c r="I328" s="198"/>
      <c r="J328" s="199">
        <f>ROUND(I328*H328,2)</f>
        <v>0</v>
      </c>
      <c r="K328" s="171" t="s">
        <v>931</v>
      </c>
      <c r="L328" s="200"/>
      <c r="M328" s="201" t="s">
        <v>5</v>
      </c>
      <c r="N328" s="202" t="s">
        <v>41</v>
      </c>
      <c r="O328" s="41"/>
      <c r="P328" s="178">
        <f>O328*H328</f>
        <v>0</v>
      </c>
      <c r="Q328" s="178">
        <v>0</v>
      </c>
      <c r="R328" s="178">
        <f>Q328*H328</f>
        <v>0</v>
      </c>
      <c r="S328" s="178">
        <v>0</v>
      </c>
      <c r="T328" s="179">
        <f>S328*H328</f>
        <v>0</v>
      </c>
      <c r="AR328" s="23" t="s">
        <v>135</v>
      </c>
      <c r="AT328" s="23" t="s">
        <v>132</v>
      </c>
      <c r="AU328" s="23" t="s">
        <v>80</v>
      </c>
      <c r="AY328" s="23" t="s">
        <v>118</v>
      </c>
      <c r="BE328" s="180">
        <f>IF(N328="základní",J328,0)</f>
        <v>0</v>
      </c>
      <c r="BF328" s="180">
        <f>IF(N328="snížená",J328,0)</f>
        <v>0</v>
      </c>
      <c r="BG328" s="180">
        <f>IF(N328="zákl. přenesená",J328,0)</f>
        <v>0</v>
      </c>
      <c r="BH328" s="180">
        <f>IF(N328="sníž. přenesená",J328,0)</f>
        <v>0</v>
      </c>
      <c r="BI328" s="180">
        <f>IF(N328="nulová",J328,0)</f>
        <v>0</v>
      </c>
      <c r="BJ328" s="23" t="s">
        <v>78</v>
      </c>
      <c r="BK328" s="180">
        <f>ROUND(I328*H328,2)</f>
        <v>0</v>
      </c>
      <c r="BL328" s="23" t="s">
        <v>126</v>
      </c>
      <c r="BM328" s="23" t="s">
        <v>688</v>
      </c>
    </row>
    <row r="329" spans="2:65" s="1" customFormat="1">
      <c r="B329" s="40"/>
      <c r="D329" s="181" t="s">
        <v>128</v>
      </c>
      <c r="F329" s="182" t="s">
        <v>689</v>
      </c>
      <c r="I329" s="183"/>
      <c r="L329" s="40"/>
      <c r="M329" s="184"/>
      <c r="N329" s="41"/>
      <c r="O329" s="41"/>
      <c r="P329" s="41"/>
      <c r="Q329" s="41"/>
      <c r="R329" s="41"/>
      <c r="S329" s="41"/>
      <c r="T329" s="69"/>
      <c r="AT329" s="23" t="s">
        <v>128</v>
      </c>
      <c r="AU329" s="23" t="s">
        <v>80</v>
      </c>
    </row>
    <row r="330" spans="2:65" s="1" customFormat="1" ht="25.5" customHeight="1">
      <c r="B330" s="168"/>
      <c r="C330" s="193" t="s">
        <v>690</v>
      </c>
      <c r="D330" s="193" t="s">
        <v>132</v>
      </c>
      <c r="E330" s="194" t="s">
        <v>691</v>
      </c>
      <c r="F330" s="195" t="s">
        <v>692</v>
      </c>
      <c r="G330" s="196" t="s">
        <v>194</v>
      </c>
      <c r="H330" s="197">
        <v>6</v>
      </c>
      <c r="I330" s="198"/>
      <c r="J330" s="199">
        <f>ROUND(I330*H330,2)</f>
        <v>0</v>
      </c>
      <c r="K330" s="171" t="s">
        <v>931</v>
      </c>
      <c r="L330" s="200"/>
      <c r="M330" s="201" t="s">
        <v>5</v>
      </c>
      <c r="N330" s="202" t="s">
        <v>41</v>
      </c>
      <c r="O330" s="41"/>
      <c r="P330" s="178">
        <f>O330*H330</f>
        <v>0</v>
      </c>
      <c r="Q330" s="178">
        <v>0</v>
      </c>
      <c r="R330" s="178">
        <f>Q330*H330</f>
        <v>0</v>
      </c>
      <c r="S330" s="178">
        <v>0</v>
      </c>
      <c r="T330" s="179">
        <f>S330*H330</f>
        <v>0</v>
      </c>
      <c r="AR330" s="23" t="s">
        <v>135</v>
      </c>
      <c r="AT330" s="23" t="s">
        <v>132</v>
      </c>
      <c r="AU330" s="23" t="s">
        <v>80</v>
      </c>
      <c r="AY330" s="23" t="s">
        <v>118</v>
      </c>
      <c r="BE330" s="180">
        <f>IF(N330="základní",J330,0)</f>
        <v>0</v>
      </c>
      <c r="BF330" s="180">
        <f>IF(N330="snížená",J330,0)</f>
        <v>0</v>
      </c>
      <c r="BG330" s="180">
        <f>IF(N330="zákl. přenesená",J330,0)</f>
        <v>0</v>
      </c>
      <c r="BH330" s="180">
        <f>IF(N330="sníž. přenesená",J330,0)</f>
        <v>0</v>
      </c>
      <c r="BI330" s="180">
        <f>IF(N330="nulová",J330,0)</f>
        <v>0</v>
      </c>
      <c r="BJ330" s="23" t="s">
        <v>78</v>
      </c>
      <c r="BK330" s="180">
        <f>ROUND(I330*H330,2)</f>
        <v>0</v>
      </c>
      <c r="BL330" s="23" t="s">
        <v>126</v>
      </c>
      <c r="BM330" s="23" t="s">
        <v>693</v>
      </c>
    </row>
    <row r="331" spans="2:65" s="1" customFormat="1">
      <c r="B331" s="40"/>
      <c r="D331" s="181" t="s">
        <v>128</v>
      </c>
      <c r="F331" s="182" t="s">
        <v>692</v>
      </c>
      <c r="I331" s="183"/>
      <c r="L331" s="40"/>
      <c r="M331" s="184"/>
      <c r="N331" s="41"/>
      <c r="O331" s="41"/>
      <c r="P331" s="41"/>
      <c r="Q331" s="41"/>
      <c r="R331" s="41"/>
      <c r="S331" s="41"/>
      <c r="T331" s="69"/>
      <c r="AT331" s="23" t="s">
        <v>128</v>
      </c>
      <c r="AU331" s="23" t="s">
        <v>80</v>
      </c>
    </row>
    <row r="332" spans="2:65" s="1" customFormat="1" ht="25.5" customHeight="1">
      <c r="B332" s="168"/>
      <c r="C332" s="193" t="s">
        <v>694</v>
      </c>
      <c r="D332" s="193" t="s">
        <v>132</v>
      </c>
      <c r="E332" s="194" t="s">
        <v>695</v>
      </c>
      <c r="F332" s="195" t="s">
        <v>696</v>
      </c>
      <c r="G332" s="196" t="s">
        <v>194</v>
      </c>
      <c r="H332" s="197">
        <v>10</v>
      </c>
      <c r="I332" s="198"/>
      <c r="J332" s="199">
        <f>ROUND(I332*H332,2)</f>
        <v>0</v>
      </c>
      <c r="K332" s="171" t="s">
        <v>931</v>
      </c>
      <c r="L332" s="200"/>
      <c r="M332" s="201" t="s">
        <v>5</v>
      </c>
      <c r="N332" s="202" t="s">
        <v>41</v>
      </c>
      <c r="O332" s="41"/>
      <c r="P332" s="178">
        <f>O332*H332</f>
        <v>0</v>
      </c>
      <c r="Q332" s="178">
        <v>0</v>
      </c>
      <c r="R332" s="178">
        <f>Q332*H332</f>
        <v>0</v>
      </c>
      <c r="S332" s="178">
        <v>0</v>
      </c>
      <c r="T332" s="179">
        <f>S332*H332</f>
        <v>0</v>
      </c>
      <c r="AR332" s="23" t="s">
        <v>135</v>
      </c>
      <c r="AT332" s="23" t="s">
        <v>132</v>
      </c>
      <c r="AU332" s="23" t="s">
        <v>80</v>
      </c>
      <c r="AY332" s="23" t="s">
        <v>118</v>
      </c>
      <c r="BE332" s="180">
        <f>IF(N332="základní",J332,0)</f>
        <v>0</v>
      </c>
      <c r="BF332" s="180">
        <f>IF(N332="snížená",J332,0)</f>
        <v>0</v>
      </c>
      <c r="BG332" s="180">
        <f>IF(N332="zákl. přenesená",J332,0)</f>
        <v>0</v>
      </c>
      <c r="BH332" s="180">
        <f>IF(N332="sníž. přenesená",J332,0)</f>
        <v>0</v>
      </c>
      <c r="BI332" s="180">
        <f>IF(N332="nulová",J332,0)</f>
        <v>0</v>
      </c>
      <c r="BJ332" s="23" t="s">
        <v>78</v>
      </c>
      <c r="BK332" s="180">
        <f>ROUND(I332*H332,2)</f>
        <v>0</v>
      </c>
      <c r="BL332" s="23" t="s">
        <v>126</v>
      </c>
      <c r="BM332" s="23" t="s">
        <v>697</v>
      </c>
    </row>
    <row r="333" spans="2:65" s="1" customFormat="1" ht="27">
      <c r="B333" s="40"/>
      <c r="D333" s="181" t="s">
        <v>128</v>
      </c>
      <c r="F333" s="182" t="s">
        <v>696</v>
      </c>
      <c r="I333" s="183"/>
      <c r="L333" s="40"/>
      <c r="M333" s="184"/>
      <c r="N333" s="41"/>
      <c r="O333" s="41"/>
      <c r="P333" s="41"/>
      <c r="Q333" s="41"/>
      <c r="R333" s="41"/>
      <c r="S333" s="41"/>
      <c r="T333" s="69"/>
      <c r="AT333" s="23" t="s">
        <v>128</v>
      </c>
      <c r="AU333" s="23" t="s">
        <v>80</v>
      </c>
    </row>
    <row r="334" spans="2:65" s="1" customFormat="1" ht="16.5" customHeight="1">
      <c r="B334" s="168"/>
      <c r="C334" s="169" t="s">
        <v>698</v>
      </c>
      <c r="D334" s="169" t="s">
        <v>121</v>
      </c>
      <c r="E334" s="170" t="s">
        <v>699</v>
      </c>
      <c r="F334" s="171" t="s">
        <v>700</v>
      </c>
      <c r="G334" s="172" t="s">
        <v>194</v>
      </c>
      <c r="H334" s="173">
        <v>1</v>
      </c>
      <c r="I334" s="174"/>
      <c r="J334" s="175">
        <f>ROUND(I334*H334,2)</f>
        <v>0</v>
      </c>
      <c r="K334" s="171" t="s">
        <v>931</v>
      </c>
      <c r="L334" s="40"/>
      <c r="M334" s="176" t="s">
        <v>5</v>
      </c>
      <c r="N334" s="177" t="s">
        <v>41</v>
      </c>
      <c r="O334" s="41"/>
      <c r="P334" s="178">
        <f>O334*H334</f>
        <v>0</v>
      </c>
      <c r="Q334" s="178">
        <v>2.8E-3</v>
      </c>
      <c r="R334" s="178">
        <f>Q334*H334</f>
        <v>2.8E-3</v>
      </c>
      <c r="S334" s="178">
        <v>0</v>
      </c>
      <c r="T334" s="179">
        <f>S334*H334</f>
        <v>0</v>
      </c>
      <c r="AR334" s="23" t="s">
        <v>126</v>
      </c>
      <c r="AT334" s="23" t="s">
        <v>121</v>
      </c>
      <c r="AU334" s="23" t="s">
        <v>80</v>
      </c>
      <c r="AY334" s="23" t="s">
        <v>118</v>
      </c>
      <c r="BE334" s="180">
        <f>IF(N334="základní",J334,0)</f>
        <v>0</v>
      </c>
      <c r="BF334" s="180">
        <f>IF(N334="snížená",J334,0)</f>
        <v>0</v>
      </c>
      <c r="BG334" s="180">
        <f>IF(N334="zákl. přenesená",J334,0)</f>
        <v>0</v>
      </c>
      <c r="BH334" s="180">
        <f>IF(N334="sníž. přenesená",J334,0)</f>
        <v>0</v>
      </c>
      <c r="BI334" s="180">
        <f>IF(N334="nulová",J334,0)</f>
        <v>0</v>
      </c>
      <c r="BJ334" s="23" t="s">
        <v>78</v>
      </c>
      <c r="BK334" s="180">
        <f>ROUND(I334*H334,2)</f>
        <v>0</v>
      </c>
      <c r="BL334" s="23" t="s">
        <v>126</v>
      </c>
      <c r="BM334" s="23" t="s">
        <v>701</v>
      </c>
    </row>
    <row r="335" spans="2:65" s="1" customFormat="1">
      <c r="B335" s="40"/>
      <c r="D335" s="181" t="s">
        <v>128</v>
      </c>
      <c r="F335" s="182" t="s">
        <v>702</v>
      </c>
      <c r="I335" s="183"/>
      <c r="L335" s="40"/>
      <c r="M335" s="184"/>
      <c r="N335" s="41"/>
      <c r="O335" s="41"/>
      <c r="P335" s="41"/>
      <c r="Q335" s="41"/>
      <c r="R335" s="41"/>
      <c r="S335" s="41"/>
      <c r="T335" s="69"/>
      <c r="AT335" s="23" t="s">
        <v>128</v>
      </c>
      <c r="AU335" s="23" t="s">
        <v>80</v>
      </c>
    </row>
    <row r="336" spans="2:65" s="1" customFormat="1" ht="16.5" customHeight="1">
      <c r="B336" s="168"/>
      <c r="C336" s="169" t="s">
        <v>703</v>
      </c>
      <c r="D336" s="169" t="s">
        <v>121</v>
      </c>
      <c r="E336" s="170" t="s">
        <v>704</v>
      </c>
      <c r="F336" s="171" t="s">
        <v>705</v>
      </c>
      <c r="G336" s="172" t="s">
        <v>284</v>
      </c>
      <c r="H336" s="173">
        <v>1.3120000000000001</v>
      </c>
      <c r="I336" s="174"/>
      <c r="J336" s="175">
        <f>ROUND(I336*H336,2)</f>
        <v>0</v>
      </c>
      <c r="K336" s="171" t="s">
        <v>125</v>
      </c>
      <c r="L336" s="40"/>
      <c r="M336" s="176" t="s">
        <v>5</v>
      </c>
      <c r="N336" s="177" t="s">
        <v>41</v>
      </c>
      <c r="O336" s="41"/>
      <c r="P336" s="178">
        <f>O336*H336</f>
        <v>0</v>
      </c>
      <c r="Q336" s="178">
        <v>0</v>
      </c>
      <c r="R336" s="178">
        <f>Q336*H336</f>
        <v>0</v>
      </c>
      <c r="S336" s="178">
        <v>0</v>
      </c>
      <c r="T336" s="179">
        <f>S336*H336</f>
        <v>0</v>
      </c>
      <c r="AR336" s="23" t="s">
        <v>126</v>
      </c>
      <c r="AT336" s="23" t="s">
        <v>121</v>
      </c>
      <c r="AU336" s="23" t="s">
        <v>80</v>
      </c>
      <c r="AY336" s="23" t="s">
        <v>118</v>
      </c>
      <c r="BE336" s="180">
        <f>IF(N336="základní",J336,0)</f>
        <v>0</v>
      </c>
      <c r="BF336" s="180">
        <f>IF(N336="snížená",J336,0)</f>
        <v>0</v>
      </c>
      <c r="BG336" s="180">
        <f>IF(N336="zákl. přenesená",J336,0)</f>
        <v>0</v>
      </c>
      <c r="BH336" s="180">
        <f>IF(N336="sníž. přenesená",J336,0)</f>
        <v>0</v>
      </c>
      <c r="BI336" s="180">
        <f>IF(N336="nulová",J336,0)</f>
        <v>0</v>
      </c>
      <c r="BJ336" s="23" t="s">
        <v>78</v>
      </c>
      <c r="BK336" s="180">
        <f>ROUND(I336*H336,2)</f>
        <v>0</v>
      </c>
      <c r="BL336" s="23" t="s">
        <v>126</v>
      </c>
      <c r="BM336" s="23" t="s">
        <v>706</v>
      </c>
    </row>
    <row r="337" spans="2:65" s="1" customFormat="1" ht="27">
      <c r="B337" s="40"/>
      <c r="D337" s="181" t="s">
        <v>128</v>
      </c>
      <c r="F337" s="182" t="s">
        <v>707</v>
      </c>
      <c r="I337" s="183"/>
      <c r="L337" s="40"/>
      <c r="M337" s="184"/>
      <c r="N337" s="41"/>
      <c r="O337" s="41"/>
      <c r="P337" s="41"/>
      <c r="Q337" s="41"/>
      <c r="R337" s="41"/>
      <c r="S337" s="41"/>
      <c r="T337" s="69"/>
      <c r="AT337" s="23" t="s">
        <v>128</v>
      </c>
      <c r="AU337" s="23" t="s">
        <v>80</v>
      </c>
    </row>
    <row r="338" spans="2:65" s="10" customFormat="1" ht="29.85" customHeight="1">
      <c r="B338" s="155"/>
      <c r="D338" s="156" t="s">
        <v>69</v>
      </c>
      <c r="E338" s="166" t="s">
        <v>708</v>
      </c>
      <c r="F338" s="166" t="s">
        <v>709</v>
      </c>
      <c r="I338" s="158"/>
      <c r="J338" s="167">
        <f>BK338</f>
        <v>0</v>
      </c>
      <c r="L338" s="155"/>
      <c r="M338" s="160"/>
      <c r="N338" s="161"/>
      <c r="O338" s="161"/>
      <c r="P338" s="162">
        <f>SUM(P339:P346)</f>
        <v>0</v>
      </c>
      <c r="Q338" s="161"/>
      <c r="R338" s="162">
        <f>SUM(R339:R346)</f>
        <v>0.17369999999999999</v>
      </c>
      <c r="S338" s="161"/>
      <c r="T338" s="163">
        <f>SUM(T339:T346)</f>
        <v>0</v>
      </c>
      <c r="AR338" s="156" t="s">
        <v>80</v>
      </c>
      <c r="AT338" s="164" t="s">
        <v>69</v>
      </c>
      <c r="AU338" s="164" t="s">
        <v>78</v>
      </c>
      <c r="AY338" s="156" t="s">
        <v>118</v>
      </c>
      <c r="BK338" s="165">
        <f>SUM(BK339:BK346)</f>
        <v>0</v>
      </c>
    </row>
    <row r="339" spans="2:65" s="1" customFormat="1" ht="25.5" customHeight="1">
      <c r="B339" s="168"/>
      <c r="C339" s="169" t="s">
        <v>710</v>
      </c>
      <c r="D339" s="169" t="s">
        <v>121</v>
      </c>
      <c r="E339" s="170" t="s">
        <v>711</v>
      </c>
      <c r="F339" s="171" t="s">
        <v>712</v>
      </c>
      <c r="G339" s="172" t="s">
        <v>274</v>
      </c>
      <c r="H339" s="173">
        <v>9</v>
      </c>
      <c r="I339" s="174"/>
      <c r="J339" s="175">
        <f>ROUND(I339*H339,2)</f>
        <v>0</v>
      </c>
      <c r="K339" s="171" t="s">
        <v>125</v>
      </c>
      <c r="L339" s="40"/>
      <c r="M339" s="176" t="s">
        <v>5</v>
      </c>
      <c r="N339" s="177" t="s">
        <v>41</v>
      </c>
      <c r="O339" s="41"/>
      <c r="P339" s="178">
        <f>O339*H339</f>
        <v>0</v>
      </c>
      <c r="Q339" s="178">
        <v>1.865E-2</v>
      </c>
      <c r="R339" s="178">
        <f>Q339*H339</f>
        <v>0.16785</v>
      </c>
      <c r="S339" s="178">
        <v>0</v>
      </c>
      <c r="T339" s="179">
        <f>S339*H339</f>
        <v>0</v>
      </c>
      <c r="AR339" s="23" t="s">
        <v>126</v>
      </c>
      <c r="AT339" s="23" t="s">
        <v>121</v>
      </c>
      <c r="AU339" s="23" t="s">
        <v>80</v>
      </c>
      <c r="AY339" s="23" t="s">
        <v>118</v>
      </c>
      <c r="BE339" s="180">
        <f>IF(N339="základní",J339,0)</f>
        <v>0</v>
      </c>
      <c r="BF339" s="180">
        <f>IF(N339="snížená",J339,0)</f>
        <v>0</v>
      </c>
      <c r="BG339" s="180">
        <f>IF(N339="zákl. přenesená",J339,0)</f>
        <v>0</v>
      </c>
      <c r="BH339" s="180">
        <f>IF(N339="sníž. přenesená",J339,0)</f>
        <v>0</v>
      </c>
      <c r="BI339" s="180">
        <f>IF(N339="nulová",J339,0)</f>
        <v>0</v>
      </c>
      <c r="BJ339" s="23" t="s">
        <v>78</v>
      </c>
      <c r="BK339" s="180">
        <f>ROUND(I339*H339,2)</f>
        <v>0</v>
      </c>
      <c r="BL339" s="23" t="s">
        <v>126</v>
      </c>
      <c r="BM339" s="23" t="s">
        <v>713</v>
      </c>
    </row>
    <row r="340" spans="2:65" s="1" customFormat="1" ht="27">
      <c r="B340" s="40"/>
      <c r="D340" s="181" t="s">
        <v>128</v>
      </c>
      <c r="F340" s="182" t="s">
        <v>714</v>
      </c>
      <c r="I340" s="183"/>
      <c r="L340" s="40"/>
      <c r="M340" s="184"/>
      <c r="N340" s="41"/>
      <c r="O340" s="41"/>
      <c r="P340" s="41"/>
      <c r="Q340" s="41"/>
      <c r="R340" s="41"/>
      <c r="S340" s="41"/>
      <c r="T340" s="69"/>
      <c r="AT340" s="23" t="s">
        <v>128</v>
      </c>
      <c r="AU340" s="23" t="s">
        <v>80</v>
      </c>
    </row>
    <row r="341" spans="2:65" s="1" customFormat="1" ht="16.5" customHeight="1">
      <c r="B341" s="168"/>
      <c r="C341" s="169" t="s">
        <v>715</v>
      </c>
      <c r="D341" s="169" t="s">
        <v>121</v>
      </c>
      <c r="E341" s="170" t="s">
        <v>716</v>
      </c>
      <c r="F341" s="171" t="s">
        <v>717</v>
      </c>
      <c r="G341" s="172" t="s">
        <v>274</v>
      </c>
      <c r="H341" s="173">
        <v>9</v>
      </c>
      <c r="I341" s="174"/>
      <c r="J341" s="175">
        <f>ROUND(I341*H341,2)</f>
        <v>0</v>
      </c>
      <c r="K341" s="171" t="s">
        <v>125</v>
      </c>
      <c r="L341" s="40"/>
      <c r="M341" s="176" t="s">
        <v>5</v>
      </c>
      <c r="N341" s="177" t="s">
        <v>41</v>
      </c>
      <c r="O341" s="41"/>
      <c r="P341" s="178">
        <f>O341*H341</f>
        <v>0</v>
      </c>
      <c r="Q341" s="178">
        <v>1.4999999999999999E-4</v>
      </c>
      <c r="R341" s="178">
        <f>Q341*H341</f>
        <v>1.3499999999999999E-3</v>
      </c>
      <c r="S341" s="178">
        <v>0</v>
      </c>
      <c r="T341" s="179">
        <f>S341*H341</f>
        <v>0</v>
      </c>
      <c r="AR341" s="23" t="s">
        <v>126</v>
      </c>
      <c r="AT341" s="23" t="s">
        <v>121</v>
      </c>
      <c r="AU341" s="23" t="s">
        <v>80</v>
      </c>
      <c r="AY341" s="23" t="s">
        <v>118</v>
      </c>
      <c r="BE341" s="180">
        <f>IF(N341="základní",J341,0)</f>
        <v>0</v>
      </c>
      <c r="BF341" s="180">
        <f>IF(N341="snížená",J341,0)</f>
        <v>0</v>
      </c>
      <c r="BG341" s="180">
        <f>IF(N341="zákl. přenesená",J341,0)</f>
        <v>0</v>
      </c>
      <c r="BH341" s="180">
        <f>IF(N341="sníž. přenesená",J341,0)</f>
        <v>0</v>
      </c>
      <c r="BI341" s="180">
        <f>IF(N341="nulová",J341,0)</f>
        <v>0</v>
      </c>
      <c r="BJ341" s="23" t="s">
        <v>78</v>
      </c>
      <c r="BK341" s="180">
        <f>ROUND(I341*H341,2)</f>
        <v>0</v>
      </c>
      <c r="BL341" s="23" t="s">
        <v>126</v>
      </c>
      <c r="BM341" s="23" t="s">
        <v>718</v>
      </c>
    </row>
    <row r="342" spans="2:65" s="1" customFormat="1">
      <c r="B342" s="40"/>
      <c r="D342" s="181" t="s">
        <v>128</v>
      </c>
      <c r="F342" s="182" t="s">
        <v>719</v>
      </c>
      <c r="I342" s="183"/>
      <c r="L342" s="40"/>
      <c r="M342" s="184"/>
      <c r="N342" s="41"/>
      <c r="O342" s="41"/>
      <c r="P342" s="41"/>
      <c r="Q342" s="41"/>
      <c r="R342" s="41"/>
      <c r="S342" s="41"/>
      <c r="T342" s="69"/>
      <c r="AT342" s="23" t="s">
        <v>128</v>
      </c>
      <c r="AU342" s="23" t="s">
        <v>80</v>
      </c>
    </row>
    <row r="343" spans="2:65" s="1" customFormat="1" ht="16.5" customHeight="1">
      <c r="B343" s="168"/>
      <c r="C343" s="169" t="s">
        <v>720</v>
      </c>
      <c r="D343" s="169" t="s">
        <v>121</v>
      </c>
      <c r="E343" s="170" t="s">
        <v>721</v>
      </c>
      <c r="F343" s="171" t="s">
        <v>722</v>
      </c>
      <c r="G343" s="172" t="s">
        <v>274</v>
      </c>
      <c r="H343" s="173">
        <v>9</v>
      </c>
      <c r="I343" s="174"/>
      <c r="J343" s="175">
        <f>ROUND(I343*H343,2)</f>
        <v>0</v>
      </c>
      <c r="K343" s="171" t="s">
        <v>125</v>
      </c>
      <c r="L343" s="40"/>
      <c r="M343" s="176" t="s">
        <v>5</v>
      </c>
      <c r="N343" s="177" t="s">
        <v>41</v>
      </c>
      <c r="O343" s="41"/>
      <c r="P343" s="178">
        <f>O343*H343</f>
        <v>0</v>
      </c>
      <c r="Q343" s="178">
        <v>5.0000000000000001E-4</v>
      </c>
      <c r="R343" s="178">
        <f>Q343*H343</f>
        <v>4.5000000000000005E-3</v>
      </c>
      <c r="S343" s="178">
        <v>0</v>
      </c>
      <c r="T343" s="179">
        <f>S343*H343</f>
        <v>0</v>
      </c>
      <c r="AR343" s="23" t="s">
        <v>126</v>
      </c>
      <c r="AT343" s="23" t="s">
        <v>121</v>
      </c>
      <c r="AU343" s="23" t="s">
        <v>80</v>
      </c>
      <c r="AY343" s="23" t="s">
        <v>118</v>
      </c>
      <c r="BE343" s="180">
        <f>IF(N343="základní",J343,0)</f>
        <v>0</v>
      </c>
      <c r="BF343" s="180">
        <f>IF(N343="snížená",J343,0)</f>
        <v>0</v>
      </c>
      <c r="BG343" s="180">
        <f>IF(N343="zákl. přenesená",J343,0)</f>
        <v>0</v>
      </c>
      <c r="BH343" s="180">
        <f>IF(N343="sníž. přenesená",J343,0)</f>
        <v>0</v>
      </c>
      <c r="BI343" s="180">
        <f>IF(N343="nulová",J343,0)</f>
        <v>0</v>
      </c>
      <c r="BJ343" s="23" t="s">
        <v>78</v>
      </c>
      <c r="BK343" s="180">
        <f>ROUND(I343*H343,2)</f>
        <v>0</v>
      </c>
      <c r="BL343" s="23" t="s">
        <v>126</v>
      </c>
      <c r="BM343" s="23" t="s">
        <v>723</v>
      </c>
    </row>
    <row r="344" spans="2:65" s="1" customFormat="1">
      <c r="B344" s="40"/>
      <c r="D344" s="181" t="s">
        <v>128</v>
      </c>
      <c r="F344" s="182" t="s">
        <v>724</v>
      </c>
      <c r="I344" s="183"/>
      <c r="L344" s="40"/>
      <c r="M344" s="184"/>
      <c r="N344" s="41"/>
      <c r="O344" s="41"/>
      <c r="P344" s="41"/>
      <c r="Q344" s="41"/>
      <c r="R344" s="41"/>
      <c r="S344" s="41"/>
      <c r="T344" s="69"/>
      <c r="AT344" s="23" t="s">
        <v>128</v>
      </c>
      <c r="AU344" s="23" t="s">
        <v>80</v>
      </c>
    </row>
    <row r="345" spans="2:65" s="1" customFormat="1" ht="16.5" customHeight="1">
      <c r="B345" s="168"/>
      <c r="C345" s="169" t="s">
        <v>725</v>
      </c>
      <c r="D345" s="169" t="s">
        <v>121</v>
      </c>
      <c r="E345" s="170" t="s">
        <v>726</v>
      </c>
      <c r="F345" s="171" t="s">
        <v>727</v>
      </c>
      <c r="G345" s="172" t="s">
        <v>284</v>
      </c>
      <c r="H345" s="173">
        <v>0.17399999999999999</v>
      </c>
      <c r="I345" s="174"/>
      <c r="J345" s="175">
        <f>ROUND(I345*H345,2)</f>
        <v>0</v>
      </c>
      <c r="K345" s="171" t="s">
        <v>125</v>
      </c>
      <c r="L345" s="40"/>
      <c r="M345" s="176" t="s">
        <v>5</v>
      </c>
      <c r="N345" s="177" t="s">
        <v>41</v>
      </c>
      <c r="O345" s="41"/>
      <c r="P345" s="178">
        <f>O345*H345</f>
        <v>0</v>
      </c>
      <c r="Q345" s="178">
        <v>0</v>
      </c>
      <c r="R345" s="178">
        <f>Q345*H345</f>
        <v>0</v>
      </c>
      <c r="S345" s="178">
        <v>0</v>
      </c>
      <c r="T345" s="179">
        <f>S345*H345</f>
        <v>0</v>
      </c>
      <c r="AR345" s="23" t="s">
        <v>126</v>
      </c>
      <c r="AT345" s="23" t="s">
        <v>121</v>
      </c>
      <c r="AU345" s="23" t="s">
        <v>80</v>
      </c>
      <c r="AY345" s="23" t="s">
        <v>118</v>
      </c>
      <c r="BE345" s="180">
        <f>IF(N345="základní",J345,0)</f>
        <v>0</v>
      </c>
      <c r="BF345" s="180">
        <f>IF(N345="snížená",J345,0)</f>
        <v>0</v>
      </c>
      <c r="BG345" s="180">
        <f>IF(N345="zákl. přenesená",J345,0)</f>
        <v>0</v>
      </c>
      <c r="BH345" s="180">
        <f>IF(N345="sníž. přenesená",J345,0)</f>
        <v>0</v>
      </c>
      <c r="BI345" s="180">
        <f>IF(N345="nulová",J345,0)</f>
        <v>0</v>
      </c>
      <c r="BJ345" s="23" t="s">
        <v>78</v>
      </c>
      <c r="BK345" s="180">
        <f>ROUND(I345*H345,2)</f>
        <v>0</v>
      </c>
      <c r="BL345" s="23" t="s">
        <v>126</v>
      </c>
      <c r="BM345" s="23" t="s">
        <v>728</v>
      </c>
    </row>
    <row r="346" spans="2:65" s="1" customFormat="1" ht="27">
      <c r="B346" s="40"/>
      <c r="D346" s="181" t="s">
        <v>128</v>
      </c>
      <c r="F346" s="182" t="s">
        <v>729</v>
      </c>
      <c r="I346" s="183"/>
      <c r="L346" s="40"/>
      <c r="M346" s="184"/>
      <c r="N346" s="41"/>
      <c r="O346" s="41"/>
      <c r="P346" s="41"/>
      <c r="Q346" s="41"/>
      <c r="R346" s="41"/>
      <c r="S346" s="41"/>
      <c r="T346" s="69"/>
      <c r="AT346" s="23" t="s">
        <v>128</v>
      </c>
      <c r="AU346" s="23" t="s">
        <v>80</v>
      </c>
    </row>
    <row r="347" spans="2:65" s="10" customFormat="1" ht="29.85" customHeight="1">
      <c r="B347" s="155"/>
      <c r="D347" s="156" t="s">
        <v>69</v>
      </c>
      <c r="E347" s="166" t="s">
        <v>730</v>
      </c>
      <c r="F347" s="166" t="s">
        <v>731</v>
      </c>
      <c r="I347" s="158"/>
      <c r="J347" s="167">
        <f>BK347</f>
        <v>0</v>
      </c>
      <c r="L347" s="155"/>
      <c r="M347" s="160"/>
      <c r="N347" s="161"/>
      <c r="O347" s="161"/>
      <c r="P347" s="162">
        <f>SUM(P348:P353)</f>
        <v>0</v>
      </c>
      <c r="Q347" s="161"/>
      <c r="R347" s="162">
        <f>SUM(R348:R353)</f>
        <v>2.7799999999999999E-3</v>
      </c>
      <c r="S347" s="161"/>
      <c r="T347" s="163">
        <f>SUM(T348:T353)</f>
        <v>0</v>
      </c>
      <c r="AR347" s="156" t="s">
        <v>80</v>
      </c>
      <c r="AT347" s="164" t="s">
        <v>69</v>
      </c>
      <c r="AU347" s="164" t="s">
        <v>78</v>
      </c>
      <c r="AY347" s="156" t="s">
        <v>118</v>
      </c>
      <c r="BK347" s="165">
        <f>SUM(BK348:BK353)</f>
        <v>0</v>
      </c>
    </row>
    <row r="348" spans="2:65" s="1" customFormat="1" ht="16.5" customHeight="1">
      <c r="B348" s="168"/>
      <c r="C348" s="169" t="s">
        <v>732</v>
      </c>
      <c r="D348" s="169" t="s">
        <v>121</v>
      </c>
      <c r="E348" s="170" t="s">
        <v>733</v>
      </c>
      <c r="F348" s="171" t="s">
        <v>734</v>
      </c>
      <c r="G348" s="172" t="s">
        <v>194</v>
      </c>
      <c r="H348" s="173">
        <v>2</v>
      </c>
      <c r="I348" s="174"/>
      <c r="J348" s="175">
        <f>ROUND(I348*H348,2)</f>
        <v>0</v>
      </c>
      <c r="K348" s="171" t="s">
        <v>125</v>
      </c>
      <c r="L348" s="40"/>
      <c r="M348" s="176" t="s">
        <v>5</v>
      </c>
      <c r="N348" s="177" t="s">
        <v>41</v>
      </c>
      <c r="O348" s="41"/>
      <c r="P348" s="178">
        <f>O348*H348</f>
        <v>0</v>
      </c>
      <c r="Q348" s="178">
        <v>3.8999999999999999E-4</v>
      </c>
      <c r="R348" s="178">
        <f>Q348*H348</f>
        <v>7.7999999999999999E-4</v>
      </c>
      <c r="S348" s="178">
        <v>0</v>
      </c>
      <c r="T348" s="179">
        <f>S348*H348</f>
        <v>0</v>
      </c>
      <c r="AR348" s="23" t="s">
        <v>126</v>
      </c>
      <c r="AT348" s="23" t="s">
        <v>121</v>
      </c>
      <c r="AU348" s="23" t="s">
        <v>80</v>
      </c>
      <c r="AY348" s="23" t="s">
        <v>118</v>
      </c>
      <c r="BE348" s="180">
        <f>IF(N348="základní",J348,0)</f>
        <v>0</v>
      </c>
      <c r="BF348" s="180">
        <f>IF(N348="snížená",J348,0)</f>
        <v>0</v>
      </c>
      <c r="BG348" s="180">
        <f>IF(N348="zákl. přenesená",J348,0)</f>
        <v>0</v>
      </c>
      <c r="BH348" s="180">
        <f>IF(N348="sníž. přenesená",J348,0)</f>
        <v>0</v>
      </c>
      <c r="BI348" s="180">
        <f>IF(N348="nulová",J348,0)</f>
        <v>0</v>
      </c>
      <c r="BJ348" s="23" t="s">
        <v>78</v>
      </c>
      <c r="BK348" s="180">
        <f>ROUND(I348*H348,2)</f>
        <v>0</v>
      </c>
      <c r="BL348" s="23" t="s">
        <v>126</v>
      </c>
      <c r="BM348" s="23" t="s">
        <v>735</v>
      </c>
    </row>
    <row r="349" spans="2:65" s="1" customFormat="1" ht="27">
      <c r="B349" s="40"/>
      <c r="D349" s="181" t="s">
        <v>128</v>
      </c>
      <c r="F349" s="182" t="s">
        <v>736</v>
      </c>
      <c r="I349" s="183"/>
      <c r="L349" s="40"/>
      <c r="M349" s="184"/>
      <c r="N349" s="41"/>
      <c r="O349" s="41"/>
      <c r="P349" s="41"/>
      <c r="Q349" s="41"/>
      <c r="R349" s="41"/>
      <c r="S349" s="41"/>
      <c r="T349" s="69"/>
      <c r="AT349" s="23" t="s">
        <v>128</v>
      </c>
      <c r="AU349" s="23" t="s">
        <v>80</v>
      </c>
    </row>
    <row r="350" spans="2:65" s="1" customFormat="1" ht="25.5" customHeight="1">
      <c r="B350" s="168"/>
      <c r="C350" s="169" t="s">
        <v>737</v>
      </c>
      <c r="D350" s="169" t="s">
        <v>121</v>
      </c>
      <c r="E350" s="170" t="s">
        <v>738</v>
      </c>
      <c r="F350" s="171" t="s">
        <v>739</v>
      </c>
      <c r="G350" s="172" t="s">
        <v>194</v>
      </c>
      <c r="H350" s="173">
        <v>6</v>
      </c>
      <c r="I350" s="174"/>
      <c r="J350" s="175">
        <f>ROUND(I350*H350,2)</f>
        <v>0</v>
      </c>
      <c r="K350" s="171" t="s">
        <v>125</v>
      </c>
      <c r="L350" s="40"/>
      <c r="M350" s="176" t="s">
        <v>5</v>
      </c>
      <c r="N350" s="177" t="s">
        <v>41</v>
      </c>
      <c r="O350" s="41"/>
      <c r="P350" s="178">
        <f>O350*H350</f>
        <v>0</v>
      </c>
      <c r="Q350" s="178">
        <v>2.5000000000000001E-4</v>
      </c>
      <c r="R350" s="178">
        <f>Q350*H350</f>
        <v>1.5E-3</v>
      </c>
      <c r="S350" s="178">
        <v>0</v>
      </c>
      <c r="T350" s="179">
        <f>S350*H350</f>
        <v>0</v>
      </c>
      <c r="AR350" s="23" t="s">
        <v>126</v>
      </c>
      <c r="AT350" s="23" t="s">
        <v>121</v>
      </c>
      <c r="AU350" s="23" t="s">
        <v>80</v>
      </c>
      <c r="AY350" s="23" t="s">
        <v>118</v>
      </c>
      <c r="BE350" s="180">
        <f>IF(N350="základní",J350,0)</f>
        <v>0</v>
      </c>
      <c r="BF350" s="180">
        <f>IF(N350="snížená",J350,0)</f>
        <v>0</v>
      </c>
      <c r="BG350" s="180">
        <f>IF(N350="zákl. přenesená",J350,0)</f>
        <v>0</v>
      </c>
      <c r="BH350" s="180">
        <f>IF(N350="sníž. přenesená",J350,0)</f>
        <v>0</v>
      </c>
      <c r="BI350" s="180">
        <f>IF(N350="nulová",J350,0)</f>
        <v>0</v>
      </c>
      <c r="BJ350" s="23" t="s">
        <v>78</v>
      </c>
      <c r="BK350" s="180">
        <f>ROUND(I350*H350,2)</f>
        <v>0</v>
      </c>
      <c r="BL350" s="23" t="s">
        <v>126</v>
      </c>
      <c r="BM350" s="23" t="s">
        <v>740</v>
      </c>
    </row>
    <row r="351" spans="2:65" s="1" customFormat="1">
      <c r="B351" s="40"/>
      <c r="D351" s="181" t="s">
        <v>128</v>
      </c>
      <c r="F351" s="182" t="s">
        <v>741</v>
      </c>
      <c r="I351" s="183"/>
      <c r="L351" s="40"/>
      <c r="M351" s="184"/>
      <c r="N351" s="41"/>
      <c r="O351" s="41"/>
      <c r="P351" s="41"/>
      <c r="Q351" s="41"/>
      <c r="R351" s="41"/>
      <c r="S351" s="41"/>
      <c r="T351" s="69"/>
      <c r="AT351" s="23" t="s">
        <v>128</v>
      </c>
      <c r="AU351" s="23" t="s">
        <v>80</v>
      </c>
    </row>
    <row r="352" spans="2:65" s="1" customFormat="1" ht="25.5" customHeight="1">
      <c r="B352" s="168"/>
      <c r="C352" s="169" t="s">
        <v>742</v>
      </c>
      <c r="D352" s="169" t="s">
        <v>121</v>
      </c>
      <c r="E352" s="170" t="s">
        <v>743</v>
      </c>
      <c r="F352" s="171" t="s">
        <v>744</v>
      </c>
      <c r="G352" s="172" t="s">
        <v>194</v>
      </c>
      <c r="H352" s="173">
        <v>2</v>
      </c>
      <c r="I352" s="174"/>
      <c r="J352" s="175">
        <f>ROUND(I352*H352,2)</f>
        <v>0</v>
      </c>
      <c r="K352" s="171" t="s">
        <v>125</v>
      </c>
      <c r="L352" s="40"/>
      <c r="M352" s="176" t="s">
        <v>5</v>
      </c>
      <c r="N352" s="177" t="s">
        <v>41</v>
      </c>
      <c r="O352" s="41"/>
      <c r="P352" s="178">
        <f>O352*H352</f>
        <v>0</v>
      </c>
      <c r="Q352" s="178">
        <v>2.5000000000000001E-4</v>
      </c>
      <c r="R352" s="178">
        <f>Q352*H352</f>
        <v>5.0000000000000001E-4</v>
      </c>
      <c r="S352" s="178">
        <v>0</v>
      </c>
      <c r="T352" s="179">
        <f>S352*H352</f>
        <v>0</v>
      </c>
      <c r="AR352" s="23" t="s">
        <v>126</v>
      </c>
      <c r="AT352" s="23" t="s">
        <v>121</v>
      </c>
      <c r="AU352" s="23" t="s">
        <v>80</v>
      </c>
      <c r="AY352" s="23" t="s">
        <v>118</v>
      </c>
      <c r="BE352" s="180">
        <f>IF(N352="základní",J352,0)</f>
        <v>0</v>
      </c>
      <c r="BF352" s="180">
        <f>IF(N352="snížená",J352,0)</f>
        <v>0</v>
      </c>
      <c r="BG352" s="180">
        <f>IF(N352="zákl. přenesená",J352,0)</f>
        <v>0</v>
      </c>
      <c r="BH352" s="180">
        <f>IF(N352="sníž. přenesená",J352,0)</f>
        <v>0</v>
      </c>
      <c r="BI352" s="180">
        <f>IF(N352="nulová",J352,0)</f>
        <v>0</v>
      </c>
      <c r="BJ352" s="23" t="s">
        <v>78</v>
      </c>
      <c r="BK352" s="180">
        <f>ROUND(I352*H352,2)</f>
        <v>0</v>
      </c>
      <c r="BL352" s="23" t="s">
        <v>126</v>
      </c>
      <c r="BM352" s="23" t="s">
        <v>745</v>
      </c>
    </row>
    <row r="353" spans="2:47" s="1" customFormat="1" ht="27">
      <c r="B353" s="40"/>
      <c r="D353" s="181" t="s">
        <v>128</v>
      </c>
      <c r="F353" s="182" t="s">
        <v>746</v>
      </c>
      <c r="I353" s="183"/>
      <c r="L353" s="40"/>
      <c r="M353" s="218"/>
      <c r="N353" s="219"/>
      <c r="O353" s="219"/>
      <c r="P353" s="219"/>
      <c r="Q353" s="219"/>
      <c r="R353" s="219"/>
      <c r="S353" s="219"/>
      <c r="T353" s="220"/>
      <c r="AT353" s="23" t="s">
        <v>128</v>
      </c>
      <c r="AU353" s="23" t="s">
        <v>80</v>
      </c>
    </row>
    <row r="354" spans="2:47" s="1" customFormat="1" ht="6.95" customHeight="1">
      <c r="B354" s="55"/>
      <c r="C354" s="56"/>
      <c r="D354" s="56"/>
      <c r="E354" s="56"/>
      <c r="F354" s="56"/>
      <c r="G354" s="56"/>
      <c r="H354" s="56"/>
      <c r="I354" s="122"/>
      <c r="J354" s="56"/>
      <c r="K354" s="56"/>
      <c r="L354" s="40"/>
    </row>
  </sheetData>
  <autoFilter ref="C82:K353"/>
  <mergeCells count="10">
    <mergeCell ref="J51:J52"/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21" customWidth="1"/>
    <col min="2" max="2" width="1.6640625" style="221" customWidth="1"/>
    <col min="3" max="4" width="5" style="221" customWidth="1"/>
    <col min="5" max="5" width="11.6640625" style="221" customWidth="1"/>
    <col min="6" max="6" width="9.1640625" style="221" customWidth="1"/>
    <col min="7" max="7" width="5" style="221" customWidth="1"/>
    <col min="8" max="8" width="77.83203125" style="221" customWidth="1"/>
    <col min="9" max="10" width="20" style="221" customWidth="1"/>
    <col min="11" max="11" width="1.6640625" style="221" customWidth="1"/>
  </cols>
  <sheetData>
    <row r="1" spans="2:11" ht="37.5" customHeight="1"/>
    <row r="2" spans="2:11" ht="7.5" customHeight="1">
      <c r="B2" s="222"/>
      <c r="C2" s="223"/>
      <c r="D2" s="223"/>
      <c r="E2" s="223"/>
      <c r="F2" s="223"/>
      <c r="G2" s="223"/>
      <c r="H2" s="223"/>
      <c r="I2" s="223"/>
      <c r="J2" s="223"/>
      <c r="K2" s="224"/>
    </row>
    <row r="3" spans="2:11" s="14" customFormat="1" ht="45" customHeight="1">
      <c r="B3" s="225"/>
      <c r="C3" s="349" t="s">
        <v>747</v>
      </c>
      <c r="D3" s="349"/>
      <c r="E3" s="349"/>
      <c r="F3" s="349"/>
      <c r="G3" s="349"/>
      <c r="H3" s="349"/>
      <c r="I3" s="349"/>
      <c r="J3" s="349"/>
      <c r="K3" s="226"/>
    </row>
    <row r="4" spans="2:11" ht="25.5" customHeight="1">
      <c r="B4" s="227"/>
      <c r="C4" s="350" t="s">
        <v>748</v>
      </c>
      <c r="D4" s="350"/>
      <c r="E4" s="350"/>
      <c r="F4" s="350"/>
      <c r="G4" s="350"/>
      <c r="H4" s="350"/>
      <c r="I4" s="350"/>
      <c r="J4" s="350"/>
      <c r="K4" s="228"/>
    </row>
    <row r="5" spans="2:11" ht="5.25" customHeight="1">
      <c r="B5" s="227"/>
      <c r="C5" s="229"/>
      <c r="D5" s="229"/>
      <c r="E5" s="229"/>
      <c r="F5" s="229"/>
      <c r="G5" s="229"/>
      <c r="H5" s="229"/>
      <c r="I5" s="229"/>
      <c r="J5" s="229"/>
      <c r="K5" s="228"/>
    </row>
    <row r="6" spans="2:11" ht="15" customHeight="1">
      <c r="B6" s="227"/>
      <c r="C6" s="348" t="s">
        <v>749</v>
      </c>
      <c r="D6" s="348"/>
      <c r="E6" s="348"/>
      <c r="F6" s="348"/>
      <c r="G6" s="348"/>
      <c r="H6" s="348"/>
      <c r="I6" s="348"/>
      <c r="J6" s="348"/>
      <c r="K6" s="228"/>
    </row>
    <row r="7" spans="2:11" ht="15" customHeight="1">
      <c r="B7" s="231"/>
      <c r="C7" s="348" t="s">
        <v>750</v>
      </c>
      <c r="D7" s="348"/>
      <c r="E7" s="348"/>
      <c r="F7" s="348"/>
      <c r="G7" s="348"/>
      <c r="H7" s="348"/>
      <c r="I7" s="348"/>
      <c r="J7" s="348"/>
      <c r="K7" s="228"/>
    </row>
    <row r="8" spans="2:11" ht="12.75" customHeight="1">
      <c r="B8" s="231"/>
      <c r="C8" s="230"/>
      <c r="D8" s="230"/>
      <c r="E8" s="230"/>
      <c r="F8" s="230"/>
      <c r="G8" s="230"/>
      <c r="H8" s="230"/>
      <c r="I8" s="230"/>
      <c r="J8" s="230"/>
      <c r="K8" s="228"/>
    </row>
    <row r="9" spans="2:11" ht="15" customHeight="1">
      <c r="B9" s="231"/>
      <c r="C9" s="348" t="s">
        <v>751</v>
      </c>
      <c r="D9" s="348"/>
      <c r="E9" s="348"/>
      <c r="F9" s="348"/>
      <c r="G9" s="348"/>
      <c r="H9" s="348"/>
      <c r="I9" s="348"/>
      <c r="J9" s="348"/>
      <c r="K9" s="228"/>
    </row>
    <row r="10" spans="2:11" ht="15" customHeight="1">
      <c r="B10" s="231"/>
      <c r="C10" s="230"/>
      <c r="D10" s="348" t="s">
        <v>752</v>
      </c>
      <c r="E10" s="348"/>
      <c r="F10" s="348"/>
      <c r="G10" s="348"/>
      <c r="H10" s="348"/>
      <c r="I10" s="348"/>
      <c r="J10" s="348"/>
      <c r="K10" s="228"/>
    </row>
    <row r="11" spans="2:11" ht="15" customHeight="1">
      <c r="B11" s="231"/>
      <c r="C11" s="232"/>
      <c r="D11" s="348" t="s">
        <v>753</v>
      </c>
      <c r="E11" s="348"/>
      <c r="F11" s="348"/>
      <c r="G11" s="348"/>
      <c r="H11" s="348"/>
      <c r="I11" s="348"/>
      <c r="J11" s="348"/>
      <c r="K11" s="228"/>
    </row>
    <row r="12" spans="2:11" ht="12.75" customHeight="1">
      <c r="B12" s="231"/>
      <c r="C12" s="232"/>
      <c r="D12" s="232"/>
      <c r="E12" s="232"/>
      <c r="F12" s="232"/>
      <c r="G12" s="232"/>
      <c r="H12" s="232"/>
      <c r="I12" s="232"/>
      <c r="J12" s="232"/>
      <c r="K12" s="228"/>
    </row>
    <row r="13" spans="2:11" ht="15" customHeight="1">
      <c r="B13" s="231"/>
      <c r="C13" s="232"/>
      <c r="D13" s="348" t="s">
        <v>754</v>
      </c>
      <c r="E13" s="348"/>
      <c r="F13" s="348"/>
      <c r="G13" s="348"/>
      <c r="H13" s="348"/>
      <c r="I13" s="348"/>
      <c r="J13" s="348"/>
      <c r="K13" s="228"/>
    </row>
    <row r="14" spans="2:11" ht="15" customHeight="1">
      <c r="B14" s="231"/>
      <c r="C14" s="232"/>
      <c r="D14" s="348" t="s">
        <v>755</v>
      </c>
      <c r="E14" s="348"/>
      <c r="F14" s="348"/>
      <c r="G14" s="348"/>
      <c r="H14" s="348"/>
      <c r="I14" s="348"/>
      <c r="J14" s="348"/>
      <c r="K14" s="228"/>
    </row>
    <row r="15" spans="2:11" ht="15" customHeight="1">
      <c r="B15" s="231"/>
      <c r="C15" s="232"/>
      <c r="D15" s="348" t="s">
        <v>756</v>
      </c>
      <c r="E15" s="348"/>
      <c r="F15" s="348"/>
      <c r="G15" s="348"/>
      <c r="H15" s="348"/>
      <c r="I15" s="348"/>
      <c r="J15" s="348"/>
      <c r="K15" s="228"/>
    </row>
    <row r="16" spans="2:11" ht="15" customHeight="1">
      <c r="B16" s="231"/>
      <c r="C16" s="232"/>
      <c r="D16" s="232"/>
      <c r="E16" s="233" t="s">
        <v>77</v>
      </c>
      <c r="F16" s="348" t="s">
        <v>757</v>
      </c>
      <c r="G16" s="348"/>
      <c r="H16" s="348"/>
      <c r="I16" s="348"/>
      <c r="J16" s="348"/>
      <c r="K16" s="228"/>
    </row>
    <row r="17" spans="2:11" ht="15" customHeight="1">
      <c r="B17" s="231"/>
      <c r="C17" s="232"/>
      <c r="D17" s="232"/>
      <c r="E17" s="233" t="s">
        <v>758</v>
      </c>
      <c r="F17" s="348" t="s">
        <v>759</v>
      </c>
      <c r="G17" s="348"/>
      <c r="H17" s="348"/>
      <c r="I17" s="348"/>
      <c r="J17" s="348"/>
      <c r="K17" s="228"/>
    </row>
    <row r="18" spans="2:11" ht="15" customHeight="1">
      <c r="B18" s="231"/>
      <c r="C18" s="232"/>
      <c r="D18" s="232"/>
      <c r="E18" s="233" t="s">
        <v>760</v>
      </c>
      <c r="F18" s="348" t="s">
        <v>761</v>
      </c>
      <c r="G18" s="348"/>
      <c r="H18" s="348"/>
      <c r="I18" s="348"/>
      <c r="J18" s="348"/>
      <c r="K18" s="228"/>
    </row>
    <row r="19" spans="2:11" ht="15" customHeight="1">
      <c r="B19" s="231"/>
      <c r="C19" s="232"/>
      <c r="D19" s="232"/>
      <c r="E19" s="233" t="s">
        <v>762</v>
      </c>
      <c r="F19" s="348" t="s">
        <v>763</v>
      </c>
      <c r="G19" s="348"/>
      <c r="H19" s="348"/>
      <c r="I19" s="348"/>
      <c r="J19" s="348"/>
      <c r="K19" s="228"/>
    </row>
    <row r="20" spans="2:11" ht="15" customHeight="1">
      <c r="B20" s="231"/>
      <c r="C20" s="232"/>
      <c r="D20" s="232"/>
      <c r="E20" s="233" t="s">
        <v>764</v>
      </c>
      <c r="F20" s="348" t="s">
        <v>765</v>
      </c>
      <c r="G20" s="348"/>
      <c r="H20" s="348"/>
      <c r="I20" s="348"/>
      <c r="J20" s="348"/>
      <c r="K20" s="228"/>
    </row>
    <row r="21" spans="2:11" ht="15" customHeight="1">
      <c r="B21" s="231"/>
      <c r="C21" s="232"/>
      <c r="D21" s="232"/>
      <c r="E21" s="233" t="s">
        <v>766</v>
      </c>
      <c r="F21" s="348" t="s">
        <v>767</v>
      </c>
      <c r="G21" s="348"/>
      <c r="H21" s="348"/>
      <c r="I21" s="348"/>
      <c r="J21" s="348"/>
      <c r="K21" s="228"/>
    </row>
    <row r="22" spans="2:11" ht="12.75" customHeight="1">
      <c r="B22" s="231"/>
      <c r="C22" s="232"/>
      <c r="D22" s="232"/>
      <c r="E22" s="232"/>
      <c r="F22" s="232"/>
      <c r="G22" s="232"/>
      <c r="H22" s="232"/>
      <c r="I22" s="232"/>
      <c r="J22" s="232"/>
      <c r="K22" s="228"/>
    </row>
    <row r="23" spans="2:11" ht="15" customHeight="1">
      <c r="B23" s="231"/>
      <c r="C23" s="348" t="s">
        <v>768</v>
      </c>
      <c r="D23" s="348"/>
      <c r="E23" s="348"/>
      <c r="F23" s="348"/>
      <c r="G23" s="348"/>
      <c r="H23" s="348"/>
      <c r="I23" s="348"/>
      <c r="J23" s="348"/>
      <c r="K23" s="228"/>
    </row>
    <row r="24" spans="2:11" ht="15" customHeight="1">
      <c r="B24" s="231"/>
      <c r="C24" s="348" t="s">
        <v>769</v>
      </c>
      <c r="D24" s="348"/>
      <c r="E24" s="348"/>
      <c r="F24" s="348"/>
      <c r="G24" s="348"/>
      <c r="H24" s="348"/>
      <c r="I24" s="348"/>
      <c r="J24" s="348"/>
      <c r="K24" s="228"/>
    </row>
    <row r="25" spans="2:11" ht="15" customHeight="1">
      <c r="B25" s="231"/>
      <c r="C25" s="230"/>
      <c r="D25" s="348" t="s">
        <v>770</v>
      </c>
      <c r="E25" s="348"/>
      <c r="F25" s="348"/>
      <c r="G25" s="348"/>
      <c r="H25" s="348"/>
      <c r="I25" s="348"/>
      <c r="J25" s="348"/>
      <c r="K25" s="228"/>
    </row>
    <row r="26" spans="2:11" ht="15" customHeight="1">
      <c r="B26" s="231"/>
      <c r="C26" s="232"/>
      <c r="D26" s="348" t="s">
        <v>771</v>
      </c>
      <c r="E26" s="348"/>
      <c r="F26" s="348"/>
      <c r="G26" s="348"/>
      <c r="H26" s="348"/>
      <c r="I26" s="348"/>
      <c r="J26" s="348"/>
      <c r="K26" s="228"/>
    </row>
    <row r="27" spans="2:11" ht="12.75" customHeight="1">
      <c r="B27" s="231"/>
      <c r="C27" s="232"/>
      <c r="D27" s="232"/>
      <c r="E27" s="232"/>
      <c r="F27" s="232"/>
      <c r="G27" s="232"/>
      <c r="H27" s="232"/>
      <c r="I27" s="232"/>
      <c r="J27" s="232"/>
      <c r="K27" s="228"/>
    </row>
    <row r="28" spans="2:11" ht="15" customHeight="1">
      <c r="B28" s="231"/>
      <c r="C28" s="232"/>
      <c r="D28" s="348" t="s">
        <v>772</v>
      </c>
      <c r="E28" s="348"/>
      <c r="F28" s="348"/>
      <c r="G28" s="348"/>
      <c r="H28" s="348"/>
      <c r="I28" s="348"/>
      <c r="J28" s="348"/>
      <c r="K28" s="228"/>
    </row>
    <row r="29" spans="2:11" ht="15" customHeight="1">
      <c r="B29" s="231"/>
      <c r="C29" s="232"/>
      <c r="D29" s="348" t="s">
        <v>773</v>
      </c>
      <c r="E29" s="348"/>
      <c r="F29" s="348"/>
      <c r="G29" s="348"/>
      <c r="H29" s="348"/>
      <c r="I29" s="348"/>
      <c r="J29" s="348"/>
      <c r="K29" s="228"/>
    </row>
    <row r="30" spans="2:11" ht="12.75" customHeight="1">
      <c r="B30" s="231"/>
      <c r="C30" s="232"/>
      <c r="D30" s="232"/>
      <c r="E30" s="232"/>
      <c r="F30" s="232"/>
      <c r="G30" s="232"/>
      <c r="H30" s="232"/>
      <c r="I30" s="232"/>
      <c r="J30" s="232"/>
      <c r="K30" s="228"/>
    </row>
    <row r="31" spans="2:11" ht="15" customHeight="1">
      <c r="B31" s="231"/>
      <c r="C31" s="232"/>
      <c r="D31" s="348" t="s">
        <v>774</v>
      </c>
      <c r="E31" s="348"/>
      <c r="F31" s="348"/>
      <c r="G31" s="348"/>
      <c r="H31" s="348"/>
      <c r="I31" s="348"/>
      <c r="J31" s="348"/>
      <c r="K31" s="228"/>
    </row>
    <row r="32" spans="2:11" ht="15" customHeight="1">
      <c r="B32" s="231"/>
      <c r="C32" s="232"/>
      <c r="D32" s="348" t="s">
        <v>775</v>
      </c>
      <c r="E32" s="348"/>
      <c r="F32" s="348"/>
      <c r="G32" s="348"/>
      <c r="H32" s="348"/>
      <c r="I32" s="348"/>
      <c r="J32" s="348"/>
      <c r="K32" s="228"/>
    </row>
    <row r="33" spans="2:11" ht="15" customHeight="1">
      <c r="B33" s="231"/>
      <c r="C33" s="232"/>
      <c r="D33" s="348" t="s">
        <v>776</v>
      </c>
      <c r="E33" s="348"/>
      <c r="F33" s="348"/>
      <c r="G33" s="348"/>
      <c r="H33" s="348"/>
      <c r="I33" s="348"/>
      <c r="J33" s="348"/>
      <c r="K33" s="228"/>
    </row>
    <row r="34" spans="2:11" ht="15" customHeight="1">
      <c r="B34" s="231"/>
      <c r="C34" s="232"/>
      <c r="D34" s="230"/>
      <c r="E34" s="234" t="s">
        <v>103</v>
      </c>
      <c r="F34" s="230"/>
      <c r="G34" s="348" t="s">
        <v>777</v>
      </c>
      <c r="H34" s="348"/>
      <c r="I34" s="348"/>
      <c r="J34" s="348"/>
      <c r="K34" s="228"/>
    </row>
    <row r="35" spans="2:11" ht="30.75" customHeight="1">
      <c r="B35" s="231"/>
      <c r="C35" s="232"/>
      <c r="D35" s="230"/>
      <c r="E35" s="234" t="s">
        <v>778</v>
      </c>
      <c r="F35" s="230"/>
      <c r="G35" s="348" t="s">
        <v>779</v>
      </c>
      <c r="H35" s="348"/>
      <c r="I35" s="348"/>
      <c r="J35" s="348"/>
      <c r="K35" s="228"/>
    </row>
    <row r="36" spans="2:11" ht="15" customHeight="1">
      <c r="B36" s="231"/>
      <c r="C36" s="232"/>
      <c r="D36" s="230"/>
      <c r="E36" s="234" t="s">
        <v>51</v>
      </c>
      <c r="F36" s="230"/>
      <c r="G36" s="348" t="s">
        <v>780</v>
      </c>
      <c r="H36" s="348"/>
      <c r="I36" s="348"/>
      <c r="J36" s="348"/>
      <c r="K36" s="228"/>
    </row>
    <row r="37" spans="2:11" ht="15" customHeight="1">
      <c r="B37" s="231"/>
      <c r="C37" s="232"/>
      <c r="D37" s="230"/>
      <c r="E37" s="234" t="s">
        <v>104</v>
      </c>
      <c r="F37" s="230"/>
      <c r="G37" s="348" t="s">
        <v>781</v>
      </c>
      <c r="H37" s="348"/>
      <c r="I37" s="348"/>
      <c r="J37" s="348"/>
      <c r="K37" s="228"/>
    </row>
    <row r="38" spans="2:11" ht="15" customHeight="1">
      <c r="B38" s="231"/>
      <c r="C38" s="232"/>
      <c r="D38" s="230"/>
      <c r="E38" s="234" t="s">
        <v>105</v>
      </c>
      <c r="F38" s="230"/>
      <c r="G38" s="348" t="s">
        <v>782</v>
      </c>
      <c r="H38" s="348"/>
      <c r="I38" s="348"/>
      <c r="J38" s="348"/>
      <c r="K38" s="228"/>
    </row>
    <row r="39" spans="2:11" ht="15" customHeight="1">
      <c r="B39" s="231"/>
      <c r="C39" s="232"/>
      <c r="D39" s="230"/>
      <c r="E39" s="234" t="s">
        <v>106</v>
      </c>
      <c r="F39" s="230"/>
      <c r="G39" s="348" t="s">
        <v>783</v>
      </c>
      <c r="H39" s="348"/>
      <c r="I39" s="348"/>
      <c r="J39" s="348"/>
      <c r="K39" s="228"/>
    </row>
    <row r="40" spans="2:11" ht="15" customHeight="1">
      <c r="B40" s="231"/>
      <c r="C40" s="232"/>
      <c r="D40" s="230"/>
      <c r="E40" s="234" t="s">
        <v>784</v>
      </c>
      <c r="F40" s="230"/>
      <c r="G40" s="348" t="s">
        <v>785</v>
      </c>
      <c r="H40" s="348"/>
      <c r="I40" s="348"/>
      <c r="J40" s="348"/>
      <c r="K40" s="228"/>
    </row>
    <row r="41" spans="2:11" ht="15" customHeight="1">
      <c r="B41" s="231"/>
      <c r="C41" s="232"/>
      <c r="D41" s="230"/>
      <c r="E41" s="234"/>
      <c r="F41" s="230"/>
      <c r="G41" s="348" t="s">
        <v>786</v>
      </c>
      <c r="H41" s="348"/>
      <c r="I41" s="348"/>
      <c r="J41" s="348"/>
      <c r="K41" s="228"/>
    </row>
    <row r="42" spans="2:11" ht="15" customHeight="1">
      <c r="B42" s="231"/>
      <c r="C42" s="232"/>
      <c r="D42" s="230"/>
      <c r="E42" s="234" t="s">
        <v>787</v>
      </c>
      <c r="F42" s="230"/>
      <c r="G42" s="348" t="s">
        <v>788</v>
      </c>
      <c r="H42" s="348"/>
      <c r="I42" s="348"/>
      <c r="J42" s="348"/>
      <c r="K42" s="228"/>
    </row>
    <row r="43" spans="2:11" ht="15" customHeight="1">
      <c r="B43" s="231"/>
      <c r="C43" s="232"/>
      <c r="D43" s="230"/>
      <c r="E43" s="234" t="s">
        <v>108</v>
      </c>
      <c r="F43" s="230"/>
      <c r="G43" s="348" t="s">
        <v>789</v>
      </c>
      <c r="H43" s="348"/>
      <c r="I43" s="348"/>
      <c r="J43" s="348"/>
      <c r="K43" s="228"/>
    </row>
    <row r="44" spans="2:11" ht="12.75" customHeight="1">
      <c r="B44" s="231"/>
      <c r="C44" s="232"/>
      <c r="D44" s="230"/>
      <c r="E44" s="230"/>
      <c r="F44" s="230"/>
      <c r="G44" s="230"/>
      <c r="H44" s="230"/>
      <c r="I44" s="230"/>
      <c r="J44" s="230"/>
      <c r="K44" s="228"/>
    </row>
    <row r="45" spans="2:11" ht="15" customHeight="1">
      <c r="B45" s="231"/>
      <c r="C45" s="232"/>
      <c r="D45" s="348" t="s">
        <v>790</v>
      </c>
      <c r="E45" s="348"/>
      <c r="F45" s="348"/>
      <c r="G45" s="348"/>
      <c r="H45" s="348"/>
      <c r="I45" s="348"/>
      <c r="J45" s="348"/>
      <c r="K45" s="228"/>
    </row>
    <row r="46" spans="2:11" ht="15" customHeight="1">
      <c r="B46" s="231"/>
      <c r="C46" s="232"/>
      <c r="D46" s="232"/>
      <c r="E46" s="348" t="s">
        <v>791</v>
      </c>
      <c r="F46" s="348"/>
      <c r="G46" s="348"/>
      <c r="H46" s="348"/>
      <c r="I46" s="348"/>
      <c r="J46" s="348"/>
      <c r="K46" s="228"/>
    </row>
    <row r="47" spans="2:11" ht="15" customHeight="1">
      <c r="B47" s="231"/>
      <c r="C47" s="232"/>
      <c r="D47" s="232"/>
      <c r="E47" s="348" t="s">
        <v>792</v>
      </c>
      <c r="F47" s="348"/>
      <c r="G47" s="348"/>
      <c r="H47" s="348"/>
      <c r="I47" s="348"/>
      <c r="J47" s="348"/>
      <c r="K47" s="228"/>
    </row>
    <row r="48" spans="2:11" ht="15" customHeight="1">
      <c r="B48" s="231"/>
      <c r="C48" s="232"/>
      <c r="D48" s="232"/>
      <c r="E48" s="348" t="s">
        <v>793</v>
      </c>
      <c r="F48" s="348"/>
      <c r="G48" s="348"/>
      <c r="H48" s="348"/>
      <c r="I48" s="348"/>
      <c r="J48" s="348"/>
      <c r="K48" s="228"/>
    </row>
    <row r="49" spans="2:11" ht="15" customHeight="1">
      <c r="B49" s="231"/>
      <c r="C49" s="232"/>
      <c r="D49" s="348" t="s">
        <v>794</v>
      </c>
      <c r="E49" s="348"/>
      <c r="F49" s="348"/>
      <c r="G49" s="348"/>
      <c r="H49" s="348"/>
      <c r="I49" s="348"/>
      <c r="J49" s="348"/>
      <c r="K49" s="228"/>
    </row>
    <row r="50" spans="2:11" ht="25.5" customHeight="1">
      <c r="B50" s="227"/>
      <c r="C50" s="350" t="s">
        <v>795</v>
      </c>
      <c r="D50" s="350"/>
      <c r="E50" s="350"/>
      <c r="F50" s="350"/>
      <c r="G50" s="350"/>
      <c r="H50" s="350"/>
      <c r="I50" s="350"/>
      <c r="J50" s="350"/>
      <c r="K50" s="228"/>
    </row>
    <row r="51" spans="2:11" ht="5.25" customHeight="1">
      <c r="B51" s="227"/>
      <c r="C51" s="229"/>
      <c r="D51" s="229"/>
      <c r="E51" s="229"/>
      <c r="F51" s="229"/>
      <c r="G51" s="229"/>
      <c r="H51" s="229"/>
      <c r="I51" s="229"/>
      <c r="J51" s="229"/>
      <c r="K51" s="228"/>
    </row>
    <row r="52" spans="2:11" ht="15" customHeight="1">
      <c r="B52" s="227"/>
      <c r="C52" s="348" t="s">
        <v>796</v>
      </c>
      <c r="D52" s="348"/>
      <c r="E52" s="348"/>
      <c r="F52" s="348"/>
      <c r="G52" s="348"/>
      <c r="H52" s="348"/>
      <c r="I52" s="348"/>
      <c r="J52" s="348"/>
      <c r="K52" s="228"/>
    </row>
    <row r="53" spans="2:11" ht="15" customHeight="1">
      <c r="B53" s="227"/>
      <c r="C53" s="348" t="s">
        <v>797</v>
      </c>
      <c r="D53" s="348"/>
      <c r="E53" s="348"/>
      <c r="F53" s="348"/>
      <c r="G53" s="348"/>
      <c r="H53" s="348"/>
      <c r="I53" s="348"/>
      <c r="J53" s="348"/>
      <c r="K53" s="228"/>
    </row>
    <row r="54" spans="2:11" ht="12.75" customHeight="1">
      <c r="B54" s="227"/>
      <c r="C54" s="230"/>
      <c r="D54" s="230"/>
      <c r="E54" s="230"/>
      <c r="F54" s="230"/>
      <c r="G54" s="230"/>
      <c r="H54" s="230"/>
      <c r="I54" s="230"/>
      <c r="J54" s="230"/>
      <c r="K54" s="228"/>
    </row>
    <row r="55" spans="2:11" ht="15" customHeight="1">
      <c r="B55" s="227"/>
      <c r="C55" s="348" t="s">
        <v>798</v>
      </c>
      <c r="D55" s="348"/>
      <c r="E55" s="348"/>
      <c r="F55" s="348"/>
      <c r="G55" s="348"/>
      <c r="H55" s="348"/>
      <c r="I55" s="348"/>
      <c r="J55" s="348"/>
      <c r="K55" s="228"/>
    </row>
    <row r="56" spans="2:11" ht="15" customHeight="1">
      <c r="B56" s="227"/>
      <c r="C56" s="232"/>
      <c r="D56" s="348" t="s">
        <v>799</v>
      </c>
      <c r="E56" s="348"/>
      <c r="F56" s="348"/>
      <c r="G56" s="348"/>
      <c r="H56" s="348"/>
      <c r="I56" s="348"/>
      <c r="J56" s="348"/>
      <c r="K56" s="228"/>
    </row>
    <row r="57" spans="2:11" ht="15" customHeight="1">
      <c r="B57" s="227"/>
      <c r="C57" s="232"/>
      <c r="D57" s="348" t="s">
        <v>800</v>
      </c>
      <c r="E57" s="348"/>
      <c r="F57" s="348"/>
      <c r="G57" s="348"/>
      <c r="H57" s="348"/>
      <c r="I57" s="348"/>
      <c r="J57" s="348"/>
      <c r="K57" s="228"/>
    </row>
    <row r="58" spans="2:11" ht="15" customHeight="1">
      <c r="B58" s="227"/>
      <c r="C58" s="232"/>
      <c r="D58" s="348" t="s">
        <v>801</v>
      </c>
      <c r="E58" s="348"/>
      <c r="F58" s="348"/>
      <c r="G58" s="348"/>
      <c r="H58" s="348"/>
      <c r="I58" s="348"/>
      <c r="J58" s="348"/>
      <c r="K58" s="228"/>
    </row>
    <row r="59" spans="2:11" ht="15" customHeight="1">
      <c r="B59" s="227"/>
      <c r="C59" s="232"/>
      <c r="D59" s="348" t="s">
        <v>802</v>
      </c>
      <c r="E59" s="348"/>
      <c r="F59" s="348"/>
      <c r="G59" s="348"/>
      <c r="H59" s="348"/>
      <c r="I59" s="348"/>
      <c r="J59" s="348"/>
      <c r="K59" s="228"/>
    </row>
    <row r="60" spans="2:11" ht="15" customHeight="1">
      <c r="B60" s="227"/>
      <c r="C60" s="232"/>
      <c r="D60" s="352" t="s">
        <v>803</v>
      </c>
      <c r="E60" s="352"/>
      <c r="F60" s="352"/>
      <c r="G60" s="352"/>
      <c r="H60" s="352"/>
      <c r="I60" s="352"/>
      <c r="J60" s="352"/>
      <c r="K60" s="228"/>
    </row>
    <row r="61" spans="2:11" ht="15" customHeight="1">
      <c r="B61" s="227"/>
      <c r="C61" s="232"/>
      <c r="D61" s="348" t="s">
        <v>804</v>
      </c>
      <c r="E61" s="348"/>
      <c r="F61" s="348"/>
      <c r="G61" s="348"/>
      <c r="H61" s="348"/>
      <c r="I61" s="348"/>
      <c r="J61" s="348"/>
      <c r="K61" s="228"/>
    </row>
    <row r="62" spans="2:11" ht="12.75" customHeight="1">
      <c r="B62" s="227"/>
      <c r="C62" s="232"/>
      <c r="D62" s="232"/>
      <c r="E62" s="235"/>
      <c r="F62" s="232"/>
      <c r="G62" s="232"/>
      <c r="H62" s="232"/>
      <c r="I62" s="232"/>
      <c r="J62" s="232"/>
      <c r="K62" s="228"/>
    </row>
    <row r="63" spans="2:11" ht="15" customHeight="1">
      <c r="B63" s="227"/>
      <c r="C63" s="232"/>
      <c r="D63" s="348" t="s">
        <v>805</v>
      </c>
      <c r="E63" s="348"/>
      <c r="F63" s="348"/>
      <c r="G63" s="348"/>
      <c r="H63" s="348"/>
      <c r="I63" s="348"/>
      <c r="J63" s="348"/>
      <c r="K63" s="228"/>
    </row>
    <row r="64" spans="2:11" ht="15" customHeight="1">
      <c r="B64" s="227"/>
      <c r="C64" s="232"/>
      <c r="D64" s="352" t="s">
        <v>806</v>
      </c>
      <c r="E64" s="352"/>
      <c r="F64" s="352"/>
      <c r="G64" s="352"/>
      <c r="H64" s="352"/>
      <c r="I64" s="352"/>
      <c r="J64" s="352"/>
      <c r="K64" s="228"/>
    </row>
    <row r="65" spans="2:11" ht="15" customHeight="1">
      <c r="B65" s="227"/>
      <c r="C65" s="232"/>
      <c r="D65" s="348" t="s">
        <v>807</v>
      </c>
      <c r="E65" s="348"/>
      <c r="F65" s="348"/>
      <c r="G65" s="348"/>
      <c r="H65" s="348"/>
      <c r="I65" s="348"/>
      <c r="J65" s="348"/>
      <c r="K65" s="228"/>
    </row>
    <row r="66" spans="2:11" ht="15" customHeight="1">
      <c r="B66" s="227"/>
      <c r="C66" s="232"/>
      <c r="D66" s="348" t="s">
        <v>808</v>
      </c>
      <c r="E66" s="348"/>
      <c r="F66" s="348"/>
      <c r="G66" s="348"/>
      <c r="H66" s="348"/>
      <c r="I66" s="348"/>
      <c r="J66" s="348"/>
      <c r="K66" s="228"/>
    </row>
    <row r="67" spans="2:11" ht="15" customHeight="1">
      <c r="B67" s="227"/>
      <c r="C67" s="232"/>
      <c r="D67" s="348" t="s">
        <v>809</v>
      </c>
      <c r="E67" s="348"/>
      <c r="F67" s="348"/>
      <c r="G67" s="348"/>
      <c r="H67" s="348"/>
      <c r="I67" s="348"/>
      <c r="J67" s="348"/>
      <c r="K67" s="228"/>
    </row>
    <row r="68" spans="2:11" ht="15" customHeight="1">
      <c r="B68" s="227"/>
      <c r="C68" s="232"/>
      <c r="D68" s="348" t="s">
        <v>810</v>
      </c>
      <c r="E68" s="348"/>
      <c r="F68" s="348"/>
      <c r="G68" s="348"/>
      <c r="H68" s="348"/>
      <c r="I68" s="348"/>
      <c r="J68" s="348"/>
      <c r="K68" s="228"/>
    </row>
    <row r="69" spans="2:11" ht="12.75" customHeight="1">
      <c r="B69" s="236"/>
      <c r="C69" s="237"/>
      <c r="D69" s="237"/>
      <c r="E69" s="237"/>
      <c r="F69" s="237"/>
      <c r="G69" s="237"/>
      <c r="H69" s="237"/>
      <c r="I69" s="237"/>
      <c r="J69" s="237"/>
      <c r="K69" s="238"/>
    </row>
    <row r="70" spans="2:11" ht="18.75" customHeight="1">
      <c r="B70" s="239"/>
      <c r="C70" s="239"/>
      <c r="D70" s="239"/>
      <c r="E70" s="239"/>
      <c r="F70" s="239"/>
      <c r="G70" s="239"/>
      <c r="H70" s="239"/>
      <c r="I70" s="239"/>
      <c r="J70" s="239"/>
      <c r="K70" s="240"/>
    </row>
    <row r="71" spans="2:11" ht="18.75" customHeight="1">
      <c r="B71" s="240"/>
      <c r="C71" s="240"/>
      <c r="D71" s="240"/>
      <c r="E71" s="240"/>
      <c r="F71" s="240"/>
      <c r="G71" s="240"/>
      <c r="H71" s="240"/>
      <c r="I71" s="240"/>
      <c r="J71" s="240"/>
      <c r="K71" s="240"/>
    </row>
    <row r="72" spans="2:11" ht="7.5" customHeight="1">
      <c r="B72" s="241"/>
      <c r="C72" s="242"/>
      <c r="D72" s="242"/>
      <c r="E72" s="242"/>
      <c r="F72" s="242"/>
      <c r="G72" s="242"/>
      <c r="H72" s="242"/>
      <c r="I72" s="242"/>
      <c r="J72" s="242"/>
      <c r="K72" s="243"/>
    </row>
    <row r="73" spans="2:11" ht="45" customHeight="1">
      <c r="B73" s="244"/>
      <c r="C73" s="353" t="s">
        <v>85</v>
      </c>
      <c r="D73" s="353"/>
      <c r="E73" s="353"/>
      <c r="F73" s="353"/>
      <c r="G73" s="353"/>
      <c r="H73" s="353"/>
      <c r="I73" s="353"/>
      <c r="J73" s="353"/>
      <c r="K73" s="245"/>
    </row>
    <row r="74" spans="2:11" ht="17.25" customHeight="1">
      <c r="B74" s="244"/>
      <c r="C74" s="246" t="s">
        <v>811</v>
      </c>
      <c r="D74" s="246"/>
      <c r="E74" s="246"/>
      <c r="F74" s="246" t="s">
        <v>812</v>
      </c>
      <c r="G74" s="247"/>
      <c r="H74" s="246" t="s">
        <v>104</v>
      </c>
      <c r="I74" s="246" t="s">
        <v>55</v>
      </c>
      <c r="J74" s="246" t="s">
        <v>813</v>
      </c>
      <c r="K74" s="245"/>
    </row>
    <row r="75" spans="2:11" ht="17.25" customHeight="1">
      <c r="B75" s="244"/>
      <c r="C75" s="248" t="s">
        <v>814</v>
      </c>
      <c r="D75" s="248"/>
      <c r="E75" s="248"/>
      <c r="F75" s="249" t="s">
        <v>815</v>
      </c>
      <c r="G75" s="250"/>
      <c r="H75" s="248"/>
      <c r="I75" s="248"/>
      <c r="J75" s="248" t="s">
        <v>816</v>
      </c>
      <c r="K75" s="245"/>
    </row>
    <row r="76" spans="2:11" ht="5.25" customHeight="1">
      <c r="B76" s="244"/>
      <c r="C76" s="251"/>
      <c r="D76" s="251"/>
      <c r="E76" s="251"/>
      <c r="F76" s="251"/>
      <c r="G76" s="252"/>
      <c r="H76" s="251"/>
      <c r="I76" s="251"/>
      <c r="J76" s="251"/>
      <c r="K76" s="245"/>
    </row>
    <row r="77" spans="2:11" ht="15" customHeight="1">
      <c r="B77" s="244"/>
      <c r="C77" s="234" t="s">
        <v>51</v>
      </c>
      <c r="D77" s="251"/>
      <c r="E77" s="251"/>
      <c r="F77" s="253" t="s">
        <v>817</v>
      </c>
      <c r="G77" s="252"/>
      <c r="H77" s="234" t="s">
        <v>818</v>
      </c>
      <c r="I77" s="234" t="s">
        <v>819</v>
      </c>
      <c r="J77" s="234">
        <v>20</v>
      </c>
      <c r="K77" s="245"/>
    </row>
    <row r="78" spans="2:11" ht="15" customHeight="1">
      <c r="B78" s="244"/>
      <c r="C78" s="234" t="s">
        <v>820</v>
      </c>
      <c r="D78" s="234"/>
      <c r="E78" s="234"/>
      <c r="F78" s="253" t="s">
        <v>817</v>
      </c>
      <c r="G78" s="252"/>
      <c r="H78" s="234" t="s">
        <v>821</v>
      </c>
      <c r="I78" s="234" t="s">
        <v>819</v>
      </c>
      <c r="J78" s="234">
        <v>120</v>
      </c>
      <c r="K78" s="245"/>
    </row>
    <row r="79" spans="2:11" ht="15" customHeight="1">
      <c r="B79" s="254"/>
      <c r="C79" s="234" t="s">
        <v>822</v>
      </c>
      <c r="D79" s="234"/>
      <c r="E79" s="234"/>
      <c r="F79" s="253" t="s">
        <v>823</v>
      </c>
      <c r="G79" s="252"/>
      <c r="H79" s="234" t="s">
        <v>824</v>
      </c>
      <c r="I79" s="234" t="s">
        <v>819</v>
      </c>
      <c r="J79" s="234">
        <v>50</v>
      </c>
      <c r="K79" s="245"/>
    </row>
    <row r="80" spans="2:11" ht="15" customHeight="1">
      <c r="B80" s="254"/>
      <c r="C80" s="234" t="s">
        <v>825</v>
      </c>
      <c r="D80" s="234"/>
      <c r="E80" s="234"/>
      <c r="F80" s="253" t="s">
        <v>817</v>
      </c>
      <c r="G80" s="252"/>
      <c r="H80" s="234" t="s">
        <v>826</v>
      </c>
      <c r="I80" s="234" t="s">
        <v>827</v>
      </c>
      <c r="J80" s="234"/>
      <c r="K80" s="245"/>
    </row>
    <row r="81" spans="2:11" ht="15" customHeight="1">
      <c r="B81" s="254"/>
      <c r="C81" s="255" t="s">
        <v>828</v>
      </c>
      <c r="D81" s="255"/>
      <c r="E81" s="255"/>
      <c r="F81" s="256" t="s">
        <v>823</v>
      </c>
      <c r="G81" s="255"/>
      <c r="H81" s="255" t="s">
        <v>829</v>
      </c>
      <c r="I81" s="255" t="s">
        <v>819</v>
      </c>
      <c r="J81" s="255">
        <v>15</v>
      </c>
      <c r="K81" s="245"/>
    </row>
    <row r="82" spans="2:11" ht="15" customHeight="1">
      <c r="B82" s="254"/>
      <c r="C82" s="255" t="s">
        <v>830</v>
      </c>
      <c r="D82" s="255"/>
      <c r="E82" s="255"/>
      <c r="F82" s="256" t="s">
        <v>823</v>
      </c>
      <c r="G82" s="255"/>
      <c r="H82" s="255" t="s">
        <v>831</v>
      </c>
      <c r="I82" s="255" t="s">
        <v>819</v>
      </c>
      <c r="J82" s="255">
        <v>15</v>
      </c>
      <c r="K82" s="245"/>
    </row>
    <row r="83" spans="2:11" ht="15" customHeight="1">
      <c r="B83" s="254"/>
      <c r="C83" s="255" t="s">
        <v>832</v>
      </c>
      <c r="D83" s="255"/>
      <c r="E83" s="255"/>
      <c r="F83" s="256" t="s">
        <v>823</v>
      </c>
      <c r="G83" s="255"/>
      <c r="H83" s="255" t="s">
        <v>833</v>
      </c>
      <c r="I83" s="255" t="s">
        <v>819</v>
      </c>
      <c r="J83" s="255">
        <v>20</v>
      </c>
      <c r="K83" s="245"/>
    </row>
    <row r="84" spans="2:11" ht="15" customHeight="1">
      <c r="B84" s="254"/>
      <c r="C84" s="255" t="s">
        <v>834</v>
      </c>
      <c r="D84" s="255"/>
      <c r="E84" s="255"/>
      <c r="F84" s="256" t="s">
        <v>823</v>
      </c>
      <c r="G84" s="255"/>
      <c r="H84" s="255" t="s">
        <v>835</v>
      </c>
      <c r="I84" s="255" t="s">
        <v>819</v>
      </c>
      <c r="J84" s="255">
        <v>20</v>
      </c>
      <c r="K84" s="245"/>
    </row>
    <row r="85" spans="2:11" ht="15" customHeight="1">
      <c r="B85" s="254"/>
      <c r="C85" s="234" t="s">
        <v>836</v>
      </c>
      <c r="D85" s="234"/>
      <c r="E85" s="234"/>
      <c r="F85" s="253" t="s">
        <v>823</v>
      </c>
      <c r="G85" s="252"/>
      <c r="H85" s="234" t="s">
        <v>837</v>
      </c>
      <c r="I85" s="234" t="s">
        <v>819</v>
      </c>
      <c r="J85" s="234">
        <v>50</v>
      </c>
      <c r="K85" s="245"/>
    </row>
    <row r="86" spans="2:11" ht="15" customHeight="1">
      <c r="B86" s="254"/>
      <c r="C86" s="234" t="s">
        <v>838</v>
      </c>
      <c r="D86" s="234"/>
      <c r="E86" s="234"/>
      <c r="F86" s="253" t="s">
        <v>823</v>
      </c>
      <c r="G86" s="252"/>
      <c r="H86" s="234" t="s">
        <v>839</v>
      </c>
      <c r="I86" s="234" t="s">
        <v>819</v>
      </c>
      <c r="J86" s="234">
        <v>20</v>
      </c>
      <c r="K86" s="245"/>
    </row>
    <row r="87" spans="2:11" ht="15" customHeight="1">
      <c r="B87" s="254"/>
      <c r="C87" s="234" t="s">
        <v>840</v>
      </c>
      <c r="D87" s="234"/>
      <c r="E87" s="234"/>
      <c r="F87" s="253" t="s">
        <v>823</v>
      </c>
      <c r="G87" s="252"/>
      <c r="H87" s="234" t="s">
        <v>841</v>
      </c>
      <c r="I87" s="234" t="s">
        <v>819</v>
      </c>
      <c r="J87" s="234">
        <v>20</v>
      </c>
      <c r="K87" s="245"/>
    </row>
    <row r="88" spans="2:11" ht="15" customHeight="1">
      <c r="B88" s="254"/>
      <c r="C88" s="234" t="s">
        <v>842</v>
      </c>
      <c r="D88" s="234"/>
      <c r="E88" s="234"/>
      <c r="F88" s="253" t="s">
        <v>823</v>
      </c>
      <c r="G88" s="252"/>
      <c r="H88" s="234" t="s">
        <v>843</v>
      </c>
      <c r="I88" s="234" t="s">
        <v>819</v>
      </c>
      <c r="J88" s="234">
        <v>50</v>
      </c>
      <c r="K88" s="245"/>
    </row>
    <row r="89" spans="2:11" ht="15" customHeight="1">
      <c r="B89" s="254"/>
      <c r="C89" s="234" t="s">
        <v>844</v>
      </c>
      <c r="D89" s="234"/>
      <c r="E89" s="234"/>
      <c r="F89" s="253" t="s">
        <v>823</v>
      </c>
      <c r="G89" s="252"/>
      <c r="H89" s="234" t="s">
        <v>844</v>
      </c>
      <c r="I89" s="234" t="s">
        <v>819</v>
      </c>
      <c r="J89" s="234">
        <v>50</v>
      </c>
      <c r="K89" s="245"/>
    </row>
    <row r="90" spans="2:11" ht="15" customHeight="1">
      <c r="B90" s="254"/>
      <c r="C90" s="234" t="s">
        <v>109</v>
      </c>
      <c r="D90" s="234"/>
      <c r="E90" s="234"/>
      <c r="F90" s="253" t="s">
        <v>823</v>
      </c>
      <c r="G90" s="252"/>
      <c r="H90" s="234" t="s">
        <v>845</v>
      </c>
      <c r="I90" s="234" t="s">
        <v>819</v>
      </c>
      <c r="J90" s="234">
        <v>255</v>
      </c>
      <c r="K90" s="245"/>
    </row>
    <row r="91" spans="2:11" ht="15" customHeight="1">
      <c r="B91" s="254"/>
      <c r="C91" s="234" t="s">
        <v>846</v>
      </c>
      <c r="D91" s="234"/>
      <c r="E91" s="234"/>
      <c r="F91" s="253" t="s">
        <v>817</v>
      </c>
      <c r="G91" s="252"/>
      <c r="H91" s="234" t="s">
        <v>847</v>
      </c>
      <c r="I91" s="234" t="s">
        <v>848</v>
      </c>
      <c r="J91" s="234"/>
      <c r="K91" s="245"/>
    </row>
    <row r="92" spans="2:11" ht="15" customHeight="1">
      <c r="B92" s="254"/>
      <c r="C92" s="234" t="s">
        <v>849</v>
      </c>
      <c r="D92" s="234"/>
      <c r="E92" s="234"/>
      <c r="F92" s="253" t="s">
        <v>817</v>
      </c>
      <c r="G92" s="252"/>
      <c r="H92" s="234" t="s">
        <v>850</v>
      </c>
      <c r="I92" s="234" t="s">
        <v>851</v>
      </c>
      <c r="J92" s="234"/>
      <c r="K92" s="245"/>
    </row>
    <row r="93" spans="2:11" ht="15" customHeight="1">
      <c r="B93" s="254"/>
      <c r="C93" s="234" t="s">
        <v>852</v>
      </c>
      <c r="D93" s="234"/>
      <c r="E93" s="234"/>
      <c r="F93" s="253" t="s">
        <v>817</v>
      </c>
      <c r="G93" s="252"/>
      <c r="H93" s="234" t="s">
        <v>852</v>
      </c>
      <c r="I93" s="234" t="s">
        <v>851</v>
      </c>
      <c r="J93" s="234"/>
      <c r="K93" s="245"/>
    </row>
    <row r="94" spans="2:11" ht="15" customHeight="1">
      <c r="B94" s="254"/>
      <c r="C94" s="234" t="s">
        <v>36</v>
      </c>
      <c r="D94" s="234"/>
      <c r="E94" s="234"/>
      <c r="F94" s="253" t="s">
        <v>817</v>
      </c>
      <c r="G94" s="252"/>
      <c r="H94" s="234" t="s">
        <v>853</v>
      </c>
      <c r="I94" s="234" t="s">
        <v>851</v>
      </c>
      <c r="J94" s="234"/>
      <c r="K94" s="245"/>
    </row>
    <row r="95" spans="2:11" ht="15" customHeight="1">
      <c r="B95" s="254"/>
      <c r="C95" s="234" t="s">
        <v>46</v>
      </c>
      <c r="D95" s="234"/>
      <c r="E95" s="234"/>
      <c r="F95" s="253" t="s">
        <v>817</v>
      </c>
      <c r="G95" s="252"/>
      <c r="H95" s="234" t="s">
        <v>854</v>
      </c>
      <c r="I95" s="234" t="s">
        <v>851</v>
      </c>
      <c r="J95" s="234"/>
      <c r="K95" s="245"/>
    </row>
    <row r="96" spans="2:11" ht="15" customHeight="1">
      <c r="B96" s="257"/>
      <c r="C96" s="258"/>
      <c r="D96" s="258"/>
      <c r="E96" s="258"/>
      <c r="F96" s="258"/>
      <c r="G96" s="258"/>
      <c r="H96" s="258"/>
      <c r="I96" s="258"/>
      <c r="J96" s="258"/>
      <c r="K96" s="259"/>
    </row>
    <row r="97" spans="2:11" ht="18.75" customHeight="1">
      <c r="B97" s="260"/>
      <c r="C97" s="261"/>
      <c r="D97" s="261"/>
      <c r="E97" s="261"/>
      <c r="F97" s="261"/>
      <c r="G97" s="261"/>
      <c r="H97" s="261"/>
      <c r="I97" s="261"/>
      <c r="J97" s="261"/>
      <c r="K97" s="260"/>
    </row>
    <row r="98" spans="2:11" ht="18.75" customHeight="1">
      <c r="B98" s="240"/>
      <c r="C98" s="240"/>
      <c r="D98" s="240"/>
      <c r="E98" s="240"/>
      <c r="F98" s="240"/>
      <c r="G98" s="240"/>
      <c r="H98" s="240"/>
      <c r="I98" s="240"/>
      <c r="J98" s="240"/>
      <c r="K98" s="240"/>
    </row>
    <row r="99" spans="2:11" ht="7.5" customHeight="1">
      <c r="B99" s="241"/>
      <c r="C99" s="242"/>
      <c r="D99" s="242"/>
      <c r="E99" s="242"/>
      <c r="F99" s="242"/>
      <c r="G99" s="242"/>
      <c r="H99" s="242"/>
      <c r="I99" s="242"/>
      <c r="J99" s="242"/>
      <c r="K99" s="243"/>
    </row>
    <row r="100" spans="2:11" ht="45" customHeight="1">
      <c r="B100" s="244"/>
      <c r="C100" s="353" t="s">
        <v>855</v>
      </c>
      <c r="D100" s="353"/>
      <c r="E100" s="353"/>
      <c r="F100" s="353"/>
      <c r="G100" s="353"/>
      <c r="H100" s="353"/>
      <c r="I100" s="353"/>
      <c r="J100" s="353"/>
      <c r="K100" s="245"/>
    </row>
    <row r="101" spans="2:11" ht="17.25" customHeight="1">
      <c r="B101" s="244"/>
      <c r="C101" s="246" t="s">
        <v>811</v>
      </c>
      <c r="D101" s="246"/>
      <c r="E101" s="246"/>
      <c r="F101" s="246" t="s">
        <v>812</v>
      </c>
      <c r="G101" s="247"/>
      <c r="H101" s="246" t="s">
        <v>104</v>
      </c>
      <c r="I101" s="246" t="s">
        <v>55</v>
      </c>
      <c r="J101" s="246" t="s">
        <v>813</v>
      </c>
      <c r="K101" s="245"/>
    </row>
    <row r="102" spans="2:11" ht="17.25" customHeight="1">
      <c r="B102" s="244"/>
      <c r="C102" s="248" t="s">
        <v>814</v>
      </c>
      <c r="D102" s="248"/>
      <c r="E102" s="248"/>
      <c r="F102" s="249" t="s">
        <v>815</v>
      </c>
      <c r="G102" s="250"/>
      <c r="H102" s="248"/>
      <c r="I102" s="248"/>
      <c r="J102" s="248" t="s">
        <v>816</v>
      </c>
      <c r="K102" s="245"/>
    </row>
    <row r="103" spans="2:11" ht="5.25" customHeight="1">
      <c r="B103" s="244"/>
      <c r="C103" s="246"/>
      <c r="D103" s="246"/>
      <c r="E103" s="246"/>
      <c r="F103" s="246"/>
      <c r="G103" s="262"/>
      <c r="H103" s="246"/>
      <c r="I103" s="246"/>
      <c r="J103" s="246"/>
      <c r="K103" s="245"/>
    </row>
    <row r="104" spans="2:11" ht="15" customHeight="1">
      <c r="B104" s="244"/>
      <c r="C104" s="234" t="s">
        <v>51</v>
      </c>
      <c r="D104" s="251"/>
      <c r="E104" s="251"/>
      <c r="F104" s="253" t="s">
        <v>817</v>
      </c>
      <c r="G104" s="262"/>
      <c r="H104" s="234" t="s">
        <v>856</v>
      </c>
      <c r="I104" s="234" t="s">
        <v>819</v>
      </c>
      <c r="J104" s="234">
        <v>20</v>
      </c>
      <c r="K104" s="245"/>
    </row>
    <row r="105" spans="2:11" ht="15" customHeight="1">
      <c r="B105" s="244"/>
      <c r="C105" s="234" t="s">
        <v>820</v>
      </c>
      <c r="D105" s="234"/>
      <c r="E105" s="234"/>
      <c r="F105" s="253" t="s">
        <v>817</v>
      </c>
      <c r="G105" s="234"/>
      <c r="H105" s="234" t="s">
        <v>856</v>
      </c>
      <c r="I105" s="234" t="s">
        <v>819</v>
      </c>
      <c r="J105" s="234">
        <v>120</v>
      </c>
      <c r="K105" s="245"/>
    </row>
    <row r="106" spans="2:11" ht="15" customHeight="1">
      <c r="B106" s="254"/>
      <c r="C106" s="234" t="s">
        <v>822</v>
      </c>
      <c r="D106" s="234"/>
      <c r="E106" s="234"/>
      <c r="F106" s="253" t="s">
        <v>823</v>
      </c>
      <c r="G106" s="234"/>
      <c r="H106" s="234" t="s">
        <v>856</v>
      </c>
      <c r="I106" s="234" t="s">
        <v>819</v>
      </c>
      <c r="J106" s="234">
        <v>50</v>
      </c>
      <c r="K106" s="245"/>
    </row>
    <row r="107" spans="2:11" ht="15" customHeight="1">
      <c r="B107" s="254"/>
      <c r="C107" s="234" t="s">
        <v>825</v>
      </c>
      <c r="D107" s="234"/>
      <c r="E107" s="234"/>
      <c r="F107" s="253" t="s">
        <v>817</v>
      </c>
      <c r="G107" s="234"/>
      <c r="H107" s="234" t="s">
        <v>856</v>
      </c>
      <c r="I107" s="234" t="s">
        <v>827</v>
      </c>
      <c r="J107" s="234"/>
      <c r="K107" s="245"/>
    </row>
    <row r="108" spans="2:11" ht="15" customHeight="1">
      <c r="B108" s="254"/>
      <c r="C108" s="234" t="s">
        <v>836</v>
      </c>
      <c r="D108" s="234"/>
      <c r="E108" s="234"/>
      <c r="F108" s="253" t="s">
        <v>823</v>
      </c>
      <c r="G108" s="234"/>
      <c r="H108" s="234" t="s">
        <v>856</v>
      </c>
      <c r="I108" s="234" t="s">
        <v>819</v>
      </c>
      <c r="J108" s="234">
        <v>50</v>
      </c>
      <c r="K108" s="245"/>
    </row>
    <row r="109" spans="2:11" ht="15" customHeight="1">
      <c r="B109" s="254"/>
      <c r="C109" s="234" t="s">
        <v>844</v>
      </c>
      <c r="D109" s="234"/>
      <c r="E109" s="234"/>
      <c r="F109" s="253" t="s">
        <v>823</v>
      </c>
      <c r="G109" s="234"/>
      <c r="H109" s="234" t="s">
        <v>856</v>
      </c>
      <c r="I109" s="234" t="s">
        <v>819</v>
      </c>
      <c r="J109" s="234">
        <v>50</v>
      </c>
      <c r="K109" s="245"/>
    </row>
    <row r="110" spans="2:11" ht="15" customHeight="1">
      <c r="B110" s="254"/>
      <c r="C110" s="234" t="s">
        <v>842</v>
      </c>
      <c r="D110" s="234"/>
      <c r="E110" s="234"/>
      <c r="F110" s="253" t="s">
        <v>823</v>
      </c>
      <c r="G110" s="234"/>
      <c r="H110" s="234" t="s">
        <v>856</v>
      </c>
      <c r="I110" s="234" t="s">
        <v>819</v>
      </c>
      <c r="J110" s="234">
        <v>50</v>
      </c>
      <c r="K110" s="245"/>
    </row>
    <row r="111" spans="2:11" ht="15" customHeight="1">
      <c r="B111" s="254"/>
      <c r="C111" s="234" t="s">
        <v>51</v>
      </c>
      <c r="D111" s="234"/>
      <c r="E111" s="234"/>
      <c r="F111" s="253" t="s">
        <v>817</v>
      </c>
      <c r="G111" s="234"/>
      <c r="H111" s="234" t="s">
        <v>857</v>
      </c>
      <c r="I111" s="234" t="s">
        <v>819</v>
      </c>
      <c r="J111" s="234">
        <v>20</v>
      </c>
      <c r="K111" s="245"/>
    </row>
    <row r="112" spans="2:11" ht="15" customHeight="1">
      <c r="B112" s="254"/>
      <c r="C112" s="234" t="s">
        <v>858</v>
      </c>
      <c r="D112" s="234"/>
      <c r="E112" s="234"/>
      <c r="F112" s="253" t="s">
        <v>817</v>
      </c>
      <c r="G112" s="234"/>
      <c r="H112" s="234" t="s">
        <v>859</v>
      </c>
      <c r="I112" s="234" t="s">
        <v>819</v>
      </c>
      <c r="J112" s="234">
        <v>120</v>
      </c>
      <c r="K112" s="245"/>
    </row>
    <row r="113" spans="2:11" ht="15" customHeight="1">
      <c r="B113" s="254"/>
      <c r="C113" s="234" t="s">
        <v>36</v>
      </c>
      <c r="D113" s="234"/>
      <c r="E113" s="234"/>
      <c r="F113" s="253" t="s">
        <v>817</v>
      </c>
      <c r="G113" s="234"/>
      <c r="H113" s="234" t="s">
        <v>860</v>
      </c>
      <c r="I113" s="234" t="s">
        <v>851</v>
      </c>
      <c r="J113" s="234"/>
      <c r="K113" s="245"/>
    </row>
    <row r="114" spans="2:11" ht="15" customHeight="1">
      <c r="B114" s="254"/>
      <c r="C114" s="234" t="s">
        <v>46</v>
      </c>
      <c r="D114" s="234"/>
      <c r="E114" s="234"/>
      <c r="F114" s="253" t="s">
        <v>817</v>
      </c>
      <c r="G114" s="234"/>
      <c r="H114" s="234" t="s">
        <v>861</v>
      </c>
      <c r="I114" s="234" t="s">
        <v>851</v>
      </c>
      <c r="J114" s="234"/>
      <c r="K114" s="245"/>
    </row>
    <row r="115" spans="2:11" ht="15" customHeight="1">
      <c r="B115" s="254"/>
      <c r="C115" s="234" t="s">
        <v>55</v>
      </c>
      <c r="D115" s="234"/>
      <c r="E115" s="234"/>
      <c r="F115" s="253" t="s">
        <v>817</v>
      </c>
      <c r="G115" s="234"/>
      <c r="H115" s="234" t="s">
        <v>862</v>
      </c>
      <c r="I115" s="234" t="s">
        <v>863</v>
      </c>
      <c r="J115" s="234"/>
      <c r="K115" s="245"/>
    </row>
    <row r="116" spans="2:11" ht="15" customHeight="1">
      <c r="B116" s="257"/>
      <c r="C116" s="263"/>
      <c r="D116" s="263"/>
      <c r="E116" s="263"/>
      <c r="F116" s="263"/>
      <c r="G116" s="263"/>
      <c r="H116" s="263"/>
      <c r="I116" s="263"/>
      <c r="J116" s="263"/>
      <c r="K116" s="259"/>
    </row>
    <row r="117" spans="2:11" ht="18.75" customHeight="1">
      <c r="B117" s="264"/>
      <c r="C117" s="230"/>
      <c r="D117" s="230"/>
      <c r="E117" s="230"/>
      <c r="F117" s="265"/>
      <c r="G117" s="230"/>
      <c r="H117" s="230"/>
      <c r="I117" s="230"/>
      <c r="J117" s="230"/>
      <c r="K117" s="264"/>
    </row>
    <row r="118" spans="2:11" ht="18.75" customHeight="1">
      <c r="B118" s="240"/>
      <c r="C118" s="240"/>
      <c r="D118" s="240"/>
      <c r="E118" s="240"/>
      <c r="F118" s="240"/>
      <c r="G118" s="240"/>
      <c r="H118" s="240"/>
      <c r="I118" s="240"/>
      <c r="J118" s="240"/>
      <c r="K118" s="240"/>
    </row>
    <row r="119" spans="2:11" ht="7.5" customHeight="1">
      <c r="B119" s="266"/>
      <c r="C119" s="267"/>
      <c r="D119" s="267"/>
      <c r="E119" s="267"/>
      <c r="F119" s="267"/>
      <c r="G119" s="267"/>
      <c r="H119" s="267"/>
      <c r="I119" s="267"/>
      <c r="J119" s="267"/>
      <c r="K119" s="268"/>
    </row>
    <row r="120" spans="2:11" ht="45" customHeight="1">
      <c r="B120" s="269"/>
      <c r="C120" s="349" t="s">
        <v>864</v>
      </c>
      <c r="D120" s="349"/>
      <c r="E120" s="349"/>
      <c r="F120" s="349"/>
      <c r="G120" s="349"/>
      <c r="H120" s="349"/>
      <c r="I120" s="349"/>
      <c r="J120" s="349"/>
      <c r="K120" s="270"/>
    </row>
    <row r="121" spans="2:11" ht="17.25" customHeight="1">
      <c r="B121" s="271"/>
      <c r="C121" s="246" t="s">
        <v>811</v>
      </c>
      <c r="D121" s="246"/>
      <c r="E121" s="246"/>
      <c r="F121" s="246" t="s">
        <v>812</v>
      </c>
      <c r="G121" s="247"/>
      <c r="H121" s="246" t="s">
        <v>104</v>
      </c>
      <c r="I121" s="246" t="s">
        <v>55</v>
      </c>
      <c r="J121" s="246" t="s">
        <v>813</v>
      </c>
      <c r="K121" s="272"/>
    </row>
    <row r="122" spans="2:11" ht="17.25" customHeight="1">
      <c r="B122" s="271"/>
      <c r="C122" s="248" t="s">
        <v>814</v>
      </c>
      <c r="D122" s="248"/>
      <c r="E122" s="248"/>
      <c r="F122" s="249" t="s">
        <v>815</v>
      </c>
      <c r="G122" s="250"/>
      <c r="H122" s="248"/>
      <c r="I122" s="248"/>
      <c r="J122" s="248" t="s">
        <v>816</v>
      </c>
      <c r="K122" s="272"/>
    </row>
    <row r="123" spans="2:11" ht="5.25" customHeight="1">
      <c r="B123" s="273"/>
      <c r="C123" s="251"/>
      <c r="D123" s="251"/>
      <c r="E123" s="251"/>
      <c r="F123" s="251"/>
      <c r="G123" s="234"/>
      <c r="H123" s="251"/>
      <c r="I123" s="251"/>
      <c r="J123" s="251"/>
      <c r="K123" s="274"/>
    </row>
    <row r="124" spans="2:11" ht="15" customHeight="1">
      <c r="B124" s="273"/>
      <c r="C124" s="234" t="s">
        <v>820</v>
      </c>
      <c r="D124" s="251"/>
      <c r="E124" s="251"/>
      <c r="F124" s="253" t="s">
        <v>817</v>
      </c>
      <c r="G124" s="234"/>
      <c r="H124" s="234" t="s">
        <v>856</v>
      </c>
      <c r="I124" s="234" t="s">
        <v>819</v>
      </c>
      <c r="J124" s="234">
        <v>120</v>
      </c>
      <c r="K124" s="275"/>
    </row>
    <row r="125" spans="2:11" ht="15" customHeight="1">
      <c r="B125" s="273"/>
      <c r="C125" s="234" t="s">
        <v>865</v>
      </c>
      <c r="D125" s="234"/>
      <c r="E125" s="234"/>
      <c r="F125" s="253" t="s">
        <v>817</v>
      </c>
      <c r="G125" s="234"/>
      <c r="H125" s="234" t="s">
        <v>866</v>
      </c>
      <c r="I125" s="234" t="s">
        <v>819</v>
      </c>
      <c r="J125" s="234" t="s">
        <v>867</v>
      </c>
      <c r="K125" s="275"/>
    </row>
    <row r="126" spans="2:11" ht="15" customHeight="1">
      <c r="B126" s="273"/>
      <c r="C126" s="234" t="s">
        <v>766</v>
      </c>
      <c r="D126" s="234"/>
      <c r="E126" s="234"/>
      <c r="F126" s="253" t="s">
        <v>817</v>
      </c>
      <c r="G126" s="234"/>
      <c r="H126" s="234" t="s">
        <v>868</v>
      </c>
      <c r="I126" s="234" t="s">
        <v>819</v>
      </c>
      <c r="J126" s="234" t="s">
        <v>867</v>
      </c>
      <c r="K126" s="275"/>
    </row>
    <row r="127" spans="2:11" ht="15" customHeight="1">
      <c r="B127" s="273"/>
      <c r="C127" s="234" t="s">
        <v>828</v>
      </c>
      <c r="D127" s="234"/>
      <c r="E127" s="234"/>
      <c r="F127" s="253" t="s">
        <v>823</v>
      </c>
      <c r="G127" s="234"/>
      <c r="H127" s="234" t="s">
        <v>829</v>
      </c>
      <c r="I127" s="234" t="s">
        <v>819</v>
      </c>
      <c r="J127" s="234">
        <v>15</v>
      </c>
      <c r="K127" s="275"/>
    </row>
    <row r="128" spans="2:11" ht="15" customHeight="1">
      <c r="B128" s="273"/>
      <c r="C128" s="255" t="s">
        <v>830</v>
      </c>
      <c r="D128" s="255"/>
      <c r="E128" s="255"/>
      <c r="F128" s="256" t="s">
        <v>823</v>
      </c>
      <c r="G128" s="255"/>
      <c r="H128" s="255" t="s">
        <v>831</v>
      </c>
      <c r="I128" s="255" t="s">
        <v>819</v>
      </c>
      <c r="J128" s="255">
        <v>15</v>
      </c>
      <c r="K128" s="275"/>
    </row>
    <row r="129" spans="2:11" ht="15" customHeight="1">
      <c r="B129" s="273"/>
      <c r="C129" s="255" t="s">
        <v>832</v>
      </c>
      <c r="D129" s="255"/>
      <c r="E129" s="255"/>
      <c r="F129" s="256" t="s">
        <v>823</v>
      </c>
      <c r="G129" s="255"/>
      <c r="H129" s="255" t="s">
        <v>833</v>
      </c>
      <c r="I129" s="255" t="s">
        <v>819</v>
      </c>
      <c r="J129" s="255">
        <v>20</v>
      </c>
      <c r="K129" s="275"/>
    </row>
    <row r="130" spans="2:11" ht="15" customHeight="1">
      <c r="B130" s="273"/>
      <c r="C130" s="255" t="s">
        <v>834</v>
      </c>
      <c r="D130" s="255"/>
      <c r="E130" s="255"/>
      <c r="F130" s="256" t="s">
        <v>823</v>
      </c>
      <c r="G130" s="255"/>
      <c r="H130" s="255" t="s">
        <v>835</v>
      </c>
      <c r="I130" s="255" t="s">
        <v>819</v>
      </c>
      <c r="J130" s="255">
        <v>20</v>
      </c>
      <c r="K130" s="275"/>
    </row>
    <row r="131" spans="2:11" ht="15" customHeight="1">
      <c r="B131" s="273"/>
      <c r="C131" s="234" t="s">
        <v>822</v>
      </c>
      <c r="D131" s="234"/>
      <c r="E131" s="234"/>
      <c r="F131" s="253" t="s">
        <v>823</v>
      </c>
      <c r="G131" s="234"/>
      <c r="H131" s="234" t="s">
        <v>856</v>
      </c>
      <c r="I131" s="234" t="s">
        <v>819</v>
      </c>
      <c r="J131" s="234">
        <v>50</v>
      </c>
      <c r="K131" s="275"/>
    </row>
    <row r="132" spans="2:11" ht="15" customHeight="1">
      <c r="B132" s="273"/>
      <c r="C132" s="234" t="s">
        <v>836</v>
      </c>
      <c r="D132" s="234"/>
      <c r="E132" s="234"/>
      <c r="F132" s="253" t="s">
        <v>823</v>
      </c>
      <c r="G132" s="234"/>
      <c r="H132" s="234" t="s">
        <v>856</v>
      </c>
      <c r="I132" s="234" t="s">
        <v>819</v>
      </c>
      <c r="J132" s="234">
        <v>50</v>
      </c>
      <c r="K132" s="275"/>
    </row>
    <row r="133" spans="2:11" ht="15" customHeight="1">
      <c r="B133" s="273"/>
      <c r="C133" s="234" t="s">
        <v>842</v>
      </c>
      <c r="D133" s="234"/>
      <c r="E133" s="234"/>
      <c r="F133" s="253" t="s">
        <v>823</v>
      </c>
      <c r="G133" s="234"/>
      <c r="H133" s="234" t="s">
        <v>856</v>
      </c>
      <c r="I133" s="234" t="s">
        <v>819</v>
      </c>
      <c r="J133" s="234">
        <v>50</v>
      </c>
      <c r="K133" s="275"/>
    </row>
    <row r="134" spans="2:11" ht="15" customHeight="1">
      <c r="B134" s="273"/>
      <c r="C134" s="234" t="s">
        <v>844</v>
      </c>
      <c r="D134" s="234"/>
      <c r="E134" s="234"/>
      <c r="F134" s="253" t="s">
        <v>823</v>
      </c>
      <c r="G134" s="234"/>
      <c r="H134" s="234" t="s">
        <v>856</v>
      </c>
      <c r="I134" s="234" t="s">
        <v>819</v>
      </c>
      <c r="J134" s="234">
        <v>50</v>
      </c>
      <c r="K134" s="275"/>
    </row>
    <row r="135" spans="2:11" ht="15" customHeight="1">
      <c r="B135" s="273"/>
      <c r="C135" s="234" t="s">
        <v>109</v>
      </c>
      <c r="D135" s="234"/>
      <c r="E135" s="234"/>
      <c r="F135" s="253" t="s">
        <v>823</v>
      </c>
      <c r="G135" s="234"/>
      <c r="H135" s="234" t="s">
        <v>869</v>
      </c>
      <c r="I135" s="234" t="s">
        <v>819</v>
      </c>
      <c r="J135" s="234">
        <v>255</v>
      </c>
      <c r="K135" s="275"/>
    </row>
    <row r="136" spans="2:11" ht="15" customHeight="1">
      <c r="B136" s="273"/>
      <c r="C136" s="234" t="s">
        <v>846</v>
      </c>
      <c r="D136" s="234"/>
      <c r="E136" s="234"/>
      <c r="F136" s="253" t="s">
        <v>817</v>
      </c>
      <c r="G136" s="234"/>
      <c r="H136" s="234" t="s">
        <v>870</v>
      </c>
      <c r="I136" s="234" t="s">
        <v>848</v>
      </c>
      <c r="J136" s="234"/>
      <c r="K136" s="275"/>
    </row>
    <row r="137" spans="2:11" ht="15" customHeight="1">
      <c r="B137" s="273"/>
      <c r="C137" s="234" t="s">
        <v>849</v>
      </c>
      <c r="D137" s="234"/>
      <c r="E137" s="234"/>
      <c r="F137" s="253" t="s">
        <v>817</v>
      </c>
      <c r="G137" s="234"/>
      <c r="H137" s="234" t="s">
        <v>871</v>
      </c>
      <c r="I137" s="234" t="s">
        <v>851</v>
      </c>
      <c r="J137" s="234"/>
      <c r="K137" s="275"/>
    </row>
    <row r="138" spans="2:11" ht="15" customHeight="1">
      <c r="B138" s="273"/>
      <c r="C138" s="234" t="s">
        <v>852</v>
      </c>
      <c r="D138" s="234"/>
      <c r="E138" s="234"/>
      <c r="F138" s="253" t="s">
        <v>817</v>
      </c>
      <c r="G138" s="234"/>
      <c r="H138" s="234" t="s">
        <v>852</v>
      </c>
      <c r="I138" s="234" t="s">
        <v>851</v>
      </c>
      <c r="J138" s="234"/>
      <c r="K138" s="275"/>
    </row>
    <row r="139" spans="2:11" ht="15" customHeight="1">
      <c r="B139" s="273"/>
      <c r="C139" s="234" t="s">
        <v>36</v>
      </c>
      <c r="D139" s="234"/>
      <c r="E139" s="234"/>
      <c r="F139" s="253" t="s">
        <v>817</v>
      </c>
      <c r="G139" s="234"/>
      <c r="H139" s="234" t="s">
        <v>872</v>
      </c>
      <c r="I139" s="234" t="s">
        <v>851</v>
      </c>
      <c r="J139" s="234"/>
      <c r="K139" s="275"/>
    </row>
    <row r="140" spans="2:11" ht="15" customHeight="1">
      <c r="B140" s="273"/>
      <c r="C140" s="234" t="s">
        <v>873</v>
      </c>
      <c r="D140" s="234"/>
      <c r="E140" s="234"/>
      <c r="F140" s="253" t="s">
        <v>817</v>
      </c>
      <c r="G140" s="234"/>
      <c r="H140" s="234" t="s">
        <v>874</v>
      </c>
      <c r="I140" s="234" t="s">
        <v>851</v>
      </c>
      <c r="J140" s="234"/>
      <c r="K140" s="275"/>
    </row>
    <row r="141" spans="2:11" ht="15" customHeight="1">
      <c r="B141" s="276"/>
      <c r="C141" s="277"/>
      <c r="D141" s="277"/>
      <c r="E141" s="277"/>
      <c r="F141" s="277"/>
      <c r="G141" s="277"/>
      <c r="H141" s="277"/>
      <c r="I141" s="277"/>
      <c r="J141" s="277"/>
      <c r="K141" s="278"/>
    </row>
    <row r="142" spans="2:11" ht="18.75" customHeight="1">
      <c r="B142" s="230"/>
      <c r="C142" s="230"/>
      <c r="D142" s="230"/>
      <c r="E142" s="230"/>
      <c r="F142" s="265"/>
      <c r="G142" s="230"/>
      <c r="H142" s="230"/>
      <c r="I142" s="230"/>
      <c r="J142" s="230"/>
      <c r="K142" s="230"/>
    </row>
    <row r="143" spans="2:11" ht="18.75" customHeight="1">
      <c r="B143" s="240"/>
      <c r="C143" s="240"/>
      <c r="D143" s="240"/>
      <c r="E143" s="240"/>
      <c r="F143" s="240"/>
      <c r="G143" s="240"/>
      <c r="H143" s="240"/>
      <c r="I143" s="240"/>
      <c r="J143" s="240"/>
      <c r="K143" s="240"/>
    </row>
    <row r="144" spans="2:11" ht="7.5" customHeight="1">
      <c r="B144" s="241"/>
      <c r="C144" s="242"/>
      <c r="D144" s="242"/>
      <c r="E144" s="242"/>
      <c r="F144" s="242"/>
      <c r="G144" s="242"/>
      <c r="H144" s="242"/>
      <c r="I144" s="242"/>
      <c r="J144" s="242"/>
      <c r="K144" s="243"/>
    </row>
    <row r="145" spans="2:11" ht="45" customHeight="1">
      <c r="B145" s="244"/>
      <c r="C145" s="353" t="s">
        <v>875</v>
      </c>
      <c r="D145" s="353"/>
      <c r="E145" s="353"/>
      <c r="F145" s="353"/>
      <c r="G145" s="353"/>
      <c r="H145" s="353"/>
      <c r="I145" s="353"/>
      <c r="J145" s="353"/>
      <c r="K145" s="245"/>
    </row>
    <row r="146" spans="2:11" ht="17.25" customHeight="1">
      <c r="B146" s="244"/>
      <c r="C146" s="246" t="s">
        <v>811</v>
      </c>
      <c r="D146" s="246"/>
      <c r="E146" s="246"/>
      <c r="F146" s="246" t="s">
        <v>812</v>
      </c>
      <c r="G146" s="247"/>
      <c r="H146" s="246" t="s">
        <v>104</v>
      </c>
      <c r="I146" s="246" t="s">
        <v>55</v>
      </c>
      <c r="J146" s="246" t="s">
        <v>813</v>
      </c>
      <c r="K146" s="245"/>
    </row>
    <row r="147" spans="2:11" ht="17.25" customHeight="1">
      <c r="B147" s="244"/>
      <c r="C147" s="248" t="s">
        <v>814</v>
      </c>
      <c r="D147" s="248"/>
      <c r="E147" s="248"/>
      <c r="F147" s="249" t="s">
        <v>815</v>
      </c>
      <c r="G147" s="250"/>
      <c r="H147" s="248"/>
      <c r="I147" s="248"/>
      <c r="J147" s="248" t="s">
        <v>816</v>
      </c>
      <c r="K147" s="245"/>
    </row>
    <row r="148" spans="2:11" ht="5.25" customHeight="1">
      <c r="B148" s="254"/>
      <c r="C148" s="251"/>
      <c r="D148" s="251"/>
      <c r="E148" s="251"/>
      <c r="F148" s="251"/>
      <c r="G148" s="252"/>
      <c r="H148" s="251"/>
      <c r="I148" s="251"/>
      <c r="J148" s="251"/>
      <c r="K148" s="275"/>
    </row>
    <row r="149" spans="2:11" ht="15" customHeight="1">
      <c r="B149" s="254"/>
      <c r="C149" s="279" t="s">
        <v>820</v>
      </c>
      <c r="D149" s="234"/>
      <c r="E149" s="234"/>
      <c r="F149" s="280" t="s">
        <v>817</v>
      </c>
      <c r="G149" s="234"/>
      <c r="H149" s="279" t="s">
        <v>856</v>
      </c>
      <c r="I149" s="279" t="s">
        <v>819</v>
      </c>
      <c r="J149" s="279">
        <v>120</v>
      </c>
      <c r="K149" s="275"/>
    </row>
    <row r="150" spans="2:11" ht="15" customHeight="1">
      <c r="B150" s="254"/>
      <c r="C150" s="279" t="s">
        <v>865</v>
      </c>
      <c r="D150" s="234"/>
      <c r="E150" s="234"/>
      <c r="F150" s="280" t="s">
        <v>817</v>
      </c>
      <c r="G150" s="234"/>
      <c r="H150" s="279" t="s">
        <v>876</v>
      </c>
      <c r="I150" s="279" t="s">
        <v>819</v>
      </c>
      <c r="J150" s="279" t="s">
        <v>867</v>
      </c>
      <c r="K150" s="275"/>
    </row>
    <row r="151" spans="2:11" ht="15" customHeight="1">
      <c r="B151" s="254"/>
      <c r="C151" s="279" t="s">
        <v>766</v>
      </c>
      <c r="D151" s="234"/>
      <c r="E151" s="234"/>
      <c r="F151" s="280" t="s">
        <v>817</v>
      </c>
      <c r="G151" s="234"/>
      <c r="H151" s="279" t="s">
        <v>877</v>
      </c>
      <c r="I151" s="279" t="s">
        <v>819</v>
      </c>
      <c r="J151" s="279" t="s">
        <v>867</v>
      </c>
      <c r="K151" s="275"/>
    </row>
    <row r="152" spans="2:11" ht="15" customHeight="1">
      <c r="B152" s="254"/>
      <c r="C152" s="279" t="s">
        <v>822</v>
      </c>
      <c r="D152" s="234"/>
      <c r="E152" s="234"/>
      <c r="F152" s="280" t="s">
        <v>823</v>
      </c>
      <c r="G152" s="234"/>
      <c r="H152" s="279" t="s">
        <v>856</v>
      </c>
      <c r="I152" s="279" t="s">
        <v>819</v>
      </c>
      <c r="J152" s="279">
        <v>50</v>
      </c>
      <c r="K152" s="275"/>
    </row>
    <row r="153" spans="2:11" ht="15" customHeight="1">
      <c r="B153" s="254"/>
      <c r="C153" s="279" t="s">
        <v>825</v>
      </c>
      <c r="D153" s="234"/>
      <c r="E153" s="234"/>
      <c r="F153" s="280" t="s">
        <v>817</v>
      </c>
      <c r="G153" s="234"/>
      <c r="H153" s="279" t="s">
        <v>856</v>
      </c>
      <c r="I153" s="279" t="s">
        <v>827</v>
      </c>
      <c r="J153" s="279"/>
      <c r="K153" s="275"/>
    </row>
    <row r="154" spans="2:11" ht="15" customHeight="1">
      <c r="B154" s="254"/>
      <c r="C154" s="279" t="s">
        <v>836</v>
      </c>
      <c r="D154" s="234"/>
      <c r="E154" s="234"/>
      <c r="F154" s="280" t="s">
        <v>823</v>
      </c>
      <c r="G154" s="234"/>
      <c r="H154" s="279" t="s">
        <v>856</v>
      </c>
      <c r="I154" s="279" t="s">
        <v>819</v>
      </c>
      <c r="J154" s="279">
        <v>50</v>
      </c>
      <c r="K154" s="275"/>
    </row>
    <row r="155" spans="2:11" ht="15" customHeight="1">
      <c r="B155" s="254"/>
      <c r="C155" s="279" t="s">
        <v>844</v>
      </c>
      <c r="D155" s="234"/>
      <c r="E155" s="234"/>
      <c r="F155" s="280" t="s">
        <v>823</v>
      </c>
      <c r="G155" s="234"/>
      <c r="H155" s="279" t="s">
        <v>856</v>
      </c>
      <c r="I155" s="279" t="s">
        <v>819</v>
      </c>
      <c r="J155" s="279">
        <v>50</v>
      </c>
      <c r="K155" s="275"/>
    </row>
    <row r="156" spans="2:11" ht="15" customHeight="1">
      <c r="B156" s="254"/>
      <c r="C156" s="279" t="s">
        <v>842</v>
      </c>
      <c r="D156" s="234"/>
      <c r="E156" s="234"/>
      <c r="F156" s="280" t="s">
        <v>823</v>
      </c>
      <c r="G156" s="234"/>
      <c r="H156" s="279" t="s">
        <v>856</v>
      </c>
      <c r="I156" s="279" t="s">
        <v>819</v>
      </c>
      <c r="J156" s="279">
        <v>50</v>
      </c>
      <c r="K156" s="275"/>
    </row>
    <row r="157" spans="2:11" ht="15" customHeight="1">
      <c r="B157" s="254"/>
      <c r="C157" s="279" t="s">
        <v>91</v>
      </c>
      <c r="D157" s="234"/>
      <c r="E157" s="234"/>
      <c r="F157" s="280" t="s">
        <v>817</v>
      </c>
      <c r="G157" s="234"/>
      <c r="H157" s="279" t="s">
        <v>878</v>
      </c>
      <c r="I157" s="279" t="s">
        <v>819</v>
      </c>
      <c r="J157" s="279" t="s">
        <v>879</v>
      </c>
      <c r="K157" s="275"/>
    </row>
    <row r="158" spans="2:11" ht="15" customHeight="1">
      <c r="B158" s="254"/>
      <c r="C158" s="279" t="s">
        <v>880</v>
      </c>
      <c r="D158" s="234"/>
      <c r="E158" s="234"/>
      <c r="F158" s="280" t="s">
        <v>817</v>
      </c>
      <c r="G158" s="234"/>
      <c r="H158" s="279" t="s">
        <v>881</v>
      </c>
      <c r="I158" s="279" t="s">
        <v>851</v>
      </c>
      <c r="J158" s="279"/>
      <c r="K158" s="275"/>
    </row>
    <row r="159" spans="2:11" ht="15" customHeight="1">
      <c r="B159" s="281"/>
      <c r="C159" s="263"/>
      <c r="D159" s="263"/>
      <c r="E159" s="263"/>
      <c r="F159" s="263"/>
      <c r="G159" s="263"/>
      <c r="H159" s="263"/>
      <c r="I159" s="263"/>
      <c r="J159" s="263"/>
      <c r="K159" s="282"/>
    </row>
    <row r="160" spans="2:11" ht="18.75" customHeight="1">
      <c r="B160" s="230"/>
      <c r="C160" s="234"/>
      <c r="D160" s="234"/>
      <c r="E160" s="234"/>
      <c r="F160" s="253"/>
      <c r="G160" s="234"/>
      <c r="H160" s="234"/>
      <c r="I160" s="234"/>
      <c r="J160" s="234"/>
      <c r="K160" s="230"/>
    </row>
    <row r="161" spans="2:11" ht="18.75" customHeight="1">
      <c r="B161" s="240"/>
      <c r="C161" s="240"/>
      <c r="D161" s="240"/>
      <c r="E161" s="240"/>
      <c r="F161" s="240"/>
      <c r="G161" s="240"/>
      <c r="H161" s="240"/>
      <c r="I161" s="240"/>
      <c r="J161" s="240"/>
      <c r="K161" s="240"/>
    </row>
    <row r="162" spans="2:11" ht="7.5" customHeight="1">
      <c r="B162" s="222"/>
      <c r="C162" s="223"/>
      <c r="D162" s="223"/>
      <c r="E162" s="223"/>
      <c r="F162" s="223"/>
      <c r="G162" s="223"/>
      <c r="H162" s="223"/>
      <c r="I162" s="223"/>
      <c r="J162" s="223"/>
      <c r="K162" s="224"/>
    </row>
    <row r="163" spans="2:11" ht="45" customHeight="1">
      <c r="B163" s="225"/>
      <c r="C163" s="349" t="s">
        <v>882</v>
      </c>
      <c r="D163" s="349"/>
      <c r="E163" s="349"/>
      <c r="F163" s="349"/>
      <c r="G163" s="349"/>
      <c r="H163" s="349"/>
      <c r="I163" s="349"/>
      <c r="J163" s="349"/>
      <c r="K163" s="226"/>
    </row>
    <row r="164" spans="2:11" ht="17.25" customHeight="1">
      <c r="B164" s="225"/>
      <c r="C164" s="246" t="s">
        <v>811</v>
      </c>
      <c r="D164" s="246"/>
      <c r="E164" s="246"/>
      <c r="F164" s="246" t="s">
        <v>812</v>
      </c>
      <c r="G164" s="283"/>
      <c r="H164" s="284" t="s">
        <v>104</v>
      </c>
      <c r="I164" s="284" t="s">
        <v>55</v>
      </c>
      <c r="J164" s="246" t="s">
        <v>813</v>
      </c>
      <c r="K164" s="226"/>
    </row>
    <row r="165" spans="2:11" ht="17.25" customHeight="1">
      <c r="B165" s="227"/>
      <c r="C165" s="248" t="s">
        <v>814</v>
      </c>
      <c r="D165" s="248"/>
      <c r="E165" s="248"/>
      <c r="F165" s="249" t="s">
        <v>815</v>
      </c>
      <c r="G165" s="285"/>
      <c r="H165" s="286"/>
      <c r="I165" s="286"/>
      <c r="J165" s="248" t="s">
        <v>816</v>
      </c>
      <c r="K165" s="228"/>
    </row>
    <row r="166" spans="2:11" ht="5.25" customHeight="1">
      <c r="B166" s="254"/>
      <c r="C166" s="251"/>
      <c r="D166" s="251"/>
      <c r="E166" s="251"/>
      <c r="F166" s="251"/>
      <c r="G166" s="252"/>
      <c r="H166" s="251"/>
      <c r="I166" s="251"/>
      <c r="J166" s="251"/>
      <c r="K166" s="275"/>
    </row>
    <row r="167" spans="2:11" ht="15" customHeight="1">
      <c r="B167" s="254"/>
      <c r="C167" s="234" t="s">
        <v>820</v>
      </c>
      <c r="D167" s="234"/>
      <c r="E167" s="234"/>
      <c r="F167" s="253" t="s">
        <v>817</v>
      </c>
      <c r="G167" s="234"/>
      <c r="H167" s="234" t="s">
        <v>856</v>
      </c>
      <c r="I167" s="234" t="s">
        <v>819</v>
      </c>
      <c r="J167" s="234">
        <v>120</v>
      </c>
      <c r="K167" s="275"/>
    </row>
    <row r="168" spans="2:11" ht="15" customHeight="1">
      <c r="B168" s="254"/>
      <c r="C168" s="234" t="s">
        <v>865</v>
      </c>
      <c r="D168" s="234"/>
      <c r="E168" s="234"/>
      <c r="F168" s="253" t="s">
        <v>817</v>
      </c>
      <c r="G168" s="234"/>
      <c r="H168" s="234" t="s">
        <v>866</v>
      </c>
      <c r="I168" s="234" t="s">
        <v>819</v>
      </c>
      <c r="J168" s="234" t="s">
        <v>867</v>
      </c>
      <c r="K168" s="275"/>
    </row>
    <row r="169" spans="2:11" ht="15" customHeight="1">
      <c r="B169" s="254"/>
      <c r="C169" s="234" t="s">
        <v>766</v>
      </c>
      <c r="D169" s="234"/>
      <c r="E169" s="234"/>
      <c r="F169" s="253" t="s">
        <v>817</v>
      </c>
      <c r="G169" s="234"/>
      <c r="H169" s="234" t="s">
        <v>883</v>
      </c>
      <c r="I169" s="234" t="s">
        <v>819</v>
      </c>
      <c r="J169" s="234" t="s">
        <v>867</v>
      </c>
      <c r="K169" s="275"/>
    </row>
    <row r="170" spans="2:11" ht="15" customHeight="1">
      <c r="B170" s="254"/>
      <c r="C170" s="234" t="s">
        <v>822</v>
      </c>
      <c r="D170" s="234"/>
      <c r="E170" s="234"/>
      <c r="F170" s="253" t="s">
        <v>823</v>
      </c>
      <c r="G170" s="234"/>
      <c r="H170" s="234" t="s">
        <v>883</v>
      </c>
      <c r="I170" s="234" t="s">
        <v>819</v>
      </c>
      <c r="J170" s="234">
        <v>50</v>
      </c>
      <c r="K170" s="275"/>
    </row>
    <row r="171" spans="2:11" ht="15" customHeight="1">
      <c r="B171" s="254"/>
      <c r="C171" s="234" t="s">
        <v>825</v>
      </c>
      <c r="D171" s="234"/>
      <c r="E171" s="234"/>
      <c r="F171" s="253" t="s">
        <v>817</v>
      </c>
      <c r="G171" s="234"/>
      <c r="H171" s="234" t="s">
        <v>883</v>
      </c>
      <c r="I171" s="234" t="s">
        <v>827</v>
      </c>
      <c r="J171" s="234"/>
      <c r="K171" s="275"/>
    </row>
    <row r="172" spans="2:11" ht="15" customHeight="1">
      <c r="B172" s="254"/>
      <c r="C172" s="234" t="s">
        <v>836</v>
      </c>
      <c r="D172" s="234"/>
      <c r="E172" s="234"/>
      <c r="F172" s="253" t="s">
        <v>823</v>
      </c>
      <c r="G172" s="234"/>
      <c r="H172" s="234" t="s">
        <v>883</v>
      </c>
      <c r="I172" s="234" t="s">
        <v>819</v>
      </c>
      <c r="J172" s="234">
        <v>50</v>
      </c>
      <c r="K172" s="275"/>
    </row>
    <row r="173" spans="2:11" ht="15" customHeight="1">
      <c r="B173" s="254"/>
      <c r="C173" s="234" t="s">
        <v>844</v>
      </c>
      <c r="D173" s="234"/>
      <c r="E173" s="234"/>
      <c r="F173" s="253" t="s">
        <v>823</v>
      </c>
      <c r="G173" s="234"/>
      <c r="H173" s="234" t="s">
        <v>883</v>
      </c>
      <c r="I173" s="234" t="s">
        <v>819</v>
      </c>
      <c r="J173" s="234">
        <v>50</v>
      </c>
      <c r="K173" s="275"/>
    </row>
    <row r="174" spans="2:11" ht="15" customHeight="1">
      <c r="B174" s="254"/>
      <c r="C174" s="234" t="s">
        <v>842</v>
      </c>
      <c r="D174" s="234"/>
      <c r="E174" s="234"/>
      <c r="F174" s="253" t="s">
        <v>823</v>
      </c>
      <c r="G174" s="234"/>
      <c r="H174" s="234" t="s">
        <v>883</v>
      </c>
      <c r="I174" s="234" t="s">
        <v>819</v>
      </c>
      <c r="J174" s="234">
        <v>50</v>
      </c>
      <c r="K174" s="275"/>
    </row>
    <row r="175" spans="2:11" ht="15" customHeight="1">
      <c r="B175" s="254"/>
      <c r="C175" s="234" t="s">
        <v>103</v>
      </c>
      <c r="D175" s="234"/>
      <c r="E175" s="234"/>
      <c r="F175" s="253" t="s">
        <v>817</v>
      </c>
      <c r="G175" s="234"/>
      <c r="H175" s="234" t="s">
        <v>884</v>
      </c>
      <c r="I175" s="234" t="s">
        <v>885</v>
      </c>
      <c r="J175" s="234"/>
      <c r="K175" s="275"/>
    </row>
    <row r="176" spans="2:11" ht="15" customHeight="1">
      <c r="B176" s="254"/>
      <c r="C176" s="234" t="s">
        <v>55</v>
      </c>
      <c r="D176" s="234"/>
      <c r="E176" s="234"/>
      <c r="F176" s="253" t="s">
        <v>817</v>
      </c>
      <c r="G176" s="234"/>
      <c r="H176" s="234" t="s">
        <v>886</v>
      </c>
      <c r="I176" s="234" t="s">
        <v>887</v>
      </c>
      <c r="J176" s="234">
        <v>1</v>
      </c>
      <c r="K176" s="275"/>
    </row>
    <row r="177" spans="2:11" ht="15" customHeight="1">
      <c r="B177" s="254"/>
      <c r="C177" s="234" t="s">
        <v>51</v>
      </c>
      <c r="D177" s="234"/>
      <c r="E177" s="234"/>
      <c r="F177" s="253" t="s">
        <v>817</v>
      </c>
      <c r="G177" s="234"/>
      <c r="H177" s="234" t="s">
        <v>888</v>
      </c>
      <c r="I177" s="234" t="s">
        <v>819</v>
      </c>
      <c r="J177" s="234">
        <v>20</v>
      </c>
      <c r="K177" s="275"/>
    </row>
    <row r="178" spans="2:11" ht="15" customHeight="1">
      <c r="B178" s="254"/>
      <c r="C178" s="234" t="s">
        <v>104</v>
      </c>
      <c r="D178" s="234"/>
      <c r="E178" s="234"/>
      <c r="F178" s="253" t="s">
        <v>817</v>
      </c>
      <c r="G178" s="234"/>
      <c r="H178" s="234" t="s">
        <v>889</v>
      </c>
      <c r="I178" s="234" t="s">
        <v>819</v>
      </c>
      <c r="J178" s="234">
        <v>255</v>
      </c>
      <c r="K178" s="275"/>
    </row>
    <row r="179" spans="2:11" ht="15" customHeight="1">
      <c r="B179" s="254"/>
      <c r="C179" s="234" t="s">
        <v>105</v>
      </c>
      <c r="D179" s="234"/>
      <c r="E179" s="234"/>
      <c r="F179" s="253" t="s">
        <v>817</v>
      </c>
      <c r="G179" s="234"/>
      <c r="H179" s="234" t="s">
        <v>782</v>
      </c>
      <c r="I179" s="234" t="s">
        <v>819</v>
      </c>
      <c r="J179" s="234">
        <v>10</v>
      </c>
      <c r="K179" s="275"/>
    </row>
    <row r="180" spans="2:11" ht="15" customHeight="1">
      <c r="B180" s="254"/>
      <c r="C180" s="234" t="s">
        <v>106</v>
      </c>
      <c r="D180" s="234"/>
      <c r="E180" s="234"/>
      <c r="F180" s="253" t="s">
        <v>817</v>
      </c>
      <c r="G180" s="234"/>
      <c r="H180" s="234" t="s">
        <v>890</v>
      </c>
      <c r="I180" s="234" t="s">
        <v>851</v>
      </c>
      <c r="J180" s="234"/>
      <c r="K180" s="275"/>
    </row>
    <row r="181" spans="2:11" ht="15" customHeight="1">
      <c r="B181" s="254"/>
      <c r="C181" s="234" t="s">
        <v>891</v>
      </c>
      <c r="D181" s="234"/>
      <c r="E181" s="234"/>
      <c r="F181" s="253" t="s">
        <v>817</v>
      </c>
      <c r="G181" s="234"/>
      <c r="H181" s="234" t="s">
        <v>892</v>
      </c>
      <c r="I181" s="234" t="s">
        <v>851</v>
      </c>
      <c r="J181" s="234"/>
      <c r="K181" s="275"/>
    </row>
    <row r="182" spans="2:11" ht="15" customHeight="1">
      <c r="B182" s="254"/>
      <c r="C182" s="234" t="s">
        <v>880</v>
      </c>
      <c r="D182" s="234"/>
      <c r="E182" s="234"/>
      <c r="F182" s="253" t="s">
        <v>817</v>
      </c>
      <c r="G182" s="234"/>
      <c r="H182" s="234" t="s">
        <v>893</v>
      </c>
      <c r="I182" s="234" t="s">
        <v>851</v>
      </c>
      <c r="J182" s="234"/>
      <c r="K182" s="275"/>
    </row>
    <row r="183" spans="2:11" ht="15" customHeight="1">
      <c r="B183" s="254"/>
      <c r="C183" s="234" t="s">
        <v>108</v>
      </c>
      <c r="D183" s="234"/>
      <c r="E183" s="234"/>
      <c r="F183" s="253" t="s">
        <v>823</v>
      </c>
      <c r="G183" s="234"/>
      <c r="H183" s="234" t="s">
        <v>894</v>
      </c>
      <c r="I183" s="234" t="s">
        <v>819</v>
      </c>
      <c r="J183" s="234">
        <v>50</v>
      </c>
      <c r="K183" s="275"/>
    </row>
    <row r="184" spans="2:11" ht="15" customHeight="1">
      <c r="B184" s="254"/>
      <c r="C184" s="234" t="s">
        <v>895</v>
      </c>
      <c r="D184" s="234"/>
      <c r="E184" s="234"/>
      <c r="F184" s="253" t="s">
        <v>823</v>
      </c>
      <c r="G184" s="234"/>
      <c r="H184" s="234" t="s">
        <v>896</v>
      </c>
      <c r="I184" s="234" t="s">
        <v>897</v>
      </c>
      <c r="J184" s="234"/>
      <c r="K184" s="275"/>
    </row>
    <row r="185" spans="2:11" ht="15" customHeight="1">
      <c r="B185" s="254"/>
      <c r="C185" s="234" t="s">
        <v>898</v>
      </c>
      <c r="D185" s="234"/>
      <c r="E185" s="234"/>
      <c r="F185" s="253" t="s">
        <v>823</v>
      </c>
      <c r="G185" s="234"/>
      <c r="H185" s="234" t="s">
        <v>899</v>
      </c>
      <c r="I185" s="234" t="s">
        <v>897</v>
      </c>
      <c r="J185" s="234"/>
      <c r="K185" s="275"/>
    </row>
    <row r="186" spans="2:11" ht="15" customHeight="1">
      <c r="B186" s="254"/>
      <c r="C186" s="234" t="s">
        <v>900</v>
      </c>
      <c r="D186" s="234"/>
      <c r="E186" s="234"/>
      <c r="F186" s="253" t="s">
        <v>823</v>
      </c>
      <c r="G186" s="234"/>
      <c r="H186" s="234" t="s">
        <v>901</v>
      </c>
      <c r="I186" s="234" t="s">
        <v>897</v>
      </c>
      <c r="J186" s="234"/>
      <c r="K186" s="275"/>
    </row>
    <row r="187" spans="2:11" ht="15" customHeight="1">
      <c r="B187" s="254"/>
      <c r="C187" s="287" t="s">
        <v>902</v>
      </c>
      <c r="D187" s="234"/>
      <c r="E187" s="234"/>
      <c r="F187" s="253" t="s">
        <v>823</v>
      </c>
      <c r="G187" s="234"/>
      <c r="H187" s="234" t="s">
        <v>903</v>
      </c>
      <c r="I187" s="234" t="s">
        <v>904</v>
      </c>
      <c r="J187" s="288" t="s">
        <v>905</v>
      </c>
      <c r="K187" s="275"/>
    </row>
    <row r="188" spans="2:11" ht="15" customHeight="1">
      <c r="B188" s="254"/>
      <c r="C188" s="239" t="s">
        <v>40</v>
      </c>
      <c r="D188" s="234"/>
      <c r="E188" s="234"/>
      <c r="F188" s="253" t="s">
        <v>817</v>
      </c>
      <c r="G188" s="234"/>
      <c r="H188" s="230" t="s">
        <v>906</v>
      </c>
      <c r="I188" s="234" t="s">
        <v>907</v>
      </c>
      <c r="J188" s="234"/>
      <c r="K188" s="275"/>
    </row>
    <row r="189" spans="2:11" ht="15" customHeight="1">
      <c r="B189" s="254"/>
      <c r="C189" s="239" t="s">
        <v>908</v>
      </c>
      <c r="D189" s="234"/>
      <c r="E189" s="234"/>
      <c r="F189" s="253" t="s">
        <v>817</v>
      </c>
      <c r="G189" s="234"/>
      <c r="H189" s="234" t="s">
        <v>909</v>
      </c>
      <c r="I189" s="234" t="s">
        <v>851</v>
      </c>
      <c r="J189" s="234"/>
      <c r="K189" s="275"/>
    </row>
    <row r="190" spans="2:11" ht="15" customHeight="1">
      <c r="B190" s="254"/>
      <c r="C190" s="239" t="s">
        <v>910</v>
      </c>
      <c r="D190" s="234"/>
      <c r="E190" s="234"/>
      <c r="F190" s="253" t="s">
        <v>817</v>
      </c>
      <c r="G190" s="234"/>
      <c r="H190" s="234" t="s">
        <v>911</v>
      </c>
      <c r="I190" s="234" t="s">
        <v>851</v>
      </c>
      <c r="J190" s="234"/>
      <c r="K190" s="275"/>
    </row>
    <row r="191" spans="2:11" ht="15" customHeight="1">
      <c r="B191" s="254"/>
      <c r="C191" s="239" t="s">
        <v>912</v>
      </c>
      <c r="D191" s="234"/>
      <c r="E191" s="234"/>
      <c r="F191" s="253" t="s">
        <v>823</v>
      </c>
      <c r="G191" s="234"/>
      <c r="H191" s="234" t="s">
        <v>913</v>
      </c>
      <c r="I191" s="234" t="s">
        <v>851</v>
      </c>
      <c r="J191" s="234"/>
      <c r="K191" s="275"/>
    </row>
    <row r="192" spans="2:11" ht="15" customHeight="1">
      <c r="B192" s="281"/>
      <c r="C192" s="289"/>
      <c r="D192" s="263"/>
      <c r="E192" s="263"/>
      <c r="F192" s="263"/>
      <c r="G192" s="263"/>
      <c r="H192" s="263"/>
      <c r="I192" s="263"/>
      <c r="J192" s="263"/>
      <c r="K192" s="282"/>
    </row>
    <row r="193" spans="2:11" ht="18.75" customHeight="1">
      <c r="B193" s="230"/>
      <c r="C193" s="234"/>
      <c r="D193" s="234"/>
      <c r="E193" s="234"/>
      <c r="F193" s="253"/>
      <c r="G193" s="234"/>
      <c r="H193" s="234"/>
      <c r="I193" s="234"/>
      <c r="J193" s="234"/>
      <c r="K193" s="230"/>
    </row>
    <row r="194" spans="2:11" ht="18.75" customHeight="1">
      <c r="B194" s="230"/>
      <c r="C194" s="234"/>
      <c r="D194" s="234"/>
      <c r="E194" s="234"/>
      <c r="F194" s="253"/>
      <c r="G194" s="234"/>
      <c r="H194" s="234"/>
      <c r="I194" s="234"/>
      <c r="J194" s="234"/>
      <c r="K194" s="230"/>
    </row>
    <row r="195" spans="2:11" ht="18.75" customHeight="1">
      <c r="B195" s="240"/>
      <c r="C195" s="240"/>
      <c r="D195" s="240"/>
      <c r="E195" s="240"/>
      <c r="F195" s="240"/>
      <c r="G195" s="240"/>
      <c r="H195" s="240"/>
      <c r="I195" s="240"/>
      <c r="J195" s="240"/>
      <c r="K195" s="240"/>
    </row>
    <row r="196" spans="2:11">
      <c r="B196" s="222"/>
      <c r="C196" s="223"/>
      <c r="D196" s="223"/>
      <c r="E196" s="223"/>
      <c r="F196" s="223"/>
      <c r="G196" s="223"/>
      <c r="H196" s="223"/>
      <c r="I196" s="223"/>
      <c r="J196" s="223"/>
      <c r="K196" s="224"/>
    </row>
    <row r="197" spans="2:11" ht="21">
      <c r="B197" s="225"/>
      <c r="C197" s="349" t="s">
        <v>914</v>
      </c>
      <c r="D197" s="349"/>
      <c r="E197" s="349"/>
      <c r="F197" s="349"/>
      <c r="G197" s="349"/>
      <c r="H197" s="349"/>
      <c r="I197" s="349"/>
      <c r="J197" s="349"/>
      <c r="K197" s="226"/>
    </row>
    <row r="198" spans="2:11" ht="25.5" customHeight="1">
      <c r="B198" s="225"/>
      <c r="C198" s="290" t="s">
        <v>915</v>
      </c>
      <c r="D198" s="290"/>
      <c r="E198" s="290"/>
      <c r="F198" s="290" t="s">
        <v>916</v>
      </c>
      <c r="G198" s="291"/>
      <c r="H198" s="354" t="s">
        <v>917</v>
      </c>
      <c r="I198" s="354"/>
      <c r="J198" s="354"/>
      <c r="K198" s="226"/>
    </row>
    <row r="199" spans="2:11" ht="5.25" customHeight="1">
      <c r="B199" s="254"/>
      <c r="C199" s="251"/>
      <c r="D199" s="251"/>
      <c r="E199" s="251"/>
      <c r="F199" s="251"/>
      <c r="G199" s="234"/>
      <c r="H199" s="251"/>
      <c r="I199" s="251"/>
      <c r="J199" s="251"/>
      <c r="K199" s="275"/>
    </row>
    <row r="200" spans="2:11" ht="15" customHeight="1">
      <c r="B200" s="254"/>
      <c r="C200" s="234" t="s">
        <v>907</v>
      </c>
      <c r="D200" s="234"/>
      <c r="E200" s="234"/>
      <c r="F200" s="253" t="s">
        <v>41</v>
      </c>
      <c r="G200" s="234"/>
      <c r="H200" s="351" t="s">
        <v>918</v>
      </c>
      <c r="I200" s="351"/>
      <c r="J200" s="351"/>
      <c r="K200" s="275"/>
    </row>
    <row r="201" spans="2:11" ht="15" customHeight="1">
      <c r="B201" s="254"/>
      <c r="C201" s="260"/>
      <c r="D201" s="234"/>
      <c r="E201" s="234"/>
      <c r="F201" s="253" t="s">
        <v>42</v>
      </c>
      <c r="G201" s="234"/>
      <c r="H201" s="351" t="s">
        <v>919</v>
      </c>
      <c r="I201" s="351"/>
      <c r="J201" s="351"/>
      <c r="K201" s="275"/>
    </row>
    <row r="202" spans="2:11" ht="15" customHeight="1">
      <c r="B202" s="254"/>
      <c r="C202" s="260"/>
      <c r="D202" s="234"/>
      <c r="E202" s="234"/>
      <c r="F202" s="253" t="s">
        <v>45</v>
      </c>
      <c r="G202" s="234"/>
      <c r="H202" s="351" t="s">
        <v>920</v>
      </c>
      <c r="I202" s="351"/>
      <c r="J202" s="351"/>
      <c r="K202" s="275"/>
    </row>
    <row r="203" spans="2:11" ht="15" customHeight="1">
      <c r="B203" s="254"/>
      <c r="C203" s="234"/>
      <c r="D203" s="234"/>
      <c r="E203" s="234"/>
      <c r="F203" s="253" t="s">
        <v>43</v>
      </c>
      <c r="G203" s="234"/>
      <c r="H203" s="351" t="s">
        <v>921</v>
      </c>
      <c r="I203" s="351"/>
      <c r="J203" s="351"/>
      <c r="K203" s="275"/>
    </row>
    <row r="204" spans="2:11" ht="15" customHeight="1">
      <c r="B204" s="254"/>
      <c r="C204" s="234"/>
      <c r="D204" s="234"/>
      <c r="E204" s="234"/>
      <c r="F204" s="253" t="s">
        <v>44</v>
      </c>
      <c r="G204" s="234"/>
      <c r="H204" s="351" t="s">
        <v>922</v>
      </c>
      <c r="I204" s="351"/>
      <c r="J204" s="351"/>
      <c r="K204" s="275"/>
    </row>
    <row r="205" spans="2:11" ht="15" customHeight="1">
      <c r="B205" s="254"/>
      <c r="C205" s="234"/>
      <c r="D205" s="234"/>
      <c r="E205" s="234"/>
      <c r="F205" s="253"/>
      <c r="G205" s="234"/>
      <c r="H205" s="234"/>
      <c r="I205" s="234"/>
      <c r="J205" s="234"/>
      <c r="K205" s="275"/>
    </row>
    <row r="206" spans="2:11" ht="15" customHeight="1">
      <c r="B206" s="254"/>
      <c r="C206" s="234" t="s">
        <v>863</v>
      </c>
      <c r="D206" s="234"/>
      <c r="E206" s="234"/>
      <c r="F206" s="253" t="s">
        <v>77</v>
      </c>
      <c r="G206" s="234"/>
      <c r="H206" s="351" t="s">
        <v>923</v>
      </c>
      <c r="I206" s="351"/>
      <c r="J206" s="351"/>
      <c r="K206" s="275"/>
    </row>
    <row r="207" spans="2:11" ht="15" customHeight="1">
      <c r="B207" s="254"/>
      <c r="C207" s="260"/>
      <c r="D207" s="234"/>
      <c r="E207" s="234"/>
      <c r="F207" s="253" t="s">
        <v>760</v>
      </c>
      <c r="G207" s="234"/>
      <c r="H207" s="351" t="s">
        <v>761</v>
      </c>
      <c r="I207" s="351"/>
      <c r="J207" s="351"/>
      <c r="K207" s="275"/>
    </row>
    <row r="208" spans="2:11" ht="15" customHeight="1">
      <c r="B208" s="254"/>
      <c r="C208" s="234"/>
      <c r="D208" s="234"/>
      <c r="E208" s="234"/>
      <c r="F208" s="253" t="s">
        <v>758</v>
      </c>
      <c r="G208" s="234"/>
      <c r="H208" s="351" t="s">
        <v>924</v>
      </c>
      <c r="I208" s="351"/>
      <c r="J208" s="351"/>
      <c r="K208" s="275"/>
    </row>
    <row r="209" spans="2:11" ht="15" customHeight="1">
      <c r="B209" s="292"/>
      <c r="C209" s="260"/>
      <c r="D209" s="260"/>
      <c r="E209" s="260"/>
      <c r="F209" s="253" t="s">
        <v>762</v>
      </c>
      <c r="G209" s="239"/>
      <c r="H209" s="355" t="s">
        <v>763</v>
      </c>
      <c r="I209" s="355"/>
      <c r="J209" s="355"/>
      <c r="K209" s="293"/>
    </row>
    <row r="210" spans="2:11" ht="15" customHeight="1">
      <c r="B210" s="292"/>
      <c r="C210" s="260"/>
      <c r="D210" s="260"/>
      <c r="E210" s="260"/>
      <c r="F210" s="253" t="s">
        <v>764</v>
      </c>
      <c r="G210" s="239"/>
      <c r="H210" s="355" t="s">
        <v>925</v>
      </c>
      <c r="I210" s="355"/>
      <c r="J210" s="355"/>
      <c r="K210" s="293"/>
    </row>
    <row r="211" spans="2:11" ht="15" customHeight="1">
      <c r="B211" s="292"/>
      <c r="C211" s="260"/>
      <c r="D211" s="260"/>
      <c r="E211" s="260"/>
      <c r="F211" s="294"/>
      <c r="G211" s="239"/>
      <c r="H211" s="295"/>
      <c r="I211" s="295"/>
      <c r="J211" s="295"/>
      <c r="K211" s="293"/>
    </row>
    <row r="212" spans="2:11" ht="15" customHeight="1">
      <c r="B212" s="292"/>
      <c r="C212" s="234" t="s">
        <v>887</v>
      </c>
      <c r="D212" s="260"/>
      <c r="E212" s="260"/>
      <c r="F212" s="253">
        <v>1</v>
      </c>
      <c r="G212" s="239"/>
      <c r="H212" s="355" t="s">
        <v>926</v>
      </c>
      <c r="I212" s="355"/>
      <c r="J212" s="355"/>
      <c r="K212" s="293"/>
    </row>
    <row r="213" spans="2:11" ht="15" customHeight="1">
      <c r="B213" s="292"/>
      <c r="C213" s="260"/>
      <c r="D213" s="260"/>
      <c r="E213" s="260"/>
      <c r="F213" s="253">
        <v>2</v>
      </c>
      <c r="G213" s="239"/>
      <c r="H213" s="355" t="s">
        <v>927</v>
      </c>
      <c r="I213" s="355"/>
      <c r="J213" s="355"/>
      <c r="K213" s="293"/>
    </row>
    <row r="214" spans="2:11" ht="15" customHeight="1">
      <c r="B214" s="292"/>
      <c r="C214" s="260"/>
      <c r="D214" s="260"/>
      <c r="E214" s="260"/>
      <c r="F214" s="253">
        <v>3</v>
      </c>
      <c r="G214" s="239"/>
      <c r="H214" s="355" t="s">
        <v>928</v>
      </c>
      <c r="I214" s="355"/>
      <c r="J214" s="355"/>
      <c r="K214" s="293"/>
    </row>
    <row r="215" spans="2:11" ht="15" customHeight="1">
      <c r="B215" s="292"/>
      <c r="C215" s="260"/>
      <c r="D215" s="260"/>
      <c r="E215" s="260"/>
      <c r="F215" s="253">
        <v>4</v>
      </c>
      <c r="G215" s="239"/>
      <c r="H215" s="355" t="s">
        <v>929</v>
      </c>
      <c r="I215" s="355"/>
      <c r="J215" s="355"/>
      <c r="K215" s="293"/>
    </row>
    <row r="216" spans="2:11" ht="12.75" customHeight="1">
      <c r="B216" s="296"/>
      <c r="C216" s="297"/>
      <c r="D216" s="297"/>
      <c r="E216" s="297"/>
      <c r="F216" s="297"/>
      <c r="G216" s="297"/>
      <c r="H216" s="297"/>
      <c r="I216" s="297"/>
      <c r="J216" s="297"/>
      <c r="K216" s="298"/>
    </row>
  </sheetData>
  <sheetProtection formatCells="0" formatColumns="0" formatRows="0" insertColumns="0" insertRows="0" insertHyperlinks="0" deleteColumns="0" deleteRows="0" sort="0" autoFilter="0" pivotTables="0"/>
  <mergeCells count="77"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33:J33"/>
    <mergeCell ref="G34:J34"/>
    <mergeCell ref="G35:J35"/>
    <mergeCell ref="D49:J49"/>
    <mergeCell ref="E48:J48"/>
    <mergeCell ref="G36:J36"/>
    <mergeCell ref="G37:J3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  <mergeCell ref="D11:J11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SO-01 - D.1.4.1 Zdravotně...</vt:lpstr>
      <vt:lpstr>Pokyny pro vyplnění</vt:lpstr>
      <vt:lpstr>'Rekapitulace stavby'!Názvy_tisku</vt:lpstr>
      <vt:lpstr>'SO-01 - D.1.4.1 Zdravotně...'!Názvy_tisku</vt:lpstr>
      <vt:lpstr>'Pokyny pro vyplnění'!Oblast_tisku</vt:lpstr>
      <vt:lpstr>'Rekapitulace stavby'!Oblast_tisku</vt:lpstr>
      <vt:lpstr>'SO-01 - D.1.4.1 Zdravotně...'!Oblast_tisku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VACI-PC\Vaci</dc:creator>
  <cp:lastModifiedBy>Vaci</cp:lastModifiedBy>
  <dcterms:created xsi:type="dcterms:W3CDTF">2018-11-29T15:04:57Z</dcterms:created>
  <dcterms:modified xsi:type="dcterms:W3CDTF">2018-11-30T06:16:32Z</dcterms:modified>
</cp:coreProperties>
</file>