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firstSheet="5" activeTab="5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NS dotčené COVID" sheetId="14" r:id="rId6"/>
    <sheet name="LF K 16.10." sheetId="6" state="hidden" r:id="rId7"/>
    <sheet name="Číselník NS k 30.6.2020" sheetId="7" state="hidden" r:id="rId8"/>
    <sheet name="IČP-NS-odb." sheetId="8" state="hidden" r:id="rId9"/>
  </sheets>
  <definedNames>
    <definedName name="_xlnm._FilterDatabase" localSheetId="7" hidden="1">'Číselník NS k 30.6.2020'!$A$1:$I$875</definedName>
    <definedName name="_xlnm._FilterDatabase" localSheetId="8" hidden="1">'IČP-NS-odb.'!$A$1:$G$1</definedName>
    <definedName name="_xlnm.Database">#REF!</definedName>
    <definedName name="_xlnm.Print_Area" localSheetId="5">'NS dotčené COVID'!$B$1:$S$29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1">'NS dotčené COVID_22_04_2020'!$D$1:$N$28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4"/>
  <c r="L16" l="1"/>
  <c r="M16"/>
  <c r="N16" s="1"/>
  <c r="M29" l="1"/>
  <c r="N29" s="1"/>
  <c r="L29"/>
  <c r="L12" l="1"/>
  <c r="M12"/>
  <c r="M9"/>
  <c r="N12" l="1"/>
  <c r="M28" l="1"/>
  <c r="L28"/>
  <c r="N28" l="1"/>
  <c r="M27" l="1"/>
  <c r="N27" s="1"/>
  <c r="L27"/>
  <c r="M21" l="1"/>
  <c r="N21" l="1"/>
  <c r="L21"/>
  <c r="M15" l="1"/>
  <c r="L15"/>
  <c r="N15" l="1"/>
  <c r="M11"/>
  <c r="M26"/>
  <c r="N26" s="1"/>
  <c r="L26"/>
  <c r="Q29" l="1"/>
  <c r="O29" s="1"/>
  <c r="Q16"/>
  <c r="Q28"/>
  <c r="O28" s="1"/>
  <c r="Q27"/>
  <c r="Q14"/>
  <c r="Q15"/>
  <c r="O15" s="1"/>
  <c r="Q21"/>
  <c r="Q26"/>
  <c r="O16" l="1"/>
  <c r="O27"/>
  <c r="O21"/>
  <c r="O26"/>
  <c r="M24" l="1"/>
  <c r="M25"/>
  <c r="M20"/>
  <c r="M18" s="1"/>
  <c r="M23" l="1"/>
  <c r="Q12"/>
  <c r="Q20"/>
  <c r="Q13"/>
  <c r="Q25"/>
  <c r="Q24"/>
  <c r="K23" l="1"/>
  <c r="K11"/>
  <c r="O12"/>
  <c r="K19"/>
  <c r="K18"/>
  <c r="K8" s="1"/>
  <c r="O24"/>
  <c r="O25"/>
  <c r="L20" l="1"/>
  <c r="K7" l="1"/>
  <c r="O20"/>
  <c r="L24"/>
  <c r="N25"/>
  <c r="N20"/>
  <c r="N24"/>
  <c r="M7" l="1"/>
  <c r="N18"/>
  <c r="O18"/>
  <c r="O11" l="1"/>
  <c r="N11"/>
  <c r="L8" l="1"/>
  <c r="G18" i="5"/>
  <c r="H32"/>
  <c r="H31"/>
  <c r="H28"/>
  <c r="H30" l="1"/>
  <c r="H29" l="1"/>
  <c r="H27" l="1"/>
  <c r="G6"/>
  <c r="H17"/>
  <c r="H16"/>
  <c r="H15"/>
  <c r="H14"/>
  <c r="H26"/>
  <c r="H25"/>
  <c r="H24"/>
  <c r="H23"/>
  <c r="H22"/>
  <c r="H20"/>
  <c r="H19"/>
  <c r="H13"/>
  <c r="H12"/>
  <c r="H49" l="1"/>
  <c r="G50" l="1"/>
  <c r="J86" i="6"/>
  <c r="J83"/>
  <c r="K83" s="1"/>
  <c r="I83"/>
  <c r="H81"/>
  <c r="J80"/>
  <c r="K80" s="1"/>
  <c r="I80"/>
  <c r="J79"/>
  <c r="K79" s="1"/>
  <c r="I79"/>
  <c r="J78"/>
  <c r="K78" s="1"/>
  <c r="I78"/>
  <c r="J77"/>
  <c r="J76"/>
  <c r="K76" s="1"/>
  <c r="I76"/>
  <c r="J75"/>
  <c r="J74"/>
  <c r="J73"/>
  <c r="K73" s="1"/>
  <c r="I73"/>
  <c r="J72"/>
  <c r="K71"/>
  <c r="J71"/>
  <c r="I71"/>
  <c r="J70"/>
  <c r="K70" s="1"/>
  <c r="I70"/>
  <c r="J69"/>
  <c r="K69" s="1"/>
  <c r="I69"/>
  <c r="J68"/>
  <c r="K68" s="1"/>
  <c r="I68"/>
  <c r="J67"/>
  <c r="K67" s="1"/>
  <c r="I67"/>
  <c r="J66"/>
  <c r="J65"/>
  <c r="J64"/>
  <c r="J63"/>
  <c r="I63"/>
  <c r="J62"/>
  <c r="K62" s="1"/>
  <c r="I62"/>
  <c r="J61"/>
  <c r="J60"/>
  <c r="I60"/>
  <c r="J59"/>
  <c r="J58"/>
  <c r="I58"/>
  <c r="J57"/>
  <c r="J56"/>
  <c r="J55"/>
  <c r="K55" s="1"/>
  <c r="I55"/>
  <c r="J54"/>
  <c r="J53"/>
  <c r="K53" s="1"/>
  <c r="I53"/>
  <c r="J52"/>
  <c r="J51"/>
  <c r="J50"/>
  <c r="J49"/>
  <c r="J48"/>
  <c r="I48"/>
  <c r="J47"/>
  <c r="J46"/>
  <c r="J45"/>
  <c r="J44"/>
  <c r="J43"/>
  <c r="K43" s="1"/>
  <c r="I43"/>
  <c r="J42"/>
  <c r="J41"/>
  <c r="J40"/>
  <c r="J39"/>
  <c r="K39" s="1"/>
  <c r="I39"/>
  <c r="J38"/>
  <c r="J36"/>
  <c r="J35"/>
  <c r="J34"/>
  <c r="J33"/>
  <c r="J32"/>
  <c r="J31"/>
  <c r="J30"/>
  <c r="J29"/>
  <c r="J28"/>
  <c r="J27"/>
  <c r="I27"/>
  <c r="J26"/>
  <c r="J25"/>
  <c r="K24"/>
  <c r="J24"/>
  <c r="I24"/>
  <c r="J23"/>
  <c r="J22"/>
  <c r="J21"/>
  <c r="J20"/>
  <c r="J19"/>
  <c r="I19"/>
  <c r="J18"/>
  <c r="J17"/>
  <c r="J16"/>
  <c r="K15" s="1"/>
  <c r="J15"/>
  <c r="I15"/>
  <c r="K14"/>
  <c r="J14"/>
  <c r="J13"/>
  <c r="J12"/>
  <c r="J11"/>
  <c r="J10"/>
  <c r="J9"/>
  <c r="I9"/>
  <c r="J8"/>
  <c r="J7"/>
  <c r="J6"/>
  <c r="K6" s="1"/>
  <c r="I6"/>
  <c r="J5"/>
  <c r="J4"/>
  <c r="K3" s="1"/>
  <c r="J3"/>
  <c r="I3"/>
  <c r="G33" i="5"/>
  <c r="H11"/>
  <c r="H7"/>
  <c r="G16" i="3"/>
  <c r="G19" i="4"/>
  <c r="G15" i="2"/>
  <c r="G14" i="1"/>
  <c r="K19" i="6" l="1"/>
  <c r="K58"/>
  <c r="K63"/>
  <c r="J81"/>
  <c r="I81"/>
  <c r="K9"/>
  <c r="K27"/>
  <c r="K81" s="1"/>
  <c r="K48"/>
  <c r="K60"/>
  <c r="N23" i="14" l="1"/>
  <c r="O23"/>
  <c r="N7"/>
  <c r="O7" l="1"/>
</calcChain>
</file>

<file path=xl/comments1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>
  <authors>
    <author>Havlíčkovi</author>
  </authors>
  <commentList>
    <comment ref="J9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>
  <authors>
    <author>Uživatel systému Windows</author>
    <author>Havlíčkovi</author>
    <author>Martin</author>
  </authors>
  <commentList>
    <comment ref="J15" authorId="0">
      <text>
        <r>
          <rPr>
            <sz val="9"/>
            <color indexed="81"/>
            <rFont val="Tahoma"/>
            <family val="2"/>
            <charset val="238"/>
          </rPr>
          <t xml:space="preserve">21.10.2020 - 10 lůžek
</t>
        </r>
      </text>
    </comment>
    <comment ref="K35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sharedStrings.xml><?xml version="1.0" encoding="utf-8"?>
<sst xmlns="http://schemas.openxmlformats.org/spreadsheetml/2006/main" count="6338" uniqueCount="2305">
  <si>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</si>
  <si>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</si>
  <si>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</si>
  <si>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</si>
  <si>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</si>
  <si>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</si>
  <si>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</si>
  <si>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</si>
  <si>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</si>
  <si>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</si>
  <si>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</si>
  <si>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</si>
  <si>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</si>
  <si>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</si>
  <si>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</si>
  <si>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</si>
  <si>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</si>
  <si>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</si>
  <si>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</si>
  <si>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</si>
  <si>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</si>
  <si>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</si>
  <si>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</si>
  <si>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</si>
  <si>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</si>
  <si>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</si>
  <si>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</si>
  <si>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</si>
  <si>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</si>
  <si>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</si>
  <si>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</si>
  <si>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</si>
  <si>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</si>
  <si>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</si>
  <si>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</si>
  <si>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</si>
  <si>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</si>
  <si>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</si>
  <si>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</si>
  <si>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</si>
  <si>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</si>
  <si>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</si>
  <si>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</si>
  <si>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</si>
  <si>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</si>
  <si>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</si>
  <si>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</si>
  <si>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</si>
  <si>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</si>
  <si>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</si>
  <si>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</si>
  <si>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</si>
  <si>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</si>
  <si>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</si>
  <si>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</si>
  <si>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</si>
  <si>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</si>
  <si>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</si>
  <si>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</si>
  <si>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</si>
  <si>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</si>
  <si>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</si>
  <si>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</si>
  <si>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</si>
  <si>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</si>
  <si>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</si>
  <si>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</si>
  <si>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</si>
  <si>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</si>
  <si>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</si>
  <si>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</si>
  <si>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</si>
  <si>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</si>
  <si>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</si>
  <si>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</si>
  <si>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</si>
  <si>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</si>
  <si>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</si>
  <si>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</si>
  <si>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</si>
  <si>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</si>
  <si>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</si>
  <si>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</si>
  <si>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</si>
  <si>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</si>
  <si>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</si>
  <si>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</si>
  <si>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</si>
  <si>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</si>
  <si>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</si>
  <si>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</si>
  <si>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</si>
  <si>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</si>
  <si>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</si>
  <si>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</si>
  <si>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</si>
  <si>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</si>
  <si>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</si>
  <si>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</si>
  <si>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</si>
  <si>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</si>
  <si>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</si>
  <si>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</si>
  <si>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</si>
  <si>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</si>
  <si>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</si>
  <si>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</si>
  <si>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</si>
  <si>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</si>
  <si>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</si>
  <si>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</si>
  <si>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</si>
  <si>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</si>
  <si>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</si>
  <si>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</si>
  <si>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</si>
  <si>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</si>
  <si>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</si>
  <si>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</si>
  <si>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</si>
  <si>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</si>
  <si>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</si>
  <si>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</si>
  <si>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</si>
  <si>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</si>
  <si>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</si>
  <si>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</si>
  <si>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</si>
  <si>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</si>
  <si>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</si>
  <si>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</si>
  <si>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</si>
  <si>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</si>
  <si>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</si>
  <si>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</si>
  <si>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</si>
  <si>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</si>
  <si>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</si>
  <si>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</si>
  <si>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</si>
  <si>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</si>
  <si>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</si>
  <si>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</si>
  <si>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</si>
  <si>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</si>
  <si>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</si>
  <si>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</si>
  <si>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</si>
  <si>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</si>
  <si>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</si>
  <si>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</si>
  <si>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</si>
  <si>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</si>
  <si>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</si>
  <si>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</si>
  <si>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</si>
  <si>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</si>
  <si>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</si>
  <si>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</si>
  <si>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</si>
  <si>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</si>
  <si>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</si>
  <si>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</si>
  <si>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</si>
  <si>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</si>
  <si>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</si>
  <si>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</si>
  <si>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</si>
  <si>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</si>
  <si>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</si>
  <si>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</si>
  <si>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</si>
  <si>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</si>
  <si>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</si>
  <si>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</si>
  <si>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</si>
  <si>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</si>
  <si>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</si>
  <si>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</si>
  <si>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</si>
  <si>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</si>
  <si>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</si>
  <si>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</si>
  <si>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</si>
  <si>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</si>
  <si>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</si>
  <si>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</si>
  <si>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</si>
  <si>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</si>
  <si>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</si>
  <si>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</si>
  <si>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</si>
  <si>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</si>
  <si>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</si>
  <si>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</si>
  <si>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</si>
  <si>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</si>
  <si>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</si>
  <si>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</si>
  <si>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</si>
  <si>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</si>
  <si>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</si>
  <si>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</si>
  <si>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</si>
  <si>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</si>
  <si>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</si>
  <si>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</si>
  <si>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</si>
  <si>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</si>
  <si>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</si>
  <si>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</si>
  <si>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</si>
  <si>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</si>
  <si>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</si>
  <si>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</si>
  <si>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</si>
  <si>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</si>
  <si>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</si>
  <si>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</si>
  <si>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</si>
  <si>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</si>
  <si>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</si>
  <si>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</si>
  <si>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</si>
  <si>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</si>
  <si>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</si>
  <si>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</si>
  <si>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</si>
  <si>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</si>
  <si>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</si>
  <si>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</si>
  <si>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</si>
  <si>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</si>
  <si>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</si>
  <si>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</si>
  <si>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</si>
  <si>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</si>
  <si>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</si>
  <si>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</si>
  <si>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</si>
  <si>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</si>
  <si>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</si>
  <si>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</si>
  <si>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</si>
  <si>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</si>
  <si>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</si>
  <si>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</si>
  <si>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</si>
  <si>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</si>
  <si>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</si>
  <si>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</si>
  <si>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</si>
  <si>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</si>
  <si>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</si>
  <si>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</si>
  <si>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</si>
  <si>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</si>
  <si>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</si>
  <si>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</si>
  <si>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</si>
  <si>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</si>
  <si>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</si>
  <si>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</si>
  <si>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</si>
  <si>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</si>
  <si>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</si>
  <si>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</si>
  <si>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</si>
  <si>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</si>
  <si>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</si>
  <si>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</si>
  <si>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</si>
  <si>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</si>
  <si>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</si>
  <si>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</si>
  <si>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</si>
  <si>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</si>
  <si>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</si>
  <si>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</si>
  <si>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</si>
  <si>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</si>
  <si>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</si>
  <si>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</si>
  <si>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</si>
  <si>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</si>
  <si>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</si>
  <si>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</si>
  <si>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</si>
  <si>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</si>
  <si>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</si>
  <si>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</si>
  <si>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</si>
  <si>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</si>
  <si>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</si>
  <si>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</si>
  <si>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</si>
  <si>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</si>
  <si>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</si>
  <si>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</si>
  <si>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</si>
  <si>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</si>
  <si>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</si>
  <si>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</si>
  <si>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</si>
  <si>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</si>
  <si>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</si>
  <si>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</si>
  <si>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</si>
  <si>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</si>
  <si>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</si>
  <si>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</si>
  <si>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</si>
  <si>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</si>
  <si>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</si>
  <si>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</si>
  <si>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</si>
  <si>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</si>
  <si>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</si>
  <si>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</si>
  <si>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</si>
  <si>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</si>
  <si>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</si>
  <si>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</si>
  <si>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</si>
  <si>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</si>
  <si>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</si>
  <si>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</si>
  <si>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</si>
  <si>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</si>
  <si>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</si>
  <si>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</si>
  <si>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</si>
  <si>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</si>
  <si>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</si>
  <si>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</si>
  <si>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</si>
  <si>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</si>
  <si>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</si>
  <si>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</si>
  <si>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</si>
  <si>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</si>
  <si>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</si>
  <si>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</si>
  <si>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</si>
  <si>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</si>
  <si>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</si>
  <si>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</si>
  <si>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</si>
  <si>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</si>
  <si>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</si>
  <si>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</si>
  <si>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</si>
  <si>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</si>
  <si>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</si>
  <si>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</si>
  <si>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</si>
  <si>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</si>
  <si>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</si>
  <si>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</si>
  <si>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</si>
  <si>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</si>
  <si>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</si>
  <si>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</si>
  <si>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</si>
  <si>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</si>
  <si>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</si>
  <si>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</si>
  <si>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</si>
  <si>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</si>
  <si>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</si>
  <si>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</si>
  <si>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</si>
  <si>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</si>
  <si>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</si>
  <si>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</si>
  <si>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</si>
  <si>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</si>
  <si>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</si>
  <si>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</si>
  <si>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</si>
  <si>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</si>
  <si>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</si>
  <si>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</si>
  <si>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</si>
  <si>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</si>
  <si>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</si>
  <si>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</si>
  <si>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</si>
  <si>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</si>
  <si>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</si>
  <si>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</si>
  <si>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</si>
  <si>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</si>
  <si>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</si>
  <si>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</si>
  <si>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</si>
  <si>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</si>
  <si>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</si>
  <si>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</si>
  <si>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</si>
  <si>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</si>
  <si>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</si>
  <si>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</si>
  <si>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</si>
  <si>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</si>
  <si>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</si>
  <si>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</si>
  <si>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</si>
  <si>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</si>
  <si>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</si>
  <si>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</si>
  <si>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</si>
  <si>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</si>
  <si>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</si>
  <si>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</si>
  <si>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</si>
  <si>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</si>
  <si>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</si>
  <si>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</si>
  <si>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</si>
  <si>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</si>
  <si>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</si>
  <si>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</si>
  <si>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</si>
  <si>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</si>
  <si>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</si>
  <si>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</si>
  <si>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</si>
  <si>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</si>
  <si>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</si>
  <si>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</si>
  <si>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</si>
  <si>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</si>
  <si>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</si>
  <si>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</si>
  <si>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</si>
  <si>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</si>
  <si>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</si>
  <si>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</si>
  <si>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</si>
  <si>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</si>
  <si>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</si>
  <si>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</si>
  <si>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</si>
  <si>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</si>
  <si>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</si>
  <si>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</si>
  <si>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</si>
  <si>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</si>
  <si>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</si>
  <si>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</si>
  <si>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</si>
  <si>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</si>
  <si>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</si>
  <si>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</si>
  <si>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</si>
  <si>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</si>
  <si>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</si>
  <si>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</si>
  <si>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</si>
  <si>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</si>
  <si>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</si>
  <si>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</si>
  <si>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</si>
  <si>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</si>
  <si>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</si>
  <si>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</si>
  <si>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</si>
  <si>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</si>
  <si>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</si>
  <si>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</si>
  <si>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</si>
  <si>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</si>
  <si>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</si>
  <si>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</si>
  <si>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</si>
  <si>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</si>
  <si>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</si>
  <si>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</si>
  <si>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</si>
  <si>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</si>
  <si>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</si>
  <si>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</si>
  <si>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</si>
  <si>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</si>
  <si>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</si>
  <si>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</si>
  <si>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</si>
  <si>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</si>
  <si>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</si>
  <si>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</si>
  <si>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</si>
  <si>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</si>
  <si>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</si>
  <si>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</si>
  <si>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</si>
  <si>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</si>
  <si>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</si>
  <si>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</si>
  <si>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</si>
  <si>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</si>
  <si>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</si>
  <si>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</si>
  <si>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</si>
  <si>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</si>
  <si>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</si>
  <si>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</si>
  <si>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</si>
  <si>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</si>
  <si>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</si>
  <si>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</si>
  <si>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</si>
  <si>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</si>
  <si>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</si>
  <si>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</si>
  <si>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</si>
  <si>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</si>
  <si>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</si>
  <si>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</si>
  <si>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</si>
  <si>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</si>
  <si>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</si>
  <si>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</si>
  <si>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</si>
  <si>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</si>
  <si>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</si>
  <si>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</si>
  <si>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</si>
  <si>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</si>
  <si>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</si>
  <si>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</si>
  <si>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</si>
  <si>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</si>
  <si>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</si>
  <si>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</si>
  <si>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</si>
  <si>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</si>
  <si>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</si>
  <si>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</si>
  <si>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</si>
  <si>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</si>
  <si>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</si>
  <si>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</si>
  <si>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</si>
  <si>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</si>
  <si>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</si>
  <si>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</si>
  <si>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</si>
  <si>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</si>
  <si>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</si>
  <si>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</si>
  <si>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</si>
  <si>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</si>
  <si>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</si>
  <si>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</si>
  <si>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</si>
  <si>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</si>
  <si>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</si>
  <si>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</si>
  <si>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</si>
  <si>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</si>
  <si>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</si>
  <si>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</si>
  <si>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</si>
  <si>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</si>
  <si>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</si>
  <si>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</si>
  <si>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</si>
  <si>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</si>
  <si>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</si>
  <si>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</si>
  <si>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</si>
  <si>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</si>
  <si>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</si>
  <si>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</si>
  <si>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</si>
  <si>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</si>
  <si>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</si>
  <si>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</si>
  <si>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</si>
  <si>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</si>
  <si>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</si>
  <si>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</si>
  <si>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</si>
  <si>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</si>
  <si>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</si>
  <si>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</si>
  <si>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</si>
  <si>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</si>
  <si>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</si>
  <si>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</si>
  <si>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</si>
  <si>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</si>
  <si>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</si>
  <si>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</si>
  <si>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</si>
  <si>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</si>
  <si>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</si>
  <si>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</si>
  <si>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</si>
  <si>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</si>
  <si>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</si>
  <si>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</si>
  <si>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</si>
  <si>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</si>
  <si>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</si>
  <si>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</si>
  <si>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</si>
  <si>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</si>
  <si>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</si>
  <si>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</si>
  <si>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</si>
  <si>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</si>
  <si>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</si>
  <si>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</si>
  <si>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</si>
  <si>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</si>
  <si>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</si>
  <si>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</si>
  <si>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</si>
  <si>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</si>
  <si>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</si>
  <si>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</si>
  <si>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</si>
  <si>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</si>
  <si>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</si>
  <si>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</si>
  <si>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</si>
  <si>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</si>
  <si>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</si>
  <si>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</si>
  <si>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</si>
  <si>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</si>
  <si>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</si>
  <si>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</si>
  <si>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</si>
  <si>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</si>
  <si>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</si>
  <si>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</si>
  <si>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</si>
  <si>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</si>
  <si>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</si>
  <si>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</si>
  <si>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</si>
  <si>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</si>
  <si>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</si>
  <si>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</si>
  <si>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</si>
  <si>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</si>
  <si>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</si>
  <si>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</si>
  <si>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</si>
  <si>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</si>
  <si>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</si>
  <si>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</si>
  <si>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</si>
  <si>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</si>
  <si>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</si>
  <si>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</si>
  <si>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</si>
  <si>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</si>
  <si>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</si>
  <si>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</si>
  <si>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</si>
  <si>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</si>
  <si>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</si>
  <si>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</si>
  <si>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</si>
  <si>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</si>
  <si>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</si>
  <si>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</si>
  <si>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</si>
  <si>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</si>
  <si>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</si>
  <si>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</si>
  <si>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</si>
  <si>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</si>
  <si>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</si>
  <si>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</si>
  <si>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</si>
  <si>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</si>
  <si>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</si>
  <si>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</si>
  <si>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</si>
  <si>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</si>
  <si>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</si>
  <si>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</si>
  <si>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</si>
  <si>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</si>
  <si>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</si>
  <si>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</si>
  <si>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</si>
  <si>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</si>
  <si>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</si>
  <si>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</si>
  <si>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</si>
  <si>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</si>
  <si>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</si>
  <si>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</si>
  <si>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</si>
  <si>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</si>
  <si>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</si>
  <si>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</si>
  <si>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</si>
  <si>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</si>
  <si>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</si>
  <si>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</si>
  <si>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</si>
  <si>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</si>
  <si>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</si>
  <si>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</si>
  <si>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</si>
  <si>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</si>
  <si>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</si>
  <si>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</si>
  <si>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</si>
  <si>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</si>
  <si>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</si>
  <si>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</si>
  <si>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</si>
  <si>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</si>
  <si>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</si>
  <si>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</si>
  <si>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</si>
  <si>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</si>
  <si>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</si>
  <si>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</si>
  <si>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</si>
  <si>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</si>
  <si>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</si>
  <si>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</si>
  <si>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</si>
  <si>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</si>
  <si>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</si>
  <si>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</si>
  <si>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</si>
  <si>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</si>
  <si>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</si>
  <si>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</si>
  <si>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</si>
  <si>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</si>
  <si>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</si>
  <si>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</si>
  <si>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</si>
  <si>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</si>
  <si>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</si>
  <si>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</si>
  <si>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</si>
  <si>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</si>
  <si>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</si>
  <si>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</si>
  <si>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</si>
  <si>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</si>
  <si>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</si>
  <si>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</si>
  <si>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</si>
  <si>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</si>
  <si>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</si>
  <si>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</si>
  <si>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</si>
  <si>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</si>
  <si>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</si>
  <si>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</si>
  <si>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</si>
  <si>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</si>
  <si>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</si>
  <si>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</si>
  <si>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</si>
  <si>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</si>
  <si>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</si>
  <si>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</si>
  <si>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</si>
  <si>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</si>
  <si>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</si>
  <si>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</si>
  <si>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</si>
  <si>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</si>
  <si>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</si>
  <si>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</si>
  <si>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</si>
  <si>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</si>
  <si>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</si>
  <si>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</si>
  <si>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</si>
  <si>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</si>
  <si>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</si>
  <si>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</si>
  <si>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</si>
  <si>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</si>
  <si>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</si>
  <si>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</si>
  <si>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</si>
  <si>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</si>
  <si>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</si>
  <si>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</si>
  <si>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</si>
  <si>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</si>
  <si>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</si>
  <si>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</si>
  <si>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</si>
  <si>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</si>
  <si>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</si>
  <si>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</si>
  <si>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</si>
  <si>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</si>
  <si>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</si>
  <si>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</si>
  <si>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</si>
  <si>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</si>
  <si>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</si>
  <si>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</si>
  <si>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</si>
  <si>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</si>
  <si>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</si>
  <si>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</si>
  <si>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</si>
  <si>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</si>
  <si>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</si>
  <si>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</si>
  <si>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</si>
  <si>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</si>
  <si>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</si>
  <si>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</si>
  <si>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</si>
  <si>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</si>
  <si>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</si>
  <si>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</si>
  <si>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</si>
  <si>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</si>
  <si>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</si>
  <si>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</si>
  <si>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</si>
  <si>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</si>
  <si>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</si>
  <si>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</si>
  <si>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</si>
  <si>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</si>
  <si>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</si>
  <si>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</si>
  <si>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</si>
  <si>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</si>
  <si>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</si>
  <si>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</si>
  <si>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</si>
  <si>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</si>
  <si>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</si>
  <si>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</si>
  <si>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</si>
  <si>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</si>
  <si>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</si>
  <si>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</si>
  <si>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</si>
  <si>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</si>
  <si>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</si>
  <si>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</si>
  <si>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</si>
  <si>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</si>
  <si>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</si>
  <si>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</si>
  <si>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</si>
  <si>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</si>
  <si>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</si>
  <si>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</si>
  <si>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</si>
  <si>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</si>
  <si>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</si>
  <si>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</si>
  <si>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</si>
  <si>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</si>
  <si>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</si>
  <si>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</si>
  <si>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</si>
  <si>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</si>
  <si>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</si>
  <si>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</si>
  <si>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</si>
  <si>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</si>
  <si>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</si>
  <si>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</si>
  <si>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</si>
  <si>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</si>
  <si>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</si>
  <si>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</si>
  <si>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</si>
  <si>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</si>
  <si>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</si>
  <si>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</si>
  <si>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</si>
  <si>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</si>
  <si>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</si>
  <si>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</si>
  <si>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</si>
  <si>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</si>
  <si>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</si>
  <si>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</si>
  <si>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</si>
  <si>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</si>
  <si>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</si>
  <si>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</si>
  <si>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</si>
  <si>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</si>
  <si>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</si>
  <si>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</si>
  <si>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</si>
  <si>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</si>
  <si>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</si>
  <si>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</si>
  <si>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</si>
  <si>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</si>
  <si>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</si>
  <si>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</si>
  <si>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</si>
  <si>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</si>
  <si>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</si>
  <si>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</si>
  <si>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</si>
  <si>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</si>
  <si>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</si>
  <si>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</si>
  <si>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</si>
  <si>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</si>
  <si>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</si>
  <si>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</si>
  <si>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</si>
  <si>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</si>
  <si>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</si>
  <si>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</si>
  <si>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</si>
  <si>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</si>
  <si>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</si>
  <si>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</si>
  <si>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</si>
  <si>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</si>
  <si>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</si>
  <si>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</si>
  <si>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</si>
  <si>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</si>
  <si>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</si>
  <si>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</si>
  <si>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</si>
  <si>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</si>
  <si>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</si>
  <si>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</si>
  <si>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</si>
  <si>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</si>
  <si>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</si>
  <si>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</si>
  <si>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</si>
  <si>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</si>
  <si>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</si>
  <si>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</si>
  <si>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</si>
  <si>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</si>
  <si>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</si>
  <si>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</si>
  <si>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</si>
  <si>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</si>
  <si>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</si>
  <si>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</si>
  <si>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</si>
  <si>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</si>
  <si>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</si>
  <si>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</si>
  <si>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</si>
  <si>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</si>
  <si>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</si>
  <si>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</si>
  <si>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</si>
  <si>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</si>
  <si>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</si>
  <si>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</si>
  <si>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</si>
  <si>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</si>
  <si>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</si>
  <si>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</si>
  <si>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</si>
  <si>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</si>
  <si>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</si>
  <si>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</si>
  <si>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</si>
  <si>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</si>
  <si>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</si>
  <si>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</si>
  <si>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</si>
  <si>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</si>
  <si>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</si>
  <si>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</si>
  <si>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</si>
  <si>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</si>
  <si>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</si>
  <si>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</si>
  <si>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</si>
  <si>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</si>
  <si>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</si>
  <si>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</si>
  <si>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</si>
  <si>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</si>
  <si>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</si>
  <si>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</si>
  <si>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</si>
  <si>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</si>
  <si>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</si>
  <si>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</si>
  <si>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</si>
  <si>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</si>
  <si>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</si>
  <si>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</si>
  <si>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</si>
  <si>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</si>
  <si>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</si>
  <si>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</si>
  <si>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</si>
  <si>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</si>
  <si>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</si>
  <si>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</si>
  <si>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</si>
  <si>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</si>
  <si>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</si>
  <si>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</si>
  <si>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</si>
  <si>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</si>
  <si>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</si>
  <si>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</si>
  <si>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</si>
  <si>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</si>
  <si>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</si>
  <si>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</si>
  <si>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</si>
  <si>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</si>
  <si>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</si>
  <si>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</si>
  <si>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</si>
  <si>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</si>
  <si>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</si>
  <si>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</si>
  <si>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</si>
  <si>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</si>
  <si>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</si>
  <si>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</si>
  <si>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</si>
  <si>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</si>
  <si>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</si>
  <si>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</si>
  <si>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</si>
  <si>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</si>
  <si>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</si>
  <si>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</si>
  <si>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</si>
  <si>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</si>
  <si>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</si>
  <si>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</si>
  <si>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</si>
  <si>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</si>
  <si>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</si>
  <si>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</si>
  <si>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</si>
  <si>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</si>
  <si>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</si>
  <si>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</si>
  <si>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</si>
  <si>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</si>
  <si>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</si>
  <si>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</si>
  <si>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</si>
  <si>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</si>
  <si>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</si>
  <si>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</si>
  <si>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</si>
  <si>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</si>
  <si>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</si>
  <si>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</si>
  <si>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</si>
  <si>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</si>
  <si>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</si>
  <si>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</si>
  <si>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</si>
  <si>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</si>
  <si>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</si>
  <si>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</si>
  <si>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</si>
  <si>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</si>
  <si>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</si>
  <si>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</si>
  <si>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</si>
  <si>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</si>
  <si>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</si>
  <si>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</si>
  <si>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</si>
  <si>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</si>
  <si>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</si>
  <si>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</si>
  <si>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</si>
  <si>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</si>
  <si>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</si>
  <si>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</si>
  <si>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</si>
  <si>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</si>
  <si>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</si>
  <si>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</si>
  <si>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</si>
  <si>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</si>
  <si>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</si>
  <si>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</si>
  <si>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</si>
  <si>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</si>
  <si>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</si>
  <si>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</si>
  <si>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</si>
  <si>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</si>
  <si>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</si>
  <si>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</si>
  <si>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</si>
  <si>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</si>
  <si>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</si>
  <si>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</si>
  <si>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</si>
  <si>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</si>
  <si>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</si>
  <si>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</si>
  <si>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</si>
  <si>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</si>
  <si>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</si>
  <si>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</si>
  <si>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</si>
  <si>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</si>
  <si>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</si>
  <si>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</si>
  <si>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</si>
  <si>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</si>
  <si>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</si>
  <si>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</si>
  <si>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</si>
  <si>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</si>
  <si>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</si>
  <si>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</si>
  <si>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</si>
  <si>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</si>
  <si>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</si>
  <si>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</si>
  <si>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</si>
  <si>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</si>
  <si>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</si>
  <si>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</si>
  <si>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</si>
  <si>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</si>
  <si>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</si>
  <si>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</si>
  <si>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</si>
  <si>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</si>
  <si>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</si>
  <si>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</si>
  <si>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</si>
  <si>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</si>
  <si>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</si>
  <si>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</si>
  <si>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</si>
  <si>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</si>
  <si>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</si>
  <si>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</si>
  <si>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</si>
  <si>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</si>
  <si>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</si>
  <si>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</si>
  <si>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</si>
  <si>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</si>
  <si>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</si>
  <si>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</si>
  <si>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</si>
  <si>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</si>
  <si>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</si>
  <si>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</si>
  <si>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</si>
  <si>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</si>
  <si>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</si>
  <si>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</si>
  <si>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</si>
  <si>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</si>
  <si>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</si>
  <si>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</si>
  <si>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</si>
  <si>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</si>
  <si>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</si>
  <si>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</si>
  <si>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</si>
  <si>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</si>
  <si>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</si>
  <si>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</si>
  <si>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</si>
  <si>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</si>
  <si>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</si>
  <si>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</si>
  <si>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</si>
  <si>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</si>
  <si>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</si>
  <si>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</si>
  <si>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</si>
  <si>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</si>
  <si>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</si>
  <si>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</si>
  <si>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</si>
  <si>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</si>
  <si>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</si>
  <si>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</si>
  <si>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</si>
  <si>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</si>
  <si>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</si>
  <si>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</si>
  <si>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</si>
  <si>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</si>
  <si>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</si>
  <si>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</si>
  <si>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</si>
  <si>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</si>
  <si>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</si>
  <si>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</si>
  <si>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</si>
  <si>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</si>
  <si>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</si>
  <si>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</si>
  <si>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</si>
  <si>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</si>
  <si>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</si>
  <si>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</si>
  <si>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</si>
  <si>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</si>
  <si>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</si>
  <si>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</si>
  <si>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</si>
  <si>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</si>
  <si>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</si>
  <si>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</si>
  <si>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</si>
  <si>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</si>
  <si>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</si>
  <si>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</si>
  <si>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</si>
  <si>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</si>
  <si>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</si>
  <si>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</si>
  <si>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</si>
  <si>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</si>
  <si>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</si>
  <si>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</si>
  <si>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</si>
  <si>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</si>
  <si>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</si>
  <si>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</si>
  <si>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</si>
  <si>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</si>
  <si>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</si>
  <si>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</si>
  <si>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</si>
  <si>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</si>
  <si>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</si>
  <si>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</si>
  <si>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</si>
  <si>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</si>
  <si>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</si>
  <si>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</si>
  <si>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</si>
  <si>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</si>
  <si>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</si>
  <si>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</si>
  <si>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</si>
  <si>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</si>
  <si>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</si>
  <si>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</si>
  <si>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</si>
  <si>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</si>
  <si>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</si>
  <si>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</si>
  <si>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</si>
  <si>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</si>
  <si>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</si>
  <si>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</si>
  <si>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</si>
  <si>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</si>
  <si>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</si>
  <si>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</si>
  <si>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</si>
  <si>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</si>
  <si>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</si>
  <si>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</si>
  <si>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</si>
  <si>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</si>
  <si>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</si>
  <si>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</si>
  <si>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</si>
  <si>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</si>
  <si>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</si>
  <si>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</si>
  <si>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</si>
  <si>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</si>
  <si>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</si>
  <si>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</si>
  <si>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</si>
  <si>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</si>
  <si>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</si>
  <si>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</si>
  <si>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</si>
  <si>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</si>
  <si>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</si>
  <si>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</si>
  <si>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</si>
  <si>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</si>
  <si>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</si>
  <si>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</si>
  <si>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</si>
  <si>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</si>
  <si>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</si>
  <si>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</si>
  <si>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</si>
  <si>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</si>
  <si>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</si>
  <si>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</si>
  <si>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</si>
  <si>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</si>
  <si>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</si>
  <si>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</si>
  <si>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</si>
  <si>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</si>
  <si>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</si>
  <si>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</si>
  <si>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</si>
  <si>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</si>
  <si>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</si>
  <si>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</si>
  <si>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</si>
  <si>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</si>
  <si>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</si>
  <si>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</si>
  <si>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</si>
  <si>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</si>
  <si>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</si>
  <si>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</si>
  <si>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</si>
  <si>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</si>
  <si>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</si>
  <si>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</si>
  <si>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</si>
  <si>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</si>
  <si>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</si>
  <si>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</si>
  <si>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</si>
  <si>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</si>
  <si>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</si>
  <si>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</si>
  <si>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</si>
  <si>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</si>
  <si>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</si>
  <si>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</si>
  <si>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</si>
  <si>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</si>
  <si>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</si>
  <si>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</si>
  <si>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</si>
  <si>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</si>
  <si>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</si>
  <si>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</si>
  <si>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</si>
  <si>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</si>
  <si>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</si>
  <si>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</si>
  <si>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</si>
  <si>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</si>
  <si>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</si>
  <si>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</si>
  <si>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</si>
  <si>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</si>
  <si>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</si>
  <si>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</si>
  <si>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</si>
  <si>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</si>
  <si>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</si>
  <si>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</si>
  <si>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</si>
  <si>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</si>
  <si>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</si>
  <si>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</si>
  <si>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</si>
  <si>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</si>
  <si>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</si>
  <si>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</si>
  <si>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</si>
  <si>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</si>
  <si>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</si>
  <si>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</si>
  <si>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</si>
  <si>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</si>
  <si>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</si>
  <si>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</si>
  <si>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</si>
  <si>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</si>
  <si>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</si>
  <si>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</si>
  <si>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</si>
  <si>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</si>
  <si>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</si>
  <si>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</si>
  <si>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</si>
  <si>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</si>
  <si>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</si>
  <si>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</si>
  <si>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</si>
  <si>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</si>
  <si>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</si>
  <si>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</si>
  <si>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</si>
  <si>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</si>
  <si>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</si>
  <si>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</si>
  <si>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</si>
  <si>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</si>
  <si>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</si>
  <si>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</si>
  <si>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</si>
  <si>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</si>
  <si>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</si>
  <si>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</si>
  <si>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</si>
  <si>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</si>
  <si>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</si>
  <si>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</si>
  <si>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</si>
  <si>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</si>
  <si>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</si>
  <si>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</si>
  <si>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</si>
  <si>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</si>
  <si>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</si>
  <si>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</si>
  <si>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</si>
  <si>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</si>
  <si>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</si>
  <si>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</si>
  <si>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</si>
  <si>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</si>
  <si>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</si>
  <si>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</si>
  <si>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</si>
  <si>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</si>
  <si>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</si>
  <si>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</si>
  <si>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</si>
  <si>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</si>
  <si>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</si>
  <si>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</si>
  <si>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</si>
  <si>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</si>
  <si>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</si>
  <si>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</si>
  <si>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</si>
  <si>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</si>
  <si>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</si>
  <si>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</si>
  <si>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</si>
  <si>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</si>
  <si>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</si>
  <si>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</si>
  <si>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</si>
  <si>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</si>
  <si>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</si>
  <si>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</si>
  <si>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</si>
  <si>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</si>
  <si>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</si>
  <si>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</si>
  <si>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</si>
  <si>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</si>
  <si>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</si>
  <si>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</si>
  <si>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</si>
  <si>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</si>
  <si>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</si>
  <si>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</si>
  <si>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</si>
  <si>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</si>
  <si>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</si>
  <si>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</si>
  <si>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</si>
  <si>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</si>
  <si>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</si>
  <si>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</si>
  <si>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</si>
  <si>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</si>
  <si>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</si>
  <si>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</si>
  <si>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</si>
  <si>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</si>
  <si>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</si>
  <si>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</si>
  <si>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</si>
  <si>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</si>
  <si>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</si>
  <si>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</si>
  <si>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</si>
  <si>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</si>
  <si>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</si>
  <si>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</si>
  <si>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</si>
  <si>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</si>
  <si>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</si>
  <si>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</si>
  <si>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</si>
  <si>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</si>
  <si>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</si>
  <si>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</si>
  <si>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</si>
  <si>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</si>
  <si>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</si>
  <si>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</si>
  <si>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</si>
  <si>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</si>
  <si>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</si>
  <si>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</si>
  <si>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</si>
  <si>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</si>
  <si>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</si>
  <si>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</si>
  <si>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</si>
  <si>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</si>
  <si>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</si>
  <si>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</si>
  <si>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</si>
  <si>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</si>
  <si>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</si>
  <si>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</si>
  <si>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</si>
  <si>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</si>
  <si>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</si>
  <si>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</si>
  <si>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</si>
  <si>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</si>
  <si>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</si>
  <si>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</si>
  <si>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</si>
  <si>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</si>
  <si>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</si>
  <si>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</si>
  <si>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</si>
  <si>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</si>
  <si>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</si>
  <si>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</si>
  <si>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</si>
  <si>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</si>
  <si>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</si>
  <si>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</si>
  <si>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</si>
  <si>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</si>
  <si>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</si>
  <si>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</si>
  <si>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</si>
  <si>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</si>
  <si>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</si>
  <si>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</si>
  <si>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</si>
  <si>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</si>
  <si>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</si>
  <si>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</si>
  <si>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</si>
  <si>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</si>
  <si>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</si>
  <si>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</si>
  <si>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</si>
  <si>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</si>
  <si>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</si>
  <si>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</si>
  <si>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</si>
  <si>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</si>
  <si>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</si>
  <si>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</si>
  <si>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</si>
  <si>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</si>
  <si>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</si>
  <si>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</si>
  <si>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</si>
  <si>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</si>
  <si>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</si>
  <si>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</si>
  <si>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</si>
  <si>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</si>
  <si>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</si>
  <si>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</si>
  <si>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</si>
  <si>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</si>
  <si>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</si>
  <si>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</si>
  <si>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</si>
  <si>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</si>
  <si>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</si>
  <si>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</si>
  <si>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</si>
  <si>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</si>
  <si>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</si>
  <si>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</si>
  <si>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</si>
  <si>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</si>
  <si>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</si>
  <si>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</si>
  <si>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</si>
  <si>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</si>
  <si>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</si>
  <si>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</si>
  <si>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</si>
  <si>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</si>
  <si>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</si>
  <si>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</si>
  <si>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</si>
  <si>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</si>
  <si>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</si>
  <si>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</si>
  <si>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</si>
  <si>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</si>
  <si>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</si>
  <si>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</si>
  <si>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</si>
  <si>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</si>
  <si>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</si>
  <si>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</si>
  <si>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</si>
  <si>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</si>
  <si>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</si>
  <si>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</si>
  <si>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</si>
  <si>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</si>
  <si>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</si>
  <si>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</si>
  <si>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</si>
  <si>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</si>
  <si>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</si>
  <si>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</si>
  <si>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</si>
  <si>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</si>
  <si>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</si>
  <si>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</si>
  <si>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</si>
  <si>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</si>
  <si>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</si>
  <si>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</si>
  <si>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</si>
  <si>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</si>
  <si>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</si>
  <si>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</si>
  <si>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</si>
  <si>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</si>
  <si>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</si>
  <si>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</si>
  <si>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</si>
  <si>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</si>
  <si>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</si>
  <si>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</si>
  <si>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</si>
  <si>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</si>
  <si>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</si>
  <si>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</si>
  <si>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</si>
  <si>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</si>
  <si>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</si>
  <si>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</si>
  <si>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</si>
  <si>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</si>
  <si>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</si>
  <si>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</si>
  <si>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</si>
  <si>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</si>
  <si>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</si>
  <si>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</si>
  <si>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</si>
  <si>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</si>
  <si>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</si>
  <si>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</si>
  <si>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</si>
  <si>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</si>
  <si>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</si>
  <si>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</si>
  <si>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</si>
  <si>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</si>
  <si>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</si>
  <si>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</si>
  <si>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</si>
  <si>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</si>
  <si>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</si>
  <si>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</si>
  <si>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</si>
  <si>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</si>
  <si>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</si>
  <si>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</si>
  <si>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</si>
  <si>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</si>
  <si>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</si>
  <si>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</si>
  <si>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</si>
  <si>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</si>
  <si>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</si>
  <si>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</si>
  <si>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</si>
  <si>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</si>
  <si>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</si>
  <si>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</si>
  <si>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</si>
  <si>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</si>
  <si>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</si>
  <si>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</si>
  <si>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</si>
  <si>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</si>
  <si>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</si>
  <si>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</si>
  <si>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</si>
  <si>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</si>
  <si>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</si>
  <si>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</si>
  <si>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</si>
  <si>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</si>
  <si>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</si>
  <si>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</si>
  <si>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</si>
  <si>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</si>
  <si>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</si>
  <si>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</si>
  <si>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</si>
  <si>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</si>
  <si>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</si>
  <si>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</si>
  <si>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</si>
  <si>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</si>
  <si>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</si>
  <si>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</si>
  <si>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</si>
  <si>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</si>
  <si>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</si>
  <si>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</si>
  <si>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</si>
  <si>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</si>
  <si>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</si>
  <si>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</si>
  <si>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</si>
  <si>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</si>
  <si>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</si>
  <si>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</si>
  <si>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</si>
  <si>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</si>
  <si>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</si>
  <si>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</si>
  <si>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</si>
  <si>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</si>
  <si>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</si>
  <si>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</si>
  <si>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</si>
  <si>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</si>
  <si>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</si>
  <si>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</si>
  <si>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</si>
  <si>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</si>
  <si>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</si>
  <si>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</si>
  <si>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</si>
  <si>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</si>
  <si>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</si>
  <si>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</si>
  <si>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</si>
  <si>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</si>
  <si>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</si>
  <si>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</si>
  <si>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</si>
  <si>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</si>
  <si>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</si>
  <si>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</si>
  <si>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</si>
  <si>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</si>
  <si>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</si>
  <si>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</si>
  <si>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</si>
  <si>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</si>
  <si>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</si>
  <si>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</si>
  <si>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</si>
  <si>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</si>
  <si>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</si>
  <si>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</si>
  <si>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</si>
  <si>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</si>
  <si>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</si>
  <si>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</si>
  <si>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</si>
  <si>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</si>
  <si>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</si>
  <si>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</si>
  <si>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</si>
  <si>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</si>
  <si>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</si>
  <si>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</si>
  <si>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</si>
  <si>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</si>
  <si>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</si>
  <si>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</si>
  <si>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</si>
  <si>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</si>
  <si>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</si>
  <si>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</si>
  <si>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</si>
  <si>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</si>
  <si>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</si>
  <si>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</si>
  <si>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</si>
  <si>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</si>
  <si>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</si>
  <si>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</si>
  <si>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</si>
  <si>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</si>
  <si>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</si>
  <si>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</si>
  <si>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</si>
  <si>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</si>
  <si>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</si>
  <si>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</si>
  <si>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</si>
  <si>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</si>
  <si>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</si>
  <si>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</si>
  <si>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</si>
  <si>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</si>
  <si>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</si>
  <si>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</si>
  <si>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</si>
  <si>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</si>
  <si>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</si>
  <si>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</si>
  <si>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</si>
  <si>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</si>
  <si>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</si>
  <si>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</si>
  <si>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</si>
  <si>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</si>
  <si>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</si>
  <si>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</si>
  <si>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</si>
  <si>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</si>
  <si>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</si>
  <si>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</si>
  <si>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</si>
  <si>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</si>
  <si>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</si>
  <si>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</si>
  <si>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</si>
  <si>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</si>
  <si>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</si>
  <si>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</si>
  <si>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</si>
  <si>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</si>
  <si>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</si>
  <si>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</si>
  <si>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</si>
  <si>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</si>
  <si>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</si>
  <si>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</si>
  <si>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</si>
  <si>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</si>
  <si>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</si>
  <si>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</si>
  <si>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</si>
  <si>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</si>
  <si>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</si>
  <si>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</si>
  <si>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</si>
  <si>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</si>
  <si>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</si>
  <si>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</si>
  <si>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</si>
  <si>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</si>
  <si>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</si>
  <si>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</si>
  <si>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</si>
  <si>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</si>
  <si>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</si>
  <si>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</si>
  <si>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</si>
  <si>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</si>
  <si>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</si>
  <si>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</si>
  <si>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</si>
  <si>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</si>
  <si>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</si>
  <si>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</si>
  <si>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</si>
  <si>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</si>
  <si>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</si>
  <si>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</si>
  <si>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</si>
  <si>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</si>
  <si>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</si>
  <si>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</si>
  <si>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</si>
  <si>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</si>
  <si>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</si>
  <si>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</si>
  <si>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</si>
  <si>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</si>
  <si>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</si>
  <si>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</si>
  <si>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</si>
  <si>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</si>
  <si>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</si>
  <si>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</si>
  <si>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</si>
  <si>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</si>
  <si>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</si>
  <si>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</si>
  <si>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</si>
  <si>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</si>
  <si>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</si>
  <si>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</si>
  <si>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</si>
  <si>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</si>
  <si>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</si>
  <si>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</si>
  <si>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</si>
  <si>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</si>
  <si>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</si>
  <si>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</si>
  <si>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</si>
  <si>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</si>
  <si>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</si>
  <si>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</si>
  <si>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</si>
  <si>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</si>
  <si>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</si>
  <si>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</si>
  <si>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</si>
  <si>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</si>
  <si>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</si>
  <si>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</si>
  <si>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</si>
  <si>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</si>
  <si>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</si>
  <si>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</si>
  <si>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</si>
  <si>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</si>
  <si>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</si>
  <si>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</si>
  <si>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</si>
  <si>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</si>
  <si>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</si>
  <si>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</si>
  <si>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</si>
  <si>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</si>
  <si>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</si>
  <si>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</si>
  <si>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</si>
  <si>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</si>
  <si>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</si>
  <si>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</si>
  <si>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</si>
  <si>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</si>
  <si>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</si>
  <si>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</si>
  <si>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</si>
  <si>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</si>
  <si>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</si>
  <si>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</si>
  <si>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</si>
  <si>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</si>
  <si>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</si>
  <si>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</si>
  <si>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</si>
  <si>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</si>
  <si>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</si>
  <si>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</si>
  <si>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</si>
  <si>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</si>
  <si>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</si>
  <si>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</si>
  <si>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</si>
  <si>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</si>
  <si>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</si>
  <si>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</si>
  <si>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</si>
  <si>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</si>
  <si>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</si>
  <si>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</si>
  <si>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</si>
  <si>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</si>
  <si>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</si>
  <si>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</si>
  <si>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</si>
  <si>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</si>
  <si>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</si>
  <si>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</si>
  <si>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</si>
  <si>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</si>
  <si>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</si>
  <si>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</si>
  <si>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</si>
  <si>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</si>
  <si>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</si>
  <si>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</si>
  <si>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</si>
  <si>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</si>
  <si>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</si>
  <si>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</si>
  <si>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</si>
  <si>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</si>
  <si>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</si>
  <si>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</si>
  <si>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</si>
  <si>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</si>
  <si>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</si>
  <si>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</si>
  <si>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</si>
  <si>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</si>
  <si>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</si>
  <si>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</si>
  <si>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</si>
  <si>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</si>
  <si>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</si>
  <si>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</si>
  <si>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</si>
  <si>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</si>
  <si>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</si>
  <si>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</si>
  <si>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</si>
  <si>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</si>
  <si>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</si>
  <si>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</si>
  <si>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</si>
  <si>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</si>
  <si>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</si>
  <si>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</si>
  <si>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</si>
  <si>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</si>
  <si>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</si>
  <si>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</si>
  <si>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</si>
  <si>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</si>
  <si>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</si>
  <si>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</si>
  <si>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</si>
  <si>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</si>
  <si>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</si>
  <si>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</si>
  <si>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</si>
  <si>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</si>
  <si>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</si>
  <si>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</si>
  <si>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</si>
  <si>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</si>
  <si>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</si>
  <si>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</si>
  <si>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</si>
  <si>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</si>
  <si>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</si>
  <si>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</si>
  <si>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</si>
  <si>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</si>
  <si>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</si>
  <si>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</si>
  <si>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</si>
  <si>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</si>
  <si>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</si>
  <si>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</si>
  <si>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</si>
  <si>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</si>
  <si>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</si>
  <si>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</si>
  <si>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</si>
  <si>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</si>
  <si>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</si>
  <si>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</si>
  <si>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</si>
  <si>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</si>
  <si>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</si>
  <si>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</si>
  <si>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</si>
  <si>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</si>
  <si>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</si>
  <si>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</si>
  <si>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</si>
  <si>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</si>
  <si>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</si>
  <si>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</si>
  <si>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</si>
  <si>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</si>
  <si>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</si>
  <si>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</si>
  <si>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</si>
  <si>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</si>
  <si>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</si>
  <si>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</si>
  <si>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</si>
  <si>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</si>
  <si>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</si>
  <si>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</si>
  <si>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</si>
  <si>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</si>
  <si>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</si>
  <si>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</si>
  <si>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</si>
  <si>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</si>
  <si>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</si>
  <si>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</si>
  <si>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</si>
  <si>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</si>
  <si>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</si>
  <si>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</si>
  <si>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</si>
  <si>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</si>
  <si>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</si>
  <si>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</si>
  <si>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</si>
  <si>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</si>
  <si>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</si>
  <si>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</si>
  <si>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</si>
  <si>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</si>
  <si>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</si>
  <si>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</si>
  <si>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</si>
  <si>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</si>
  <si>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</si>
  <si>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</si>
  <si>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</si>
  <si>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</si>
  <si>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</si>
  <si>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</si>
  <si>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</si>
  <si>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</si>
  <si>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</si>
  <si>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</si>
  <si>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</si>
  <si>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</si>
  <si>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</si>
  <si>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</si>
  <si>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</si>
  <si>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</si>
  <si>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</si>
  <si>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</si>
  <si>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</si>
  <si>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</si>
  <si>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</si>
  <si>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</si>
  <si>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</si>
  <si>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</si>
  <si>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</si>
  <si>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</si>
  <si>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</si>
  <si>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</si>
  <si>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</si>
  <si>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</si>
  <si>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</si>
  <si>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</si>
  <si>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</si>
  <si>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</si>
  <si>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</si>
  <si>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</si>
  <si>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</si>
  <si>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</si>
  <si>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</si>
  <si>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</si>
  <si>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</si>
  <si>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</si>
  <si>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</si>
  <si>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</si>
  <si>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</si>
  <si>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</si>
  <si>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</si>
  <si>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</si>
  <si>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</si>
  <si>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</si>
  <si>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</si>
  <si>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</si>
  <si>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</si>
  <si>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</si>
  <si>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</si>
  <si>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</si>
  <si>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</si>
  <si>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</si>
  <si>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t>COVID GASTRO</t>
  </si>
  <si>
    <t>JIP 21C</t>
  </si>
  <si>
    <t>1CHIR</t>
  </si>
  <si>
    <t>1IK</t>
  </si>
  <si>
    <t>Mezi
součty</t>
  </si>
  <si>
    <t>Počet covid pacientů</t>
  </si>
  <si>
    <t>Volná lůžka</t>
  </si>
  <si>
    <t>Obložnost</t>
  </si>
  <si>
    <t>Covid pacienti vedení na non covid odděleních</t>
  </si>
  <si>
    <t>IssueID</t>
  </si>
  <si>
    <t>COVID dospávací hala</t>
  </si>
  <si>
    <t>Zodpovídá za NLZP</t>
  </si>
  <si>
    <t>Zodpovídá za
LP ( MUDr. )</t>
  </si>
  <si>
    <t>Uvízl</t>
  </si>
  <si>
    <t>Krch</t>
  </si>
  <si>
    <t>Smolka</t>
  </si>
  <si>
    <t>KARIM 15 JIP</t>
  </si>
  <si>
    <t>Odd. 51</t>
  </si>
  <si>
    <t>Odd. 3</t>
  </si>
  <si>
    <t>Chocholková</t>
  </si>
  <si>
    <t xml:space="preserve">Smolíková </t>
  </si>
  <si>
    <t>Kašubová</t>
  </si>
  <si>
    <t>Odd. 4A</t>
  </si>
  <si>
    <t>Odd. 4B</t>
  </si>
  <si>
    <t>Horák</t>
  </si>
  <si>
    <t xml:space="preserve">Gehrová </t>
  </si>
  <si>
    <t>Další potenciální kapacita</t>
  </si>
  <si>
    <t>Otevřená lůžka</t>
  </si>
  <si>
    <t>COVID FJ A</t>
  </si>
  <si>
    <t>COVID FJ B</t>
  </si>
  <si>
    <t>Lůžka k dispozici</t>
  </si>
  <si>
    <t>Ostatní oborově specializovaná pracoviště intenzivní péče</t>
  </si>
  <si>
    <t>Další potenciální a rezervní kapacita</t>
  </si>
  <si>
    <t>Odd. 46</t>
  </si>
  <si>
    <t>2IKaGER</t>
  </si>
  <si>
    <t xml:space="preserve">Bretšnajdrová </t>
  </si>
  <si>
    <t xml:space="preserve">Danielová </t>
  </si>
  <si>
    <t>Datum zaevidování/znovuotevření od</t>
  </si>
  <si>
    <t xml:space="preserve">Odd. 1, JIP </t>
  </si>
  <si>
    <t>Hutyra</t>
  </si>
  <si>
    <t>Hetclová</t>
  </si>
  <si>
    <t xml:space="preserve">Hluší </t>
  </si>
  <si>
    <t xml:space="preserve">Labudíková </t>
  </si>
  <si>
    <t>odd. 5b – JIP</t>
  </si>
  <si>
    <t>Krhovská</t>
  </si>
  <si>
    <t>2CHIR</t>
  </si>
  <si>
    <t xml:space="preserve">Utíkal </t>
  </si>
  <si>
    <t xml:space="preserve">Rokytová </t>
  </si>
  <si>
    <t>Odd. 37</t>
  </si>
  <si>
    <t>Odd. 37A</t>
  </si>
  <si>
    <t>Odd. 30C</t>
  </si>
  <si>
    <t>Falt</t>
  </si>
  <si>
    <t>Šeflová</t>
  </si>
  <si>
    <t>Vychodil</t>
  </si>
  <si>
    <t>Rokytová</t>
  </si>
  <si>
    <t>Monitory</t>
  </si>
  <si>
    <t>Ventilátory</t>
  </si>
  <si>
    <t>HiFlow</t>
  </si>
  <si>
    <t>zvlhčovače</t>
  </si>
  <si>
    <t>Infuzní technika</t>
  </si>
  <si>
    <t>Průtokoměry</t>
  </si>
  <si>
    <t>Ostatní</t>
  </si>
  <si>
    <t>Defibrilátor</t>
  </si>
  <si>
    <t>ÚKOLY A POZNÁMKY</t>
  </si>
  <si>
    <t>OK</t>
  </si>
  <si>
    <t>4xEvita4+1x Evita 4 (porucha)</t>
  </si>
  <si>
    <r>
      <rPr>
        <sz val="11"/>
        <color rgb="FF00E266"/>
        <rFont val="Calibri"/>
        <family val="2"/>
        <charset val="238"/>
        <scheme val="minor"/>
      </rPr>
      <t xml:space="preserve"> 8x AIRVO2</t>
    </r>
    <r>
      <rPr>
        <sz val="11"/>
        <color theme="1"/>
        <rFont val="Calibri"/>
        <family val="2"/>
        <charset val="238"/>
        <scheme val="minor"/>
      </rPr>
      <t>, 10xVapotherm</t>
    </r>
  </si>
  <si>
    <t>8xD FO, OK</t>
  </si>
  <si>
    <t>OK, 15/15</t>
  </si>
  <si>
    <t>2xUZV EMS</t>
  </si>
  <si>
    <t>7x X3, 1xMP40, 1xMP50, MX450</t>
  </si>
  <si>
    <t>4xSV600, 3xSV300, 2xEvita XL, 4x Evita 4, 3x Evita XL</t>
  </si>
  <si>
    <t>7xCheiron</t>
  </si>
  <si>
    <t>35x DArg, 21x PArg., 15x DArg., 9x Parg,</t>
  </si>
  <si>
    <r>
      <rPr>
        <sz val="11"/>
        <rFont val="Calibri"/>
        <family val="2"/>
        <charset val="238"/>
        <scheme val="minor"/>
      </rPr>
      <t xml:space="preserve">dovezli 10, </t>
    </r>
    <r>
      <rPr>
        <sz val="11"/>
        <color rgb="FF00E266"/>
        <rFont val="Calibri"/>
        <family val="2"/>
        <charset val="238"/>
        <scheme val="minor"/>
      </rPr>
      <t>15/15</t>
    </r>
  </si>
  <si>
    <t>6x regulátor podtlaku, 4x podtlakové hadice</t>
  </si>
  <si>
    <t>1xEvitaXL, 1xInfinity, 4xCarescape</t>
  </si>
  <si>
    <t>7/7</t>
  </si>
  <si>
    <t>8/8</t>
  </si>
  <si>
    <t>4xMP30, 1x MEC1200, 1x centrála</t>
  </si>
  <si>
    <r>
      <t xml:space="preserve">dovezli 5, </t>
    </r>
    <r>
      <rPr>
        <sz val="11"/>
        <color rgb="FF00E266"/>
        <rFont val="Calibri"/>
        <family val="2"/>
        <charset val="238"/>
        <scheme val="minor"/>
      </rPr>
      <t>17/17</t>
    </r>
  </si>
  <si>
    <t>17xlůžko</t>
  </si>
  <si>
    <t>LP 1000 (zápůjčka firma Medsol)</t>
  </si>
  <si>
    <t>17/17,</t>
  </si>
  <si>
    <t>17xlůžko, 1x myčka</t>
  </si>
  <si>
    <t>dovézt  1x redukčák na bombu</t>
  </si>
  <si>
    <r>
      <t xml:space="preserve">dovezli 8, </t>
    </r>
    <r>
      <rPr>
        <sz val="11"/>
        <color rgb="FF00E266"/>
        <rFont val="Calibri"/>
        <family val="2"/>
        <charset val="238"/>
        <scheme val="minor"/>
      </rPr>
      <t>13/22</t>
    </r>
  </si>
  <si>
    <t>10 ks Medimeter</t>
  </si>
  <si>
    <t>6x AIRVO + 6x Nebulizátor</t>
  </si>
  <si>
    <t>25xD FA, 16xD Pilot, 22xP FA, 5xB FA</t>
  </si>
  <si>
    <t>OK, 13/13</t>
  </si>
  <si>
    <t>Postele: 2x DEPO, 2x ORT</t>
  </si>
  <si>
    <t>3xMEC1200</t>
  </si>
  <si>
    <t>3x lůžko</t>
  </si>
  <si>
    <t>IPCHO(NIP/DIOP)</t>
  </si>
  <si>
    <t>1x LHL, 1x AIRVO 2</t>
  </si>
  <si>
    <t>1xUZV EMS</t>
  </si>
  <si>
    <t>1IK (REHA)</t>
  </si>
  <si>
    <t>1xMP50 (bez modulu)</t>
  </si>
  <si>
    <t>1IK (AMB)</t>
  </si>
  <si>
    <t>1xMEC1200, 1xFM, 2x T5</t>
  </si>
  <si>
    <t>1xna láhev</t>
  </si>
  <si>
    <t>1xodsávačka Victoria</t>
  </si>
  <si>
    <t>dovézt 1ks redukčák na bombu</t>
  </si>
  <si>
    <t>KCHIR (ODD50)</t>
  </si>
  <si>
    <t>2xMP20</t>
  </si>
  <si>
    <t>ORT (OP4)</t>
  </si>
  <si>
    <t>3IK (HDS)</t>
  </si>
  <si>
    <t>PLIC (JIP)</t>
  </si>
  <si>
    <t>1xAIRVO2</t>
  </si>
  <si>
    <t>1xzvlhčovač MR850</t>
  </si>
  <si>
    <t>3IK (JIP)</t>
  </si>
  <si>
    <t>2xMonnal T75</t>
  </si>
  <si>
    <t>2xzvlhčovač MR850</t>
  </si>
  <si>
    <t>2IK JIP</t>
  </si>
  <si>
    <t>2xAIRVO2</t>
  </si>
  <si>
    <r>
      <t xml:space="preserve"> </t>
    </r>
    <r>
      <rPr>
        <sz val="11"/>
        <color rgb="FF00E266"/>
        <rFont val="Calibri"/>
        <family val="2"/>
        <charset val="238"/>
        <scheme val="minor"/>
      </rPr>
      <t>4/24</t>
    </r>
    <r>
      <rPr>
        <sz val="11"/>
        <color theme="1"/>
        <rFont val="Calibri"/>
        <family val="2"/>
        <charset val="238"/>
        <scheme val="minor"/>
      </rPr>
      <t>, 1x na bombu</t>
    </r>
  </si>
  <si>
    <t>odvézt vše zapůjčené</t>
  </si>
  <si>
    <t>40x DFA, 20x PFA, 20x B FA</t>
  </si>
  <si>
    <t>18xX3, 2xcentrála</t>
  </si>
  <si>
    <t>2xX3 (kliniky),</t>
  </si>
  <si>
    <t>stav k 18.1.2021 14:00</t>
  </si>
  <si>
    <t>10 průtokoměrů + kendall</t>
  </si>
  <si>
    <t>2xEvita4, 1x Monnal T75</t>
  </si>
  <si>
    <t>10xAIRVO, 10x Aerogen, 10x průtokoměr k airvu</t>
  </si>
  <si>
    <t>10x AIRVO + 10x nebulizátor</t>
  </si>
  <si>
    <t xml:space="preserve">10x dok. st. agilia + 10x pumpa + 20x dávkovač </t>
  </si>
  <si>
    <t>10x X3 + 2x centrála</t>
  </si>
  <si>
    <t>10x prodlužovací kabel</t>
  </si>
  <si>
    <t>3X AIRVO2</t>
  </si>
</sst>
</file>

<file path=xl/styles.xml><?xml version="1.0" encoding="utf-8"?>
<styleSheet xmlns="http://schemas.openxmlformats.org/spreadsheetml/2006/main">
  <numFmts count="1">
    <numFmt numFmtId="164" formatCode="dd/mm/yy;@"/>
  </numFmts>
  <fonts count="14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6"/>
      <color theme="7" tint="0.59999389629810485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rgb="FF00E266"/>
      <name val="Calibri"/>
      <family val="2"/>
      <charset val="238"/>
      <scheme val="minor"/>
    </font>
    <font>
      <b/>
      <sz val="14"/>
      <color rgb="FF00E266"/>
      <name val="Calibri"/>
      <family val="2"/>
      <charset val="238"/>
      <scheme val="minor"/>
    </font>
    <font>
      <b/>
      <sz val="12"/>
      <color rgb="FF00E266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  <font>
      <b/>
      <sz val="14"/>
      <color theme="5" tint="0.59999389629810485"/>
      <name val="Calibri"/>
      <family val="2"/>
      <charset val="238"/>
      <scheme val="minor"/>
    </font>
    <font>
      <sz val="14"/>
      <color theme="5" tint="0.59999389629810485"/>
      <name val="Calibri"/>
      <family val="2"/>
      <charset val="238"/>
      <scheme val="minor"/>
    </font>
    <font>
      <sz val="11"/>
      <color rgb="FF00E26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2" tint="-0.249977111117893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3" tint="-0.24994659260841701"/>
      </left>
      <right/>
      <top/>
      <bottom/>
      <diagonal/>
    </border>
    <border>
      <left style="thin">
        <color theme="4" tint="-0.499984740745262"/>
      </left>
      <right style="thin">
        <color theme="3" tint="-0.24994659260841701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3" tint="-0.24994659260841701"/>
      </right>
      <top/>
      <bottom/>
      <diagonal/>
    </border>
    <border>
      <left/>
      <right style="thin">
        <color theme="4" tint="-0.499984740745262"/>
      </right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 tint="-0.24994659260841701"/>
      </left>
      <right/>
      <top style="thin">
        <color theme="4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4" tint="-0.499984740745262"/>
      </bottom>
      <diagonal/>
    </border>
    <border>
      <left style="thin">
        <color theme="4" tint="-0.24994659260841701"/>
      </left>
      <right/>
      <top/>
      <bottom style="thin">
        <color theme="4" tint="-0.499984740745262"/>
      </bottom>
      <diagonal/>
    </border>
    <border>
      <left/>
      <right style="thin">
        <color theme="9" tint="-0.499984740745262"/>
      </right>
      <top/>
      <bottom style="hair">
        <color theme="9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9"/>
      </top>
      <bottom style="hair">
        <color theme="9"/>
      </bottom>
      <diagonal/>
    </border>
    <border>
      <left/>
      <right style="thin">
        <color theme="9" tint="-0.499984740745262"/>
      </right>
      <top style="hair">
        <color theme="9"/>
      </top>
      <bottom style="hair">
        <color theme="9"/>
      </bottom>
      <diagonal/>
    </border>
    <border>
      <left style="thin">
        <color theme="3" tint="-0.24994659260841701"/>
      </left>
      <right/>
      <top/>
      <bottom style="thin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theme="9" tint="-0.24994659260841701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13" fillId="0" borderId="0"/>
    <xf numFmtId="9" fontId="128" fillId="0" borderId="0" applyFont="0" applyFill="0" applyBorder="0" applyAlignment="0" applyProtection="0"/>
    <xf numFmtId="0" fontId="129" fillId="0" borderId="0"/>
  </cellStyleXfs>
  <cellXfs count="1276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14" fontId="0" fillId="0" borderId="0" xfId="0" applyNumberFormat="1" applyFont="1"/>
    <xf numFmtId="14" fontId="131" fillId="0" borderId="0" xfId="0" applyNumberFormat="1" applyFont="1"/>
    <xf numFmtId="0" fontId="28" fillId="0" borderId="0" xfId="0" applyFont="1"/>
    <xf numFmtId="49" fontId="52" fillId="0" borderId="0" xfId="0" applyNumberFormat="1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center" vertical="center" wrapText="1"/>
    </xf>
    <xf numFmtId="3" fontId="140" fillId="15" borderId="0" xfId="0" applyNumberFormat="1" applyFont="1" applyFill="1" applyBorder="1" applyAlignment="1">
      <alignment horizontal="center" vertical="center"/>
    </xf>
    <xf numFmtId="3" fontId="59" fillId="15" borderId="0" xfId="0" applyNumberFormat="1" applyFont="1" applyFill="1" applyBorder="1" applyAlignment="1">
      <alignment horizontal="center" vertical="center" wrapText="1"/>
    </xf>
    <xf numFmtId="3" fontId="57" fillId="15" borderId="0" xfId="0" applyNumberFormat="1" applyFont="1" applyFill="1" applyBorder="1" applyAlignment="1">
      <alignment horizontal="center" vertical="center" wrapText="1"/>
    </xf>
    <xf numFmtId="9" fontId="59" fillId="15" borderId="0" xfId="4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3" fontId="138" fillId="0" borderId="0" xfId="0" applyNumberFormat="1" applyFont="1" applyFill="1" applyBorder="1" applyAlignment="1">
      <alignment horizontal="center" vertical="center" wrapText="1"/>
    </xf>
    <xf numFmtId="9" fontId="128" fillId="0" borderId="0" xfId="4" applyFont="1" applyFill="1" applyBorder="1" applyAlignment="1">
      <alignment horizontal="center" vertical="center" wrapText="1"/>
    </xf>
    <xf numFmtId="3" fontId="12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49" fontId="69" fillId="26" borderId="136" xfId="0" applyNumberFormat="1" applyFont="1" applyFill="1" applyBorder="1" applyAlignment="1">
      <alignment horizontal="left" vertical="center" wrapText="1"/>
    </xf>
    <xf numFmtId="49" fontId="69" fillId="26" borderId="136" xfId="0" applyNumberFormat="1" applyFont="1" applyFill="1" applyBorder="1" applyAlignment="1">
      <alignment horizontal="center" vertical="center" wrapText="1"/>
    </xf>
    <xf numFmtId="49" fontId="69" fillId="26" borderId="137" xfId="0" applyNumberFormat="1" applyFont="1" applyFill="1" applyBorder="1" applyAlignment="1">
      <alignment horizontal="left" vertical="center" wrapText="1"/>
    </xf>
    <xf numFmtId="49" fontId="59" fillId="15" borderId="138" xfId="0" applyNumberFormat="1" applyFont="1" applyFill="1" applyBorder="1" applyAlignment="1">
      <alignment horizontal="center" vertical="center" wrapText="1"/>
    </xf>
    <xf numFmtId="49" fontId="54" fillId="15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top" wrapText="1"/>
    </xf>
    <xf numFmtId="49" fontId="69" fillId="0" borderId="133" xfId="0" applyNumberFormat="1" applyFont="1" applyFill="1" applyBorder="1" applyAlignment="1">
      <alignment horizontal="center" vertical="center" wrapText="1"/>
    </xf>
    <xf numFmtId="49" fontId="69" fillId="0" borderId="133" xfId="0" applyNumberFormat="1" applyFont="1" applyFill="1" applyBorder="1" applyAlignment="1">
      <alignment horizontal="left" vertical="center" wrapText="1"/>
    </xf>
    <xf numFmtId="0" fontId="0" fillId="28" borderId="148" xfId="0" applyFont="1" applyFill="1" applyBorder="1" applyAlignment="1">
      <alignment horizontal="center" vertical="top" wrapText="1"/>
    </xf>
    <xf numFmtId="49" fontId="59" fillId="28" borderId="149" xfId="0" applyNumberFormat="1" applyFont="1" applyFill="1" applyBorder="1" applyAlignment="1">
      <alignment horizontal="center" vertical="center" wrapText="1"/>
    </xf>
    <xf numFmtId="49" fontId="4" fillId="28" borderId="149" xfId="0" applyNumberFormat="1" applyFont="1" applyFill="1" applyBorder="1" applyAlignment="1">
      <alignment horizontal="left" vertical="center" wrapText="1"/>
    </xf>
    <xf numFmtId="49" fontId="138" fillId="28" borderId="149" xfId="0" applyNumberFormat="1" applyFont="1" applyFill="1" applyBorder="1" applyAlignment="1">
      <alignment horizontal="right" vertical="center"/>
    </xf>
    <xf numFmtId="3" fontId="137" fillId="28" borderId="149" xfId="0" applyNumberFormat="1" applyFont="1" applyFill="1" applyBorder="1" applyAlignment="1">
      <alignment horizontal="center" vertical="center" wrapText="1"/>
    </xf>
    <xf numFmtId="3" fontId="59" fillId="28" borderId="149" xfId="0" applyNumberFormat="1" applyFont="1" applyFill="1" applyBorder="1" applyAlignment="1">
      <alignment horizontal="center" vertical="center" wrapText="1"/>
    </xf>
    <xf numFmtId="9" fontId="137" fillId="28" borderId="149" xfId="4" applyFont="1" applyFill="1" applyBorder="1" applyAlignment="1">
      <alignment horizontal="center" vertical="center" wrapText="1"/>
    </xf>
    <xf numFmtId="49" fontId="59" fillId="28" borderId="150" xfId="0" applyNumberFormat="1" applyFont="1" applyFill="1" applyBorder="1" applyAlignment="1">
      <alignment horizontal="center" vertical="center" wrapText="1"/>
    </xf>
    <xf numFmtId="0" fontId="0" fillId="28" borderId="151" xfId="0" applyFont="1" applyFill="1" applyBorder="1" applyAlignment="1">
      <alignment vertical="center" wrapText="1"/>
    </xf>
    <xf numFmtId="49" fontId="52" fillId="0" borderId="139" xfId="0" applyNumberFormat="1" applyFont="1" applyFill="1" applyBorder="1" applyAlignment="1">
      <alignment horizontal="left" vertical="center" wrapText="1"/>
    </xf>
    <xf numFmtId="0" fontId="8" fillId="0" borderId="152" xfId="0" applyNumberFormat="1" applyFont="1" applyFill="1" applyBorder="1" applyAlignment="1">
      <alignment horizontal="left" vertical="center" wrapText="1"/>
    </xf>
    <xf numFmtId="0" fontId="8" fillId="0" borderId="154" xfId="0" applyNumberFormat="1" applyFont="1" applyFill="1" applyBorder="1" applyAlignment="1">
      <alignment horizontal="left" vertical="center" wrapText="1"/>
    </xf>
    <xf numFmtId="0" fontId="0" fillId="27" borderId="155" xfId="0" applyFont="1" applyFill="1" applyBorder="1" applyAlignment="1">
      <alignment horizontal="center" vertical="top" wrapText="1"/>
    </xf>
    <xf numFmtId="49" fontId="59" fillId="27" borderId="156" xfId="0" applyNumberFormat="1" applyFont="1" applyFill="1" applyBorder="1" applyAlignment="1">
      <alignment horizontal="left" vertical="center"/>
    </xf>
    <xf numFmtId="49" fontId="138" fillId="27" borderId="156" xfId="0" applyNumberFormat="1" applyFont="1" applyFill="1" applyBorder="1" applyAlignment="1">
      <alignment horizontal="right" vertical="center"/>
    </xf>
    <xf numFmtId="49" fontId="59" fillId="27" borderId="156" xfId="0" applyNumberFormat="1" applyFont="1" applyFill="1" applyBorder="1" applyAlignment="1">
      <alignment horizontal="center" vertical="center" wrapText="1"/>
    </xf>
    <xf numFmtId="3" fontId="137" fillId="27" borderId="156" xfId="0" applyNumberFormat="1" applyFont="1" applyFill="1" applyBorder="1" applyAlignment="1">
      <alignment horizontal="center" vertical="center" wrapText="1"/>
    </xf>
    <xf numFmtId="3" fontId="59" fillId="27" borderId="156" xfId="0" applyNumberFormat="1" applyFont="1" applyFill="1" applyBorder="1" applyAlignment="1">
      <alignment horizontal="center" vertical="center" wrapText="1"/>
    </xf>
    <xf numFmtId="9" fontId="137" fillId="27" borderId="156" xfId="4" applyFont="1" applyFill="1" applyBorder="1" applyAlignment="1">
      <alignment horizontal="center" vertical="center" wrapText="1"/>
    </xf>
    <xf numFmtId="49" fontId="59" fillId="27" borderId="157" xfId="0" applyNumberFormat="1" applyFont="1" applyFill="1" applyBorder="1" applyAlignment="1">
      <alignment horizontal="center" vertical="center" wrapText="1"/>
    </xf>
    <xf numFmtId="0" fontId="0" fillId="27" borderId="158" xfId="0" applyFont="1" applyFill="1" applyBorder="1" applyAlignment="1">
      <alignment vertical="center" wrapText="1"/>
    </xf>
    <xf numFmtId="49" fontId="62" fillId="0" borderId="138" xfId="1" applyNumberFormat="1" applyFont="1" applyFill="1" applyBorder="1" applyAlignment="1">
      <alignment horizontal="left" vertical="center" wrapText="1"/>
    </xf>
    <xf numFmtId="0" fontId="0" fillId="15" borderId="160" xfId="0" applyFont="1" applyFill="1" applyBorder="1" applyAlignment="1">
      <alignment horizontal="center" vertical="top" wrapText="1"/>
    </xf>
    <xf numFmtId="0" fontId="57" fillId="29" borderId="141" xfId="0" applyFont="1" applyFill="1" applyBorder="1" applyAlignment="1">
      <alignment horizontal="left" vertical="center" wrapText="1"/>
    </xf>
    <xf numFmtId="0" fontId="136" fillId="29" borderId="141" xfId="0" applyFont="1" applyFill="1" applyBorder="1" applyAlignment="1">
      <alignment horizontal="right" vertical="center"/>
    </xf>
    <xf numFmtId="49" fontId="57" fillId="29" borderId="141" xfId="0" applyNumberFormat="1" applyFont="1" applyFill="1" applyBorder="1" applyAlignment="1">
      <alignment horizontal="center" vertical="center" wrapText="1"/>
    </xf>
    <xf numFmtId="3" fontId="136" fillId="29" borderId="141" xfId="0" applyNumberFormat="1" applyFont="1" applyFill="1" applyBorder="1" applyAlignment="1">
      <alignment horizontal="center" vertical="center" wrapText="1"/>
    </xf>
    <xf numFmtId="3" fontId="57" fillId="29" borderId="141" xfId="0" applyNumberFormat="1" applyFont="1" applyFill="1" applyBorder="1" applyAlignment="1">
      <alignment horizontal="center" vertical="center" wrapText="1"/>
    </xf>
    <xf numFmtId="3" fontId="126" fillId="29" borderId="141" xfId="0" applyNumberFormat="1" applyFont="1" applyFill="1" applyBorder="1" applyAlignment="1">
      <alignment horizontal="center" vertical="center" wrapText="1"/>
    </xf>
    <xf numFmtId="9" fontId="126" fillId="29" borderId="141" xfId="4" applyFont="1" applyFill="1" applyBorder="1" applyAlignment="1">
      <alignment horizontal="center" vertical="center" wrapText="1"/>
    </xf>
    <xf numFmtId="164" fontId="58" fillId="29" borderId="141" xfId="0" applyNumberFormat="1" applyFont="1" applyFill="1" applyBorder="1" applyAlignment="1">
      <alignment horizontal="center" vertical="center" wrapText="1"/>
    </xf>
    <xf numFmtId="49" fontId="58" fillId="29" borderId="142" xfId="0" applyNumberFormat="1" applyFont="1" applyFill="1" applyBorder="1" applyAlignment="1">
      <alignment horizontal="left" vertical="center" wrapText="1"/>
    </xf>
    <xf numFmtId="0" fontId="57" fillId="29" borderId="0" xfId="0" applyFont="1" applyFill="1" applyBorder="1" applyAlignment="1">
      <alignment horizontal="left" vertical="center" wrapText="1"/>
    </xf>
    <xf numFmtId="0" fontId="126" fillId="29" borderId="0" xfId="0" applyFont="1" applyFill="1" applyBorder="1" applyAlignment="1">
      <alignment horizontal="left" vertical="center" wrapText="1"/>
    </xf>
    <xf numFmtId="0" fontId="91" fillId="29" borderId="0" xfId="0" applyFont="1" applyFill="1" applyBorder="1" applyAlignment="1">
      <alignment horizontal="right" vertical="center"/>
    </xf>
    <xf numFmtId="49" fontId="126" fillId="29" borderId="0" xfId="0" applyNumberFormat="1" applyFont="1" applyFill="1" applyBorder="1" applyAlignment="1">
      <alignment horizontal="center" vertical="center" wrapText="1"/>
    </xf>
    <xf numFmtId="3" fontId="91" fillId="29" borderId="0" xfId="0" applyNumberFormat="1" applyFont="1" applyFill="1" applyBorder="1" applyAlignment="1">
      <alignment horizontal="center" vertical="center"/>
    </xf>
    <xf numFmtId="0" fontId="133" fillId="29" borderId="0" xfId="0" applyFont="1" applyFill="1" applyBorder="1" applyAlignment="1">
      <alignment horizontal="left" vertical="center"/>
    </xf>
    <xf numFmtId="3" fontId="126" fillId="29" borderId="0" xfId="0" applyNumberFormat="1" applyFont="1" applyFill="1" applyBorder="1" applyAlignment="1">
      <alignment horizontal="center" vertical="center" wrapText="1"/>
    </xf>
    <xf numFmtId="9" fontId="126" fillId="29" borderId="0" xfId="4" applyFont="1" applyFill="1" applyBorder="1" applyAlignment="1">
      <alignment horizontal="center" vertical="center" wrapText="1"/>
    </xf>
    <xf numFmtId="164" fontId="134" fillId="29" borderId="0" xfId="0" applyNumberFormat="1" applyFont="1" applyFill="1" applyBorder="1" applyAlignment="1">
      <alignment horizontal="center" vertical="center" wrapText="1"/>
    </xf>
    <xf numFmtId="164" fontId="58" fillId="29" borderId="0" xfId="0" applyNumberFormat="1" applyFont="1" applyFill="1" applyBorder="1" applyAlignment="1">
      <alignment horizontal="center" vertical="center" wrapText="1"/>
    </xf>
    <xf numFmtId="49" fontId="58" fillId="29" borderId="144" xfId="0" applyNumberFormat="1" applyFont="1" applyFill="1" applyBorder="1" applyAlignment="1">
      <alignment horizontal="left" vertical="center" wrapText="1"/>
    </xf>
    <xf numFmtId="0" fontId="142" fillId="30" borderId="145" xfId="0" applyFont="1" applyFill="1" applyBorder="1" applyAlignment="1">
      <alignment vertical="center"/>
    </xf>
    <xf numFmtId="0" fontId="142" fillId="30" borderId="146" xfId="0" applyFont="1" applyFill="1" applyBorder="1" applyAlignment="1">
      <alignment vertical="center"/>
    </xf>
    <xf numFmtId="49" fontId="143" fillId="30" borderId="146" xfId="0" applyNumberFormat="1" applyFont="1" applyFill="1" applyBorder="1" applyAlignment="1">
      <alignment vertical="center" wrapText="1"/>
    </xf>
    <xf numFmtId="0" fontId="142" fillId="30" borderId="146" xfId="0" applyFont="1" applyFill="1" applyBorder="1" applyAlignment="1">
      <alignment horizontal="left" vertical="center" wrapText="1"/>
    </xf>
    <xf numFmtId="0" fontId="143" fillId="30" borderId="146" xfId="0" applyFont="1" applyFill="1" applyBorder="1" applyAlignment="1">
      <alignment vertical="center" wrapText="1"/>
    </xf>
    <xf numFmtId="49" fontId="142" fillId="30" borderId="146" xfId="0" applyNumberFormat="1" applyFont="1" applyFill="1" applyBorder="1" applyAlignment="1">
      <alignment horizontal="center" vertical="center" wrapText="1"/>
    </xf>
    <xf numFmtId="3" fontId="142" fillId="30" borderId="146" xfId="0" applyNumberFormat="1" applyFont="1" applyFill="1" applyBorder="1" applyAlignment="1">
      <alignment horizontal="center" vertical="center" wrapText="1"/>
    </xf>
    <xf numFmtId="3" fontId="142" fillId="30" borderId="146" xfId="0" applyNumberFormat="1" applyFont="1" applyFill="1" applyBorder="1" applyAlignment="1">
      <alignment horizontal="center" vertical="center"/>
    </xf>
    <xf numFmtId="3" fontId="143" fillId="30" borderId="146" xfId="0" applyNumberFormat="1" applyFont="1" applyFill="1" applyBorder="1" applyAlignment="1">
      <alignment horizontal="center" vertical="center" wrapText="1"/>
    </xf>
    <xf numFmtId="164" fontId="143" fillId="30" borderId="146" xfId="0" applyNumberFormat="1" applyFont="1" applyFill="1" applyBorder="1" applyAlignment="1">
      <alignment horizontal="center" vertical="center" wrapText="1"/>
    </xf>
    <xf numFmtId="49" fontId="143" fillId="30" borderId="147" xfId="0" applyNumberFormat="1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 wrapText="1"/>
    </xf>
    <xf numFmtId="0" fontId="142" fillId="0" borderId="0" xfId="0" applyFont="1" applyFill="1" applyBorder="1" applyAlignment="1">
      <alignment vertical="center"/>
    </xf>
    <xf numFmtId="49" fontId="143" fillId="0" borderId="0" xfId="0" applyNumberFormat="1" applyFont="1" applyFill="1" applyBorder="1" applyAlignment="1">
      <alignment vertical="center" wrapText="1"/>
    </xf>
    <xf numFmtId="0" fontId="142" fillId="0" borderId="0" xfId="0" applyFont="1" applyFill="1" applyBorder="1" applyAlignment="1">
      <alignment horizontal="left" vertical="center" wrapText="1"/>
    </xf>
    <xf numFmtId="0" fontId="143" fillId="0" borderId="0" xfId="0" applyFont="1" applyFill="1" applyBorder="1" applyAlignment="1">
      <alignment vertical="center" wrapText="1"/>
    </xf>
    <xf numFmtId="49" fontId="142" fillId="0" borderId="0" xfId="0" applyNumberFormat="1" applyFont="1" applyFill="1" applyBorder="1" applyAlignment="1">
      <alignment horizontal="center" vertical="center" wrapText="1"/>
    </xf>
    <xf numFmtId="3" fontId="142" fillId="0" borderId="0" xfId="0" applyNumberFormat="1" applyFont="1" applyFill="1" applyBorder="1" applyAlignment="1">
      <alignment horizontal="center" vertical="center" wrapText="1"/>
    </xf>
    <xf numFmtId="3" fontId="142" fillId="0" borderId="0" xfId="0" applyNumberFormat="1" applyFont="1" applyFill="1" applyBorder="1" applyAlignment="1">
      <alignment horizontal="center" vertical="center"/>
    </xf>
    <xf numFmtId="3" fontId="143" fillId="0" borderId="0" xfId="0" applyNumberFormat="1" applyFont="1" applyFill="1" applyBorder="1" applyAlignment="1">
      <alignment horizontal="center" vertical="center" wrapText="1"/>
    </xf>
    <xf numFmtId="164" fontId="143" fillId="0" borderId="0" xfId="0" applyNumberFormat="1" applyFont="1" applyFill="1" applyBorder="1" applyAlignment="1">
      <alignment horizontal="center" vertical="center" wrapText="1"/>
    </xf>
    <xf numFmtId="49" fontId="143" fillId="0" borderId="0" xfId="0" applyNumberFormat="1" applyFont="1" applyFill="1" applyBorder="1" applyAlignment="1">
      <alignment horizontal="left" vertical="center" wrapText="1"/>
    </xf>
    <xf numFmtId="49" fontId="59" fillId="28" borderId="164" xfId="0" applyNumberFormat="1" applyFont="1" applyFill="1" applyBorder="1" applyAlignment="1">
      <alignment vertical="center" wrapText="1"/>
    </xf>
    <xf numFmtId="164" fontId="53" fillId="0" borderId="139" xfId="0" applyNumberFormat="1" applyFont="1" applyFill="1" applyBorder="1" applyAlignment="1">
      <alignment horizontal="center" vertical="center" wrapText="1"/>
    </xf>
    <xf numFmtId="164" fontId="53" fillId="0" borderId="138" xfId="0" applyNumberFormat="1" applyFont="1" applyFill="1" applyBorder="1" applyAlignment="1">
      <alignment horizontal="center"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27" borderId="163" xfId="0" applyNumberFormat="1" applyFont="1" applyFill="1" applyBorder="1" applyAlignment="1">
      <alignment vertical="center"/>
    </xf>
    <xf numFmtId="49" fontId="59" fillId="27" borderId="156" xfId="0" applyNumberFormat="1" applyFont="1" applyFill="1" applyBorder="1" applyAlignment="1">
      <alignment vertical="center"/>
    </xf>
    <xf numFmtId="49" fontId="59" fillId="15" borderId="0" xfId="0" applyNumberFormat="1" applyFont="1" applyFill="1" applyBorder="1" applyAlignment="1">
      <alignment horizontal="right" vertical="center"/>
    </xf>
    <xf numFmtId="9" fontId="57" fillId="15" borderId="0" xfId="4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56" fillId="0" borderId="0" xfId="0" applyFont="1" applyAlignment="1">
      <alignment vertical="center"/>
    </xf>
    <xf numFmtId="0" fontId="141" fillId="0" borderId="0" xfId="0" applyFont="1" applyAlignment="1">
      <alignment vertical="center"/>
    </xf>
    <xf numFmtId="0" fontId="0" fillId="0" borderId="0" xfId="0" applyAlignment="1">
      <alignment vertical="center"/>
    </xf>
    <xf numFmtId="49" fontId="52" fillId="9" borderId="139" xfId="0" applyNumberFormat="1" applyFont="1" applyFill="1" applyBorder="1" applyAlignment="1">
      <alignment horizontal="left" vertical="center" wrapText="1"/>
    </xf>
    <xf numFmtId="0" fontId="8" fillId="9" borderId="152" xfId="0" applyNumberFormat="1" applyFont="1" applyFill="1" applyBorder="1" applyAlignment="1">
      <alignment horizontal="left" vertical="center" wrapText="1"/>
    </xf>
    <xf numFmtId="49" fontId="52" fillId="9" borderId="0" xfId="0" applyNumberFormat="1" applyFont="1" applyFill="1" applyBorder="1" applyAlignment="1">
      <alignment vertical="center" wrapText="1"/>
    </xf>
    <xf numFmtId="0" fontId="130" fillId="9" borderId="0" xfId="0" applyFont="1" applyFill="1" applyBorder="1" applyAlignment="1">
      <alignment horizontal="left" vertical="center" wrapText="1"/>
    </xf>
    <xf numFmtId="3" fontId="54" fillId="9" borderId="0" xfId="0" applyNumberFormat="1" applyFont="1" applyFill="1" applyBorder="1" applyAlignment="1">
      <alignment horizontal="center" vertical="center" wrapText="1"/>
    </xf>
    <xf numFmtId="3" fontId="128" fillId="9" borderId="0" xfId="1" applyNumberFormat="1" applyFont="1" applyFill="1" applyBorder="1" applyAlignment="1">
      <alignment horizontal="center" vertical="center" wrapText="1"/>
    </xf>
    <xf numFmtId="9" fontId="128" fillId="9" borderId="0" xfId="4" applyFont="1" applyFill="1" applyBorder="1" applyAlignment="1">
      <alignment horizontal="center" vertical="center" wrapText="1"/>
    </xf>
    <xf numFmtId="164" fontId="5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0" fontId="8" fillId="11" borderId="154" xfId="0" applyNumberFormat="1" applyFont="1" applyFill="1" applyBorder="1" applyAlignment="1">
      <alignment horizontal="left" vertical="center" wrapText="1"/>
    </xf>
    <xf numFmtId="49" fontId="52" fillId="11" borderId="0" xfId="0" applyNumberFormat="1" applyFont="1" applyFill="1" applyBorder="1" applyAlignment="1">
      <alignment vertical="center" wrapText="1"/>
    </xf>
    <xf numFmtId="0" fontId="130" fillId="11" borderId="0" xfId="0" applyFont="1" applyFill="1" applyBorder="1" applyAlignment="1">
      <alignment horizontal="left" vertical="center" wrapText="1"/>
    </xf>
    <xf numFmtId="0" fontId="0" fillId="11" borderId="0" xfId="0" applyFont="1" applyFill="1" applyBorder="1" applyAlignment="1">
      <alignment vertical="center" wrapText="1"/>
    </xf>
    <xf numFmtId="3" fontId="54" fillId="11" borderId="0" xfId="0" applyNumberFormat="1" applyFont="1" applyFill="1" applyBorder="1" applyAlignment="1">
      <alignment horizontal="center" vertical="center" wrapText="1"/>
    </xf>
    <xf numFmtId="164" fontId="53" fillId="11" borderId="138" xfId="0" applyNumberFormat="1" applyFont="1" applyFill="1" applyBorder="1" applyAlignment="1">
      <alignment horizontal="center" vertical="center" wrapText="1"/>
    </xf>
    <xf numFmtId="3" fontId="128" fillId="9" borderId="0" xfId="0" applyNumberFormat="1" applyFont="1" applyFill="1" applyBorder="1" applyAlignment="1">
      <alignment horizontal="center" vertical="center" wrapText="1"/>
    </xf>
    <xf numFmtId="164" fontId="53" fillId="9" borderId="139" xfId="0" applyNumberFormat="1" applyFont="1" applyFill="1" applyBorder="1" applyAlignment="1">
      <alignment horizontal="center" vertical="center" wrapText="1"/>
    </xf>
    <xf numFmtId="164" fontId="52" fillId="4" borderId="0" xfId="0" applyNumberFormat="1" applyFont="1" applyFill="1" applyBorder="1" applyAlignment="1">
      <alignment horizontal="center" vertical="center" wrapText="1"/>
    </xf>
    <xf numFmtId="49" fontId="62" fillId="4" borderId="0" xfId="1" applyNumberFormat="1" applyFont="1" applyFill="1" applyBorder="1" applyAlignment="1">
      <alignment horizontal="left" vertical="center" wrapText="1"/>
    </xf>
    <xf numFmtId="0" fontId="0" fillId="15" borderId="168" xfId="0" applyFont="1" applyFill="1" applyBorder="1" applyAlignment="1">
      <alignment vertical="center" wrapText="1"/>
    </xf>
    <xf numFmtId="0" fontId="8" fillId="0" borderId="134" xfId="0" applyNumberFormat="1" applyFont="1" applyFill="1" applyBorder="1" applyAlignment="1">
      <alignment horizontal="left" vertical="center" wrapText="1"/>
    </xf>
    <xf numFmtId="0" fontId="0" fillId="15" borderId="160" xfId="0" applyFont="1" applyFill="1" applyBorder="1" applyAlignment="1">
      <alignment vertical="center" wrapText="1"/>
    </xf>
    <xf numFmtId="49" fontId="62" fillId="4" borderId="138" xfId="1" applyNumberFormat="1" applyFont="1" applyFill="1" applyBorder="1" applyAlignment="1">
      <alignment horizontal="left" vertical="center" wrapText="1"/>
    </xf>
    <xf numFmtId="49" fontId="59" fillId="28" borderId="0" xfId="0" applyNumberFormat="1" applyFont="1" applyFill="1" applyBorder="1" applyAlignment="1">
      <alignment horizontal="center" vertical="center" wrapText="1"/>
    </xf>
    <xf numFmtId="49" fontId="59" fillId="28" borderId="139" xfId="0" applyNumberFormat="1" applyFont="1" applyFill="1" applyBorder="1" applyAlignment="1">
      <alignment horizontal="center" vertical="center" wrapText="1"/>
    </xf>
    <xf numFmtId="164" fontId="52" fillId="9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8" fillId="11" borderId="169" xfId="0" applyNumberFormat="1" applyFont="1" applyFill="1" applyBorder="1" applyAlignment="1">
      <alignment horizontal="left" vertical="center" wrapText="1"/>
    </xf>
    <xf numFmtId="49" fontId="52" fillId="11" borderId="161" xfId="0" applyNumberFormat="1" applyFont="1" applyFill="1" applyBorder="1" applyAlignment="1">
      <alignment vertical="center" wrapText="1"/>
    </xf>
    <xf numFmtId="0" fontId="15" fillId="11" borderId="161" xfId="0" applyFont="1" applyFill="1" applyBorder="1" applyAlignment="1">
      <alignment horizontal="left" vertical="center" wrapText="1"/>
    </xf>
    <xf numFmtId="0" fontId="130" fillId="11" borderId="161" xfId="0" applyFont="1" applyFill="1" applyBorder="1" applyAlignment="1">
      <alignment horizontal="left" vertical="center" wrapText="1"/>
    </xf>
    <xf numFmtId="0" fontId="0" fillId="11" borderId="161" xfId="0" applyFont="1" applyFill="1" applyBorder="1" applyAlignment="1">
      <alignment vertical="center" wrapText="1"/>
    </xf>
    <xf numFmtId="49" fontId="68" fillId="11" borderId="161" xfId="0" applyNumberFormat="1" applyFont="1" applyFill="1" applyBorder="1" applyAlignment="1">
      <alignment horizontal="center" vertical="center" wrapText="1"/>
    </xf>
    <xf numFmtId="3" fontId="54" fillId="11" borderId="161" xfId="0" applyNumberFormat="1" applyFont="1" applyFill="1" applyBorder="1" applyAlignment="1">
      <alignment horizontal="center" vertical="center" wrapText="1"/>
    </xf>
    <xf numFmtId="3" fontId="132" fillId="11" borderId="161" xfId="0" applyNumberFormat="1" applyFont="1" applyFill="1" applyBorder="1" applyAlignment="1">
      <alignment horizontal="center" vertical="center" wrapText="1"/>
    </xf>
    <xf numFmtId="3" fontId="128" fillId="11" borderId="161" xfId="1" applyNumberFormat="1" applyFont="1" applyFill="1" applyBorder="1" applyAlignment="1">
      <alignment horizontal="center" vertical="center" wrapText="1"/>
    </xf>
    <xf numFmtId="9" fontId="88" fillId="11" borderId="161" xfId="4" applyFont="1" applyFill="1" applyBorder="1" applyAlignment="1">
      <alignment horizontal="center" vertical="center" wrapText="1"/>
    </xf>
    <xf numFmtId="3" fontId="88" fillId="11" borderId="161" xfId="1" applyNumberFormat="1" applyFont="1" applyFill="1" applyBorder="1" applyAlignment="1">
      <alignment horizontal="center" vertical="center" wrapText="1"/>
    </xf>
    <xf numFmtId="164" fontId="53" fillId="11" borderId="162" xfId="0" applyNumberFormat="1" applyFont="1" applyFill="1" applyBorder="1" applyAlignment="1">
      <alignment horizontal="center" vertical="center" wrapText="1"/>
    </xf>
    <xf numFmtId="49" fontId="52" fillId="0" borderId="170" xfId="0" applyNumberFormat="1" applyFont="1" applyBorder="1" applyAlignment="1">
      <alignment horizontal="left" vertical="center" wrapText="1"/>
    </xf>
    <xf numFmtId="0" fontId="0" fillId="28" borderId="166" xfId="0" applyFont="1" applyFill="1" applyBorder="1" applyAlignment="1">
      <alignment vertical="center" wrapText="1"/>
    </xf>
    <xf numFmtId="164" fontId="52" fillId="4" borderId="171" xfId="0" applyNumberFormat="1" applyFont="1" applyFill="1" applyBorder="1" applyAlignment="1">
      <alignment horizontal="center" vertical="center" wrapText="1"/>
    </xf>
    <xf numFmtId="49" fontId="62" fillId="4" borderId="159" xfId="1" applyNumberFormat="1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vertical="center" wrapText="1"/>
    </xf>
    <xf numFmtId="49" fontId="68" fillId="9" borderId="0" xfId="0" applyNumberFormat="1" applyFont="1" applyFill="1" applyBorder="1" applyAlignment="1">
      <alignment horizontal="center" vertical="center" wrapText="1"/>
    </xf>
    <xf numFmtId="3" fontId="139" fillId="9" borderId="0" xfId="0" applyNumberFormat="1" applyFont="1" applyFill="1" applyBorder="1" applyAlignment="1">
      <alignment horizontal="center" vertical="center"/>
    </xf>
    <xf numFmtId="164" fontId="52" fillId="9" borderId="172" xfId="0" applyNumberFormat="1" applyFont="1" applyFill="1" applyBorder="1" applyAlignment="1">
      <alignment horizontal="center" vertical="center" wrapText="1"/>
    </xf>
    <xf numFmtId="49" fontId="62" fillId="9" borderId="173" xfId="1" applyNumberFormat="1" applyFont="1" applyFill="1" applyBorder="1" applyAlignment="1">
      <alignment horizontal="left" vertical="center" wrapText="1"/>
    </xf>
    <xf numFmtId="0" fontId="0" fillId="28" borderId="165" xfId="0" applyFill="1" applyBorder="1" applyAlignment="1">
      <alignment vertical="center" wrapText="1"/>
    </xf>
    <xf numFmtId="0" fontId="8" fillId="0" borderId="154" xfId="0" applyFont="1" applyBorder="1" applyAlignment="1">
      <alignment horizontal="left" vertical="center" wrapText="1"/>
    </xf>
    <xf numFmtId="49" fontId="52" fillId="0" borderId="0" xfId="0" applyNumberFormat="1" applyFont="1" applyBorder="1" applyAlignment="1">
      <alignment vertical="center" wrapText="1"/>
    </xf>
    <xf numFmtId="0" fontId="1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9" fontId="68" fillId="0" borderId="0" xfId="0" applyNumberFormat="1" applyFont="1" applyBorder="1" applyAlignment="1">
      <alignment horizontal="center" vertical="center" wrapText="1"/>
    </xf>
    <xf numFmtId="3" fontId="54" fillId="0" borderId="0" xfId="0" applyNumberFormat="1" applyFont="1" applyBorder="1" applyAlignment="1">
      <alignment horizontal="center" vertical="center" wrapText="1"/>
    </xf>
    <xf numFmtId="164" fontId="53" fillId="0" borderId="138" xfId="0" applyNumberFormat="1" applyFont="1" applyBorder="1" applyAlignment="1">
      <alignment horizontal="center" vertical="center" wrapText="1"/>
    </xf>
    <xf numFmtId="0" fontId="0" fillId="28" borderId="165" xfId="0" applyFont="1" applyFill="1" applyBorder="1" applyAlignment="1">
      <alignment vertical="center" wrapText="1"/>
    </xf>
    <xf numFmtId="0" fontId="8" fillId="0" borderId="174" xfId="0" applyFont="1" applyBorder="1" applyAlignment="1">
      <alignment horizontal="left" vertical="center" wrapText="1"/>
    </xf>
    <xf numFmtId="49" fontId="52" fillId="0" borderId="161" xfId="0" applyNumberFormat="1" applyFont="1" applyBorder="1" applyAlignment="1">
      <alignment vertical="center" wrapText="1"/>
    </xf>
    <xf numFmtId="0" fontId="15" fillId="0" borderId="161" xfId="0" applyFont="1" applyBorder="1" applyAlignment="1">
      <alignment horizontal="left" vertical="center" wrapText="1"/>
    </xf>
    <xf numFmtId="0" fontId="130" fillId="0" borderId="161" xfId="0" applyFont="1" applyBorder="1" applyAlignment="1">
      <alignment horizontal="left" vertical="center" wrapText="1"/>
    </xf>
    <xf numFmtId="0" fontId="0" fillId="0" borderId="161" xfId="0" applyBorder="1" applyAlignment="1">
      <alignment vertical="center" wrapText="1"/>
    </xf>
    <xf numFmtId="49" fontId="68" fillId="0" borderId="161" xfId="0" applyNumberFormat="1" applyFont="1" applyBorder="1" applyAlignment="1">
      <alignment horizontal="center" vertical="center" wrapText="1"/>
    </xf>
    <xf numFmtId="3" fontId="54" fillId="0" borderId="161" xfId="0" applyNumberFormat="1" applyFont="1" applyBorder="1" applyAlignment="1">
      <alignment horizontal="center" vertical="center" wrapText="1"/>
    </xf>
    <xf numFmtId="3" fontId="132" fillId="0" borderId="161" xfId="0" applyNumberFormat="1" applyFont="1" applyBorder="1" applyAlignment="1">
      <alignment horizontal="center" vertical="center" wrapText="1"/>
    </xf>
    <xf numFmtId="3" fontId="128" fillId="0" borderId="161" xfId="1" applyNumberFormat="1" applyFont="1" applyBorder="1" applyAlignment="1">
      <alignment horizontal="center" vertical="center" wrapText="1"/>
    </xf>
    <xf numFmtId="9" fontId="128" fillId="0" borderId="161" xfId="4" applyFont="1" applyFill="1" applyBorder="1" applyAlignment="1">
      <alignment horizontal="center" vertical="center" wrapText="1"/>
    </xf>
    <xf numFmtId="3" fontId="128" fillId="0" borderId="161" xfId="0" applyNumberFormat="1" applyFont="1" applyBorder="1" applyAlignment="1">
      <alignment horizontal="center" vertical="center" wrapText="1"/>
    </xf>
    <xf numFmtId="164" fontId="53" fillId="0" borderId="162" xfId="0" applyNumberFormat="1" applyFont="1" applyBorder="1" applyAlignment="1">
      <alignment horizontal="center" vertical="center" wrapText="1"/>
    </xf>
    <xf numFmtId="0" fontId="8" fillId="11" borderId="154" xfId="0" applyFont="1" applyFill="1" applyBorder="1" applyAlignment="1">
      <alignment horizontal="left" vertical="center" wrapText="1"/>
    </xf>
    <xf numFmtId="0" fontId="15" fillId="11" borderId="0" xfId="0" applyFont="1" applyFill="1" applyBorder="1" applyAlignment="1">
      <alignment horizontal="left" vertical="center" wrapText="1"/>
    </xf>
    <xf numFmtId="0" fontId="0" fillId="11" borderId="0" xfId="0" applyFill="1" applyBorder="1" applyAlignment="1">
      <alignment vertical="center" wrapText="1"/>
    </xf>
    <xf numFmtId="49" fontId="68" fillId="11" borderId="0" xfId="0" applyNumberFormat="1" applyFont="1" applyFill="1" applyBorder="1" applyAlignment="1">
      <alignment horizontal="center" vertical="center" wrapText="1"/>
    </xf>
    <xf numFmtId="3" fontId="132" fillId="11" borderId="0" xfId="0" applyNumberFormat="1" applyFont="1" applyFill="1" applyBorder="1" applyAlignment="1">
      <alignment horizontal="center" vertical="center" wrapText="1"/>
    </xf>
    <xf numFmtId="3" fontId="128" fillId="11" borderId="0" xfId="1" applyNumberFormat="1" applyFont="1" applyFill="1" applyBorder="1" applyAlignment="1">
      <alignment horizontal="center" vertical="center" wrapText="1"/>
    </xf>
    <xf numFmtId="9" fontId="88" fillId="11" borderId="0" xfId="4" applyFont="1" applyFill="1" applyBorder="1" applyAlignment="1">
      <alignment horizontal="center" vertical="center" wrapText="1"/>
    </xf>
    <xf numFmtId="3" fontId="88" fillId="11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left" vertical="center" wrapText="1"/>
    </xf>
    <xf numFmtId="49" fontId="52" fillId="9" borderId="153" xfId="0" applyNumberFormat="1" applyFont="1" applyFill="1" applyBorder="1" applyAlignment="1">
      <alignment vertical="center" wrapText="1"/>
    </xf>
    <xf numFmtId="0" fontId="15" fillId="9" borderId="153" xfId="0" applyFont="1" applyFill="1" applyBorder="1" applyAlignment="1">
      <alignment horizontal="left" vertical="center" wrapText="1"/>
    </xf>
    <xf numFmtId="0" fontId="130" fillId="9" borderId="153" xfId="0" applyFont="1" applyFill="1" applyBorder="1" applyAlignment="1">
      <alignment horizontal="left" vertical="center" wrapText="1"/>
    </xf>
    <xf numFmtId="0" fontId="0" fillId="9" borderId="153" xfId="0" applyFill="1" applyBorder="1" applyAlignment="1">
      <alignment vertical="center" wrapText="1"/>
    </xf>
    <xf numFmtId="49" fontId="68" fillId="9" borderId="153" xfId="0" applyNumberFormat="1" applyFont="1" applyFill="1" applyBorder="1" applyAlignment="1">
      <alignment horizontal="center" vertical="center" wrapText="1"/>
    </xf>
    <xf numFmtId="3" fontId="54" fillId="9" borderId="153" xfId="0" applyNumberFormat="1" applyFont="1" applyFill="1" applyBorder="1" applyAlignment="1">
      <alignment horizontal="center" vertical="center" wrapText="1"/>
    </xf>
    <xf numFmtId="3" fontId="139" fillId="9" borderId="153" xfId="0" applyNumberFormat="1" applyFont="1" applyFill="1" applyBorder="1" applyAlignment="1">
      <alignment horizontal="center" vertical="center"/>
    </xf>
    <xf numFmtId="3" fontId="128" fillId="9" borderId="153" xfId="1" applyNumberFormat="1" applyFont="1" applyFill="1" applyBorder="1" applyAlignment="1">
      <alignment horizontal="center" vertical="center" wrapText="1"/>
    </xf>
    <xf numFmtId="9" fontId="128" fillId="9" borderId="153" xfId="4" applyFont="1" applyFill="1" applyBorder="1" applyAlignment="1">
      <alignment horizontal="center" vertical="center" wrapText="1"/>
    </xf>
    <xf numFmtId="3" fontId="128" fillId="9" borderId="153" xfId="0" applyNumberFormat="1" applyFont="1" applyFill="1" applyBorder="1" applyAlignment="1">
      <alignment horizontal="center" vertical="center" wrapText="1"/>
    </xf>
    <xf numFmtId="164" fontId="53" fillId="9" borderId="167" xfId="0" applyNumberFormat="1" applyFont="1" applyFill="1" applyBorder="1" applyAlignment="1">
      <alignment horizontal="center" vertical="center" wrapText="1"/>
    </xf>
    <xf numFmtId="0" fontId="8" fillId="9" borderId="153" xfId="0" applyFont="1" applyFill="1" applyBorder="1" applyAlignment="1">
      <alignment horizontal="left" vertical="center" wrapText="1"/>
    </xf>
    <xf numFmtId="49" fontId="69" fillId="2" borderId="175" xfId="0" applyNumberFormat="1" applyFont="1" applyFill="1" applyBorder="1" applyAlignment="1">
      <alignment horizontal="center" vertical="center" wrapText="1"/>
    </xf>
    <xf numFmtId="49" fontId="69" fillId="2" borderId="176" xfId="0" applyNumberFormat="1" applyFont="1" applyFill="1" applyBorder="1" applyAlignment="1">
      <alignment horizontal="center" vertical="center" wrapText="1"/>
    </xf>
    <xf numFmtId="49" fontId="69" fillId="2" borderId="177" xfId="0" applyNumberFormat="1" applyFont="1" applyFill="1" applyBorder="1" applyAlignment="1">
      <alignment horizontal="center" vertical="center" wrapText="1"/>
    </xf>
    <xf numFmtId="164" fontId="143" fillId="30" borderId="178" xfId="0" applyNumberFormat="1" applyFont="1" applyFill="1" applyBorder="1" applyAlignment="1">
      <alignment horizontal="center" vertical="center" wrapText="1"/>
    </xf>
    <xf numFmtId="164" fontId="143" fillId="30" borderId="179" xfId="0" applyNumberFormat="1" applyFont="1" applyFill="1" applyBorder="1" applyAlignment="1">
      <alignment horizontal="center" vertical="center" wrapText="1"/>
    </xf>
    <xf numFmtId="164" fontId="143" fillId="30" borderId="180" xfId="0" applyNumberFormat="1" applyFont="1" applyFill="1" applyBorder="1" applyAlignment="1">
      <alignment horizontal="center" vertical="center" wrapText="1"/>
    </xf>
    <xf numFmtId="164" fontId="143" fillId="0" borderId="110" xfId="0" applyNumberFormat="1" applyFont="1" applyBorder="1" applyAlignment="1">
      <alignment horizontal="center" vertical="center" wrapText="1"/>
    </xf>
    <xf numFmtId="164" fontId="143" fillId="0" borderId="0" xfId="0" applyNumberFormat="1" applyFont="1" applyAlignment="1">
      <alignment horizontal="center" vertical="center" wrapText="1"/>
    </xf>
    <xf numFmtId="164" fontId="143" fillId="0" borderId="91" xfId="0" applyNumberFormat="1" applyFont="1" applyBorder="1" applyAlignment="1">
      <alignment horizontal="center" vertical="center" wrapText="1"/>
    </xf>
    <xf numFmtId="49" fontId="59" fillId="27" borderId="181" xfId="0" applyNumberFormat="1" applyFont="1" applyFill="1" applyBorder="1" applyAlignment="1">
      <alignment horizontal="center" vertical="center" wrapText="1"/>
    </xf>
    <xf numFmtId="49" fontId="59" fillId="27" borderId="182" xfId="0" applyNumberFormat="1" applyFont="1" applyFill="1" applyBorder="1" applyAlignment="1">
      <alignment horizontal="center" vertical="center" wrapText="1"/>
    </xf>
    <xf numFmtId="49" fontId="59" fillId="27" borderId="183" xfId="0" applyNumberFormat="1" applyFont="1" applyFill="1" applyBorder="1" applyAlignment="1">
      <alignment horizontal="center" vertical="center" wrapText="1"/>
    </xf>
    <xf numFmtId="49" fontId="59" fillId="27" borderId="184" xfId="0" applyNumberFormat="1" applyFont="1" applyFill="1" applyBorder="1" applyAlignment="1">
      <alignment horizontal="center" vertical="center" wrapText="1"/>
    </xf>
    <xf numFmtId="0" fontId="144" fillId="0" borderId="181" xfId="0" applyFont="1" applyBorder="1" applyAlignment="1">
      <alignment vertical="center" wrapText="1"/>
    </xf>
    <xf numFmtId="0" fontId="144" fillId="0" borderId="182" xfId="0" applyFont="1" applyBorder="1" applyAlignment="1">
      <alignment vertical="center" wrapText="1"/>
    </xf>
    <xf numFmtId="0" fontId="0" fillId="0" borderId="182" xfId="0" applyBorder="1" applyAlignment="1">
      <alignment vertical="center" wrapText="1"/>
    </xf>
    <xf numFmtId="49" fontId="144" fillId="0" borderId="182" xfId="0" applyNumberFormat="1" applyFont="1" applyBorder="1" applyAlignment="1">
      <alignment vertical="center" wrapText="1"/>
    </xf>
    <xf numFmtId="0" fontId="0" fillId="0" borderId="183" xfId="0" applyBorder="1" applyAlignment="1">
      <alignment vertical="center" wrapText="1"/>
    </xf>
    <xf numFmtId="0" fontId="0" fillId="0" borderId="184" xfId="0" applyBorder="1" applyAlignment="1">
      <alignment vertical="center" wrapText="1"/>
    </xf>
    <xf numFmtId="0" fontId="0" fillId="0" borderId="181" xfId="0" applyBorder="1" applyAlignment="1">
      <alignment vertical="center" wrapText="1"/>
    </xf>
    <xf numFmtId="49" fontId="59" fillId="15" borderId="181" xfId="0" applyNumberFormat="1" applyFont="1" applyFill="1" applyBorder="1" applyAlignment="1">
      <alignment horizontal="center" vertical="center" wrapText="1"/>
    </xf>
    <xf numFmtId="49" fontId="59" fillId="15" borderId="182" xfId="0" applyNumberFormat="1" applyFont="1" applyFill="1" applyBorder="1" applyAlignment="1">
      <alignment horizontal="center" vertical="center" wrapText="1"/>
    </xf>
    <xf numFmtId="49" fontId="59" fillId="15" borderId="183" xfId="0" applyNumberFormat="1" applyFont="1" applyFill="1" applyBorder="1" applyAlignment="1">
      <alignment horizontal="center" vertical="center" wrapText="1"/>
    </xf>
    <xf numFmtId="49" fontId="59" fillId="15" borderId="184" xfId="0" applyNumberFormat="1" applyFont="1" applyFill="1" applyBorder="1" applyAlignment="1">
      <alignment horizontal="center" vertical="center" wrapText="1"/>
    </xf>
    <xf numFmtId="49" fontId="59" fillId="28" borderId="181" xfId="0" applyNumberFormat="1" applyFont="1" applyFill="1" applyBorder="1" applyAlignment="1">
      <alignment horizontal="center" vertical="center" wrapText="1"/>
    </xf>
    <xf numFmtId="49" fontId="59" fillId="28" borderId="182" xfId="0" applyNumberFormat="1" applyFont="1" applyFill="1" applyBorder="1" applyAlignment="1">
      <alignment horizontal="center" vertical="center" wrapText="1"/>
    </xf>
    <xf numFmtId="49" fontId="59" fillId="28" borderId="183" xfId="0" applyNumberFormat="1" applyFont="1" applyFill="1" applyBorder="1" applyAlignment="1">
      <alignment horizontal="center" vertical="center" wrapText="1"/>
    </xf>
    <xf numFmtId="49" fontId="59" fillId="28" borderId="184" xfId="0" applyNumberFormat="1" applyFont="1" applyFill="1" applyBorder="1" applyAlignment="1">
      <alignment horizontal="center" vertical="center" wrapText="1"/>
    </xf>
    <xf numFmtId="49" fontId="0" fillId="0" borderId="182" xfId="0" applyNumberFormat="1" applyBorder="1" applyAlignment="1">
      <alignment vertical="center" wrapText="1"/>
    </xf>
    <xf numFmtId="0" fontId="0" fillId="31" borderId="184" xfId="0" applyFill="1" applyBorder="1" applyAlignment="1">
      <alignment vertical="center" wrapText="1"/>
    </xf>
    <xf numFmtId="0" fontId="1" fillId="0" borderId="182" xfId="0" applyFont="1" applyBorder="1" applyAlignment="1">
      <alignment vertical="center" wrapText="1"/>
    </xf>
    <xf numFmtId="0" fontId="1" fillId="0" borderId="183" xfId="0" applyFont="1" applyBorder="1" applyAlignment="1">
      <alignment vertical="center" wrapText="1"/>
    </xf>
    <xf numFmtId="0" fontId="1" fillId="0" borderId="184" xfId="0" applyFont="1" applyBorder="1" applyAlignment="1">
      <alignment vertical="center" wrapText="1"/>
    </xf>
    <xf numFmtId="49" fontId="62" fillId="4" borderId="171" xfId="1" applyNumberFormat="1" applyFont="1" applyFill="1" applyBorder="1" applyAlignment="1">
      <alignment horizontal="left" vertical="center" wrapText="1"/>
    </xf>
    <xf numFmtId="0" fontId="0" fillId="32" borderId="181" xfId="0" applyFill="1" applyBorder="1" applyAlignment="1">
      <alignment vertical="center" wrapText="1"/>
    </xf>
    <xf numFmtId="0" fontId="0" fillId="32" borderId="182" xfId="0" applyFill="1" applyBorder="1" applyAlignment="1">
      <alignment vertical="center" wrapText="1"/>
    </xf>
    <xf numFmtId="49" fontId="0" fillId="32" borderId="182" xfId="0" applyNumberFormat="1" applyFill="1" applyBorder="1" applyAlignment="1">
      <alignment vertical="center" wrapText="1"/>
    </xf>
    <xf numFmtId="0" fontId="0" fillId="32" borderId="183" xfId="0" applyFill="1" applyBorder="1" applyAlignment="1">
      <alignment vertical="center" wrapText="1"/>
    </xf>
    <xf numFmtId="0" fontId="8" fillId="32" borderId="181" xfId="0" applyFont="1" applyFill="1" applyBorder="1" applyAlignment="1">
      <alignment vertical="center" wrapText="1"/>
    </xf>
    <xf numFmtId="0" fontId="0" fillId="32" borderId="184" xfId="0" applyFill="1" applyBorder="1" applyAlignment="1">
      <alignment vertical="center" wrapText="1"/>
    </xf>
    <xf numFmtId="0" fontId="0" fillId="32" borderId="185" xfId="0" applyFill="1" applyBorder="1" applyAlignment="1">
      <alignment vertical="center" wrapText="1"/>
    </xf>
    <xf numFmtId="0" fontId="8" fillId="33" borderId="181" xfId="0" applyFont="1" applyFill="1" applyBorder="1" applyAlignment="1">
      <alignment vertical="center" wrapText="1"/>
    </xf>
    <xf numFmtId="0" fontId="0" fillId="33" borderId="182" xfId="0" applyFill="1" applyBorder="1"/>
    <xf numFmtId="0" fontId="55" fillId="33" borderId="182" xfId="0" applyFont="1" applyFill="1" applyBorder="1"/>
    <xf numFmtId="0" fontId="51" fillId="33" borderId="182" xfId="0" applyFont="1" applyFill="1" applyBorder="1"/>
    <xf numFmtId="0" fontId="0" fillId="33" borderId="184" xfId="0" applyFill="1" applyBorder="1"/>
    <xf numFmtId="0" fontId="0" fillId="33" borderId="185" xfId="0" applyFill="1" applyBorder="1"/>
    <xf numFmtId="0" fontId="0" fillId="33" borderId="183" xfId="0" applyFill="1" applyBorder="1"/>
    <xf numFmtId="0" fontId="0" fillId="33" borderId="181" xfId="0" applyFill="1" applyBorder="1" applyAlignment="1">
      <alignment vertical="center" wrapText="1"/>
    </xf>
    <xf numFmtId="0" fontId="0" fillId="33" borderId="182" xfId="0" applyFill="1" applyBorder="1" applyAlignment="1">
      <alignment vertical="center" wrapText="1"/>
    </xf>
    <xf numFmtId="49" fontId="0" fillId="33" borderId="182" xfId="0" applyNumberFormat="1" applyFill="1" applyBorder="1" applyAlignment="1">
      <alignment vertical="center" wrapText="1"/>
    </xf>
    <xf numFmtId="0" fontId="0" fillId="33" borderId="183" xfId="0" applyFill="1" applyBorder="1" applyAlignment="1">
      <alignment vertical="center" wrapText="1"/>
    </xf>
    <xf numFmtId="0" fontId="0" fillId="0" borderId="184" xfId="0" applyBorder="1"/>
    <xf numFmtId="0" fontId="8" fillId="34" borderId="181" xfId="0" applyFont="1" applyFill="1" applyBorder="1" applyAlignment="1">
      <alignment vertical="center" wrapText="1"/>
    </xf>
    <xf numFmtId="0" fontId="0" fillId="34" borderId="182" xfId="0" applyFill="1" applyBorder="1"/>
    <xf numFmtId="0" fontId="55" fillId="34" borderId="182" xfId="0" applyFont="1" applyFill="1" applyBorder="1"/>
    <xf numFmtId="0" fontId="51" fillId="34" borderId="182" xfId="0" applyFont="1" applyFill="1" applyBorder="1"/>
    <xf numFmtId="0" fontId="0" fillId="34" borderId="184" xfId="0" applyFill="1" applyBorder="1"/>
    <xf numFmtId="0" fontId="0" fillId="34" borderId="185" xfId="0" applyFill="1" applyBorder="1"/>
    <xf numFmtId="0" fontId="0" fillId="34" borderId="183" xfId="0" applyFill="1" applyBorder="1"/>
    <xf numFmtId="0" fontId="144" fillId="34" borderId="181" xfId="0" applyFont="1" applyFill="1" applyBorder="1" applyAlignment="1">
      <alignment vertical="center" wrapText="1"/>
    </xf>
    <xf numFmtId="0" fontId="0" fillId="34" borderId="182" xfId="0" applyFill="1" applyBorder="1" applyAlignment="1">
      <alignment vertical="center" wrapText="1"/>
    </xf>
    <xf numFmtId="49" fontId="144" fillId="34" borderId="182" xfId="0" applyNumberFormat="1" applyFont="1" applyFill="1" applyBorder="1" applyAlignment="1">
      <alignment vertical="center" wrapText="1"/>
    </xf>
    <xf numFmtId="0" fontId="0" fillId="34" borderId="183" xfId="0" applyFill="1" applyBorder="1" applyAlignment="1">
      <alignment vertical="center" wrapText="1"/>
    </xf>
    <xf numFmtId="0" fontId="0" fillId="34" borderId="181" xfId="0" applyFill="1" applyBorder="1" applyAlignment="1">
      <alignment vertical="center" wrapText="1"/>
    </xf>
    <xf numFmtId="49" fontId="0" fillId="34" borderId="182" xfId="0" applyNumberFormat="1" applyFill="1" applyBorder="1" applyAlignment="1">
      <alignment vertical="center" wrapText="1"/>
    </xf>
    <xf numFmtId="0" fontId="1" fillId="34" borderId="182" xfId="0" applyFont="1" applyFill="1" applyBorder="1" applyAlignment="1">
      <alignment vertical="center" wrapText="1"/>
    </xf>
    <xf numFmtId="0" fontId="1" fillId="34" borderId="183" xfId="0" applyFont="1" applyFill="1" applyBorder="1" applyAlignment="1">
      <alignment vertical="center" wrapText="1"/>
    </xf>
    <xf numFmtId="49" fontId="52" fillId="0" borderId="186" xfId="0" applyNumberFormat="1" applyFont="1" applyBorder="1" applyAlignment="1">
      <alignment horizontal="left" vertical="center" wrapText="1"/>
    </xf>
    <xf numFmtId="0" fontId="0" fillId="0" borderId="182" xfId="0" applyFont="1" applyBorder="1"/>
    <xf numFmtId="0" fontId="0" fillId="0" borderId="181" xfId="0" applyFill="1" applyBorder="1" applyAlignment="1">
      <alignment vertical="center" wrapText="1"/>
    </xf>
    <xf numFmtId="0" fontId="0" fillId="0" borderId="182" xfId="0" applyFill="1" applyBorder="1" applyAlignment="1">
      <alignment vertical="center" wrapText="1"/>
    </xf>
    <xf numFmtId="49" fontId="0" fillId="0" borderId="182" xfId="0" applyNumberFormat="1" applyFill="1" applyBorder="1" applyAlignment="1">
      <alignment vertical="center" wrapText="1"/>
    </xf>
    <xf numFmtId="0" fontId="0" fillId="0" borderId="183" xfId="0" applyFill="1" applyBorder="1" applyAlignment="1">
      <alignment vertical="center" wrapText="1"/>
    </xf>
    <xf numFmtId="0" fontId="0" fillId="0" borderId="184" xfId="0" applyFill="1" applyBorder="1" applyAlignment="1">
      <alignment vertical="center" wrapText="1"/>
    </xf>
    <xf numFmtId="0" fontId="144" fillId="0" borderId="181" xfId="0" applyFont="1" applyFill="1" applyBorder="1" applyAlignment="1">
      <alignment vertical="center" wrapText="1"/>
    </xf>
    <xf numFmtId="49" fontId="144" fillId="0" borderId="182" xfId="0" applyNumberFormat="1" applyFont="1" applyFill="1" applyBorder="1" applyAlignment="1">
      <alignment vertical="center" wrapText="1"/>
    </xf>
    <xf numFmtId="0" fontId="0" fillId="0" borderId="182" xfId="0" applyBorder="1" applyAlignment="1">
      <alignment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49" fontId="69" fillId="26" borderId="135" xfId="0" applyNumberFormat="1" applyFont="1" applyFill="1" applyBorder="1" applyAlignment="1">
      <alignment horizontal="center" vertical="center" wrapText="1"/>
    </xf>
    <xf numFmtId="49" fontId="69" fillId="26" borderId="136" xfId="0" applyNumberFormat="1" applyFont="1" applyFill="1" applyBorder="1" applyAlignment="1">
      <alignment horizontal="center" vertical="center" wrapText="1"/>
    </xf>
    <xf numFmtId="0" fontId="135" fillId="0" borderId="0" xfId="0" applyFont="1" applyAlignment="1">
      <alignment horizontal="center"/>
    </xf>
    <xf numFmtId="0" fontId="126" fillId="29" borderId="140" xfId="0" applyFont="1" applyFill="1" applyBorder="1" applyAlignment="1">
      <alignment horizontal="left" vertical="center"/>
    </xf>
    <xf numFmtId="0" fontId="126" fillId="29" borderId="141" xfId="0" applyFont="1" applyFill="1" applyBorder="1" applyAlignment="1">
      <alignment horizontal="left" vertical="center"/>
    </xf>
    <xf numFmtId="0" fontId="126" fillId="29" borderId="143" xfId="0" applyFont="1" applyFill="1" applyBorder="1" applyAlignment="1">
      <alignment horizontal="left" vertical="center"/>
    </xf>
    <xf numFmtId="0" fontId="126" fillId="29" borderId="0" xfId="0" applyFont="1" applyFill="1" applyBorder="1" applyAlignment="1">
      <alignment horizontal="left" vertical="center"/>
    </xf>
    <xf numFmtId="49" fontId="6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center" vertical="center"/>
    </xf>
    <xf numFmtId="49" fontId="59" fillId="15" borderId="134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2" fillId="21" borderId="4" xfId="1" applyNumberFormat="1" applyFill="1" applyBorder="1" applyAlignment="1">
      <alignment horizontal="center"/>
    </xf>
  </cellXfs>
  <cellStyles count="6">
    <cellStyle name="normální" xfId="0" builtinId="0"/>
    <cellStyle name="Normální 2" xfId="1"/>
    <cellStyle name="Normální 3" xfId="3"/>
    <cellStyle name="Normální 4" xfId="5"/>
    <cellStyle name="normální_List1" xfId="2"/>
    <cellStyle name="procent" xfId="4" builtinId="5"/>
  </cellStyles>
  <dxfs count="35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649B3F"/>
      <color rgb="FF00E266"/>
      <color rgb="FF95BEE3"/>
      <color rgb="FF77ABDB"/>
      <color rgb="FF3C87CC"/>
      <color rgb="FF5A9AD4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D1:O115"/>
  <sheetViews>
    <sheetView showGridLines="0" zoomScaleNormal="100" workbookViewId="0"/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27" t="s">
        <v>0</v>
      </c>
      <c r="E1" s="1127"/>
      <c r="F1" s="1127"/>
      <c r="G1" s="1127"/>
      <c r="H1" s="1127"/>
      <c r="I1" s="1127"/>
      <c r="J1" s="1127"/>
      <c r="K1" s="1127"/>
      <c r="L1" s="1127"/>
      <c r="M1" s="1127"/>
      <c r="N1" s="1127"/>
    </row>
    <row r="2" spans="4:14" ht="15.75">
      <c r="D2" s="1128" t="s">
        <v>1</v>
      </c>
      <c r="E2" s="1128"/>
      <c r="F2" s="1128"/>
      <c r="G2" s="1128"/>
      <c r="H2" s="1128"/>
      <c r="I2" s="1128"/>
      <c r="J2" s="1128"/>
      <c r="K2" s="1128"/>
      <c r="L2" s="1128"/>
      <c r="M2" s="1128"/>
      <c r="N2" s="1128"/>
    </row>
    <row r="4" spans="4:14" ht="15.75">
      <c r="E4" s="1129" t="s">
        <v>2</v>
      </c>
      <c r="F4" s="1130"/>
      <c r="G4" s="1130"/>
      <c r="H4" s="1130"/>
      <c r="I4" s="1130"/>
      <c r="J4" s="1131"/>
      <c r="K4" s="1132" t="s">
        <v>3</v>
      </c>
      <c r="L4" s="1133"/>
      <c r="M4" s="1133"/>
      <c r="N4" s="1134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1135" t="s">
        <v>23</v>
      </c>
      <c r="L7" s="1136"/>
      <c r="M7" s="1136"/>
      <c r="N7" s="1137"/>
    </row>
    <row r="8" spans="4:14" s="16" customFormat="1" ht="28.9" customHeight="1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124" t="s">
        <v>53</v>
      </c>
      <c r="L12" s="1125"/>
      <c r="M12" s="1125"/>
      <c r="N12" s="1126"/>
    </row>
    <row r="13" spans="4:14" s="16" customFormat="1" ht="28.9" customHeight="1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111" t="s">
        <v>57</v>
      </c>
      <c r="L13" s="1112"/>
      <c r="M13" s="1112"/>
      <c r="N13" s="1113"/>
    </row>
    <row r="14" spans="4:14" ht="28.9" customHeight="1">
      <c r="F14" s="50" t="s">
        <v>58</v>
      </c>
      <c r="G14" s="51">
        <f>SUM(G6:G7,G9:G11)</f>
        <v>77</v>
      </c>
    </row>
    <row r="15" spans="4:14">
      <c r="G15" s="52"/>
    </row>
    <row r="16" spans="4:14" ht="15.75" thickBot="1"/>
    <row r="17" spans="5:15" ht="30.75" thickBot="1">
      <c r="E17" s="53" t="s">
        <v>59</v>
      </c>
      <c r="F17" s="54" t="s">
        <v>60</v>
      </c>
      <c r="G17" s="54" t="s">
        <v>61</v>
      </c>
      <c r="H17" s="1114" t="s">
        <v>62</v>
      </c>
      <c r="I17" s="1115"/>
      <c r="J17" s="1115"/>
      <c r="K17" s="1115"/>
      <c r="L17" s="1115"/>
      <c r="M17" s="1115"/>
      <c r="N17" s="1116"/>
      <c r="O17" s="55" t="s">
        <v>63</v>
      </c>
    </row>
    <row r="18" spans="5:15">
      <c r="E18" s="1117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>
      <c r="E19" s="1118"/>
      <c r="F19" s="1119" t="s">
        <v>69</v>
      </c>
      <c r="G19" s="1120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>
      <c r="E20" s="1118"/>
      <c r="F20" s="1119"/>
      <c r="G20" s="1120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>
      <c r="E21" s="1118"/>
      <c r="F21" s="1121" t="s">
        <v>73</v>
      </c>
      <c r="G21" s="1120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>
      <c r="E22" s="1118"/>
      <c r="F22" s="1122"/>
      <c r="G22" s="1123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>
      <c r="E27" s="79"/>
    </row>
    <row r="30" spans="5:1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>
      <c r="E31" s="85" t="s">
        <v>97</v>
      </c>
      <c r="F31" s="85" t="s">
        <v>98</v>
      </c>
      <c r="G31" s="86"/>
      <c r="H31" s="86"/>
      <c r="M31" s="87" t="s">
        <v>552</v>
      </c>
    </row>
    <row r="32" spans="5:15">
      <c r="E32" s="85" t="s">
        <v>99</v>
      </c>
      <c r="F32" s="85" t="s">
        <v>98</v>
      </c>
      <c r="G32" s="86"/>
      <c r="H32" s="86"/>
      <c r="M32" s="87" t="s">
        <v>552</v>
      </c>
    </row>
    <row r="33" spans="5:13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>
      <c r="E34" s="85" t="s">
        <v>101</v>
      </c>
      <c r="F34" s="85" t="s">
        <v>98</v>
      </c>
      <c r="G34" s="86"/>
      <c r="H34" s="86"/>
      <c r="M34" s="87" t="s">
        <v>552</v>
      </c>
    </row>
    <row r="35" spans="5:13">
      <c r="E35" s="85" t="s">
        <v>102</v>
      </c>
      <c r="F35" s="85" t="s">
        <v>98</v>
      </c>
      <c r="G35" s="86"/>
      <c r="H35" s="86"/>
      <c r="M35" s="87" t="s">
        <v>552</v>
      </c>
    </row>
    <row r="36" spans="5:13">
      <c r="E36" s="85" t="s">
        <v>103</v>
      </c>
      <c r="F36" s="85" t="s">
        <v>104</v>
      </c>
      <c r="G36" s="86"/>
      <c r="H36" s="86"/>
      <c r="M36" s="87" t="s">
        <v>552</v>
      </c>
    </row>
    <row r="37" spans="5:13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>
      <c r="E40" s="85" t="s">
        <v>108</v>
      </c>
      <c r="F40" s="85" t="s">
        <v>109</v>
      </c>
      <c r="G40" s="86"/>
      <c r="H40" s="86"/>
      <c r="M40" s="87" t="s">
        <v>552</v>
      </c>
    </row>
    <row r="41" spans="5:13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>
      <c r="E42" s="85" t="s">
        <v>111</v>
      </c>
      <c r="F42" s="85" t="s">
        <v>112</v>
      </c>
      <c r="G42" s="86"/>
      <c r="H42" s="86"/>
      <c r="M42" s="87" t="s">
        <v>552</v>
      </c>
    </row>
    <row r="43" spans="5:13">
      <c r="E43" s="85" t="s">
        <v>113</v>
      </c>
      <c r="F43" s="85" t="s">
        <v>112</v>
      </c>
      <c r="G43" s="86"/>
      <c r="H43" s="86"/>
      <c r="M43" s="87" t="s">
        <v>552</v>
      </c>
    </row>
    <row r="44" spans="5:13">
      <c r="E44" s="85" t="s">
        <v>114</v>
      </c>
      <c r="F44" s="85" t="s">
        <v>112</v>
      </c>
      <c r="G44" s="86"/>
      <c r="H44" s="86"/>
      <c r="M44" s="87" t="s">
        <v>552</v>
      </c>
    </row>
    <row r="45" spans="5:13">
      <c r="E45" s="85" t="s">
        <v>115</v>
      </c>
      <c r="F45" s="85" t="s">
        <v>116</v>
      </c>
      <c r="G45" s="86"/>
      <c r="H45" s="86"/>
      <c r="M45" s="87" t="s">
        <v>552</v>
      </c>
    </row>
    <row r="46" spans="5:13">
      <c r="E46" s="85" t="s">
        <v>117</v>
      </c>
      <c r="F46" s="85" t="s">
        <v>116</v>
      </c>
      <c r="G46" s="86"/>
      <c r="H46" s="86"/>
      <c r="M46" s="87" t="s">
        <v>552</v>
      </c>
    </row>
    <row r="47" spans="5:13">
      <c r="E47" s="85" t="s">
        <v>118</v>
      </c>
      <c r="F47" s="85" t="s">
        <v>116</v>
      </c>
      <c r="G47" s="86"/>
      <c r="H47" s="86"/>
      <c r="M47" s="87" t="s">
        <v>552</v>
      </c>
    </row>
    <row r="48" spans="5:13">
      <c r="E48" s="85" t="s">
        <v>119</v>
      </c>
      <c r="F48" s="85" t="s">
        <v>116</v>
      </c>
      <c r="G48" s="86"/>
      <c r="H48" s="86"/>
      <c r="M48" s="87" t="s">
        <v>552</v>
      </c>
    </row>
    <row r="49" spans="5:13">
      <c r="E49" s="85" t="s">
        <v>120</v>
      </c>
      <c r="F49" s="85" t="s">
        <v>116</v>
      </c>
      <c r="G49" s="86"/>
      <c r="H49" s="86"/>
      <c r="M49" s="87" t="s">
        <v>552</v>
      </c>
    </row>
    <row r="50" spans="5:13">
      <c r="E50" s="85" t="s">
        <v>121</v>
      </c>
      <c r="F50" s="85" t="s">
        <v>43</v>
      </c>
      <c r="G50" s="86"/>
      <c r="H50" s="86"/>
      <c r="M50" s="87" t="s">
        <v>552</v>
      </c>
    </row>
    <row r="51" spans="5:13">
      <c r="E51" s="85" t="s">
        <v>122</v>
      </c>
      <c r="F51" s="85" t="s">
        <v>43</v>
      </c>
      <c r="G51" s="86"/>
      <c r="H51" s="86"/>
      <c r="M51" s="87" t="s">
        <v>552</v>
      </c>
    </row>
    <row r="52" spans="5:13">
      <c r="E52" s="85" t="s">
        <v>123</v>
      </c>
      <c r="F52" s="85" t="s">
        <v>43</v>
      </c>
      <c r="G52" s="86"/>
      <c r="H52" s="86"/>
      <c r="M52" s="87" t="s">
        <v>552</v>
      </c>
    </row>
    <row r="53" spans="5:13">
      <c r="E53" s="85" t="s">
        <v>124</v>
      </c>
      <c r="F53" s="85" t="s">
        <v>43</v>
      </c>
      <c r="G53" s="86"/>
      <c r="H53" s="86"/>
      <c r="M53" s="87" t="s">
        <v>552</v>
      </c>
    </row>
    <row r="54" spans="5:13">
      <c r="E54" s="85" t="s">
        <v>125</v>
      </c>
      <c r="F54" s="85" t="s">
        <v>43</v>
      </c>
      <c r="G54" s="86"/>
      <c r="H54" s="86"/>
      <c r="M54" s="87" t="s">
        <v>552</v>
      </c>
    </row>
    <row r="55" spans="5:13">
      <c r="E55" s="85" t="s">
        <v>126</v>
      </c>
      <c r="F55" s="85" t="s">
        <v>43</v>
      </c>
      <c r="G55" s="86"/>
      <c r="H55" s="86"/>
      <c r="M55" s="87" t="s">
        <v>552</v>
      </c>
    </row>
    <row r="56" spans="5:13">
      <c r="E56" s="85" t="s">
        <v>127</v>
      </c>
      <c r="F56" s="85" t="s">
        <v>43</v>
      </c>
      <c r="G56" s="86"/>
      <c r="H56" s="86"/>
      <c r="M56" s="87" t="s">
        <v>552</v>
      </c>
    </row>
    <row r="57" spans="5:13">
      <c r="E57" s="85" t="s">
        <v>128</v>
      </c>
      <c r="F57" s="85" t="s">
        <v>43</v>
      </c>
      <c r="G57" s="86"/>
      <c r="H57" s="86"/>
      <c r="M57" s="87" t="s">
        <v>552</v>
      </c>
    </row>
    <row r="58" spans="5:13">
      <c r="E58" s="85" t="s">
        <v>129</v>
      </c>
      <c r="F58" s="85" t="s">
        <v>43</v>
      </c>
      <c r="G58" s="86"/>
      <c r="H58" s="86"/>
      <c r="M58" s="87" t="s">
        <v>552</v>
      </c>
    </row>
    <row r="59" spans="5:13">
      <c r="E59" s="85" t="s">
        <v>130</v>
      </c>
      <c r="F59" s="85" t="s">
        <v>43</v>
      </c>
      <c r="G59" s="86"/>
      <c r="H59" s="86"/>
      <c r="M59" s="87" t="s">
        <v>552</v>
      </c>
    </row>
    <row r="60" spans="5:13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>
      <c r="E61" s="85" t="s">
        <v>132</v>
      </c>
      <c r="F61" s="85" t="s">
        <v>43</v>
      </c>
      <c r="G61" s="86"/>
      <c r="H61" s="86"/>
      <c r="M61" s="87" t="s">
        <v>552</v>
      </c>
    </row>
    <row r="62" spans="5:13">
      <c r="E62" s="85" t="s">
        <v>133</v>
      </c>
      <c r="F62" s="85" t="s">
        <v>134</v>
      </c>
      <c r="G62" s="86"/>
      <c r="H62" s="86"/>
      <c r="M62" s="87" t="s">
        <v>552</v>
      </c>
    </row>
    <row r="63" spans="5:13">
      <c r="E63" s="85" t="s">
        <v>135</v>
      </c>
      <c r="F63" s="85" t="s">
        <v>134</v>
      </c>
      <c r="G63" s="86"/>
      <c r="H63" s="86"/>
      <c r="M63" s="87" t="s">
        <v>552</v>
      </c>
    </row>
    <row r="64" spans="5:13">
      <c r="E64" s="85" t="s">
        <v>136</v>
      </c>
      <c r="F64" s="85" t="s">
        <v>137</v>
      </c>
      <c r="G64" s="86"/>
      <c r="H64" s="86"/>
      <c r="M64" s="87" t="s">
        <v>552</v>
      </c>
    </row>
    <row r="65" spans="5:13">
      <c r="E65" s="85" t="s">
        <v>138</v>
      </c>
      <c r="F65" s="85" t="s">
        <v>137</v>
      </c>
      <c r="G65" s="86"/>
      <c r="H65" s="86"/>
      <c r="M65" s="87" t="s">
        <v>552</v>
      </c>
    </row>
    <row r="66" spans="5:13">
      <c r="E66" s="85" t="s">
        <v>139</v>
      </c>
      <c r="F66" s="85" t="s">
        <v>137</v>
      </c>
      <c r="G66" s="86"/>
      <c r="H66" s="86"/>
      <c r="M66" s="87" t="s">
        <v>552</v>
      </c>
    </row>
    <row r="67" spans="5:13">
      <c r="E67" s="85" t="s">
        <v>140</v>
      </c>
      <c r="F67" s="85" t="s">
        <v>141</v>
      </c>
      <c r="G67" s="86"/>
      <c r="H67" s="86"/>
      <c r="M67" s="87" t="s">
        <v>552</v>
      </c>
    </row>
    <row r="68" spans="5:13">
      <c r="E68" s="85" t="s">
        <v>142</v>
      </c>
      <c r="F68" s="85" t="s">
        <v>143</v>
      </c>
      <c r="G68" s="86"/>
      <c r="H68" s="86"/>
      <c r="M68" s="87" t="s">
        <v>552</v>
      </c>
    </row>
    <row r="69" spans="5:13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>
      <c r="E70" s="85" t="s">
        <v>146</v>
      </c>
      <c r="F70" s="85" t="s">
        <v>143</v>
      </c>
      <c r="G70" s="86"/>
      <c r="H70" s="86"/>
      <c r="M70" s="87" t="s">
        <v>552</v>
      </c>
    </row>
    <row r="71" spans="5:13">
      <c r="E71" s="85" t="s">
        <v>147</v>
      </c>
      <c r="F71" s="85" t="s">
        <v>148</v>
      </c>
      <c r="G71" s="86"/>
      <c r="H71" s="86"/>
      <c r="M71" s="87" t="s">
        <v>552</v>
      </c>
    </row>
    <row r="72" spans="5:13">
      <c r="E72" s="85" t="s">
        <v>149</v>
      </c>
      <c r="F72" s="85" t="s">
        <v>148</v>
      </c>
      <c r="G72" s="86"/>
      <c r="H72" s="86"/>
      <c r="M72" s="87" t="s">
        <v>552</v>
      </c>
    </row>
    <row r="73" spans="5:13">
      <c r="E73" s="85" t="s">
        <v>150</v>
      </c>
      <c r="F73" s="85" t="s">
        <v>151</v>
      </c>
      <c r="G73" s="86"/>
      <c r="H73" s="86"/>
      <c r="M73" s="87" t="s">
        <v>552</v>
      </c>
    </row>
    <row r="74" spans="5:13">
      <c r="E74" s="85" t="s">
        <v>152</v>
      </c>
      <c r="F74" s="85" t="s">
        <v>153</v>
      </c>
      <c r="G74" s="86"/>
      <c r="H74" s="86"/>
      <c r="M74" s="87" t="s">
        <v>552</v>
      </c>
    </row>
    <row r="75" spans="5:13">
      <c r="E75" s="85" t="s">
        <v>154</v>
      </c>
      <c r="F75" s="85" t="s">
        <v>155</v>
      </c>
      <c r="G75" s="86"/>
      <c r="H75" s="86"/>
      <c r="M75" s="87" t="s">
        <v>552</v>
      </c>
    </row>
    <row r="76" spans="5:13">
      <c r="E76" s="85" t="s">
        <v>156</v>
      </c>
      <c r="F76" s="85" t="s">
        <v>157</v>
      </c>
      <c r="G76" s="86"/>
      <c r="H76" s="86"/>
      <c r="M76" s="87" t="s">
        <v>552</v>
      </c>
    </row>
    <row r="77" spans="5:13">
      <c r="E77" s="85" t="s">
        <v>158</v>
      </c>
      <c r="F77" s="85" t="s">
        <v>157</v>
      </c>
      <c r="G77" s="86"/>
      <c r="H77" s="86"/>
      <c r="M77" s="87" t="s">
        <v>552</v>
      </c>
    </row>
    <row r="78" spans="5:13">
      <c r="E78" s="85" t="s">
        <v>159</v>
      </c>
      <c r="F78" s="85" t="s">
        <v>157</v>
      </c>
      <c r="G78" s="86"/>
      <c r="H78" s="86"/>
      <c r="M78" s="87" t="s">
        <v>552</v>
      </c>
    </row>
    <row r="79" spans="5:13">
      <c r="E79" s="85" t="s">
        <v>160</v>
      </c>
      <c r="F79" s="85" t="s">
        <v>157</v>
      </c>
      <c r="G79" s="86"/>
      <c r="H79" s="86"/>
      <c r="M79" s="87" t="s">
        <v>552</v>
      </c>
    </row>
    <row r="80" spans="5:13">
      <c r="E80" s="85" t="s">
        <v>161</v>
      </c>
      <c r="F80" s="85" t="s">
        <v>157</v>
      </c>
      <c r="G80" s="86"/>
      <c r="H80" s="86"/>
      <c r="M80" s="87" t="s">
        <v>552</v>
      </c>
    </row>
    <row r="81" spans="5:13">
      <c r="E81" s="85" t="s">
        <v>162</v>
      </c>
      <c r="F81" s="85" t="s">
        <v>163</v>
      </c>
      <c r="G81" s="86"/>
      <c r="H81" s="86"/>
      <c r="M81" s="87" t="s">
        <v>552</v>
      </c>
    </row>
    <row r="82" spans="5:13">
      <c r="E82" s="85" t="s">
        <v>164</v>
      </c>
      <c r="F82" s="85" t="s">
        <v>163</v>
      </c>
      <c r="G82" s="86"/>
      <c r="H82" s="86"/>
      <c r="M82" s="87" t="s">
        <v>552</v>
      </c>
    </row>
    <row r="83" spans="5:13">
      <c r="E83" s="85" t="s">
        <v>165</v>
      </c>
      <c r="F83" s="85" t="s">
        <v>163</v>
      </c>
      <c r="G83" s="86"/>
      <c r="H83" s="86"/>
      <c r="M83" s="87" t="s">
        <v>552</v>
      </c>
    </row>
    <row r="84" spans="5:13">
      <c r="E84" s="85" t="s">
        <v>166</v>
      </c>
      <c r="F84" s="85" t="s">
        <v>167</v>
      </c>
      <c r="G84" s="86"/>
      <c r="H84" s="86"/>
      <c r="M84" s="87" t="s">
        <v>552</v>
      </c>
    </row>
    <row r="85" spans="5:13">
      <c r="E85" s="85" t="s">
        <v>168</v>
      </c>
      <c r="F85" s="85" t="s">
        <v>167</v>
      </c>
      <c r="G85" s="86"/>
      <c r="H85" s="86"/>
      <c r="M85" s="87" t="s">
        <v>552</v>
      </c>
    </row>
    <row r="86" spans="5:13">
      <c r="E86" s="85" t="s">
        <v>169</v>
      </c>
      <c r="F86" s="85" t="s">
        <v>167</v>
      </c>
      <c r="G86" s="86"/>
      <c r="H86" s="86"/>
      <c r="M86" s="87" t="s">
        <v>552</v>
      </c>
    </row>
    <row r="87" spans="5:13">
      <c r="E87" s="85" t="s">
        <v>170</v>
      </c>
      <c r="F87" s="85" t="s">
        <v>167</v>
      </c>
      <c r="G87" s="86"/>
      <c r="H87" s="86"/>
      <c r="M87" s="87" t="s">
        <v>552</v>
      </c>
    </row>
    <row r="88" spans="5:13">
      <c r="E88" s="85" t="s">
        <v>171</v>
      </c>
      <c r="F88" s="85" t="s">
        <v>167</v>
      </c>
      <c r="G88" s="86"/>
      <c r="H88" s="86"/>
      <c r="M88" s="87" t="s">
        <v>552</v>
      </c>
    </row>
    <row r="89" spans="5:13">
      <c r="E89" s="85" t="s">
        <v>172</v>
      </c>
      <c r="F89" s="85" t="s">
        <v>173</v>
      </c>
      <c r="G89" s="86"/>
      <c r="H89" s="86"/>
      <c r="M89" s="87" t="s">
        <v>552</v>
      </c>
    </row>
    <row r="90" spans="5:13">
      <c r="E90" s="85" t="s">
        <v>174</v>
      </c>
      <c r="F90" s="85" t="s">
        <v>175</v>
      </c>
      <c r="G90" s="86"/>
      <c r="H90" s="86"/>
      <c r="M90" s="87" t="s">
        <v>552</v>
      </c>
    </row>
    <row r="91" spans="5:13">
      <c r="E91" s="85" t="s">
        <v>176</v>
      </c>
      <c r="F91" s="85" t="s">
        <v>175</v>
      </c>
      <c r="G91" s="86"/>
      <c r="H91" s="86"/>
      <c r="M91" s="87" t="s">
        <v>552</v>
      </c>
    </row>
    <row r="92" spans="5:13">
      <c r="E92" s="85" t="s">
        <v>177</v>
      </c>
      <c r="F92" s="85" t="s">
        <v>178</v>
      </c>
      <c r="G92" s="86"/>
      <c r="H92" s="86"/>
      <c r="M92" s="87" t="s">
        <v>552</v>
      </c>
    </row>
    <row r="93" spans="5:13">
      <c r="E93" s="85" t="s">
        <v>179</v>
      </c>
      <c r="F93" s="85" t="s">
        <v>180</v>
      </c>
      <c r="G93" s="86"/>
      <c r="H93" s="86"/>
      <c r="M93" s="87" t="s">
        <v>552</v>
      </c>
    </row>
    <row r="94" spans="5:13">
      <c r="E94" s="85" t="s">
        <v>181</v>
      </c>
      <c r="F94" s="85" t="s">
        <v>180</v>
      </c>
      <c r="G94" s="86"/>
      <c r="H94" s="86"/>
      <c r="M94" s="87" t="s">
        <v>552</v>
      </c>
    </row>
    <row r="95" spans="5:13">
      <c r="E95" s="85" t="s">
        <v>182</v>
      </c>
      <c r="F95" s="85" t="s">
        <v>180</v>
      </c>
      <c r="G95" s="86"/>
      <c r="H95" s="86"/>
      <c r="M95" s="87" t="s">
        <v>552</v>
      </c>
    </row>
    <row r="96" spans="5:13">
      <c r="E96" s="85" t="s">
        <v>183</v>
      </c>
      <c r="F96" s="85" t="s">
        <v>180</v>
      </c>
      <c r="G96" s="86"/>
      <c r="H96" s="86"/>
      <c r="M96" s="87" t="s">
        <v>552</v>
      </c>
    </row>
    <row r="97" spans="5:13">
      <c r="E97" s="85" t="s">
        <v>184</v>
      </c>
      <c r="F97" s="85" t="s">
        <v>185</v>
      </c>
      <c r="G97" s="86"/>
      <c r="H97" s="86"/>
      <c r="M97" s="87" t="s">
        <v>552</v>
      </c>
    </row>
    <row r="98" spans="5:13">
      <c r="E98" s="85" t="s">
        <v>186</v>
      </c>
      <c r="F98" s="85" t="s">
        <v>185</v>
      </c>
      <c r="G98" s="86"/>
      <c r="H98" s="86"/>
      <c r="M98" s="87" t="s">
        <v>552</v>
      </c>
    </row>
    <row r="99" spans="5:13">
      <c r="E99" s="85" t="s">
        <v>187</v>
      </c>
      <c r="F99" s="85" t="s">
        <v>185</v>
      </c>
      <c r="G99" s="86"/>
      <c r="H99" s="86"/>
      <c r="M99" s="87" t="s">
        <v>552</v>
      </c>
    </row>
    <row r="100" spans="5:13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>
      <c r="E113" s="85"/>
      <c r="G113" s="99"/>
      <c r="H113" s="86"/>
      <c r="I113" s="86"/>
    </row>
    <row r="114" spans="5:9">
      <c r="H114" s="86"/>
      <c r="I114" s="86"/>
    </row>
    <row r="115" spans="5:9">
      <c r="H115" s="86"/>
      <c r="I115" s="86"/>
    </row>
  </sheetData>
  <mergeCells count="13">
    <mergeCell ref="K12:N12"/>
    <mergeCell ref="D1:N1"/>
    <mergeCell ref="D2:N2"/>
    <mergeCell ref="E4:J4"/>
    <mergeCell ref="K4:N4"/>
    <mergeCell ref="K7:N7"/>
    <mergeCell ref="K13:N13"/>
    <mergeCell ref="H17:N17"/>
    <mergeCell ref="E18:E22"/>
    <mergeCell ref="F19:F20"/>
    <mergeCell ref="G19:G20"/>
    <mergeCell ref="F21:F22"/>
    <mergeCell ref="G21:G22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27" t="s">
        <v>0</v>
      </c>
      <c r="E1" s="1127"/>
      <c r="F1" s="1127"/>
      <c r="G1" s="1127"/>
      <c r="H1" s="1127"/>
      <c r="I1" s="1127"/>
      <c r="J1" s="1127"/>
      <c r="K1" s="1127"/>
      <c r="L1" s="1127"/>
      <c r="M1" s="1127"/>
      <c r="N1" s="1127"/>
    </row>
    <row r="2" spans="4:14" ht="15.75">
      <c r="D2" s="1128" t="s">
        <v>206</v>
      </c>
      <c r="E2" s="1128"/>
      <c r="F2" s="1128"/>
      <c r="G2" s="1128"/>
      <c r="H2" s="1128"/>
      <c r="I2" s="1128"/>
      <c r="J2" s="1128"/>
      <c r="K2" s="1128"/>
      <c r="L2" s="1128"/>
      <c r="M2" s="1128"/>
      <c r="N2" s="1128"/>
    </row>
    <row r="4" spans="4:14" ht="15.75">
      <c r="E4" s="1129" t="s">
        <v>2</v>
      </c>
      <c r="F4" s="1130"/>
      <c r="G4" s="1130"/>
      <c r="H4" s="1130"/>
      <c r="I4" s="1130"/>
      <c r="J4" s="1131"/>
      <c r="K4" s="1132" t="s">
        <v>3</v>
      </c>
      <c r="L4" s="1133"/>
      <c r="M4" s="1133"/>
      <c r="N4" s="1134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135" t="s">
        <v>213</v>
      </c>
      <c r="L7" s="1136"/>
      <c r="M7" s="1136"/>
      <c r="N7" s="1137"/>
    </row>
    <row r="8" spans="4:14" s="16" customFormat="1" ht="28.9" customHeight="1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124" t="s">
        <v>53</v>
      </c>
      <c r="L12" s="1125"/>
      <c r="M12" s="1125"/>
      <c r="N12" s="1126"/>
    </row>
    <row r="13" spans="4:14" s="16" customFormat="1" ht="28.9" customHeight="1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111" t="s">
        <v>57</v>
      </c>
      <c r="L13" s="1112"/>
      <c r="M13" s="1112"/>
      <c r="N13" s="1113"/>
    </row>
    <row r="14" spans="4:14" s="16" customFormat="1" ht="28.9" customHeight="1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1144" t="s">
        <v>212</v>
      </c>
      <c r="L14" s="1145"/>
      <c r="M14" s="1145"/>
      <c r="N14" s="1146"/>
    </row>
    <row r="15" spans="4:14" ht="28.9" customHeight="1">
      <c r="F15" s="50" t="s">
        <v>58</v>
      </c>
      <c r="G15" s="51">
        <f>+G6+G10+G11</f>
        <v>32</v>
      </c>
    </row>
    <row r="16" spans="4:14">
      <c r="G16" s="52"/>
    </row>
    <row r="17" spans="5:15" ht="15.75" thickBot="1"/>
    <row r="18" spans="5:15" ht="30.75" thickBot="1">
      <c r="E18" s="53" t="s">
        <v>59</v>
      </c>
      <c r="F18" s="54" t="s">
        <v>60</v>
      </c>
      <c r="G18" s="54" t="s">
        <v>61</v>
      </c>
      <c r="H18" s="1114" t="s">
        <v>62</v>
      </c>
      <c r="I18" s="1115"/>
      <c r="J18" s="1115"/>
      <c r="K18" s="1115"/>
      <c r="L18" s="1115"/>
      <c r="M18" s="1115"/>
      <c r="N18" s="1116"/>
      <c r="O18" s="55" t="s">
        <v>63</v>
      </c>
    </row>
    <row r="19" spans="5:15">
      <c r="E19" s="1138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>
      <c r="E20" s="1139"/>
      <c r="F20" s="1119" t="s">
        <v>69</v>
      </c>
      <c r="G20" s="1120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>
      <c r="E21" s="1139"/>
      <c r="F21" s="1119"/>
      <c r="G21" s="1120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>
      <c r="E22" s="1139"/>
      <c r="F22" s="1141" t="s">
        <v>73</v>
      </c>
      <c r="G22" s="1120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>
      <c r="E23" s="1139"/>
      <c r="F23" s="1142"/>
      <c r="G23" s="1143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>
      <c r="E24" s="1140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>
      <c r="E29" s="79"/>
      <c r="H29" s="109"/>
    </row>
    <row r="32" spans="5:1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>
      <c r="E33" s="85" t="s">
        <v>97</v>
      </c>
      <c r="F33" s="85" t="s">
        <v>98</v>
      </c>
      <c r="G33" s="86"/>
      <c r="H33" s="86"/>
      <c r="M33" s="87" t="s">
        <v>552</v>
      </c>
    </row>
    <row r="34" spans="5:13">
      <c r="E34" s="85" t="s">
        <v>99</v>
      </c>
      <c r="F34" s="85" t="s">
        <v>98</v>
      </c>
      <c r="G34" s="86"/>
      <c r="H34" s="86"/>
      <c r="M34" s="87" t="s">
        <v>552</v>
      </c>
    </row>
    <row r="35" spans="5:13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>
      <c r="E36" s="85" t="s">
        <v>101</v>
      </c>
      <c r="F36" s="85" t="s">
        <v>98</v>
      </c>
      <c r="G36" s="86"/>
      <c r="H36" s="86"/>
      <c r="M36" s="87" t="s">
        <v>552</v>
      </c>
    </row>
    <row r="37" spans="5:13">
      <c r="E37" s="85" t="s">
        <v>102</v>
      </c>
      <c r="F37" s="85" t="s">
        <v>98</v>
      </c>
      <c r="G37" s="86"/>
      <c r="H37" s="86"/>
      <c r="M37" s="87" t="s">
        <v>552</v>
      </c>
    </row>
    <row r="38" spans="5:13">
      <c r="E38" s="85" t="s">
        <v>103</v>
      </c>
      <c r="F38" s="85" t="s">
        <v>104</v>
      </c>
      <c r="G38" s="86"/>
      <c r="H38" s="86"/>
      <c r="M38" s="87" t="s">
        <v>552</v>
      </c>
    </row>
    <row r="39" spans="5:13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>
      <c r="E42" s="85" t="s">
        <v>108</v>
      </c>
      <c r="F42" s="85" t="s">
        <v>109</v>
      </c>
      <c r="G42" s="86"/>
      <c r="H42" s="86"/>
      <c r="M42" s="87" t="s">
        <v>552</v>
      </c>
    </row>
    <row r="43" spans="5:13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>
      <c r="E44" s="85" t="s">
        <v>111</v>
      </c>
      <c r="F44" s="85" t="s">
        <v>112</v>
      </c>
      <c r="G44" s="86"/>
      <c r="H44" s="86"/>
      <c r="M44" s="87" t="s">
        <v>552</v>
      </c>
    </row>
    <row r="45" spans="5:13">
      <c r="E45" s="85" t="s">
        <v>113</v>
      </c>
      <c r="F45" s="85" t="s">
        <v>112</v>
      </c>
      <c r="G45" s="86"/>
      <c r="H45" s="86"/>
      <c r="M45" s="87" t="s">
        <v>552</v>
      </c>
    </row>
    <row r="46" spans="5:13">
      <c r="E46" s="85" t="s">
        <v>114</v>
      </c>
      <c r="F46" s="85" t="s">
        <v>112</v>
      </c>
      <c r="G46" s="86"/>
      <c r="H46" s="86"/>
      <c r="M46" s="87" t="s">
        <v>552</v>
      </c>
    </row>
    <row r="47" spans="5:13">
      <c r="E47" s="85" t="s">
        <v>115</v>
      </c>
      <c r="F47" s="85" t="s">
        <v>116</v>
      </c>
      <c r="G47" s="86"/>
      <c r="H47" s="86"/>
      <c r="M47" s="87" t="s">
        <v>552</v>
      </c>
    </row>
    <row r="48" spans="5:13">
      <c r="E48" s="85" t="s">
        <v>117</v>
      </c>
      <c r="F48" s="85" t="s">
        <v>116</v>
      </c>
      <c r="G48" s="86"/>
      <c r="H48" s="86"/>
      <c r="M48" s="87" t="s">
        <v>552</v>
      </c>
    </row>
    <row r="49" spans="5:13">
      <c r="E49" s="85" t="s">
        <v>118</v>
      </c>
      <c r="F49" s="85" t="s">
        <v>116</v>
      </c>
      <c r="G49" s="86"/>
      <c r="H49" s="86"/>
      <c r="M49" s="87" t="s">
        <v>552</v>
      </c>
    </row>
    <row r="50" spans="5:13">
      <c r="E50" s="85" t="s">
        <v>119</v>
      </c>
      <c r="F50" s="85" t="s">
        <v>116</v>
      </c>
      <c r="G50" s="86"/>
      <c r="H50" s="86"/>
      <c r="M50" s="87" t="s">
        <v>552</v>
      </c>
    </row>
    <row r="51" spans="5:13">
      <c r="E51" s="85" t="s">
        <v>120</v>
      </c>
      <c r="F51" s="85" t="s">
        <v>116</v>
      </c>
      <c r="G51" s="86"/>
      <c r="H51" s="86"/>
      <c r="M51" s="87" t="s">
        <v>552</v>
      </c>
    </row>
    <row r="52" spans="5:13">
      <c r="E52" s="85" t="s">
        <v>121</v>
      </c>
      <c r="F52" s="85" t="s">
        <v>43</v>
      </c>
      <c r="G52" s="86"/>
      <c r="H52" s="86"/>
      <c r="M52" s="87" t="s">
        <v>552</v>
      </c>
    </row>
    <row r="53" spans="5:13">
      <c r="E53" s="85" t="s">
        <v>122</v>
      </c>
      <c r="F53" s="85" t="s">
        <v>43</v>
      </c>
      <c r="G53" s="86"/>
      <c r="H53" s="86"/>
      <c r="M53" s="87" t="s">
        <v>552</v>
      </c>
    </row>
    <row r="54" spans="5:13">
      <c r="E54" s="85" t="s">
        <v>123</v>
      </c>
      <c r="F54" s="85" t="s">
        <v>43</v>
      </c>
      <c r="G54" s="86"/>
      <c r="H54" s="86"/>
      <c r="M54" s="87" t="s">
        <v>552</v>
      </c>
    </row>
    <row r="55" spans="5:13">
      <c r="E55" s="85" t="s">
        <v>124</v>
      </c>
      <c r="F55" s="85" t="s">
        <v>43</v>
      </c>
      <c r="G55" s="86"/>
      <c r="H55" s="86"/>
      <c r="M55" s="87" t="s">
        <v>552</v>
      </c>
    </row>
    <row r="56" spans="5:13">
      <c r="E56" s="85" t="s">
        <v>125</v>
      </c>
      <c r="F56" s="85" t="s">
        <v>43</v>
      </c>
      <c r="G56" s="86"/>
      <c r="H56" s="86"/>
      <c r="M56" s="87" t="s">
        <v>552</v>
      </c>
    </row>
    <row r="57" spans="5:13">
      <c r="E57" s="85" t="s">
        <v>126</v>
      </c>
      <c r="F57" s="85" t="s">
        <v>43</v>
      </c>
      <c r="G57" s="86"/>
      <c r="H57" s="86"/>
      <c r="M57" s="87" t="s">
        <v>552</v>
      </c>
    </row>
    <row r="58" spans="5:13">
      <c r="E58" s="85" t="s">
        <v>127</v>
      </c>
      <c r="F58" s="85" t="s">
        <v>43</v>
      </c>
      <c r="G58" s="86"/>
      <c r="H58" s="86"/>
      <c r="M58" s="87" t="s">
        <v>552</v>
      </c>
    </row>
    <row r="59" spans="5:13">
      <c r="E59" s="85" t="s">
        <v>128</v>
      </c>
      <c r="F59" s="85" t="s">
        <v>43</v>
      </c>
      <c r="G59" s="86"/>
      <c r="H59" s="86"/>
      <c r="M59" s="87" t="s">
        <v>552</v>
      </c>
    </row>
    <row r="60" spans="5:13">
      <c r="E60" s="85" t="s">
        <v>129</v>
      </c>
      <c r="F60" s="85" t="s">
        <v>43</v>
      </c>
      <c r="G60" s="86"/>
      <c r="H60" s="86"/>
      <c r="M60" s="87" t="s">
        <v>552</v>
      </c>
    </row>
    <row r="61" spans="5:13">
      <c r="E61" s="85" t="s">
        <v>130</v>
      </c>
      <c r="F61" s="85" t="s">
        <v>43</v>
      </c>
      <c r="G61" s="86"/>
      <c r="H61" s="86"/>
      <c r="M61" s="87" t="s">
        <v>552</v>
      </c>
    </row>
    <row r="62" spans="5:13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>
      <c r="E63" s="85" t="s">
        <v>132</v>
      </c>
      <c r="F63" s="85" t="s">
        <v>43</v>
      </c>
      <c r="G63" s="86"/>
      <c r="H63" s="86"/>
      <c r="M63" s="87" t="s">
        <v>552</v>
      </c>
    </row>
    <row r="64" spans="5:13">
      <c r="E64" s="85" t="s">
        <v>133</v>
      </c>
      <c r="F64" s="85" t="s">
        <v>134</v>
      </c>
      <c r="G64" s="86"/>
      <c r="H64" s="86"/>
      <c r="M64" s="87" t="s">
        <v>552</v>
      </c>
    </row>
    <row r="65" spans="5:13">
      <c r="E65" s="85" t="s">
        <v>135</v>
      </c>
      <c r="F65" s="85" t="s">
        <v>134</v>
      </c>
      <c r="G65" s="86"/>
      <c r="H65" s="86"/>
      <c r="M65" s="87" t="s">
        <v>552</v>
      </c>
    </row>
    <row r="66" spans="5:13">
      <c r="E66" s="85" t="s">
        <v>136</v>
      </c>
      <c r="F66" s="85" t="s">
        <v>137</v>
      </c>
      <c r="G66" s="86"/>
      <c r="H66" s="86"/>
      <c r="M66" s="87" t="s">
        <v>552</v>
      </c>
    </row>
    <row r="67" spans="5:13">
      <c r="E67" s="85" t="s">
        <v>138</v>
      </c>
      <c r="F67" s="85" t="s">
        <v>137</v>
      </c>
      <c r="G67" s="86"/>
      <c r="H67" s="86"/>
      <c r="M67" s="87" t="s">
        <v>552</v>
      </c>
    </row>
    <row r="68" spans="5:13">
      <c r="E68" s="85" t="s">
        <v>139</v>
      </c>
      <c r="F68" s="85" t="s">
        <v>137</v>
      </c>
      <c r="G68" s="86"/>
      <c r="H68" s="86"/>
      <c r="M68" s="87" t="s">
        <v>552</v>
      </c>
    </row>
    <row r="69" spans="5:13">
      <c r="E69" s="85" t="s">
        <v>140</v>
      </c>
      <c r="F69" s="85" t="s">
        <v>141</v>
      </c>
      <c r="G69" s="86"/>
      <c r="H69" s="86"/>
      <c r="M69" s="87" t="s">
        <v>552</v>
      </c>
    </row>
    <row r="70" spans="5:13">
      <c r="E70" s="85" t="s">
        <v>142</v>
      </c>
      <c r="F70" s="85" t="s">
        <v>143</v>
      </c>
      <c r="G70" s="86"/>
      <c r="H70" s="86"/>
      <c r="M70" s="87" t="s">
        <v>552</v>
      </c>
    </row>
    <row r="71" spans="5:13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>
      <c r="E72" s="85" t="s">
        <v>146</v>
      </c>
      <c r="F72" s="85" t="s">
        <v>143</v>
      </c>
      <c r="G72" s="86"/>
      <c r="H72" s="86"/>
      <c r="M72" s="87" t="s">
        <v>552</v>
      </c>
    </row>
    <row r="73" spans="5:13">
      <c r="E73" s="85" t="s">
        <v>147</v>
      </c>
      <c r="F73" s="85" t="s">
        <v>148</v>
      </c>
      <c r="G73" s="86"/>
      <c r="H73" s="86"/>
      <c r="M73" s="87" t="s">
        <v>552</v>
      </c>
    </row>
    <row r="74" spans="5:13">
      <c r="E74" s="85" t="s">
        <v>149</v>
      </c>
      <c r="F74" s="85" t="s">
        <v>148</v>
      </c>
      <c r="G74" s="86"/>
      <c r="H74" s="86"/>
      <c r="M74" s="87" t="s">
        <v>552</v>
      </c>
    </row>
    <row r="75" spans="5:13">
      <c r="E75" s="85" t="s">
        <v>150</v>
      </c>
      <c r="F75" s="85" t="s">
        <v>151</v>
      </c>
      <c r="G75" s="86"/>
      <c r="H75" s="86"/>
      <c r="M75" s="87" t="s">
        <v>552</v>
      </c>
    </row>
    <row r="76" spans="5:13">
      <c r="E76" s="85" t="s">
        <v>152</v>
      </c>
      <c r="F76" s="85" t="s">
        <v>153</v>
      </c>
      <c r="G76" s="86"/>
      <c r="H76" s="86"/>
      <c r="M76" s="87" t="s">
        <v>552</v>
      </c>
    </row>
    <row r="77" spans="5:13">
      <c r="E77" s="85" t="s">
        <v>154</v>
      </c>
      <c r="F77" s="85" t="s">
        <v>155</v>
      </c>
      <c r="G77" s="86"/>
      <c r="H77" s="86"/>
      <c r="M77" s="87" t="s">
        <v>552</v>
      </c>
    </row>
    <row r="78" spans="5:13">
      <c r="E78" s="85" t="s">
        <v>156</v>
      </c>
      <c r="F78" s="85" t="s">
        <v>157</v>
      </c>
      <c r="G78" s="86"/>
      <c r="H78" s="86"/>
      <c r="M78" s="87" t="s">
        <v>552</v>
      </c>
    </row>
    <row r="79" spans="5:13">
      <c r="E79" s="85" t="s">
        <v>158</v>
      </c>
      <c r="F79" s="85" t="s">
        <v>157</v>
      </c>
      <c r="G79" s="86"/>
      <c r="H79" s="86"/>
      <c r="M79" s="87" t="s">
        <v>552</v>
      </c>
    </row>
    <row r="80" spans="5:13">
      <c r="E80" s="85" t="s">
        <v>159</v>
      </c>
      <c r="F80" s="85" t="s">
        <v>157</v>
      </c>
      <c r="G80" s="86"/>
      <c r="H80" s="86"/>
      <c r="M80" s="87" t="s">
        <v>552</v>
      </c>
    </row>
    <row r="81" spans="5:13">
      <c r="E81" s="85" t="s">
        <v>160</v>
      </c>
      <c r="F81" s="85" t="s">
        <v>157</v>
      </c>
      <c r="G81" s="86"/>
      <c r="H81" s="86"/>
      <c r="M81" s="87" t="s">
        <v>552</v>
      </c>
    </row>
    <row r="82" spans="5:13">
      <c r="E82" s="85" t="s">
        <v>161</v>
      </c>
      <c r="F82" s="85" t="s">
        <v>157</v>
      </c>
      <c r="G82" s="86"/>
      <c r="H82" s="86"/>
      <c r="M82" s="87" t="s">
        <v>552</v>
      </c>
    </row>
    <row r="83" spans="5:13">
      <c r="E83" s="85" t="s">
        <v>162</v>
      </c>
      <c r="F83" s="85" t="s">
        <v>163</v>
      </c>
      <c r="G83" s="86"/>
      <c r="H83" s="86"/>
      <c r="M83" s="87" t="s">
        <v>552</v>
      </c>
    </row>
    <row r="84" spans="5:13">
      <c r="E84" s="85" t="s">
        <v>164</v>
      </c>
      <c r="F84" s="85" t="s">
        <v>163</v>
      </c>
      <c r="G84" s="86"/>
      <c r="H84" s="86"/>
      <c r="M84" s="87" t="s">
        <v>552</v>
      </c>
    </row>
    <row r="85" spans="5:13">
      <c r="E85" s="85" t="s">
        <v>165</v>
      </c>
      <c r="F85" s="85" t="s">
        <v>163</v>
      </c>
      <c r="G85" s="86"/>
      <c r="H85" s="86"/>
      <c r="M85" s="87" t="s">
        <v>552</v>
      </c>
    </row>
    <row r="86" spans="5:13">
      <c r="E86" s="85" t="s">
        <v>166</v>
      </c>
      <c r="F86" s="85" t="s">
        <v>167</v>
      </c>
      <c r="G86" s="86"/>
      <c r="H86" s="86"/>
      <c r="M86" s="87" t="s">
        <v>552</v>
      </c>
    </row>
    <row r="87" spans="5:13">
      <c r="E87" s="85" t="s">
        <v>168</v>
      </c>
      <c r="F87" s="85" t="s">
        <v>167</v>
      </c>
      <c r="G87" s="86"/>
      <c r="H87" s="86"/>
      <c r="M87" s="87" t="s">
        <v>552</v>
      </c>
    </row>
    <row r="88" spans="5:13">
      <c r="E88" s="85" t="s">
        <v>169</v>
      </c>
      <c r="F88" s="85" t="s">
        <v>167</v>
      </c>
      <c r="G88" s="86"/>
      <c r="H88" s="86"/>
      <c r="M88" s="87" t="s">
        <v>552</v>
      </c>
    </row>
    <row r="89" spans="5:13">
      <c r="E89" s="85" t="s">
        <v>170</v>
      </c>
      <c r="F89" s="85" t="s">
        <v>167</v>
      </c>
      <c r="G89" s="86"/>
      <c r="H89" s="86"/>
      <c r="M89" s="87" t="s">
        <v>552</v>
      </c>
    </row>
    <row r="90" spans="5:13">
      <c r="E90" s="85" t="s">
        <v>171</v>
      </c>
      <c r="F90" s="85" t="s">
        <v>167</v>
      </c>
      <c r="G90" s="86"/>
      <c r="H90" s="86"/>
      <c r="M90" s="87" t="s">
        <v>552</v>
      </c>
    </row>
    <row r="91" spans="5:13">
      <c r="E91" s="85" t="s">
        <v>172</v>
      </c>
      <c r="F91" s="85" t="s">
        <v>173</v>
      </c>
      <c r="G91" s="86"/>
      <c r="H91" s="86"/>
      <c r="M91" s="87" t="s">
        <v>552</v>
      </c>
    </row>
    <row r="92" spans="5:13">
      <c r="E92" s="85" t="s">
        <v>174</v>
      </c>
      <c r="F92" s="85" t="s">
        <v>175</v>
      </c>
      <c r="G92" s="86"/>
      <c r="H92" s="86"/>
      <c r="M92" s="87" t="s">
        <v>552</v>
      </c>
    </row>
    <row r="93" spans="5:13">
      <c r="E93" s="85" t="s">
        <v>176</v>
      </c>
      <c r="F93" s="85" t="s">
        <v>175</v>
      </c>
      <c r="G93" s="86"/>
      <c r="H93" s="86"/>
      <c r="M93" s="87" t="s">
        <v>552</v>
      </c>
    </row>
    <row r="94" spans="5:13">
      <c r="E94" s="85" t="s">
        <v>177</v>
      </c>
      <c r="F94" s="85" t="s">
        <v>178</v>
      </c>
      <c r="G94" s="86"/>
      <c r="H94" s="86"/>
      <c r="M94" s="87" t="s">
        <v>552</v>
      </c>
    </row>
    <row r="95" spans="5:13">
      <c r="E95" s="85" t="s">
        <v>179</v>
      </c>
      <c r="F95" s="85" t="s">
        <v>180</v>
      </c>
      <c r="G95" s="86"/>
      <c r="H95" s="86"/>
      <c r="M95" s="87" t="s">
        <v>552</v>
      </c>
    </row>
    <row r="96" spans="5:13">
      <c r="E96" s="85" t="s">
        <v>181</v>
      </c>
      <c r="F96" s="85" t="s">
        <v>180</v>
      </c>
      <c r="G96" s="86"/>
      <c r="H96" s="86"/>
      <c r="M96" s="87" t="s">
        <v>552</v>
      </c>
    </row>
    <row r="97" spans="5:13">
      <c r="E97" s="85" t="s">
        <v>182</v>
      </c>
      <c r="F97" s="85" t="s">
        <v>180</v>
      </c>
      <c r="G97" s="86"/>
      <c r="H97" s="86"/>
      <c r="M97" s="87" t="s">
        <v>552</v>
      </c>
    </row>
    <row r="98" spans="5:13">
      <c r="E98" s="85" t="s">
        <v>183</v>
      </c>
      <c r="F98" s="85" t="s">
        <v>180</v>
      </c>
      <c r="G98" s="86"/>
      <c r="H98" s="86"/>
      <c r="M98" s="87" t="s">
        <v>552</v>
      </c>
    </row>
    <row r="99" spans="5:13">
      <c r="E99" s="85" t="s">
        <v>184</v>
      </c>
      <c r="F99" s="85" t="s">
        <v>185</v>
      </c>
      <c r="G99" s="86"/>
      <c r="H99" s="86"/>
      <c r="M99" s="87" t="s">
        <v>552</v>
      </c>
    </row>
    <row r="100" spans="5:13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>
      <c r="E115" s="85"/>
      <c r="G115" s="99"/>
      <c r="H115" s="86"/>
      <c r="I115" s="86"/>
    </row>
    <row r="116" spans="5:13">
      <c r="H116" s="86"/>
      <c r="I116" s="86"/>
    </row>
    <row r="117" spans="5:13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27" t="s">
        <v>0</v>
      </c>
      <c r="E1" s="1127"/>
      <c r="F1" s="1127"/>
      <c r="G1" s="1127"/>
      <c r="H1" s="1127"/>
      <c r="I1" s="1127"/>
      <c r="J1" s="1127"/>
      <c r="K1" s="1127"/>
      <c r="L1" s="1127"/>
      <c r="M1" s="1127"/>
      <c r="N1" s="1127"/>
    </row>
    <row r="2" spans="4:14" ht="15.75">
      <c r="D2" s="1128" t="s">
        <v>244</v>
      </c>
      <c r="E2" s="1128"/>
      <c r="F2" s="1128"/>
      <c r="G2" s="1128"/>
      <c r="H2" s="1128"/>
      <c r="I2" s="1128"/>
      <c r="J2" s="1128"/>
      <c r="K2" s="1128"/>
      <c r="L2" s="1128"/>
      <c r="M2" s="1128"/>
      <c r="N2" s="1128"/>
    </row>
    <row r="4" spans="4:14" ht="15.75">
      <c r="E4" s="1129" t="s">
        <v>2</v>
      </c>
      <c r="F4" s="1130"/>
      <c r="G4" s="1130"/>
      <c r="H4" s="1130"/>
      <c r="I4" s="1130"/>
      <c r="J4" s="1131"/>
      <c r="K4" s="1132" t="s">
        <v>3</v>
      </c>
      <c r="L4" s="1133"/>
      <c r="M4" s="1133"/>
      <c r="N4" s="1134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135" t="s">
        <v>213</v>
      </c>
      <c r="L7" s="1136"/>
      <c r="M7" s="1136"/>
      <c r="N7" s="1137"/>
    </row>
    <row r="8" spans="4:14" s="16" customFormat="1" ht="28.9" customHeight="1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1147" t="s">
        <v>53</v>
      </c>
      <c r="L12" s="1148"/>
      <c r="M12" s="1148"/>
      <c r="N12" s="1149"/>
    </row>
    <row r="13" spans="4:14" s="16" customFormat="1" ht="28.9" customHeight="1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1150" t="s">
        <v>57</v>
      </c>
      <c r="L13" s="1151"/>
      <c r="M13" s="1151"/>
      <c r="N13" s="1152"/>
    </row>
    <row r="14" spans="4:14" s="16" customFormat="1" ht="28.9" customHeight="1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1144" t="s">
        <v>228</v>
      </c>
      <c r="L14" s="1145"/>
      <c r="M14" s="1145"/>
      <c r="N14" s="1146"/>
    </row>
    <row r="15" spans="4:14" s="16" customFormat="1" ht="31.5" customHeight="1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1153" t="s">
        <v>236</v>
      </c>
      <c r="L15" s="1154"/>
      <c r="M15" s="1154"/>
      <c r="N15" s="1155"/>
    </row>
    <row r="16" spans="4:14" s="16" customFormat="1" ht="28.9" customHeight="1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1153" t="s">
        <v>241</v>
      </c>
      <c r="L16" s="1154"/>
      <c r="M16" s="1154"/>
      <c r="N16" s="1155"/>
    </row>
    <row r="17" spans="4:15" s="16" customFormat="1" ht="28.9" customHeight="1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>
      <c r="F19" s="50" t="s">
        <v>58</v>
      </c>
      <c r="G19" s="119">
        <f>+G10+G15+G17+G18</f>
        <v>72</v>
      </c>
    </row>
    <row r="20" spans="4:15">
      <c r="G20" s="52"/>
    </row>
    <row r="21" spans="4:15" ht="15.75" thickBot="1"/>
    <row r="22" spans="4:15" ht="30.75" thickBot="1">
      <c r="E22" s="53" t="s">
        <v>59</v>
      </c>
      <c r="F22" s="54" t="s">
        <v>60</v>
      </c>
      <c r="G22" s="54" t="s">
        <v>61</v>
      </c>
      <c r="H22" s="1114" t="s">
        <v>62</v>
      </c>
      <c r="I22" s="1115"/>
      <c r="J22" s="1115"/>
      <c r="K22" s="1115"/>
      <c r="L22" s="1115"/>
      <c r="M22" s="1115"/>
      <c r="N22" s="1116"/>
      <c r="O22" s="55" t="s">
        <v>63</v>
      </c>
    </row>
    <row r="23" spans="4:15">
      <c r="E23" s="1138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>
      <c r="E24" s="1139"/>
      <c r="F24" s="1119" t="s">
        <v>69</v>
      </c>
      <c r="G24" s="1120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>
      <c r="E25" s="1139"/>
      <c r="F25" s="1119"/>
      <c r="G25" s="1120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>
      <c r="E26" s="1139"/>
      <c r="F26" s="1141" t="s">
        <v>73</v>
      </c>
      <c r="G26" s="1120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>
      <c r="E27" s="1139"/>
      <c r="F27" s="1142"/>
      <c r="G27" s="1143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>
      <c r="E28" s="1140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>
      <c r="E40" s="85" t="s">
        <v>97</v>
      </c>
      <c r="F40" s="85" t="s">
        <v>98</v>
      </c>
      <c r="G40" s="86"/>
      <c r="H40" s="86"/>
      <c r="M40" s="87" t="s">
        <v>552</v>
      </c>
    </row>
    <row r="41" spans="5:15">
      <c r="E41" s="85" t="s">
        <v>99</v>
      </c>
      <c r="F41" s="85" t="s">
        <v>98</v>
      </c>
      <c r="G41" s="86"/>
      <c r="H41" s="86"/>
      <c r="M41" s="87" t="s">
        <v>552</v>
      </c>
    </row>
    <row r="42" spans="5:1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>
      <c r="E43" s="85" t="s">
        <v>101</v>
      </c>
      <c r="F43" s="85" t="s">
        <v>98</v>
      </c>
      <c r="G43" s="86"/>
      <c r="H43" s="86"/>
      <c r="M43" s="87" t="s">
        <v>552</v>
      </c>
    </row>
    <row r="44" spans="5:15">
      <c r="E44" s="85" t="s">
        <v>102</v>
      </c>
      <c r="F44" s="85" t="s">
        <v>98</v>
      </c>
      <c r="G44" s="86"/>
      <c r="H44" s="86"/>
      <c r="M44" s="87" t="s">
        <v>552</v>
      </c>
    </row>
    <row r="45" spans="5:15">
      <c r="E45" s="85" t="s">
        <v>103</v>
      </c>
      <c r="F45" s="85" t="s">
        <v>104</v>
      </c>
      <c r="G45" s="86"/>
      <c r="H45" s="86"/>
      <c r="M45" s="87" t="s">
        <v>552</v>
      </c>
    </row>
    <row r="46" spans="5:1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>
      <c r="E49" s="85" t="s">
        <v>108</v>
      </c>
      <c r="F49" s="85" t="s">
        <v>109</v>
      </c>
      <c r="G49" s="86"/>
      <c r="H49" s="86"/>
      <c r="M49" s="87" t="s">
        <v>552</v>
      </c>
    </row>
    <row r="50" spans="5:13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>
      <c r="E51" s="85" t="s">
        <v>111</v>
      </c>
      <c r="F51" s="85" t="s">
        <v>112</v>
      </c>
      <c r="G51" s="86"/>
      <c r="H51" s="86"/>
      <c r="M51" s="87" t="s">
        <v>552</v>
      </c>
    </row>
    <row r="52" spans="5:13">
      <c r="E52" s="85" t="s">
        <v>113</v>
      </c>
      <c r="F52" s="85" t="s">
        <v>112</v>
      </c>
      <c r="G52" s="86"/>
      <c r="H52" s="86"/>
      <c r="M52" s="87" t="s">
        <v>552</v>
      </c>
    </row>
    <row r="53" spans="5:13">
      <c r="E53" s="85" t="s">
        <v>114</v>
      </c>
      <c r="F53" s="85" t="s">
        <v>112</v>
      </c>
      <c r="G53" s="86"/>
      <c r="H53" s="86"/>
      <c r="M53" s="87" t="s">
        <v>552</v>
      </c>
    </row>
    <row r="54" spans="5:13">
      <c r="E54" s="85" t="s">
        <v>115</v>
      </c>
      <c r="F54" s="85" t="s">
        <v>116</v>
      </c>
      <c r="G54" s="86"/>
      <c r="H54" s="86"/>
      <c r="M54" s="87" t="s">
        <v>552</v>
      </c>
    </row>
    <row r="55" spans="5:13">
      <c r="E55" s="85" t="s">
        <v>117</v>
      </c>
      <c r="F55" s="85" t="s">
        <v>116</v>
      </c>
      <c r="G55" s="86"/>
      <c r="H55" s="86"/>
      <c r="M55" s="87" t="s">
        <v>552</v>
      </c>
    </row>
    <row r="56" spans="5:13">
      <c r="E56" s="85" t="s">
        <v>118</v>
      </c>
      <c r="F56" s="85" t="s">
        <v>116</v>
      </c>
      <c r="G56" s="86"/>
      <c r="H56" s="86"/>
      <c r="M56" s="87" t="s">
        <v>552</v>
      </c>
    </row>
    <row r="57" spans="5:13">
      <c r="E57" s="85" t="s">
        <v>119</v>
      </c>
      <c r="F57" s="85" t="s">
        <v>116</v>
      </c>
      <c r="G57" s="86"/>
      <c r="H57" s="86"/>
      <c r="M57" s="87" t="s">
        <v>552</v>
      </c>
    </row>
    <row r="58" spans="5:13">
      <c r="E58" s="85" t="s">
        <v>120</v>
      </c>
      <c r="F58" s="85" t="s">
        <v>116</v>
      </c>
      <c r="G58" s="86"/>
      <c r="H58" s="86"/>
      <c r="M58" s="87" t="s">
        <v>552</v>
      </c>
    </row>
    <row r="59" spans="5:13">
      <c r="E59" s="85" t="s">
        <v>121</v>
      </c>
      <c r="F59" s="85" t="s">
        <v>43</v>
      </c>
      <c r="G59" s="86"/>
      <c r="H59" s="86"/>
      <c r="M59" s="87" t="s">
        <v>552</v>
      </c>
    </row>
    <row r="60" spans="5:13">
      <c r="E60" s="85" t="s">
        <v>122</v>
      </c>
      <c r="F60" s="85" t="s">
        <v>43</v>
      </c>
      <c r="G60" s="86"/>
      <c r="H60" s="86"/>
      <c r="M60" s="87" t="s">
        <v>552</v>
      </c>
    </row>
    <row r="61" spans="5:13">
      <c r="E61" s="85" t="s">
        <v>123</v>
      </c>
      <c r="F61" s="85" t="s">
        <v>43</v>
      </c>
      <c r="G61" s="86"/>
      <c r="H61" s="86"/>
      <c r="M61" s="87" t="s">
        <v>552</v>
      </c>
    </row>
    <row r="62" spans="5:13">
      <c r="E62" s="85" t="s">
        <v>124</v>
      </c>
      <c r="F62" s="85" t="s">
        <v>43</v>
      </c>
      <c r="G62" s="86"/>
      <c r="H62" s="86"/>
      <c r="M62" s="87" t="s">
        <v>552</v>
      </c>
    </row>
    <row r="63" spans="5:13">
      <c r="E63" s="85" t="s">
        <v>125</v>
      </c>
      <c r="F63" s="85" t="s">
        <v>43</v>
      </c>
      <c r="G63" s="86"/>
      <c r="H63" s="86"/>
      <c r="M63" s="87" t="s">
        <v>552</v>
      </c>
    </row>
    <row r="64" spans="5:13">
      <c r="E64" s="85" t="s">
        <v>126</v>
      </c>
      <c r="F64" s="85" t="s">
        <v>43</v>
      </c>
      <c r="G64" s="86"/>
      <c r="H64" s="86"/>
      <c r="M64" s="87" t="s">
        <v>552</v>
      </c>
    </row>
    <row r="65" spans="5:13">
      <c r="E65" s="85" t="s">
        <v>127</v>
      </c>
      <c r="F65" s="85" t="s">
        <v>43</v>
      </c>
      <c r="G65" s="86"/>
      <c r="H65" s="86"/>
      <c r="M65" s="87" t="s">
        <v>552</v>
      </c>
    </row>
    <row r="66" spans="5:13">
      <c r="E66" s="85" t="s">
        <v>128</v>
      </c>
      <c r="F66" s="85" t="s">
        <v>43</v>
      </c>
      <c r="G66" s="86"/>
      <c r="H66" s="86"/>
      <c r="M66" s="87" t="s">
        <v>552</v>
      </c>
    </row>
    <row r="67" spans="5:13">
      <c r="E67" s="85" t="s">
        <v>129</v>
      </c>
      <c r="F67" s="85" t="s">
        <v>43</v>
      </c>
      <c r="G67" s="86"/>
      <c r="H67" s="86"/>
      <c r="M67" s="87" t="s">
        <v>552</v>
      </c>
    </row>
    <row r="68" spans="5:13">
      <c r="E68" s="85" t="s">
        <v>130</v>
      </c>
      <c r="F68" s="85" t="s">
        <v>43</v>
      </c>
      <c r="G68" s="86"/>
      <c r="H68" s="86"/>
      <c r="M68" s="87" t="s">
        <v>552</v>
      </c>
    </row>
    <row r="69" spans="5:13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>
      <c r="E70" s="85" t="s">
        <v>132</v>
      </c>
      <c r="F70" s="85" t="s">
        <v>43</v>
      </c>
      <c r="G70" s="86"/>
      <c r="H70" s="86"/>
      <c r="M70" s="87" t="s">
        <v>552</v>
      </c>
    </row>
    <row r="71" spans="5:13">
      <c r="E71" s="85" t="s">
        <v>133</v>
      </c>
      <c r="F71" s="85" t="s">
        <v>134</v>
      </c>
      <c r="G71" s="86"/>
      <c r="H71" s="86"/>
      <c r="M71" s="87" t="s">
        <v>552</v>
      </c>
    </row>
    <row r="72" spans="5:13">
      <c r="E72" s="85" t="s">
        <v>135</v>
      </c>
      <c r="F72" s="85" t="s">
        <v>134</v>
      </c>
      <c r="G72" s="86"/>
      <c r="H72" s="86"/>
      <c r="M72" s="87" t="s">
        <v>552</v>
      </c>
    </row>
    <row r="73" spans="5:13">
      <c r="E73" s="85" t="s">
        <v>136</v>
      </c>
      <c r="F73" s="85" t="s">
        <v>137</v>
      </c>
      <c r="G73" s="86"/>
      <c r="H73" s="86"/>
      <c r="M73" s="87" t="s">
        <v>552</v>
      </c>
    </row>
    <row r="74" spans="5:13">
      <c r="E74" s="85" t="s">
        <v>138</v>
      </c>
      <c r="F74" s="85" t="s">
        <v>137</v>
      </c>
      <c r="G74" s="86"/>
      <c r="H74" s="86"/>
      <c r="M74" s="87" t="s">
        <v>552</v>
      </c>
    </row>
    <row r="75" spans="5:13">
      <c r="E75" s="85" t="s">
        <v>139</v>
      </c>
      <c r="F75" s="85" t="s">
        <v>137</v>
      </c>
      <c r="G75" s="86"/>
      <c r="H75" s="86"/>
      <c r="M75" s="87" t="s">
        <v>552</v>
      </c>
    </row>
    <row r="76" spans="5:13">
      <c r="E76" s="85" t="s">
        <v>140</v>
      </c>
      <c r="F76" s="85" t="s">
        <v>141</v>
      </c>
      <c r="G76" s="86"/>
      <c r="H76" s="86"/>
      <c r="M76" s="87" t="s">
        <v>552</v>
      </c>
    </row>
    <row r="77" spans="5:13">
      <c r="E77" s="85" t="s">
        <v>142</v>
      </c>
      <c r="F77" s="85" t="s">
        <v>143</v>
      </c>
      <c r="G77" s="86"/>
      <c r="H77" s="86"/>
      <c r="M77" s="87" t="s">
        <v>552</v>
      </c>
    </row>
    <row r="78" spans="5:13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>
      <c r="E79" s="85" t="s">
        <v>146</v>
      </c>
      <c r="F79" s="85" t="s">
        <v>143</v>
      </c>
      <c r="G79" s="86"/>
      <c r="H79" s="86"/>
      <c r="M79" s="87" t="s">
        <v>552</v>
      </c>
    </row>
    <row r="80" spans="5:13">
      <c r="E80" s="85" t="s">
        <v>147</v>
      </c>
      <c r="F80" s="85" t="s">
        <v>148</v>
      </c>
      <c r="G80" s="86"/>
      <c r="H80" s="86"/>
      <c r="M80" s="87" t="s">
        <v>552</v>
      </c>
    </row>
    <row r="81" spans="5:13">
      <c r="E81" s="85" t="s">
        <v>149</v>
      </c>
      <c r="F81" s="85" t="s">
        <v>148</v>
      </c>
      <c r="G81" s="86"/>
      <c r="H81" s="86"/>
      <c r="M81" s="87" t="s">
        <v>552</v>
      </c>
    </row>
    <row r="82" spans="5:13">
      <c r="E82" s="85" t="s">
        <v>150</v>
      </c>
      <c r="F82" s="85" t="s">
        <v>151</v>
      </c>
      <c r="G82" s="86"/>
      <c r="H82" s="86"/>
      <c r="M82" s="87" t="s">
        <v>552</v>
      </c>
    </row>
    <row r="83" spans="5:13">
      <c r="E83" s="85" t="s">
        <v>152</v>
      </c>
      <c r="F83" s="85" t="s">
        <v>153</v>
      </c>
      <c r="G83" s="86"/>
      <c r="H83" s="86"/>
      <c r="M83" s="87" t="s">
        <v>552</v>
      </c>
    </row>
    <row r="84" spans="5:13">
      <c r="E84" s="85" t="s">
        <v>154</v>
      </c>
      <c r="F84" s="85" t="s">
        <v>155</v>
      </c>
      <c r="G84" s="86"/>
      <c r="H84" s="86"/>
      <c r="M84" s="87" t="s">
        <v>552</v>
      </c>
    </row>
    <row r="85" spans="5:13">
      <c r="E85" s="85" t="s">
        <v>156</v>
      </c>
      <c r="F85" s="85" t="s">
        <v>157</v>
      </c>
      <c r="G85" s="86"/>
      <c r="H85" s="86"/>
      <c r="M85" s="87" t="s">
        <v>552</v>
      </c>
    </row>
    <row r="86" spans="5:13">
      <c r="E86" s="85" t="s">
        <v>158</v>
      </c>
      <c r="F86" s="85" t="s">
        <v>157</v>
      </c>
      <c r="G86" s="86"/>
      <c r="H86" s="86"/>
      <c r="M86" s="87" t="s">
        <v>552</v>
      </c>
    </row>
    <row r="87" spans="5:13">
      <c r="E87" s="85" t="s">
        <v>159</v>
      </c>
      <c r="F87" s="85" t="s">
        <v>157</v>
      </c>
      <c r="G87" s="86"/>
      <c r="H87" s="86"/>
      <c r="M87" s="87" t="s">
        <v>552</v>
      </c>
    </row>
    <row r="88" spans="5:13">
      <c r="E88" s="85" t="s">
        <v>160</v>
      </c>
      <c r="F88" s="85" t="s">
        <v>157</v>
      </c>
      <c r="G88" s="86"/>
      <c r="H88" s="86"/>
      <c r="M88" s="87" t="s">
        <v>552</v>
      </c>
    </row>
    <row r="89" spans="5:13">
      <c r="E89" s="85" t="s">
        <v>161</v>
      </c>
      <c r="F89" s="85" t="s">
        <v>157</v>
      </c>
      <c r="G89" s="86"/>
      <c r="H89" s="86"/>
      <c r="M89" s="87" t="s">
        <v>552</v>
      </c>
    </row>
    <row r="90" spans="5:13">
      <c r="E90" s="85" t="s">
        <v>162</v>
      </c>
      <c r="F90" s="85" t="s">
        <v>163</v>
      </c>
      <c r="G90" s="86"/>
      <c r="H90" s="86"/>
      <c r="M90" s="87" t="s">
        <v>552</v>
      </c>
    </row>
    <row r="91" spans="5:13">
      <c r="E91" s="85" t="s">
        <v>164</v>
      </c>
      <c r="F91" s="85" t="s">
        <v>163</v>
      </c>
      <c r="G91" s="86"/>
      <c r="H91" s="86"/>
      <c r="M91" s="87" t="s">
        <v>552</v>
      </c>
    </row>
    <row r="92" spans="5:13">
      <c r="E92" s="85" t="s">
        <v>165</v>
      </c>
      <c r="F92" s="85" t="s">
        <v>163</v>
      </c>
      <c r="G92" s="86"/>
      <c r="H92" s="86"/>
      <c r="M92" s="87" t="s">
        <v>552</v>
      </c>
    </row>
    <row r="93" spans="5:13">
      <c r="E93" s="85" t="s">
        <v>166</v>
      </c>
      <c r="F93" s="85" t="s">
        <v>167</v>
      </c>
      <c r="G93" s="86"/>
      <c r="H93" s="86"/>
      <c r="M93" s="87" t="s">
        <v>552</v>
      </c>
    </row>
    <row r="94" spans="5:13">
      <c r="E94" s="85" t="s">
        <v>168</v>
      </c>
      <c r="F94" s="85" t="s">
        <v>167</v>
      </c>
      <c r="G94" s="86"/>
      <c r="H94" s="86"/>
      <c r="M94" s="87" t="s">
        <v>552</v>
      </c>
    </row>
    <row r="95" spans="5:13">
      <c r="E95" s="85" t="s">
        <v>169</v>
      </c>
      <c r="F95" s="85" t="s">
        <v>167</v>
      </c>
      <c r="G95" s="86"/>
      <c r="H95" s="86"/>
      <c r="M95" s="87" t="s">
        <v>552</v>
      </c>
    </row>
    <row r="96" spans="5:13">
      <c r="E96" s="85" t="s">
        <v>170</v>
      </c>
      <c r="F96" s="85" t="s">
        <v>167</v>
      </c>
      <c r="G96" s="86"/>
      <c r="H96" s="86"/>
      <c r="M96" s="87" t="s">
        <v>552</v>
      </c>
    </row>
    <row r="97" spans="5:13">
      <c r="E97" s="85" t="s">
        <v>171</v>
      </c>
      <c r="F97" s="85" t="s">
        <v>167</v>
      </c>
      <c r="G97" s="86"/>
      <c r="H97" s="86"/>
      <c r="M97" s="87" t="s">
        <v>552</v>
      </c>
    </row>
    <row r="98" spans="5:13">
      <c r="E98" s="85" t="s">
        <v>172</v>
      </c>
      <c r="F98" s="85" t="s">
        <v>173</v>
      </c>
      <c r="G98" s="86"/>
      <c r="H98" s="86"/>
      <c r="M98" s="87" t="s">
        <v>552</v>
      </c>
    </row>
    <row r="99" spans="5:13">
      <c r="E99" s="85" t="s">
        <v>174</v>
      </c>
      <c r="F99" s="85" t="s">
        <v>175</v>
      </c>
      <c r="G99" s="86"/>
      <c r="H99" s="86"/>
      <c r="M99" s="87" t="s">
        <v>552</v>
      </c>
    </row>
    <row r="100" spans="5:13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>
      <c r="E122" s="85"/>
      <c r="G122" s="99"/>
      <c r="H122" s="86"/>
      <c r="I122" s="86"/>
    </row>
    <row r="123" spans="5:13">
      <c r="H123" s="86"/>
      <c r="I123" s="86"/>
    </row>
    <row r="124" spans="5:13">
      <c r="H124" s="86"/>
      <c r="I124" s="86"/>
    </row>
  </sheetData>
  <mergeCells count="16">
    <mergeCell ref="K13:N13"/>
    <mergeCell ref="K14:N14"/>
    <mergeCell ref="K15:N15"/>
    <mergeCell ref="K16:N16"/>
    <mergeCell ref="H22:N22"/>
    <mergeCell ref="E23:E28"/>
    <mergeCell ref="F24:F25"/>
    <mergeCell ref="G24:G25"/>
    <mergeCell ref="F26:F27"/>
    <mergeCell ref="G26:G27"/>
    <mergeCell ref="K12:N12"/>
    <mergeCell ref="D1:N1"/>
    <mergeCell ref="D2:N2"/>
    <mergeCell ref="E4:J4"/>
    <mergeCell ref="K4:N4"/>
    <mergeCell ref="K7:N7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27" t="s">
        <v>0</v>
      </c>
      <c r="E1" s="1127"/>
      <c r="F1" s="1127"/>
      <c r="G1" s="1127"/>
      <c r="H1" s="1127"/>
      <c r="I1" s="1127"/>
      <c r="J1" s="1127"/>
      <c r="K1" s="1127"/>
      <c r="L1" s="1127"/>
      <c r="M1" s="1127"/>
      <c r="N1" s="1127"/>
    </row>
    <row r="2" spans="4:14" ht="15.75">
      <c r="D2" s="1128" t="s">
        <v>263</v>
      </c>
      <c r="E2" s="1128"/>
      <c r="F2" s="1128"/>
      <c r="G2" s="1128"/>
      <c r="H2" s="1128"/>
      <c r="I2" s="1128"/>
      <c r="J2" s="1128"/>
      <c r="K2" s="1128"/>
      <c r="L2" s="1128"/>
      <c r="M2" s="1128"/>
      <c r="N2" s="1128"/>
    </row>
    <row r="4" spans="4:14" ht="15.75">
      <c r="E4" s="1129" t="s">
        <v>2</v>
      </c>
      <c r="F4" s="1130"/>
      <c r="G4" s="1130"/>
      <c r="H4" s="1130"/>
      <c r="I4" s="1130"/>
      <c r="J4" s="1131"/>
      <c r="K4" s="1132" t="s">
        <v>3</v>
      </c>
      <c r="L4" s="1133"/>
      <c r="M4" s="1133"/>
      <c r="N4" s="1134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1159" t="s">
        <v>267</v>
      </c>
      <c r="L7" s="1160"/>
      <c r="M7" s="206" t="s">
        <v>39</v>
      </c>
      <c r="N7" s="203" t="s">
        <v>268</v>
      </c>
    </row>
    <row r="8" spans="4:14" s="16" customFormat="1" ht="28.9" customHeight="1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1156" t="s">
        <v>53</v>
      </c>
      <c r="L9" s="1157"/>
      <c r="M9" s="1157"/>
      <c r="N9" s="1158"/>
    </row>
    <row r="10" spans="4:14" s="16" customFormat="1" ht="28.9" customHeight="1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1161" t="s">
        <v>57</v>
      </c>
      <c r="L10" s="1162"/>
      <c r="M10" s="1162"/>
      <c r="N10" s="1163"/>
    </row>
    <row r="11" spans="4:14" s="16" customFormat="1" ht="31.5" customHeight="1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1135" t="s">
        <v>282</v>
      </c>
      <c r="L11" s="1136"/>
      <c r="M11" s="1136"/>
      <c r="N11" s="1137"/>
    </row>
    <row r="12" spans="4:14" s="16" customFormat="1" ht="31.5" customHeight="1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1144" t="s">
        <v>283</v>
      </c>
      <c r="L12" s="1145"/>
      <c r="M12" s="1145"/>
      <c r="N12" s="1146"/>
    </row>
    <row r="13" spans="4:14" s="16" customFormat="1" ht="28.9" customHeight="1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1135" t="s">
        <v>241</v>
      </c>
      <c r="L13" s="1136"/>
      <c r="M13" s="1136"/>
      <c r="N13" s="1137"/>
    </row>
    <row r="14" spans="4:14" s="16" customFormat="1" ht="28.9" customHeight="1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>
      <c r="F16" s="50" t="s">
        <v>58</v>
      </c>
      <c r="G16" s="119">
        <f>+G6+G11+G14+G15+G7+G12+G8</f>
        <v>89</v>
      </c>
    </row>
    <row r="17" spans="5:15">
      <c r="G17" s="52"/>
    </row>
    <row r="18" spans="5:15" ht="15.75" thickBot="1"/>
    <row r="19" spans="5:15" ht="30.75" thickBot="1">
      <c r="E19" s="53" t="s">
        <v>59</v>
      </c>
      <c r="F19" s="54" t="s">
        <v>60</v>
      </c>
      <c r="G19" s="54" t="s">
        <v>61</v>
      </c>
      <c r="H19" s="1114" t="s">
        <v>62</v>
      </c>
      <c r="I19" s="1115"/>
      <c r="J19" s="1115"/>
      <c r="K19" s="1115"/>
      <c r="L19" s="1115"/>
      <c r="M19" s="1115"/>
      <c r="N19" s="1116"/>
      <c r="O19" s="55" t="s">
        <v>63</v>
      </c>
    </row>
    <row r="20" spans="5:1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>
      <c r="E30" s="85" t="s">
        <v>97</v>
      </c>
      <c r="F30" s="85" t="s">
        <v>98</v>
      </c>
      <c r="G30" s="86"/>
      <c r="H30" s="86"/>
      <c r="M30" s="87" t="s">
        <v>552</v>
      </c>
    </row>
    <row r="31" spans="5:15">
      <c r="E31" s="85" t="s">
        <v>99</v>
      </c>
      <c r="F31" s="85" t="s">
        <v>98</v>
      </c>
      <c r="G31" s="86"/>
      <c r="H31" s="86"/>
      <c r="M31" s="87" t="s">
        <v>552</v>
      </c>
    </row>
    <row r="32" spans="5:1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>
      <c r="E33" s="85" t="s">
        <v>101</v>
      </c>
      <c r="F33" s="85" t="s">
        <v>98</v>
      </c>
      <c r="G33" s="86"/>
      <c r="H33" s="86"/>
      <c r="M33" s="87" t="s">
        <v>552</v>
      </c>
    </row>
    <row r="34" spans="5:13">
      <c r="E34" s="85" t="s">
        <v>102</v>
      </c>
      <c r="F34" s="85" t="s">
        <v>98</v>
      </c>
      <c r="G34" s="86"/>
      <c r="H34" s="86"/>
      <c r="M34" s="87" t="s">
        <v>552</v>
      </c>
    </row>
    <row r="35" spans="5:13">
      <c r="E35" s="85" t="s">
        <v>103</v>
      </c>
      <c r="F35" s="85" t="s">
        <v>104</v>
      </c>
      <c r="G35" s="86"/>
      <c r="H35" s="86"/>
      <c r="M35" s="87" t="s">
        <v>552</v>
      </c>
    </row>
    <row r="36" spans="5:13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>
      <c r="E39" s="85" t="s">
        <v>108</v>
      </c>
      <c r="F39" s="85" t="s">
        <v>109</v>
      </c>
      <c r="G39" s="86"/>
      <c r="H39" s="86"/>
      <c r="M39" s="87" t="s">
        <v>552</v>
      </c>
    </row>
    <row r="40" spans="5:13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>
      <c r="E41" s="85" t="s">
        <v>111</v>
      </c>
      <c r="F41" s="85" t="s">
        <v>112</v>
      </c>
      <c r="G41" s="86"/>
      <c r="H41" s="86"/>
      <c r="M41" s="87" t="s">
        <v>552</v>
      </c>
    </row>
    <row r="42" spans="5:13">
      <c r="E42" s="85" t="s">
        <v>113</v>
      </c>
      <c r="F42" s="85" t="s">
        <v>112</v>
      </c>
      <c r="G42" s="86"/>
      <c r="H42" s="86"/>
      <c r="M42" s="87" t="s">
        <v>552</v>
      </c>
    </row>
    <row r="43" spans="5:13">
      <c r="E43" s="85" t="s">
        <v>114</v>
      </c>
      <c r="F43" s="85" t="s">
        <v>112</v>
      </c>
      <c r="G43" s="86"/>
      <c r="H43" s="86"/>
      <c r="M43" s="87" t="s">
        <v>552</v>
      </c>
    </row>
    <row r="44" spans="5:13">
      <c r="E44" s="85" t="s">
        <v>115</v>
      </c>
      <c r="F44" s="85" t="s">
        <v>116</v>
      </c>
      <c r="G44" s="86"/>
      <c r="H44" s="86"/>
      <c r="M44" s="87" t="s">
        <v>552</v>
      </c>
    </row>
    <row r="45" spans="5:13">
      <c r="E45" s="85" t="s">
        <v>117</v>
      </c>
      <c r="F45" s="85" t="s">
        <v>116</v>
      </c>
      <c r="G45" s="86"/>
      <c r="H45" s="86"/>
      <c r="M45" s="87" t="s">
        <v>552</v>
      </c>
    </row>
    <row r="46" spans="5:13">
      <c r="E46" s="85" t="s">
        <v>118</v>
      </c>
      <c r="F46" s="85" t="s">
        <v>116</v>
      </c>
      <c r="G46" s="86"/>
      <c r="H46" s="86"/>
      <c r="M46" s="87" t="s">
        <v>552</v>
      </c>
    </row>
    <row r="47" spans="5:13">
      <c r="E47" s="85" t="s">
        <v>119</v>
      </c>
      <c r="F47" s="85" t="s">
        <v>116</v>
      </c>
      <c r="G47" s="86"/>
      <c r="H47" s="86"/>
      <c r="M47" s="87" t="s">
        <v>552</v>
      </c>
    </row>
    <row r="48" spans="5:13">
      <c r="E48" s="85" t="s">
        <v>120</v>
      </c>
      <c r="F48" s="85" t="s">
        <v>116</v>
      </c>
      <c r="G48" s="86"/>
      <c r="H48" s="86"/>
      <c r="M48" s="87" t="s">
        <v>552</v>
      </c>
    </row>
    <row r="49" spans="5:13">
      <c r="E49" s="85" t="s">
        <v>121</v>
      </c>
      <c r="F49" s="85" t="s">
        <v>43</v>
      </c>
      <c r="G49" s="86"/>
      <c r="H49" s="86"/>
      <c r="M49" s="87" t="s">
        <v>552</v>
      </c>
    </row>
    <row r="50" spans="5:13">
      <c r="E50" s="85" t="s">
        <v>122</v>
      </c>
      <c r="F50" s="85" t="s">
        <v>43</v>
      </c>
      <c r="G50" s="86"/>
      <c r="H50" s="86"/>
      <c r="M50" s="87" t="s">
        <v>552</v>
      </c>
    </row>
    <row r="51" spans="5:13">
      <c r="E51" s="85" t="s">
        <v>123</v>
      </c>
      <c r="F51" s="85" t="s">
        <v>43</v>
      </c>
      <c r="G51" s="86"/>
      <c r="H51" s="86"/>
      <c r="M51" s="87" t="s">
        <v>552</v>
      </c>
    </row>
    <row r="52" spans="5:13">
      <c r="E52" s="85" t="s">
        <v>124</v>
      </c>
      <c r="F52" s="85" t="s">
        <v>43</v>
      </c>
      <c r="G52" s="86"/>
      <c r="H52" s="86"/>
      <c r="M52" s="87" t="s">
        <v>552</v>
      </c>
    </row>
    <row r="53" spans="5:13">
      <c r="E53" s="85" t="s">
        <v>125</v>
      </c>
      <c r="F53" s="85" t="s">
        <v>43</v>
      </c>
      <c r="G53" s="86"/>
      <c r="H53" s="86"/>
      <c r="M53" s="87" t="s">
        <v>552</v>
      </c>
    </row>
    <row r="54" spans="5:13">
      <c r="E54" s="85" t="s">
        <v>126</v>
      </c>
      <c r="F54" s="85" t="s">
        <v>43</v>
      </c>
      <c r="G54" s="86"/>
      <c r="H54" s="86"/>
      <c r="M54" s="87" t="s">
        <v>552</v>
      </c>
    </row>
    <row r="55" spans="5:13">
      <c r="E55" s="85" t="s">
        <v>127</v>
      </c>
      <c r="F55" s="85" t="s">
        <v>43</v>
      </c>
      <c r="G55" s="86"/>
      <c r="H55" s="86"/>
      <c r="M55" s="87" t="s">
        <v>552</v>
      </c>
    </row>
    <row r="56" spans="5:13">
      <c r="E56" s="85" t="s">
        <v>128</v>
      </c>
      <c r="F56" s="85" t="s">
        <v>43</v>
      </c>
      <c r="G56" s="86"/>
      <c r="H56" s="86"/>
      <c r="M56" s="87" t="s">
        <v>552</v>
      </c>
    </row>
    <row r="57" spans="5:13">
      <c r="E57" s="85" t="s">
        <v>129</v>
      </c>
      <c r="F57" s="85" t="s">
        <v>43</v>
      </c>
      <c r="G57" s="86"/>
      <c r="H57" s="86"/>
      <c r="M57" s="87" t="s">
        <v>552</v>
      </c>
    </row>
    <row r="58" spans="5:13">
      <c r="E58" s="85" t="s">
        <v>130</v>
      </c>
      <c r="F58" s="85" t="s">
        <v>43</v>
      </c>
      <c r="G58" s="86"/>
      <c r="H58" s="86"/>
      <c r="M58" s="87" t="s">
        <v>552</v>
      </c>
    </row>
    <row r="59" spans="5:13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>
      <c r="E60" s="85" t="s">
        <v>132</v>
      </c>
      <c r="F60" s="85" t="s">
        <v>43</v>
      </c>
      <c r="G60" s="86"/>
      <c r="H60" s="86"/>
      <c r="M60" s="87" t="s">
        <v>552</v>
      </c>
    </row>
    <row r="61" spans="5:13">
      <c r="E61" s="85" t="s">
        <v>133</v>
      </c>
      <c r="F61" s="85" t="s">
        <v>134</v>
      </c>
      <c r="G61" s="86"/>
      <c r="H61" s="86"/>
      <c r="M61" s="87" t="s">
        <v>552</v>
      </c>
    </row>
    <row r="62" spans="5:13">
      <c r="E62" s="85" t="s">
        <v>135</v>
      </c>
      <c r="F62" s="85" t="s">
        <v>134</v>
      </c>
      <c r="G62" s="86"/>
      <c r="H62" s="86"/>
      <c r="M62" s="87" t="s">
        <v>552</v>
      </c>
    </row>
    <row r="63" spans="5:13">
      <c r="E63" s="85" t="s">
        <v>136</v>
      </c>
      <c r="F63" s="85" t="s">
        <v>137</v>
      </c>
      <c r="G63" s="86"/>
      <c r="H63" s="86"/>
      <c r="M63" s="87" t="s">
        <v>552</v>
      </c>
    </row>
    <row r="64" spans="5:13">
      <c r="E64" s="85" t="s">
        <v>138</v>
      </c>
      <c r="F64" s="85" t="s">
        <v>137</v>
      </c>
      <c r="G64" s="86"/>
      <c r="H64" s="86"/>
      <c r="M64" s="87" t="s">
        <v>552</v>
      </c>
    </row>
    <row r="65" spans="5:13">
      <c r="E65" s="85" t="s">
        <v>139</v>
      </c>
      <c r="F65" s="85" t="s">
        <v>137</v>
      </c>
      <c r="G65" s="86"/>
      <c r="H65" s="86"/>
      <c r="M65" s="87" t="s">
        <v>552</v>
      </c>
    </row>
    <row r="66" spans="5:13">
      <c r="E66" s="85" t="s">
        <v>140</v>
      </c>
      <c r="F66" s="85" t="s">
        <v>141</v>
      </c>
      <c r="G66" s="86"/>
      <c r="H66" s="86"/>
      <c r="M66" s="87" t="s">
        <v>552</v>
      </c>
    </row>
    <row r="67" spans="5:13">
      <c r="E67" s="85" t="s">
        <v>142</v>
      </c>
      <c r="F67" s="85" t="s">
        <v>143</v>
      </c>
      <c r="G67" s="86"/>
      <c r="H67" s="86"/>
      <c r="M67" s="87" t="s">
        <v>552</v>
      </c>
    </row>
    <row r="68" spans="5:13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>
      <c r="E69" s="85" t="s">
        <v>146</v>
      </c>
      <c r="F69" s="85" t="s">
        <v>143</v>
      </c>
      <c r="G69" s="86"/>
      <c r="H69" s="86"/>
      <c r="M69" s="87" t="s">
        <v>552</v>
      </c>
    </row>
    <row r="70" spans="5:13">
      <c r="E70" s="85" t="s">
        <v>147</v>
      </c>
      <c r="F70" s="85" t="s">
        <v>148</v>
      </c>
      <c r="G70" s="86"/>
      <c r="H70" s="86"/>
      <c r="M70" s="87" t="s">
        <v>552</v>
      </c>
    </row>
    <row r="71" spans="5:13">
      <c r="E71" s="85" t="s">
        <v>149</v>
      </c>
      <c r="F71" s="85" t="s">
        <v>148</v>
      </c>
      <c r="G71" s="86"/>
      <c r="H71" s="86"/>
      <c r="M71" s="87" t="s">
        <v>552</v>
      </c>
    </row>
    <row r="72" spans="5:13">
      <c r="E72" s="85" t="s">
        <v>150</v>
      </c>
      <c r="F72" s="85" t="s">
        <v>151</v>
      </c>
      <c r="G72" s="86"/>
      <c r="H72" s="86"/>
      <c r="M72" s="87" t="s">
        <v>552</v>
      </c>
    </row>
    <row r="73" spans="5:13">
      <c r="E73" s="85" t="s">
        <v>152</v>
      </c>
      <c r="F73" s="85" t="s">
        <v>153</v>
      </c>
      <c r="G73" s="86"/>
      <c r="H73" s="86"/>
      <c r="M73" s="87" t="s">
        <v>552</v>
      </c>
    </row>
    <row r="74" spans="5:13">
      <c r="E74" s="85" t="s">
        <v>154</v>
      </c>
      <c r="F74" s="85" t="s">
        <v>155</v>
      </c>
      <c r="G74" s="86"/>
      <c r="H74" s="86"/>
      <c r="M74" s="87" t="s">
        <v>552</v>
      </c>
    </row>
    <row r="75" spans="5:13">
      <c r="E75" s="85" t="s">
        <v>156</v>
      </c>
      <c r="F75" s="85" t="s">
        <v>157</v>
      </c>
      <c r="G75" s="86"/>
      <c r="H75" s="86"/>
      <c r="M75" s="87" t="s">
        <v>552</v>
      </c>
    </row>
    <row r="76" spans="5:13">
      <c r="E76" s="85" t="s">
        <v>158</v>
      </c>
      <c r="F76" s="85" t="s">
        <v>157</v>
      </c>
      <c r="G76" s="86"/>
      <c r="H76" s="86"/>
      <c r="M76" s="87" t="s">
        <v>552</v>
      </c>
    </row>
    <row r="77" spans="5:13">
      <c r="E77" s="85" t="s">
        <v>159</v>
      </c>
      <c r="F77" s="85" t="s">
        <v>157</v>
      </c>
      <c r="G77" s="86"/>
      <c r="H77" s="86"/>
      <c r="M77" s="87" t="s">
        <v>552</v>
      </c>
    </row>
    <row r="78" spans="5:13">
      <c r="E78" s="85" t="s">
        <v>160</v>
      </c>
      <c r="F78" s="85" t="s">
        <v>157</v>
      </c>
      <c r="G78" s="86"/>
      <c r="H78" s="86"/>
      <c r="M78" s="87" t="s">
        <v>552</v>
      </c>
    </row>
    <row r="79" spans="5:13">
      <c r="E79" s="85" t="s">
        <v>161</v>
      </c>
      <c r="F79" s="85" t="s">
        <v>157</v>
      </c>
      <c r="G79" s="86"/>
      <c r="H79" s="86"/>
      <c r="M79" s="87" t="s">
        <v>552</v>
      </c>
    </row>
    <row r="80" spans="5:13">
      <c r="E80" s="85" t="s">
        <v>162</v>
      </c>
      <c r="F80" s="85" t="s">
        <v>163</v>
      </c>
      <c r="G80" s="86"/>
      <c r="H80" s="86"/>
      <c r="M80" s="87" t="s">
        <v>552</v>
      </c>
    </row>
    <row r="81" spans="5:13">
      <c r="E81" s="85" t="s">
        <v>164</v>
      </c>
      <c r="F81" s="85" t="s">
        <v>163</v>
      </c>
      <c r="G81" s="86"/>
      <c r="H81" s="86"/>
      <c r="M81" s="87" t="s">
        <v>552</v>
      </c>
    </row>
    <row r="82" spans="5:13">
      <c r="E82" s="85" t="s">
        <v>165</v>
      </c>
      <c r="F82" s="85" t="s">
        <v>163</v>
      </c>
      <c r="G82" s="86"/>
      <c r="H82" s="86"/>
      <c r="M82" s="87" t="s">
        <v>552</v>
      </c>
    </row>
    <row r="83" spans="5:13">
      <c r="E83" s="85" t="s">
        <v>166</v>
      </c>
      <c r="F83" s="85" t="s">
        <v>167</v>
      </c>
      <c r="G83" s="86"/>
      <c r="H83" s="86"/>
      <c r="M83" s="87" t="s">
        <v>552</v>
      </c>
    </row>
    <row r="84" spans="5:13">
      <c r="E84" s="85" t="s">
        <v>168</v>
      </c>
      <c r="F84" s="85" t="s">
        <v>167</v>
      </c>
      <c r="G84" s="86"/>
      <c r="H84" s="86"/>
      <c r="M84" s="87" t="s">
        <v>552</v>
      </c>
    </row>
    <row r="85" spans="5:13">
      <c r="E85" s="85" t="s">
        <v>169</v>
      </c>
      <c r="F85" s="85" t="s">
        <v>167</v>
      </c>
      <c r="G85" s="86"/>
      <c r="H85" s="86"/>
      <c r="M85" s="87" t="s">
        <v>552</v>
      </c>
    </row>
    <row r="86" spans="5:13">
      <c r="E86" s="85" t="s">
        <v>170</v>
      </c>
      <c r="F86" s="85" t="s">
        <v>167</v>
      </c>
      <c r="G86" s="86"/>
      <c r="H86" s="86"/>
      <c r="M86" s="87" t="s">
        <v>552</v>
      </c>
    </row>
    <row r="87" spans="5:13">
      <c r="E87" s="85" t="s">
        <v>171</v>
      </c>
      <c r="F87" s="85" t="s">
        <v>167</v>
      </c>
      <c r="G87" s="86"/>
      <c r="H87" s="86"/>
      <c r="M87" s="87" t="s">
        <v>552</v>
      </c>
    </row>
    <row r="88" spans="5:13">
      <c r="E88" s="85" t="s">
        <v>172</v>
      </c>
      <c r="F88" s="85" t="s">
        <v>173</v>
      </c>
      <c r="G88" s="86"/>
      <c r="H88" s="86"/>
      <c r="M88" s="87" t="s">
        <v>552</v>
      </c>
    </row>
    <row r="89" spans="5:13">
      <c r="E89" s="85" t="s">
        <v>174</v>
      </c>
      <c r="F89" s="85" t="s">
        <v>175</v>
      </c>
      <c r="G89" s="86"/>
      <c r="H89" s="86"/>
      <c r="M89" s="87" t="s">
        <v>552</v>
      </c>
    </row>
    <row r="90" spans="5:13">
      <c r="E90" s="85" t="s">
        <v>176</v>
      </c>
      <c r="F90" s="85" t="s">
        <v>175</v>
      </c>
      <c r="G90" s="86"/>
      <c r="H90" s="86"/>
      <c r="M90" s="87" t="s">
        <v>552</v>
      </c>
    </row>
    <row r="91" spans="5:13">
      <c r="E91" s="85" t="s">
        <v>177</v>
      </c>
      <c r="F91" s="85" t="s">
        <v>178</v>
      </c>
      <c r="G91" s="86"/>
      <c r="H91" s="86"/>
      <c r="M91" s="87" t="s">
        <v>552</v>
      </c>
    </row>
    <row r="92" spans="5:13">
      <c r="E92" s="85" t="s">
        <v>179</v>
      </c>
      <c r="F92" s="85" t="s">
        <v>180</v>
      </c>
      <c r="G92" s="86"/>
      <c r="H92" s="86"/>
      <c r="M92" s="87" t="s">
        <v>552</v>
      </c>
    </row>
    <row r="93" spans="5:13">
      <c r="E93" s="85" t="s">
        <v>181</v>
      </c>
      <c r="F93" s="85" t="s">
        <v>180</v>
      </c>
      <c r="G93" s="86"/>
      <c r="H93" s="86"/>
      <c r="M93" s="87" t="s">
        <v>552</v>
      </c>
    </row>
    <row r="94" spans="5:13">
      <c r="E94" s="85" t="s">
        <v>182</v>
      </c>
      <c r="F94" s="85" t="s">
        <v>180</v>
      </c>
      <c r="G94" s="86"/>
      <c r="H94" s="86"/>
      <c r="M94" s="87" t="s">
        <v>552</v>
      </c>
    </row>
    <row r="95" spans="5:13">
      <c r="E95" s="85" t="s">
        <v>183</v>
      </c>
      <c r="F95" s="85" t="s">
        <v>180</v>
      </c>
      <c r="G95" s="86"/>
      <c r="H95" s="86"/>
      <c r="M95" s="87" t="s">
        <v>552</v>
      </c>
    </row>
    <row r="96" spans="5:13">
      <c r="E96" s="85" t="s">
        <v>184</v>
      </c>
      <c r="F96" s="85" t="s">
        <v>185</v>
      </c>
      <c r="G96" s="86"/>
      <c r="H96" s="86"/>
      <c r="M96" s="87" t="s">
        <v>552</v>
      </c>
    </row>
    <row r="97" spans="5:13">
      <c r="E97" s="85" t="s">
        <v>186</v>
      </c>
      <c r="F97" s="85" t="s">
        <v>185</v>
      </c>
      <c r="G97" s="86"/>
      <c r="H97" s="86"/>
      <c r="M97" s="87" t="s">
        <v>552</v>
      </c>
    </row>
    <row r="98" spans="5:13">
      <c r="E98" s="85" t="s">
        <v>187</v>
      </c>
      <c r="F98" s="85" t="s">
        <v>185</v>
      </c>
      <c r="G98" s="86"/>
      <c r="H98" s="86"/>
      <c r="M98" s="87" t="s">
        <v>552</v>
      </c>
    </row>
    <row r="99" spans="5:13">
      <c r="E99" s="85" t="s">
        <v>188</v>
      </c>
      <c r="F99" s="85" t="s">
        <v>185</v>
      </c>
      <c r="G99" s="86"/>
      <c r="H99" s="86"/>
      <c r="M99" s="87" t="s">
        <v>552</v>
      </c>
    </row>
    <row r="100" spans="5:13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>
      <c r="E112" s="85"/>
      <c r="G112" s="99"/>
      <c r="H112" s="86"/>
      <c r="I112" s="86"/>
    </row>
    <row r="113" spans="8:9">
      <c r="H113" s="86"/>
      <c r="I113" s="86"/>
    </row>
    <row r="114" spans="8:9">
      <c r="H114" s="86"/>
      <c r="I114" s="86"/>
    </row>
  </sheetData>
  <mergeCells count="11">
    <mergeCell ref="K10:N10"/>
    <mergeCell ref="H19:N19"/>
    <mergeCell ref="K11:N11"/>
    <mergeCell ref="K13:N13"/>
    <mergeCell ref="K12:N12"/>
    <mergeCell ref="K9:N9"/>
    <mergeCell ref="D1:N1"/>
    <mergeCell ref="D2:N2"/>
    <mergeCell ref="E4:J4"/>
    <mergeCell ref="K4:N4"/>
    <mergeCell ref="K7:L7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>
      <c r="B1" s="1127" t="s">
        <v>0</v>
      </c>
      <c r="C1" s="1127"/>
      <c r="D1" s="1127"/>
      <c r="E1" s="1127"/>
      <c r="F1" s="1127"/>
      <c r="G1" s="1127"/>
      <c r="H1" s="1127"/>
      <c r="I1" s="1127"/>
      <c r="J1" s="1127"/>
      <c r="K1" s="1127"/>
      <c r="L1" s="1127"/>
      <c r="M1" s="1127"/>
      <c r="N1" s="1127"/>
      <c r="O1" s="1127"/>
      <c r="P1" s="209"/>
      <c r="Q1" s="312"/>
      <c r="R1" s="312"/>
    </row>
    <row r="2" spans="1:18">
      <c r="B2" s="1128" t="s">
        <v>2174</v>
      </c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M2" s="1128"/>
      <c r="N2" s="1128"/>
      <c r="O2" s="1128"/>
      <c r="P2" s="210"/>
      <c r="Q2" s="313"/>
      <c r="R2" s="313"/>
    </row>
    <row r="4" spans="1:18">
      <c r="D4" s="1129" t="s">
        <v>2</v>
      </c>
      <c r="E4" s="1130"/>
      <c r="F4" s="1130"/>
      <c r="G4" s="1130"/>
      <c r="H4" s="1130"/>
      <c r="I4" s="1130"/>
      <c r="J4" s="1130"/>
      <c r="K4" s="1131"/>
      <c r="L4" s="1132" t="s">
        <v>3</v>
      </c>
      <c r="M4" s="1133"/>
      <c r="N4" s="1133"/>
      <c r="O4" s="1134"/>
      <c r="P4" s="305"/>
      <c r="Q4" s="324"/>
      <c r="R4" s="324"/>
    </row>
    <row r="5" spans="1:18" s="239" customFormat="1" ht="4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1172" t="s">
        <v>335</v>
      </c>
      <c r="M5" s="1173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>
      <c r="A7" s="239"/>
      <c r="B7" s="7" t="s">
        <v>145</v>
      </c>
      <c r="C7" s="1183" t="s">
        <v>37</v>
      </c>
      <c r="D7" s="218" t="s">
        <v>37</v>
      </c>
      <c r="E7" s="1188" t="s">
        <v>38</v>
      </c>
      <c r="F7" s="760" t="s">
        <v>1366</v>
      </c>
      <c r="G7" s="288">
        <v>10</v>
      </c>
      <c r="H7" s="1180">
        <f>SUM(G7:G10)</f>
        <v>43</v>
      </c>
      <c r="I7" s="245" t="s">
        <v>39</v>
      </c>
      <c r="J7" s="246">
        <v>43910</v>
      </c>
      <c r="K7" s="247" t="s">
        <v>2078</v>
      </c>
      <c r="L7" s="1174" t="s">
        <v>38</v>
      </c>
      <c r="M7" s="1175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>
      <c r="A8" s="239"/>
      <c r="B8" s="202" t="s">
        <v>291</v>
      </c>
      <c r="C8" s="1184"/>
      <c r="D8" s="219" t="s">
        <v>148</v>
      </c>
      <c r="E8" s="1189"/>
      <c r="F8" s="761" t="s">
        <v>1366</v>
      </c>
      <c r="G8" s="289">
        <v>8</v>
      </c>
      <c r="H8" s="1181"/>
      <c r="I8" s="249" t="s">
        <v>39</v>
      </c>
      <c r="J8" s="250">
        <v>44118</v>
      </c>
      <c r="K8" s="251" t="s">
        <v>2079</v>
      </c>
      <c r="L8" s="1178" t="s">
        <v>336</v>
      </c>
      <c r="M8" s="1179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>
      <c r="A9" s="239"/>
      <c r="B9" s="212" t="s">
        <v>292</v>
      </c>
      <c r="C9" s="1184"/>
      <c r="D9" s="220" t="s">
        <v>293</v>
      </c>
      <c r="E9" s="1189"/>
      <c r="F9" s="762" t="s">
        <v>1366</v>
      </c>
      <c r="G9" s="288">
        <v>15</v>
      </c>
      <c r="H9" s="1181"/>
      <c r="I9" s="245" t="s">
        <v>39</v>
      </c>
      <c r="J9" s="252">
        <v>44120</v>
      </c>
      <c r="K9" s="247" t="s">
        <v>2080</v>
      </c>
      <c r="L9" s="1186" t="s">
        <v>337</v>
      </c>
      <c r="M9" s="1187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>
      <c r="A10" s="239"/>
      <c r="B10" s="211" t="s">
        <v>294</v>
      </c>
      <c r="C10" s="1185"/>
      <c r="D10" s="221" t="s">
        <v>37</v>
      </c>
      <c r="E10" s="1190"/>
      <c r="F10" s="760" t="s">
        <v>1366</v>
      </c>
      <c r="G10" s="290">
        <v>10</v>
      </c>
      <c r="H10" s="1182"/>
      <c r="I10" s="253"/>
      <c r="J10" s="254">
        <v>44120</v>
      </c>
      <c r="K10" s="255" t="s">
        <v>324</v>
      </c>
      <c r="L10" s="1178"/>
      <c r="M10" s="1179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1174" t="s">
        <v>32</v>
      </c>
      <c r="M11" s="1175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1166" t="s">
        <v>252</v>
      </c>
      <c r="M12" s="1167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1164" t="s">
        <v>359</v>
      </c>
      <c r="M13" s="1165"/>
      <c r="N13" s="1168" t="s">
        <v>2124</v>
      </c>
      <c r="O13" s="1169"/>
      <c r="P13" s="521"/>
      <c r="Q13" s="785" t="s">
        <v>2084</v>
      </c>
      <c r="R13" s="786"/>
    </row>
    <row r="14" spans="1:18" s="248" customFormat="1" ht="35.1" customHeight="1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1166" t="s">
        <v>405</v>
      </c>
      <c r="M14" s="1167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1174" t="s">
        <v>472</v>
      </c>
      <c r="M15" s="1175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1166" t="s">
        <v>420</v>
      </c>
      <c r="M16" s="1167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1174" t="s">
        <v>383</v>
      </c>
      <c r="M17" s="1175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1170" t="s">
        <v>32</v>
      </c>
      <c r="M19" s="1171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>
      <c r="A20" s="239"/>
      <c r="B20" s="213" t="s">
        <v>2100</v>
      </c>
      <c r="C20" s="1191" t="s">
        <v>242</v>
      </c>
      <c r="D20" s="222" t="s">
        <v>13</v>
      </c>
      <c r="E20" s="1205" t="s">
        <v>233</v>
      </c>
      <c r="F20" s="764" t="s">
        <v>1367</v>
      </c>
      <c r="G20" s="292">
        <v>24</v>
      </c>
      <c r="H20" s="1176">
        <f>+G20+G21</f>
        <v>51</v>
      </c>
      <c r="I20" s="266" t="s">
        <v>237</v>
      </c>
      <c r="J20" s="267">
        <v>43983</v>
      </c>
      <c r="K20" s="268" t="s">
        <v>325</v>
      </c>
      <c r="L20" s="1196" t="s">
        <v>326</v>
      </c>
      <c r="M20" s="1197"/>
      <c r="N20" s="1197"/>
      <c r="O20" s="1198"/>
      <c r="P20" s="521"/>
      <c r="Q20" s="771" t="s">
        <v>2086</v>
      </c>
      <c r="R20" s="329"/>
    </row>
    <row r="21" spans="1:18" s="248" customFormat="1" ht="35.1" customHeight="1">
      <c r="A21" s="239"/>
      <c r="B21" s="223" t="s">
        <v>2101</v>
      </c>
      <c r="C21" s="1192"/>
      <c r="D21" s="225" t="s">
        <v>13</v>
      </c>
      <c r="E21" s="1206"/>
      <c r="F21" s="764" t="s">
        <v>1367</v>
      </c>
      <c r="G21" s="291">
        <v>27</v>
      </c>
      <c r="H21" s="1177"/>
      <c r="I21" s="263" t="s">
        <v>237</v>
      </c>
      <c r="J21" s="264">
        <v>44120</v>
      </c>
      <c r="K21" s="269" t="s">
        <v>327</v>
      </c>
      <c r="L21" s="1207" t="s">
        <v>328</v>
      </c>
      <c r="M21" s="1208"/>
      <c r="N21" s="1208"/>
      <c r="O21" s="1209"/>
      <c r="P21" s="521"/>
      <c r="Q21" s="772" t="s">
        <v>2086</v>
      </c>
      <c r="R21" s="330"/>
    </row>
    <row r="22" spans="1:18" s="248" customFormat="1" ht="35.1" customHeight="1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1164" t="s">
        <v>252</v>
      </c>
      <c r="M22" s="1165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1170" t="s">
        <v>269</v>
      </c>
      <c r="M23" s="1171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1202" t="s">
        <v>2077</v>
      </c>
      <c r="M24" s="1203"/>
      <c r="N24" s="1203"/>
      <c r="O24" s="1204"/>
      <c r="P24" s="521"/>
      <c r="Q24" s="771" t="s">
        <v>2089</v>
      </c>
      <c r="R24" s="771" t="s">
        <v>2098</v>
      </c>
    </row>
    <row r="25" spans="1:18" s="248" customFormat="1" ht="35.1" customHeight="1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1170" t="s">
        <v>25</v>
      </c>
      <c r="M25" s="1171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1164" t="s">
        <v>400</v>
      </c>
      <c r="M26" s="1165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1170" t="s">
        <v>386</v>
      </c>
      <c r="M27" s="1171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1164" t="s">
        <v>364</v>
      </c>
      <c r="M28" s="1165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1170" t="s">
        <v>373</v>
      </c>
      <c r="M29" s="1171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1174" t="s">
        <v>530</v>
      </c>
      <c r="M30" s="1175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1170" t="s">
        <v>499</v>
      </c>
      <c r="M31" s="1171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 t="shared" ref="H32" si="1">+G32</f>
        <v>25</v>
      </c>
      <c r="I32" s="245" t="s">
        <v>2158</v>
      </c>
      <c r="J32" s="246" t="s">
        <v>270</v>
      </c>
      <c r="K32" s="801" t="s">
        <v>2159</v>
      </c>
      <c r="L32" s="1164" t="s">
        <v>413</v>
      </c>
      <c r="M32" s="1165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1199" t="s">
        <v>330</v>
      </c>
      <c r="M35" s="1200"/>
      <c r="N35" s="1200"/>
      <c r="O35" s="1201"/>
      <c r="P35" s="521"/>
      <c r="Q35" s="773" t="s">
        <v>2086</v>
      </c>
      <c r="R35" s="333"/>
    </row>
    <row r="36" spans="1:18" s="248" customFormat="1" ht="30" customHeight="1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1196" t="s">
        <v>332</v>
      </c>
      <c r="M36" s="1197"/>
      <c r="N36" s="1197"/>
      <c r="O36" s="1198"/>
      <c r="P36" s="521"/>
      <c r="Q36" s="771" t="s">
        <v>2086</v>
      </c>
      <c r="R36" s="329"/>
    </row>
    <row r="37" spans="1:18" s="248" customFormat="1" ht="30" customHeight="1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1193" t="s">
        <v>334</v>
      </c>
      <c r="M37" s="1194"/>
      <c r="N37" s="1194"/>
      <c r="O37" s="1195"/>
      <c r="P37" s="521"/>
      <c r="Q37" s="773" t="s">
        <v>2086</v>
      </c>
      <c r="R37" s="333"/>
    </row>
    <row r="38" spans="1:18" s="248" customFormat="1" ht="30" customHeight="1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>
      <c r="Q46" s="215"/>
    </row>
    <row r="47" spans="1:18" s="334" customFormat="1" ht="21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1172" t="s">
        <v>335</v>
      </c>
      <c r="M48" s="1173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1164" t="s">
        <v>521</v>
      </c>
      <c r="M49" s="1165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>
      <c r="G50" s="767">
        <f>SUM(H49:H49)</f>
        <v>14</v>
      </c>
    </row>
    <row r="83" spans="2:7" s="528" customFormat="1" ht="18.75">
      <c r="B83" s="531" t="s">
        <v>2172</v>
      </c>
      <c r="C83" s="531"/>
      <c r="D83" s="531"/>
      <c r="E83" s="531"/>
      <c r="F83" s="753"/>
    </row>
    <row r="84" spans="2:7" s="529" customFormat="1">
      <c r="B84" s="530" t="s">
        <v>547</v>
      </c>
      <c r="F84" s="754"/>
      <c r="G84" s="527"/>
    </row>
    <row r="85" spans="2:7" s="529" customFormat="1">
      <c r="B85" s="530" t="s">
        <v>548</v>
      </c>
      <c r="F85" s="754"/>
      <c r="G85" s="527"/>
    </row>
    <row r="86" spans="2:7" s="529" customFormat="1">
      <c r="B86" s="530" t="s">
        <v>549</v>
      </c>
      <c r="F86" s="754"/>
      <c r="G86" s="527"/>
    </row>
    <row r="87" spans="2:7" s="529" customFormat="1">
      <c r="B87" s="530" t="s">
        <v>550</v>
      </c>
      <c r="F87" s="754"/>
      <c r="G87" s="527"/>
    </row>
    <row r="88" spans="2:7">
      <c r="B88" s="530" t="s">
        <v>551</v>
      </c>
    </row>
    <row r="89" spans="2:7" s="529" customFormat="1">
      <c r="B89" s="529" t="s">
        <v>2173</v>
      </c>
      <c r="F89" s="754"/>
      <c r="G89" s="527"/>
    </row>
  </sheetData>
  <mergeCells count="42"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L11:M11"/>
    <mergeCell ref="L19:M19"/>
    <mergeCell ref="H20:H21"/>
    <mergeCell ref="L14:M14"/>
    <mergeCell ref="L15:M15"/>
    <mergeCell ref="L16:M16"/>
    <mergeCell ref="L17:M17"/>
    <mergeCell ref="L49:M49"/>
    <mergeCell ref="L12:M12"/>
    <mergeCell ref="L13:M13"/>
    <mergeCell ref="N13:O13"/>
    <mergeCell ref="L25:M25"/>
    <mergeCell ref="L48:M48"/>
    <mergeCell ref="L30:M30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43"/>
  <sheetViews>
    <sheetView showGridLines="0" tabSelected="1" topLeftCell="C1" zoomScale="80" zoomScaleNormal="80" workbookViewId="0">
      <pane ySplit="5" topLeftCell="A12" activePane="bottomLeft" state="frozen"/>
      <selection pane="bottomLeft" activeCell="W26" sqref="W26"/>
    </sheetView>
  </sheetViews>
  <sheetFormatPr defaultColWidth="8.85546875" defaultRowHeight="15.75"/>
  <cols>
    <col min="1" max="1" width="10.28515625" style="215" hidden="1" customWidth="1"/>
    <col min="2" max="2" width="10.28515625" style="215" customWidth="1"/>
    <col min="3" max="3" width="1.140625" style="215" customWidth="1"/>
    <col min="4" max="4" width="33.28515625" style="215" customWidth="1"/>
    <col min="5" max="5" width="29.7109375" style="215" customWidth="1"/>
    <col min="6" max="6" width="16.28515625" style="215" customWidth="1"/>
    <col min="7" max="8" width="21" style="215" customWidth="1"/>
    <col min="9" max="9" width="14.85546875" style="215" customWidth="1"/>
    <col min="10" max="10" width="39" style="215" hidden="1" customWidth="1"/>
    <col min="11" max="11" width="10.28515625" style="293" customWidth="1"/>
    <col min="12" max="12" width="10.28515625" style="214" customWidth="1"/>
    <col min="13" max="15" width="10.28515625" style="215" customWidth="1"/>
    <col min="16" max="16" width="18.28515625" style="215" customWidth="1"/>
    <col min="17" max="17" width="12.85546875" style="215" hidden="1" customWidth="1"/>
    <col min="18" max="18" width="84.42578125" style="215" hidden="1" customWidth="1"/>
    <col min="19" max="19" width="13.42578125" style="215" customWidth="1"/>
    <col min="20" max="20" width="11.85546875" style="215" customWidth="1"/>
    <col min="21" max="21" width="13.42578125" style="215" customWidth="1"/>
    <col min="22" max="22" width="8.85546875" style="215"/>
    <col min="23" max="23" width="16" style="215" customWidth="1"/>
    <col min="24" max="24" width="8.85546875" style="215"/>
    <col min="25" max="25" width="14.28515625" style="215" customWidth="1"/>
    <col min="26" max="26" width="13.5703125" style="215" customWidth="1"/>
    <col min="27" max="27" width="17.7109375" style="215" customWidth="1"/>
    <col min="28" max="16384" width="8.85546875" style="215"/>
  </cols>
  <sheetData>
    <row r="1" spans="1:27" ht="23.25">
      <c r="C1" s="1127" t="s">
        <v>0</v>
      </c>
      <c r="D1" s="1127"/>
      <c r="E1" s="1127"/>
      <c r="F1" s="1127"/>
      <c r="G1" s="1127"/>
      <c r="H1" s="1127"/>
      <c r="I1" s="1127"/>
      <c r="J1" s="1127"/>
      <c r="K1" s="1127"/>
      <c r="L1" s="1127"/>
      <c r="M1" s="1127"/>
      <c r="N1" s="1127"/>
      <c r="O1" s="1127"/>
      <c r="P1" s="1127"/>
      <c r="Q1" s="1127"/>
      <c r="R1" s="1127"/>
    </row>
    <row r="2" spans="1:27" ht="18.75">
      <c r="C2" s="1212" t="s">
        <v>2296</v>
      </c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  <c r="P2" s="1212"/>
      <c r="Q2" s="1212"/>
      <c r="R2" s="1212"/>
    </row>
    <row r="3" spans="1:27" ht="60" customHeight="1" thickBot="1">
      <c r="D3" s="822"/>
      <c r="E3" s="50"/>
      <c r="K3" s="215"/>
      <c r="L3" s="215"/>
      <c r="P3" s="821">
        <f ca="1">TODAY()</f>
        <v>44237</v>
      </c>
      <c r="Q3" s="820"/>
      <c r="S3" s="821"/>
    </row>
    <row r="4" spans="1:27" ht="15" hidden="1">
      <c r="D4" s="822"/>
      <c r="E4" s="50"/>
      <c r="K4" s="215"/>
      <c r="L4" s="215"/>
      <c r="P4" s="821"/>
      <c r="Q4" s="820"/>
    </row>
    <row r="5" spans="1:27" s="239" customFormat="1" ht="45">
      <c r="A5" s="239" t="s">
        <v>2184</v>
      </c>
      <c r="B5" s="215"/>
      <c r="C5" s="1210" t="s">
        <v>4</v>
      </c>
      <c r="D5" s="1211"/>
      <c r="E5" s="837" t="s">
        <v>8</v>
      </c>
      <c r="F5" s="838" t="s">
        <v>303</v>
      </c>
      <c r="G5" s="838" t="s">
        <v>2187</v>
      </c>
      <c r="H5" s="838" t="s">
        <v>2186</v>
      </c>
      <c r="I5" s="838" t="s">
        <v>305</v>
      </c>
      <c r="J5" s="838" t="s">
        <v>313</v>
      </c>
      <c r="K5" s="838" t="s">
        <v>314</v>
      </c>
      <c r="L5" s="838" t="s">
        <v>2179</v>
      </c>
      <c r="M5" s="838" t="s">
        <v>2180</v>
      </c>
      <c r="N5" s="838" t="s">
        <v>2182</v>
      </c>
      <c r="O5" s="838" t="s">
        <v>2181</v>
      </c>
      <c r="P5" s="838" t="s">
        <v>2212</v>
      </c>
      <c r="Q5" s="838"/>
      <c r="R5" s="839" t="s">
        <v>10</v>
      </c>
      <c r="S5" s="1033" t="s">
        <v>2230</v>
      </c>
      <c r="T5" s="1034" t="s">
        <v>2231</v>
      </c>
      <c r="U5" s="1034" t="s">
        <v>2232</v>
      </c>
      <c r="V5" s="1034" t="s">
        <v>2233</v>
      </c>
      <c r="W5" s="1034" t="s">
        <v>2234</v>
      </c>
      <c r="X5" s="1034" t="s">
        <v>2235</v>
      </c>
      <c r="Y5" s="1035" t="s">
        <v>2236</v>
      </c>
      <c r="Z5" s="1035" t="s">
        <v>2237</v>
      </c>
      <c r="AA5" s="1035" t="s">
        <v>2238</v>
      </c>
    </row>
    <row r="6" spans="1:27" s="842" customFormat="1" ht="9.75" customHeight="1">
      <c r="B6" s="919"/>
      <c r="C6" s="843"/>
      <c r="D6" s="843"/>
      <c r="E6" s="844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4"/>
    </row>
    <row r="7" spans="1:27" s="298" customFormat="1" ht="21">
      <c r="B7" s="920"/>
      <c r="C7" s="1213" t="s">
        <v>312</v>
      </c>
      <c r="D7" s="1214"/>
      <c r="E7" s="1214"/>
      <c r="F7" s="868"/>
      <c r="G7" s="868"/>
      <c r="H7" s="868"/>
      <c r="I7" s="869" t="s">
        <v>2202</v>
      </c>
      <c r="J7" s="870"/>
      <c r="K7" s="871" t="e">
        <f ca="1">K11+K23+M18</f>
        <v>#REF!</v>
      </c>
      <c r="L7" s="872"/>
      <c r="M7" s="873" t="e">
        <f>M11+M18+M23</f>
        <v>#REF!</v>
      </c>
      <c r="N7" s="874" t="e">
        <f ca="1">M7/K7</f>
        <v>#REF!</v>
      </c>
      <c r="O7" s="873" t="e">
        <f ca="1">O11+O23</f>
        <v>#REF!</v>
      </c>
      <c r="P7" s="875"/>
      <c r="Q7" s="875"/>
      <c r="R7" s="876"/>
    </row>
    <row r="8" spans="1:27" s="298" customFormat="1" ht="21.75" thickBot="1">
      <c r="B8" s="920"/>
      <c r="C8" s="1215"/>
      <c r="D8" s="1216"/>
      <c r="E8" s="1216"/>
      <c r="F8" s="877"/>
      <c r="G8" s="877"/>
      <c r="H8" s="878"/>
      <c r="I8" s="879" t="s">
        <v>2207</v>
      </c>
      <c r="J8" s="880"/>
      <c r="K8" s="881" t="e">
        <f ca="1">SUM(K18)-SUM(M18)</f>
        <v>#REF!</v>
      </c>
      <c r="L8" s="882" t="e">
        <f ca="1">" (cílový potenciál " &amp; K7+K8 &amp; " lůžek)"</f>
        <v>#REF!</v>
      </c>
      <c r="M8" s="883"/>
      <c r="N8" s="884"/>
      <c r="O8" s="883"/>
      <c r="P8" s="885"/>
      <c r="Q8" s="886"/>
      <c r="R8" s="887"/>
    </row>
    <row r="9" spans="1:27" s="248" customFormat="1" ht="18.75">
      <c r="A9" s="819">
        <v>1000000</v>
      </c>
      <c r="B9" s="921"/>
      <c r="C9" s="888" t="s">
        <v>2183</v>
      </c>
      <c r="D9" s="889"/>
      <c r="E9" s="890"/>
      <c r="F9" s="891"/>
      <c r="G9" s="891"/>
      <c r="H9" s="891"/>
      <c r="I9" s="892"/>
      <c r="J9" s="893"/>
      <c r="K9" s="894"/>
      <c r="L9" s="895"/>
      <c r="M9" s="894" t="e">
        <f>SUM(#REF!)</f>
        <v>#REF!</v>
      </c>
      <c r="N9" s="896"/>
      <c r="O9" s="896"/>
      <c r="P9" s="897"/>
      <c r="Q9" s="897"/>
      <c r="R9" s="898"/>
      <c r="S9" s="1036"/>
      <c r="T9" s="1037"/>
      <c r="U9" s="1037"/>
      <c r="V9" s="1037"/>
      <c r="W9" s="1037"/>
      <c r="X9" s="1037"/>
      <c r="Y9" s="1037"/>
      <c r="Z9" s="1037"/>
      <c r="AA9" s="1038"/>
    </row>
    <row r="10" spans="1:27" s="806" customFormat="1" ht="9" customHeight="1">
      <c r="A10" s="899"/>
      <c r="B10" s="921"/>
      <c r="C10" s="900"/>
      <c r="D10" s="900"/>
      <c r="E10" s="901"/>
      <c r="F10" s="902"/>
      <c r="G10" s="902"/>
      <c r="H10" s="902"/>
      <c r="I10" s="903"/>
      <c r="J10" s="904"/>
      <c r="K10" s="905"/>
      <c r="L10" s="906"/>
      <c r="M10" s="905"/>
      <c r="N10" s="907"/>
      <c r="O10" s="907"/>
      <c r="P10" s="908"/>
      <c r="Q10" s="908"/>
      <c r="R10" s="909"/>
      <c r="S10" s="1039"/>
      <c r="T10" s="1040"/>
      <c r="U10" s="1040"/>
      <c r="V10" s="1040"/>
      <c r="W10" s="1040"/>
      <c r="X10" s="1040"/>
      <c r="Y10" s="1040"/>
      <c r="Z10" s="1040"/>
      <c r="AA10" s="1041"/>
    </row>
    <row r="11" spans="1:27" s="239" customFormat="1" ht="18.75">
      <c r="B11" s="919"/>
      <c r="C11" s="857"/>
      <c r="D11" s="914" t="s">
        <v>323</v>
      </c>
      <c r="E11" s="915"/>
      <c r="F11" s="915"/>
      <c r="G11" s="858"/>
      <c r="H11" s="858"/>
      <c r="I11" s="859" t="s">
        <v>2202</v>
      </c>
      <c r="J11" s="860"/>
      <c r="K11" s="861">
        <f ca="1">SUMIF($Q$12:$R$16,TRUE,$K$12:$K$16)</f>
        <v>51</v>
      </c>
      <c r="L11" s="862"/>
      <c r="M11" s="861" t="e">
        <f>SUM(M12:M16)</f>
        <v>#REF!</v>
      </c>
      <c r="N11" s="863" t="e">
        <f ca="1">M11/K11</f>
        <v>#REF!</v>
      </c>
      <c r="O11" s="861" t="e">
        <f ca="1">K11-M11</f>
        <v>#REF!</v>
      </c>
      <c r="P11" s="864"/>
      <c r="Q11" s="860"/>
      <c r="R11" s="864"/>
      <c r="S11" s="1042"/>
      <c r="T11" s="1043"/>
      <c r="U11" s="1043"/>
      <c r="V11" s="1043"/>
      <c r="W11" s="1043"/>
      <c r="X11" s="1043"/>
      <c r="Y11" s="1043"/>
      <c r="Z11" s="1044"/>
      <c r="AA11" s="1045"/>
    </row>
    <row r="12" spans="1:27" s="248" customFormat="1">
      <c r="A12" s="248">
        <v>1</v>
      </c>
      <c r="B12" s="922"/>
      <c r="C12" s="865"/>
      <c r="D12" s="856" t="s">
        <v>145</v>
      </c>
      <c r="E12" s="823" t="s">
        <v>2191</v>
      </c>
      <c r="F12" s="1218" t="s">
        <v>37</v>
      </c>
      <c r="G12" s="918" t="s">
        <v>2188</v>
      </c>
      <c r="H12" s="918" t="s">
        <v>2194</v>
      </c>
      <c r="I12" s="809" t="s">
        <v>37</v>
      </c>
      <c r="J12" s="1217" t="s">
        <v>38</v>
      </c>
      <c r="K12" s="833">
        <v>10</v>
      </c>
      <c r="L12" s="1223">
        <f>SUM(K12:K14)</f>
        <v>31</v>
      </c>
      <c r="M12" s="1219" t="e">
        <f>SUMIF(#REF!,$A12,#REF!)+SUMIF(#REF!,$A13,#REF!)+SUMIF(#REF!,A14,#REF!)</f>
        <v>#REF!</v>
      </c>
      <c r="N12" s="1221" t="e">
        <f>M12/SUM(K12:K14)</f>
        <v>#REF!</v>
      </c>
      <c r="O12" s="1222" t="e">
        <f ca="1">SUMIF($Q$12:$R$14,TRUE,$K$12:$K$14)-M12</f>
        <v>#REF!</v>
      </c>
      <c r="P12" s="912">
        <v>43910</v>
      </c>
      <c r="Q12" s="814" t="b">
        <f ca="1">IF(AND(ISNUMBER(P12),P12&lt;=$P$3),TRUE,FALSE)</f>
        <v>1</v>
      </c>
      <c r="R12" s="866"/>
      <c r="S12" s="1046" t="s">
        <v>2239</v>
      </c>
      <c r="T12" s="1047" t="s">
        <v>2239</v>
      </c>
      <c r="U12" s="1048"/>
      <c r="V12" s="1048"/>
      <c r="W12" s="1047" t="s">
        <v>2239</v>
      </c>
      <c r="X12" s="1049" t="s">
        <v>2239</v>
      </c>
      <c r="Y12" s="1048"/>
      <c r="Z12" s="1050"/>
      <c r="AA12" s="1051"/>
    </row>
    <row r="13" spans="1:27" s="248" customFormat="1" ht="45">
      <c r="A13" s="248">
        <v>3</v>
      </c>
      <c r="B13" s="922"/>
      <c r="C13" s="865"/>
      <c r="D13" s="943" t="s">
        <v>292</v>
      </c>
      <c r="E13" s="944" t="s">
        <v>2192</v>
      </c>
      <c r="F13" s="1218"/>
      <c r="G13" s="945" t="s">
        <v>2189</v>
      </c>
      <c r="H13" s="945" t="s">
        <v>2194</v>
      </c>
      <c r="I13" s="946" t="s">
        <v>293</v>
      </c>
      <c r="J13" s="1217"/>
      <c r="K13" s="947">
        <v>15</v>
      </c>
      <c r="L13" s="1223"/>
      <c r="M13" s="1219"/>
      <c r="N13" s="1221"/>
      <c r="O13" s="1222"/>
      <c r="P13" s="948">
        <v>44120</v>
      </c>
      <c r="Q13" s="814" t="b">
        <f ca="1">IF(AND(ISNUMBER(P13),P13&lt;=$P$3),TRUE,FALSE)</f>
        <v>1</v>
      </c>
      <c r="R13" s="866"/>
      <c r="S13" s="1046" t="s">
        <v>2239</v>
      </c>
      <c r="T13" s="1048" t="s">
        <v>2240</v>
      </c>
      <c r="U13" s="1048" t="s">
        <v>2241</v>
      </c>
      <c r="V13" s="1048"/>
      <c r="W13" s="1048" t="s">
        <v>2242</v>
      </c>
      <c r="X13" s="1049" t="s">
        <v>2243</v>
      </c>
      <c r="Y13" s="1048" t="s">
        <v>2244</v>
      </c>
      <c r="Z13" s="1050"/>
      <c r="AA13" s="1051"/>
    </row>
    <row r="14" spans="1:27" s="16" customFormat="1" ht="45">
      <c r="A14" s="16">
        <v>4</v>
      </c>
      <c r="C14" s="865"/>
      <c r="D14" s="985" t="s">
        <v>2185</v>
      </c>
      <c r="E14" s="986"/>
      <c r="F14" s="1218"/>
      <c r="G14" s="987" t="s">
        <v>2228</v>
      </c>
      <c r="H14" s="987" t="s">
        <v>2194</v>
      </c>
      <c r="I14" s="988" t="s">
        <v>37</v>
      </c>
      <c r="J14" s="989" t="s">
        <v>405</v>
      </c>
      <c r="K14" s="990">
        <v>6</v>
      </c>
      <c r="L14" s="1220"/>
      <c r="M14" s="1220"/>
      <c r="N14" s="1221"/>
      <c r="O14" s="1222"/>
      <c r="P14" s="991">
        <v>44196</v>
      </c>
      <c r="Q14" s="975" t="b">
        <f ca="1">IF(AND(ISNUMBER(P14),P14&lt;=$P$3),TRUE,FALSE)</f>
        <v>1</v>
      </c>
      <c r="R14" s="976"/>
      <c r="S14" s="1108" t="s">
        <v>2239</v>
      </c>
      <c r="T14" s="1104"/>
      <c r="U14" s="1104" t="s">
        <v>2263</v>
      </c>
      <c r="V14" s="1104"/>
      <c r="W14" s="1104" t="s">
        <v>2264</v>
      </c>
      <c r="X14" s="1109" t="s">
        <v>2265</v>
      </c>
      <c r="Y14" s="1104" t="s">
        <v>2266</v>
      </c>
      <c r="Z14" s="1106"/>
      <c r="AA14" s="1107"/>
    </row>
    <row r="15" spans="1:27" s="16" customFormat="1" ht="75">
      <c r="A15" s="16">
        <v>7</v>
      </c>
      <c r="B15" s="922"/>
      <c r="C15" s="865"/>
      <c r="D15" s="1005" t="s">
        <v>2105</v>
      </c>
      <c r="E15" s="944" t="s">
        <v>2213</v>
      </c>
      <c r="F15" s="1006" t="s">
        <v>2178</v>
      </c>
      <c r="G15" s="945" t="s">
        <v>2214</v>
      </c>
      <c r="H15" s="945" t="s">
        <v>2215</v>
      </c>
      <c r="I15" s="1007" t="s">
        <v>2178</v>
      </c>
      <c r="J15" s="1008" t="s">
        <v>359</v>
      </c>
      <c r="K15" s="947">
        <v>15</v>
      </c>
      <c r="L15" s="1009">
        <f>K15</f>
        <v>15</v>
      </c>
      <c r="M15" s="1010" t="e">
        <f>SUMIF(#REF!,$A15,#REF!)</f>
        <v>#REF!</v>
      </c>
      <c r="N15" s="1011" t="e">
        <f t="shared" ref="N15" si="0">M15/K15</f>
        <v>#REF!</v>
      </c>
      <c r="O15" s="1012" t="e">
        <f ca="1">IF(Q15=FALSE,"",K15-M15)</f>
        <v>#REF!</v>
      </c>
      <c r="P15" s="948">
        <v>44177</v>
      </c>
      <c r="Q15" s="951" t="b">
        <f ca="1">IF(AND(ISNUMBER(P15),P15&lt;=$P$3),TRUE,FALSE)</f>
        <v>1</v>
      </c>
      <c r="R15" s="956"/>
      <c r="S15" s="1052" t="s">
        <v>2245</v>
      </c>
      <c r="T15" s="1048" t="s">
        <v>2246</v>
      </c>
      <c r="U15" s="1048"/>
      <c r="V15" s="1048" t="s">
        <v>2247</v>
      </c>
      <c r="W15" s="1048" t="s">
        <v>2248</v>
      </c>
      <c r="X15" s="1049" t="s">
        <v>2249</v>
      </c>
      <c r="Y15" s="1048" t="s">
        <v>2250</v>
      </c>
      <c r="Z15" s="1050"/>
      <c r="AA15" s="1051"/>
    </row>
    <row r="16" spans="1:27" s="16" customFormat="1" ht="60">
      <c r="A16" s="16">
        <v>33</v>
      </c>
      <c r="C16" s="865"/>
      <c r="D16" s="993" t="s">
        <v>2115</v>
      </c>
      <c r="E16" s="994" t="s">
        <v>2224</v>
      </c>
      <c r="F16" s="995" t="s">
        <v>2220</v>
      </c>
      <c r="G16" s="996" t="s">
        <v>2219</v>
      </c>
      <c r="H16" s="996" t="s">
        <v>2229</v>
      </c>
      <c r="I16" s="997" t="s">
        <v>2220</v>
      </c>
      <c r="J16" s="998" t="s">
        <v>405</v>
      </c>
      <c r="K16" s="999">
        <v>5</v>
      </c>
      <c r="L16" s="1000">
        <f>K16</f>
        <v>5</v>
      </c>
      <c r="M16" s="1001" t="e">
        <f>SUMIF(#REF!,$A16,#REF!)</f>
        <v>#REF!</v>
      </c>
      <c r="N16" s="1002" t="e">
        <f t="shared" ref="N16" si="1">M16/K16</f>
        <v>#REF!</v>
      </c>
      <c r="O16" s="1003" t="e">
        <f t="shared" ref="O16" ca="1" si="2">IF(Q16=FALSE,"",K16-M16)</f>
        <v>#REF!</v>
      </c>
      <c r="P16" s="1004">
        <v>44208</v>
      </c>
      <c r="Q16" s="975" t="b">
        <f ca="1">IF(AND(ISNUMBER(P16),P16&lt;=$P$3),TRUE,FALSE)</f>
        <v>1</v>
      </c>
      <c r="R16" s="1066"/>
      <c r="S16" s="1103" t="s">
        <v>2302</v>
      </c>
      <c r="T16" s="1104"/>
      <c r="U16" s="1104" t="s">
        <v>2300</v>
      </c>
      <c r="V16" s="1104"/>
      <c r="W16" s="1104" t="s">
        <v>2301</v>
      </c>
      <c r="X16" s="1105" t="s">
        <v>2262</v>
      </c>
      <c r="Y16" s="1104" t="s">
        <v>2303</v>
      </c>
      <c r="Z16" s="1106"/>
      <c r="AA16" s="1107"/>
    </row>
    <row r="17" spans="1:27" s="825" customFormat="1" ht="3.75" customHeight="1">
      <c r="B17" s="922"/>
      <c r="D17" s="832"/>
      <c r="E17" s="823"/>
      <c r="F17" s="931"/>
      <c r="G17" s="918"/>
      <c r="H17" s="918"/>
      <c r="I17" s="809"/>
      <c r="J17" s="932"/>
      <c r="K17" s="824"/>
      <c r="L17" s="933"/>
      <c r="M17" s="934"/>
      <c r="N17" s="935"/>
      <c r="O17" s="936"/>
      <c r="P17" s="930"/>
      <c r="Q17" s="814"/>
      <c r="R17" s="866"/>
    </row>
    <row r="18" spans="1:27" s="836" customFormat="1" ht="18.75">
      <c r="B18" s="919"/>
      <c r="C18" s="867"/>
      <c r="D18" s="1227" t="s">
        <v>2206</v>
      </c>
      <c r="E18" s="1228"/>
      <c r="F18" s="1228"/>
      <c r="G18" s="913"/>
      <c r="H18" s="913"/>
      <c r="I18" s="916" t="s">
        <v>2205</v>
      </c>
      <c r="J18" s="827"/>
      <c r="K18" s="830">
        <f ca="1">SUMIF($Q$20:$Q$21,TRUE,$K$20:$K$21)</f>
        <v>16</v>
      </c>
      <c r="L18" s="829"/>
      <c r="M18" s="830" t="e">
        <f>SUM(M20:M21)</f>
        <v>#REF!</v>
      </c>
      <c r="N18" s="917" t="e">
        <f ca="1">IF(K18=0,"",M18/K18)</f>
        <v>#REF!</v>
      </c>
      <c r="O18" s="830" t="e">
        <f ca="1">K18-M18</f>
        <v>#REF!</v>
      </c>
      <c r="P18" s="840"/>
      <c r="Q18" s="827"/>
      <c r="R18" s="840"/>
      <c r="S18" s="1053"/>
      <c r="T18" s="1054"/>
      <c r="U18" s="1054"/>
      <c r="V18" s="1054"/>
      <c r="W18" s="1054"/>
      <c r="X18" s="1054"/>
      <c r="Y18" s="1054"/>
      <c r="Z18" s="1055"/>
      <c r="AA18" s="1056"/>
    </row>
    <row r="19" spans="1:27" s="836" customFormat="1" ht="18.75">
      <c r="B19" s="919"/>
      <c r="C19" s="867"/>
      <c r="D19" s="1227"/>
      <c r="E19" s="1228"/>
      <c r="F19" s="1228"/>
      <c r="G19" s="826"/>
      <c r="H19" s="826"/>
      <c r="I19" s="841" t="s">
        <v>2201</v>
      </c>
      <c r="J19" s="827"/>
      <c r="K19" s="828">
        <f ca="1">SUMIF($Q$20:$Q$21,FALSE,$K$20:$K$21)</f>
        <v>0</v>
      </c>
      <c r="L19" s="829"/>
      <c r="M19" s="830"/>
      <c r="N19" s="831"/>
      <c r="O19" s="830"/>
      <c r="P19" s="840"/>
      <c r="Q19" s="827"/>
      <c r="R19" s="840"/>
      <c r="S19" s="1053"/>
      <c r="T19" s="1054"/>
      <c r="U19" s="1054"/>
      <c r="V19" s="1054"/>
      <c r="W19" s="1054"/>
      <c r="X19" s="1054"/>
      <c r="Y19" s="1054"/>
      <c r="Z19" s="1055"/>
      <c r="AA19" s="1056"/>
    </row>
    <row r="20" spans="1:27" s="825" customFormat="1" ht="60">
      <c r="A20" s="825">
        <v>10</v>
      </c>
      <c r="B20" s="922"/>
      <c r="C20" s="955"/>
      <c r="D20" s="954" t="s">
        <v>131</v>
      </c>
      <c r="E20" s="823" t="s">
        <v>2176</v>
      </c>
      <c r="F20" s="937" t="s">
        <v>309</v>
      </c>
      <c r="G20" s="918" t="s">
        <v>2190</v>
      </c>
      <c r="H20" s="918" t="s">
        <v>2196</v>
      </c>
      <c r="I20" s="809" t="s">
        <v>309</v>
      </c>
      <c r="J20" s="938" t="s">
        <v>420</v>
      </c>
      <c r="K20" s="824">
        <v>6</v>
      </c>
      <c r="L20" s="939">
        <f>+K20</f>
        <v>6</v>
      </c>
      <c r="M20" s="942" t="e">
        <f>SUMIF(#REF!,$A20,#REF!)</f>
        <v>#REF!</v>
      </c>
      <c r="N20" s="940" t="e">
        <f>M20/K20</f>
        <v>#REF!</v>
      </c>
      <c r="O20" s="941" t="e">
        <f t="shared" ref="O20:O21" ca="1" si="3">IF(Q20=FALSE,"",K20-M20)</f>
        <v>#REF!</v>
      </c>
      <c r="P20" s="912">
        <v>43910</v>
      </c>
      <c r="Q20" s="951" t="b">
        <f ca="1">IF(AND(ISNUMBER(P20),P20&lt;=$P$3),TRUE,FALSE)</f>
        <v>1</v>
      </c>
      <c r="R20" s="952"/>
      <c r="S20" s="1048"/>
      <c r="T20" s="1047" t="s">
        <v>2251</v>
      </c>
      <c r="U20" s="1048"/>
      <c r="V20" s="1048"/>
      <c r="W20" s="1048"/>
      <c r="X20" s="1049" t="s">
        <v>2252</v>
      </c>
      <c r="Y20" s="1048"/>
      <c r="Z20" s="1048"/>
      <c r="AA20" s="1048"/>
    </row>
    <row r="21" spans="1:27" s="825" customFormat="1">
      <c r="A21" s="825">
        <v>6</v>
      </c>
      <c r="B21" s="922"/>
      <c r="C21" s="953"/>
      <c r="D21" s="961" t="s">
        <v>295</v>
      </c>
      <c r="E21" s="962" t="s">
        <v>2218</v>
      </c>
      <c r="F21" s="963" t="s">
        <v>308</v>
      </c>
      <c r="G21" s="964" t="s">
        <v>2216</v>
      </c>
      <c r="H21" s="964" t="s">
        <v>2217</v>
      </c>
      <c r="I21" s="965" t="s">
        <v>308</v>
      </c>
      <c r="J21" s="966" t="s">
        <v>252</v>
      </c>
      <c r="K21" s="967">
        <v>10</v>
      </c>
      <c r="L21" s="968">
        <f>K21</f>
        <v>10</v>
      </c>
      <c r="M21" s="969" t="e">
        <f>SUMIF(#REF!,$A21,#REF!)</f>
        <v>#REF!</v>
      </c>
      <c r="N21" s="970" t="e">
        <f>M21/K21</f>
        <v>#REF!</v>
      </c>
      <c r="O21" s="971" t="e">
        <f t="shared" ca="1" si="3"/>
        <v>#REF!</v>
      </c>
      <c r="P21" s="972">
        <v>44181</v>
      </c>
      <c r="Q21" s="951" t="b">
        <f ca="1">IF(AND(ISNUMBER(P21),P21&lt;=$P$3),TRUE,FALSE)</f>
        <v>1</v>
      </c>
      <c r="R21" s="952"/>
      <c r="S21" s="1052"/>
      <c r="T21" s="1048"/>
      <c r="U21" s="1048" t="s">
        <v>2304</v>
      </c>
      <c r="V21" s="1048"/>
      <c r="W21" s="1048"/>
      <c r="X21" s="1049" t="s">
        <v>2253</v>
      </c>
      <c r="Y21" s="1048"/>
      <c r="Z21" s="1050"/>
      <c r="AA21" s="1051"/>
    </row>
    <row r="22" spans="1:27" s="825" customFormat="1" ht="9" customHeight="1">
      <c r="B22" s="922"/>
      <c r="S22" s="1052"/>
      <c r="T22" s="1048"/>
      <c r="U22" s="1048"/>
      <c r="V22" s="1048"/>
      <c r="W22" s="1048"/>
      <c r="X22" s="1048"/>
      <c r="Y22" s="1048"/>
      <c r="Z22" s="1050"/>
      <c r="AA22" s="1051"/>
    </row>
    <row r="23" spans="1:27" s="239" customFormat="1" ht="18.75">
      <c r="B23" s="919"/>
      <c r="C23" s="845"/>
      <c r="D23" s="910" t="s">
        <v>296</v>
      </c>
      <c r="E23" s="846"/>
      <c r="F23" s="847"/>
      <c r="G23" s="847"/>
      <c r="H23" s="847"/>
      <c r="I23" s="848" t="s">
        <v>2202</v>
      </c>
      <c r="J23" s="846"/>
      <c r="K23" s="849">
        <f ca="1">SUMIF($Q$24:$Q$29,TRUE,$K$24:$K$29)</f>
        <v>125</v>
      </c>
      <c r="L23" s="850"/>
      <c r="M23" s="849" t="e">
        <f>SUM(M24:M29)</f>
        <v>#REF!</v>
      </c>
      <c r="N23" s="851" t="e">
        <f t="shared" ref="N23:N25" ca="1" si="4">M23/K23</f>
        <v>#REF!</v>
      </c>
      <c r="O23" s="849" t="e">
        <f ca="1">K23-M23</f>
        <v>#REF!</v>
      </c>
      <c r="P23" s="852"/>
      <c r="Q23" s="957"/>
      <c r="R23" s="958"/>
      <c r="S23" s="1057"/>
      <c r="T23" s="1058"/>
      <c r="U23" s="1058"/>
      <c r="V23" s="1058"/>
      <c r="W23" s="1058"/>
      <c r="X23" s="1058"/>
      <c r="Y23" s="1058"/>
      <c r="Z23" s="1059"/>
      <c r="AA23" s="1060"/>
    </row>
    <row r="24" spans="1:27" s="248" customFormat="1" ht="45">
      <c r="A24" s="248">
        <v>14</v>
      </c>
      <c r="B24" s="922"/>
      <c r="C24" s="853"/>
      <c r="D24" s="855" t="s">
        <v>2203</v>
      </c>
      <c r="E24" s="823" t="s">
        <v>2197</v>
      </c>
      <c r="F24" s="1218" t="s">
        <v>242</v>
      </c>
      <c r="G24" s="918" t="s">
        <v>2199</v>
      </c>
      <c r="H24" s="918" t="s">
        <v>2200</v>
      </c>
      <c r="I24" s="1224" t="s">
        <v>2178</v>
      </c>
      <c r="J24" s="1217" t="s">
        <v>233</v>
      </c>
      <c r="K24" s="824">
        <v>17</v>
      </c>
      <c r="L24" s="1225">
        <f>+K24+K25</f>
        <v>34</v>
      </c>
      <c r="M24" s="1016" t="e">
        <f>SUMIF(#REF!,$A24,#REF!)</f>
        <v>#REF!</v>
      </c>
      <c r="N24" s="834" t="e">
        <f t="shared" si="4"/>
        <v>#REF!</v>
      </c>
      <c r="O24" s="835" t="e">
        <f t="shared" ref="O24:O25" ca="1" si="5">IF(Q24=FALSE,"",K24-M24)</f>
        <v>#REF!</v>
      </c>
      <c r="P24" s="911">
        <v>43983</v>
      </c>
      <c r="Q24" s="814" t="b">
        <f t="shared" ref="Q24:Q28" ca="1" si="6">IF(AND(ISNUMBER(P24),P24&lt;=$P$3),TRUE,FALSE)</f>
        <v>1</v>
      </c>
      <c r="R24" s="854"/>
      <c r="S24" s="1052" t="s">
        <v>2254</v>
      </c>
      <c r="T24" s="1048"/>
      <c r="U24" s="1048"/>
      <c r="V24" s="1048"/>
      <c r="W24" s="1048"/>
      <c r="X24" s="1061" t="s">
        <v>2255</v>
      </c>
      <c r="Y24" s="1048" t="s">
        <v>2256</v>
      </c>
      <c r="Z24" s="1050" t="s">
        <v>2257</v>
      </c>
      <c r="AA24" s="1051"/>
    </row>
    <row r="25" spans="1:27" s="248" customFormat="1" ht="45">
      <c r="A25" s="248">
        <v>15</v>
      </c>
      <c r="B25" s="922"/>
      <c r="C25" s="853"/>
      <c r="D25" s="924" t="s">
        <v>2204</v>
      </c>
      <c r="E25" s="925" t="s">
        <v>2198</v>
      </c>
      <c r="F25" s="1218"/>
      <c r="G25" s="926" t="s">
        <v>2199</v>
      </c>
      <c r="H25" s="926" t="s">
        <v>2200</v>
      </c>
      <c r="I25" s="1224"/>
      <c r="J25" s="1217"/>
      <c r="K25" s="927">
        <v>17</v>
      </c>
      <c r="L25" s="1226"/>
      <c r="M25" s="928" t="e">
        <f>SUMIF(#REF!,$A25,#REF!)</f>
        <v>#REF!</v>
      </c>
      <c r="N25" s="929" t="e">
        <f t="shared" si="4"/>
        <v>#REF!</v>
      </c>
      <c r="O25" s="949" t="e">
        <f t="shared" ca="1" si="5"/>
        <v>#REF!</v>
      </c>
      <c r="P25" s="950">
        <v>44120</v>
      </c>
      <c r="Q25" s="959" t="b">
        <f t="shared" ca="1" si="6"/>
        <v>1</v>
      </c>
      <c r="R25" s="923"/>
      <c r="S25" s="1052"/>
      <c r="T25" s="1048"/>
      <c r="U25" s="1048"/>
      <c r="V25" s="1048"/>
      <c r="W25" s="1048"/>
      <c r="X25" s="1049" t="s">
        <v>2258</v>
      </c>
      <c r="Y25" s="1048" t="s">
        <v>2259</v>
      </c>
      <c r="Z25" s="1050"/>
      <c r="AA25" s="1062" t="s">
        <v>2260</v>
      </c>
    </row>
    <row r="26" spans="1:27" s="248" customFormat="1" ht="30">
      <c r="A26" s="248">
        <v>32</v>
      </c>
      <c r="B26" s="922"/>
      <c r="C26" s="974"/>
      <c r="D26" s="832" t="s">
        <v>2099</v>
      </c>
      <c r="E26" s="823" t="s">
        <v>2193</v>
      </c>
      <c r="F26" s="1013" t="s">
        <v>2177</v>
      </c>
      <c r="G26" s="918" t="s">
        <v>2199</v>
      </c>
      <c r="H26" s="918" t="s">
        <v>2195</v>
      </c>
      <c r="I26" s="809" t="s">
        <v>2177</v>
      </c>
      <c r="J26" s="1014" t="s">
        <v>32</v>
      </c>
      <c r="K26" s="824">
        <v>20</v>
      </c>
      <c r="L26" s="1015">
        <f>K26</f>
        <v>20</v>
      </c>
      <c r="M26" s="1018" t="e">
        <f>SUMIF(#REF!,$A26,#REF!)</f>
        <v>#REF!</v>
      </c>
      <c r="N26" s="834" t="e">
        <f t="shared" ref="N26" si="7">M26/K26</f>
        <v>#REF!</v>
      </c>
      <c r="O26" s="835" t="e">
        <f ca="1">IF(Q26=FALSE,"",K26-M26)</f>
        <v>#REF!</v>
      </c>
      <c r="P26" s="911">
        <v>44125</v>
      </c>
      <c r="Q26" s="959" t="b">
        <f t="shared" ca="1" si="6"/>
        <v>1</v>
      </c>
      <c r="R26" s="923"/>
      <c r="S26" s="1052" t="s">
        <v>2295</v>
      </c>
      <c r="T26" s="1048"/>
      <c r="U26" s="1048"/>
      <c r="V26" s="1048"/>
      <c r="W26" s="16"/>
      <c r="X26" s="1061"/>
      <c r="Y26" s="1048"/>
      <c r="Z26" s="1050"/>
      <c r="AA26" s="1051"/>
    </row>
    <row r="27" spans="1:27" ht="30">
      <c r="A27" s="809">
        <v>21</v>
      </c>
      <c r="B27" s="16"/>
      <c r="C27" s="853"/>
      <c r="D27" s="977" t="s">
        <v>343</v>
      </c>
      <c r="E27" s="925" t="s">
        <v>2208</v>
      </c>
      <c r="F27" s="978" t="s">
        <v>2209</v>
      </c>
      <c r="G27" s="926" t="s">
        <v>2210</v>
      </c>
      <c r="H27" s="926" t="s">
        <v>2211</v>
      </c>
      <c r="I27" s="979" t="s">
        <v>2209</v>
      </c>
      <c r="J27" s="980" t="s">
        <v>386</v>
      </c>
      <c r="K27" s="927">
        <v>23</v>
      </c>
      <c r="L27" s="981">
        <f t="shared" ref="L27" si="8">+K27</f>
        <v>23</v>
      </c>
      <c r="M27" s="928" t="e">
        <f>SUMIF(#REF!,$A27,#REF!)</f>
        <v>#REF!</v>
      </c>
      <c r="N27" s="929" t="e">
        <f t="shared" ref="N27:N28" si="9">M27/K27</f>
        <v>#REF!</v>
      </c>
      <c r="O27" s="949" t="e">
        <f t="shared" ref="O27:O28" ca="1" si="10">IF(Q27=FALSE,"",K27-M27)</f>
        <v>#REF!</v>
      </c>
      <c r="P27" s="950">
        <v>44187</v>
      </c>
      <c r="Q27" s="959" t="b">
        <f t="shared" ca="1" si="6"/>
        <v>1</v>
      </c>
      <c r="R27" s="973"/>
      <c r="S27" s="1052"/>
      <c r="T27" s="1048"/>
      <c r="U27" s="1048"/>
      <c r="V27" s="1048"/>
      <c r="W27" s="1048"/>
      <c r="X27" s="1061" t="s">
        <v>2261</v>
      </c>
      <c r="Y27" s="1063"/>
      <c r="Z27" s="1064"/>
      <c r="AA27" s="1065"/>
    </row>
    <row r="28" spans="1:27" s="16" customFormat="1" ht="75">
      <c r="A28" s="16">
        <v>9</v>
      </c>
      <c r="C28" s="984"/>
      <c r="D28" s="1020" t="s">
        <v>2115</v>
      </c>
      <c r="E28" s="823" t="s">
        <v>2223</v>
      </c>
      <c r="F28" s="1013" t="s">
        <v>2220</v>
      </c>
      <c r="G28" s="918" t="s">
        <v>2221</v>
      </c>
      <c r="H28" s="918" t="s">
        <v>2222</v>
      </c>
      <c r="I28" s="960" t="s">
        <v>2220</v>
      </c>
      <c r="J28" s="1014" t="s">
        <v>472</v>
      </c>
      <c r="K28" s="824">
        <v>25</v>
      </c>
      <c r="L28" s="1015">
        <f>K28</f>
        <v>25</v>
      </c>
      <c r="M28" s="1018" t="e">
        <f>SUMIF(#REF!,$A28,#REF!)</f>
        <v>#REF!</v>
      </c>
      <c r="N28" s="1017" t="e">
        <f t="shared" si="9"/>
        <v>#REF!</v>
      </c>
      <c r="O28" s="1019" t="e">
        <f t="shared" ca="1" si="10"/>
        <v>#REF!</v>
      </c>
      <c r="P28" s="911">
        <v>44195</v>
      </c>
      <c r="Q28" s="982" t="b">
        <f t="shared" ca="1" si="6"/>
        <v>1</v>
      </c>
      <c r="R28" s="983"/>
      <c r="S28" s="1103" t="s">
        <v>2294</v>
      </c>
      <c r="T28" s="1104"/>
      <c r="U28" s="1104" t="s">
        <v>2299</v>
      </c>
      <c r="V28" s="1104"/>
      <c r="W28" s="1048" t="s">
        <v>2293</v>
      </c>
      <c r="X28" s="1105" t="s">
        <v>2297</v>
      </c>
      <c r="Y28" s="1104"/>
      <c r="Z28" s="1106"/>
      <c r="AA28" s="1107"/>
    </row>
    <row r="29" spans="1:27">
      <c r="A29" s="809">
        <v>22</v>
      </c>
      <c r="B29" s="16"/>
      <c r="C29" s="992"/>
      <c r="D29" s="1032" t="s">
        <v>2175</v>
      </c>
      <c r="E29" s="1021" t="s">
        <v>2225</v>
      </c>
      <c r="F29" s="1022" t="s">
        <v>2209</v>
      </c>
      <c r="G29" s="1023" t="s">
        <v>2226</v>
      </c>
      <c r="H29" s="1023" t="s">
        <v>2227</v>
      </c>
      <c r="I29" s="1024" t="s">
        <v>2209</v>
      </c>
      <c r="J29" s="1025" t="s">
        <v>364</v>
      </c>
      <c r="K29" s="1026">
        <v>23</v>
      </c>
      <c r="L29" s="1027">
        <f t="shared" ref="L29" si="11">+K29</f>
        <v>23</v>
      </c>
      <c r="M29" s="1028" t="e">
        <f>SUMIF(#REF!,$A29,#REF!)</f>
        <v>#REF!</v>
      </c>
      <c r="N29" s="1029" t="e">
        <f t="shared" ref="N29" si="12">M29/K29</f>
        <v>#REF!</v>
      </c>
      <c r="O29" s="1030" t="e">
        <f t="shared" ref="O29" ca="1" si="13">IF(Q29=FALSE,"",K29-M29)</f>
        <v>#REF!</v>
      </c>
      <c r="P29" s="1031">
        <v>44209</v>
      </c>
      <c r="Q29" s="959" t="b">
        <f t="shared" ref="Q29" ca="1" si="14">IF(AND(ISNUMBER(P29),P29&lt;=$P$3),TRUE,FALSE)</f>
        <v>1</v>
      </c>
      <c r="R29" s="1101"/>
      <c r="S29" s="1048"/>
      <c r="T29" s="1048"/>
      <c r="U29" s="1102"/>
      <c r="V29" s="1102"/>
      <c r="W29" s="1102"/>
      <c r="X29" s="1110"/>
      <c r="Y29" s="1102"/>
      <c r="Z29" s="1102"/>
      <c r="AA29" s="1102"/>
    </row>
    <row r="30" spans="1:27" s="825" customFormat="1" ht="6.75" customHeight="1"/>
    <row r="31" spans="1:27" s="248" customFormat="1" ht="15">
      <c r="D31" s="1071" t="s">
        <v>297</v>
      </c>
      <c r="E31" s="1068"/>
      <c r="F31" s="1068"/>
      <c r="G31" s="1068"/>
      <c r="H31" s="1068"/>
      <c r="I31" s="1068"/>
      <c r="J31" s="1068"/>
      <c r="K31" s="1068"/>
      <c r="L31" s="1068"/>
      <c r="M31" s="1068"/>
      <c r="N31" s="1068"/>
      <c r="O31" s="1068"/>
      <c r="P31" s="1072"/>
      <c r="Q31" s="1073"/>
      <c r="R31" s="1070"/>
      <c r="S31" s="1067" t="s">
        <v>2267</v>
      </c>
      <c r="T31" s="1068"/>
      <c r="U31" s="1068"/>
      <c r="V31" s="1068"/>
      <c r="W31" s="1068"/>
      <c r="X31" s="1069"/>
      <c r="Y31" s="1068" t="s">
        <v>2268</v>
      </c>
      <c r="Z31" s="1070"/>
      <c r="AA31" s="1051"/>
    </row>
    <row r="32" spans="1:27" s="248" customFormat="1" ht="8.25" customHeight="1">
      <c r="D32" s="807"/>
      <c r="E32" s="807"/>
      <c r="F32" s="808"/>
      <c r="G32" s="808"/>
      <c r="H32" s="808"/>
      <c r="I32" s="809"/>
      <c r="J32" s="810"/>
      <c r="K32" s="811"/>
      <c r="L32" s="812"/>
      <c r="M32" s="815"/>
      <c r="N32" s="815"/>
      <c r="O32" s="815"/>
      <c r="P32" s="814"/>
      <c r="Q32" s="814"/>
      <c r="R32" s="815"/>
    </row>
    <row r="33" spans="4:27" s="248" customFormat="1" ht="30">
      <c r="D33" s="1074" t="s">
        <v>2269</v>
      </c>
      <c r="E33" s="1075"/>
      <c r="F33" s="1075"/>
      <c r="G33" s="1075"/>
      <c r="H33" s="1075"/>
      <c r="I33" s="1075"/>
      <c r="J33" s="1075"/>
      <c r="K33" s="1076"/>
      <c r="L33" s="1077"/>
      <c r="M33" s="1075"/>
      <c r="N33" s="1075"/>
      <c r="O33" s="1075"/>
      <c r="P33" s="1078"/>
      <c r="Q33" s="1079"/>
      <c r="R33" s="1080"/>
      <c r="S33" s="1081"/>
      <c r="T33" s="1082"/>
      <c r="U33" s="1082" t="s">
        <v>2270</v>
      </c>
      <c r="V33" s="1082"/>
      <c r="W33" s="1082"/>
      <c r="X33" s="1083"/>
      <c r="Y33" s="1082" t="s">
        <v>2271</v>
      </c>
      <c r="Z33" s="1084"/>
      <c r="AA33" s="1051"/>
    </row>
    <row r="34" spans="4:27" s="248" customFormat="1" ht="30">
      <c r="D34" s="1074" t="s">
        <v>2272</v>
      </c>
      <c r="E34" s="1075"/>
      <c r="F34" s="1075"/>
      <c r="G34" s="1075"/>
      <c r="H34" s="1075"/>
      <c r="I34" s="1075"/>
      <c r="J34" s="1075"/>
      <c r="K34" s="1076"/>
      <c r="L34" s="1077"/>
      <c r="M34" s="1075"/>
      <c r="N34" s="1075"/>
      <c r="O34" s="1075"/>
      <c r="P34" s="1078"/>
      <c r="Q34" s="1079"/>
      <c r="R34" s="1080"/>
      <c r="S34" s="1081" t="s">
        <v>2273</v>
      </c>
      <c r="T34" s="1082"/>
      <c r="U34" s="1082"/>
      <c r="V34" s="1082"/>
      <c r="W34" s="1082"/>
      <c r="X34" s="1083"/>
      <c r="Y34" s="1082"/>
      <c r="Z34" s="1084"/>
      <c r="AA34" s="1051"/>
    </row>
    <row r="35" spans="4:27" s="248" customFormat="1" ht="45">
      <c r="D35" s="1074" t="s">
        <v>2274</v>
      </c>
      <c r="E35" s="1075"/>
      <c r="F35" s="1075"/>
      <c r="G35" s="1075"/>
      <c r="H35" s="1075"/>
      <c r="I35" s="1075"/>
      <c r="J35" s="1075"/>
      <c r="K35" s="1076"/>
      <c r="L35" s="1077"/>
      <c r="M35" s="1075"/>
      <c r="N35" s="1075"/>
      <c r="O35" s="1075"/>
      <c r="P35" s="1078"/>
      <c r="Q35" s="1079"/>
      <c r="R35" s="1080"/>
      <c r="S35" s="1081" t="s">
        <v>2275</v>
      </c>
      <c r="T35" s="1082"/>
      <c r="U35" s="1082"/>
      <c r="V35" s="1082"/>
      <c r="W35" s="1082"/>
      <c r="X35" s="1083" t="s">
        <v>2276</v>
      </c>
      <c r="Y35" s="1082" t="s">
        <v>2277</v>
      </c>
      <c r="Z35" s="1084"/>
      <c r="AA35" s="1062" t="s">
        <v>2278</v>
      </c>
    </row>
    <row r="36" spans="4:27" s="248" customFormat="1">
      <c r="D36" s="1074" t="s">
        <v>2279</v>
      </c>
      <c r="E36" s="1075"/>
      <c r="F36" s="1075"/>
      <c r="G36" s="1075"/>
      <c r="H36" s="1075"/>
      <c r="I36" s="1075"/>
      <c r="J36" s="1075"/>
      <c r="K36" s="1076"/>
      <c r="L36" s="1077"/>
      <c r="M36" s="1075"/>
      <c r="N36" s="1075"/>
      <c r="O36" s="1075"/>
      <c r="P36" s="1078"/>
      <c r="Q36" s="1079"/>
      <c r="R36" s="1080"/>
      <c r="S36" s="1081" t="s">
        <v>2280</v>
      </c>
      <c r="T36" s="1082"/>
      <c r="U36" s="1082"/>
      <c r="V36" s="1082"/>
      <c r="W36" s="1082"/>
      <c r="X36" s="1083"/>
      <c r="Y36" s="1082"/>
      <c r="Z36" s="1084"/>
      <c r="AA36" s="1051"/>
    </row>
    <row r="37" spans="4:27">
      <c r="D37" s="1074" t="s">
        <v>2281</v>
      </c>
      <c r="E37" s="1075"/>
      <c r="F37" s="1075"/>
      <c r="G37" s="1075"/>
      <c r="H37" s="1075"/>
      <c r="I37" s="1075"/>
      <c r="J37" s="1075"/>
      <c r="K37" s="1076"/>
      <c r="L37" s="1077"/>
      <c r="M37" s="1075"/>
      <c r="N37" s="1075"/>
      <c r="O37" s="1075"/>
      <c r="P37" s="1078"/>
      <c r="Q37" s="1079"/>
      <c r="R37" s="1080"/>
      <c r="S37" s="1081"/>
      <c r="T37" s="1082"/>
      <c r="U37" s="1082"/>
      <c r="V37" s="1082"/>
      <c r="W37" s="1082"/>
      <c r="X37" s="1083"/>
      <c r="Y37" s="1082"/>
      <c r="Z37" s="1084"/>
      <c r="AA37" s="1051"/>
    </row>
    <row r="38" spans="4:27">
      <c r="D38" s="1074" t="s">
        <v>2282</v>
      </c>
      <c r="E38" s="1075"/>
      <c r="F38" s="1075"/>
      <c r="G38" s="1075"/>
      <c r="H38" s="1075"/>
      <c r="I38" s="1075"/>
      <c r="J38" s="1075"/>
      <c r="K38" s="1076"/>
      <c r="L38" s="1077"/>
      <c r="M38" s="1075"/>
      <c r="N38" s="1075"/>
      <c r="O38" s="1075"/>
      <c r="P38" s="1078"/>
      <c r="Q38" s="1079"/>
      <c r="R38" s="1080"/>
      <c r="S38" s="1081"/>
      <c r="T38" s="1082"/>
      <c r="U38" s="1082"/>
      <c r="V38" s="1082"/>
      <c r="W38" s="1082"/>
      <c r="X38" s="1083"/>
      <c r="Y38" s="1082"/>
      <c r="Z38" s="1084"/>
      <c r="AA38" s="1051"/>
    </row>
    <row r="39" spans="4:27" ht="45">
      <c r="D39" s="1074" t="s">
        <v>2283</v>
      </c>
      <c r="E39" s="1075"/>
      <c r="F39" s="1075"/>
      <c r="G39" s="1075"/>
      <c r="H39" s="1075"/>
      <c r="I39" s="1075"/>
      <c r="J39" s="1075"/>
      <c r="K39" s="1076"/>
      <c r="L39" s="1077"/>
      <c r="M39" s="1075"/>
      <c r="N39" s="1075"/>
      <c r="O39" s="1075"/>
      <c r="P39" s="1078"/>
      <c r="Q39" s="1079"/>
      <c r="R39" s="1080"/>
      <c r="S39" s="1081"/>
      <c r="T39" s="1082" t="s">
        <v>2298</v>
      </c>
      <c r="U39" s="1082" t="s">
        <v>2284</v>
      </c>
      <c r="V39" s="1082" t="s">
        <v>2285</v>
      </c>
      <c r="W39" s="1082"/>
      <c r="X39" s="1083"/>
      <c r="Y39" s="1082"/>
      <c r="Z39" s="1084"/>
      <c r="AA39" s="1051"/>
    </row>
    <row r="40" spans="4:27" ht="45">
      <c r="D40" s="1074" t="s">
        <v>2286</v>
      </c>
      <c r="E40" s="1075"/>
      <c r="F40" s="1075"/>
      <c r="G40" s="1075"/>
      <c r="H40" s="1075"/>
      <c r="I40" s="1075"/>
      <c r="J40" s="1075"/>
      <c r="K40" s="1076"/>
      <c r="L40" s="1077"/>
      <c r="M40" s="1075"/>
      <c r="N40" s="1075"/>
      <c r="O40" s="1075"/>
      <c r="P40" s="1078"/>
      <c r="Q40" s="1079"/>
      <c r="R40" s="1080"/>
      <c r="S40" s="1081"/>
      <c r="T40" s="1082" t="s">
        <v>2287</v>
      </c>
      <c r="U40" s="1082"/>
      <c r="V40" s="1082" t="s">
        <v>2288</v>
      </c>
      <c r="W40" s="1082"/>
      <c r="X40" s="1083"/>
      <c r="Y40" s="1082"/>
      <c r="Z40" s="1084"/>
      <c r="AA40" s="1085"/>
    </row>
    <row r="41" spans="4:27">
      <c r="D41" s="1074" t="s">
        <v>2289</v>
      </c>
      <c r="E41" s="1075"/>
      <c r="F41" s="1075"/>
      <c r="G41" s="1075"/>
      <c r="H41" s="1075"/>
      <c r="I41" s="1075"/>
      <c r="J41" s="1075"/>
      <c r="K41" s="1076"/>
      <c r="L41" s="1077"/>
      <c r="M41" s="1075"/>
      <c r="N41" s="1075"/>
      <c r="O41" s="1075"/>
      <c r="P41" s="1078"/>
      <c r="Q41" s="1079"/>
      <c r="R41" s="1080"/>
      <c r="S41" s="1081"/>
      <c r="T41" s="1082"/>
      <c r="U41" s="1082" t="s">
        <v>2290</v>
      </c>
      <c r="V41" s="1082"/>
      <c r="W41" s="1082"/>
      <c r="X41" s="1083"/>
      <c r="Y41" s="1082"/>
      <c r="Z41" s="1084"/>
      <c r="AA41" s="1085"/>
    </row>
    <row r="42" spans="4:27">
      <c r="D42" s="1086"/>
      <c r="E42" s="1087"/>
      <c r="F42" s="1087"/>
      <c r="G42" s="1087"/>
      <c r="H42" s="1087"/>
      <c r="I42" s="1087"/>
      <c r="J42" s="1087"/>
      <c r="K42" s="1088"/>
      <c r="L42" s="1089"/>
      <c r="M42" s="1087"/>
      <c r="N42" s="1087"/>
      <c r="O42" s="1087"/>
      <c r="P42" s="1090"/>
      <c r="Q42" s="1091"/>
      <c r="R42" s="1092"/>
      <c r="S42" s="1093"/>
      <c r="T42" s="1094"/>
      <c r="U42" s="1094"/>
      <c r="V42" s="1094"/>
      <c r="W42" s="1094"/>
      <c r="X42" s="1095"/>
      <c r="Y42" s="1094"/>
      <c r="Z42" s="1096"/>
      <c r="AA42" s="1062"/>
    </row>
    <row r="43" spans="4:27" ht="45">
      <c r="D43" s="1086" t="s">
        <v>2175</v>
      </c>
      <c r="E43" s="1087"/>
      <c r="F43" s="1087"/>
      <c r="G43" s="1087"/>
      <c r="H43" s="1087"/>
      <c r="I43" s="1087"/>
      <c r="J43" s="1087"/>
      <c r="K43" s="1088"/>
      <c r="L43" s="1089"/>
      <c r="M43" s="1087"/>
      <c r="N43" s="1087"/>
      <c r="O43" s="1087"/>
      <c r="P43" s="1090"/>
      <c r="Q43" s="1091"/>
      <c r="R43" s="1092"/>
      <c r="S43" s="1097"/>
      <c r="T43" s="1094"/>
      <c r="U43" s="1094"/>
      <c r="V43" s="1094"/>
      <c r="W43" s="1094"/>
      <c r="X43" s="1098" t="s">
        <v>2291</v>
      </c>
      <c r="Y43" s="1099"/>
      <c r="Z43" s="1100"/>
      <c r="AA43" s="1062" t="s">
        <v>2292</v>
      </c>
    </row>
  </sheetData>
  <mergeCells count="15">
    <mergeCell ref="F24:F25"/>
    <mergeCell ref="I24:I25"/>
    <mergeCell ref="J24:J25"/>
    <mergeCell ref="L24:L25"/>
    <mergeCell ref="D18:F19"/>
    <mergeCell ref="C5:D5"/>
    <mergeCell ref="C1:R1"/>
    <mergeCell ref="C2:R2"/>
    <mergeCell ref="C7:E8"/>
    <mergeCell ref="J12:J13"/>
    <mergeCell ref="F12:F14"/>
    <mergeCell ref="M12:M14"/>
    <mergeCell ref="N12:N14"/>
    <mergeCell ref="O12:O14"/>
    <mergeCell ref="L12:L14"/>
  </mergeCells>
  <conditionalFormatting sqref="D24:D25 D12:D13 D17">
    <cfRule type="expression" dxfId="34" priority="120">
      <formula>$Q12=TRUE</formula>
    </cfRule>
  </conditionalFormatting>
  <conditionalFormatting sqref="K24:K25 K12:K13 P13 P17 K17 P24:P27">
    <cfRule type="expression" dxfId="33" priority="107">
      <formula>$Q12=TRUE</formula>
    </cfRule>
  </conditionalFormatting>
  <conditionalFormatting sqref="P12">
    <cfRule type="expression" dxfId="32" priority="106">
      <formula>$Q12=TRUE</formula>
    </cfRule>
  </conditionalFormatting>
  <conditionalFormatting sqref="D20">
    <cfRule type="expression" dxfId="31" priority="91">
      <formula>$Q20=TRUE</formula>
    </cfRule>
  </conditionalFormatting>
  <conditionalFormatting sqref="K20">
    <cfRule type="expression" dxfId="30" priority="89">
      <formula>$Q20=TRUE</formula>
    </cfRule>
  </conditionalFormatting>
  <conditionalFormatting sqref="P20">
    <cfRule type="expression" dxfId="29" priority="88">
      <formula>$Q20=TRUE</formula>
    </cfRule>
  </conditionalFormatting>
  <conditionalFormatting sqref="M20 M24:M25">
    <cfRule type="expression" dxfId="28" priority="77">
      <formula>OR(AND(Q20=FALSE,M20&lt;&gt;0),K20&lt;M20)</formula>
    </cfRule>
  </conditionalFormatting>
  <conditionalFormatting sqref="M12">
    <cfRule type="expression" dxfId="27" priority="75">
      <formula>(L12&lt;M12)</formula>
    </cfRule>
  </conditionalFormatting>
  <conditionalFormatting sqref="D26">
    <cfRule type="expression" dxfId="26" priority="57">
      <formula>$Q26=TRUE</formula>
    </cfRule>
  </conditionalFormatting>
  <conditionalFormatting sqref="K26">
    <cfRule type="expression" dxfId="25" priority="56">
      <formula>$Q26=TRUE</formula>
    </cfRule>
  </conditionalFormatting>
  <conditionalFormatting sqref="M26">
    <cfRule type="expression" dxfId="24" priority="55">
      <formula>OR(AND(Q26=FALSE,M26&lt;&gt;0),K26&lt;M26)</formula>
    </cfRule>
  </conditionalFormatting>
  <conditionalFormatting sqref="D15">
    <cfRule type="expression" dxfId="23" priority="47">
      <formula>$Q15=TRUE</formula>
    </cfRule>
  </conditionalFormatting>
  <conditionalFormatting sqref="K15">
    <cfRule type="expression" dxfId="22" priority="46">
      <formula>$Q15=TRUE</formula>
    </cfRule>
  </conditionalFormatting>
  <conditionalFormatting sqref="P15">
    <cfRule type="expression" dxfId="21" priority="45">
      <formula>$Q15=TRUE</formula>
    </cfRule>
  </conditionalFormatting>
  <conditionalFormatting sqref="M15">
    <cfRule type="expression" dxfId="20" priority="44">
      <formula>OR(AND(Q15=FALSE,M15&lt;&gt;0),K15&lt;M15)</formula>
    </cfRule>
  </conditionalFormatting>
  <conditionalFormatting sqref="D21">
    <cfRule type="expression" dxfId="19" priority="36">
      <formula>$Q21=TRUE</formula>
    </cfRule>
  </conditionalFormatting>
  <conditionalFormatting sqref="K21">
    <cfRule type="expression" dxfId="18" priority="35">
      <formula>$Q21=TRUE</formula>
    </cfRule>
  </conditionalFormatting>
  <conditionalFormatting sqref="P21">
    <cfRule type="expression" dxfId="17" priority="34">
      <formula>$Q21=TRUE</formula>
    </cfRule>
  </conditionalFormatting>
  <conditionalFormatting sqref="M21">
    <cfRule type="expression" dxfId="16" priority="33">
      <formula>OR(AND(Q21=FALSE,M21&lt;&gt;0),K21&lt;M21)</formula>
    </cfRule>
  </conditionalFormatting>
  <conditionalFormatting sqref="M27">
    <cfRule type="expression" dxfId="15" priority="27">
      <formula>OR(AND(Q27=FALSE,M27&lt;&gt;0),K27&lt;M27)</formula>
    </cfRule>
  </conditionalFormatting>
  <conditionalFormatting sqref="D27">
    <cfRule type="expression" dxfId="14" priority="29">
      <formula>$Q27=TRUE</formula>
    </cfRule>
  </conditionalFormatting>
  <conditionalFormatting sqref="K27">
    <cfRule type="expression" dxfId="13" priority="28">
      <formula>$Q27=TRUE</formula>
    </cfRule>
  </conditionalFormatting>
  <conditionalFormatting sqref="D14">
    <cfRule type="expression" dxfId="12" priority="26">
      <formula>$Q14=TRUE</formula>
    </cfRule>
  </conditionalFormatting>
  <conditionalFormatting sqref="K14">
    <cfRule type="expression" dxfId="11" priority="25">
      <formula>$Q14=TRUE</formula>
    </cfRule>
  </conditionalFormatting>
  <conditionalFormatting sqref="P14">
    <cfRule type="expression" dxfId="10" priority="24">
      <formula>$Q14=TRUE</formula>
    </cfRule>
  </conditionalFormatting>
  <conditionalFormatting sqref="D28">
    <cfRule type="expression" dxfId="9" priority="23">
      <formula>$Q28=TRUE</formula>
    </cfRule>
  </conditionalFormatting>
  <conditionalFormatting sqref="K28 P28">
    <cfRule type="expression" dxfId="8" priority="22">
      <formula>$Q28=TRUE</formula>
    </cfRule>
  </conditionalFormatting>
  <conditionalFormatting sqref="M28">
    <cfRule type="expression" dxfId="7" priority="21">
      <formula>OR(AND(Q28=FALSE,M28&lt;&gt;0),K28&lt;M28)</formula>
    </cfRule>
  </conditionalFormatting>
  <conditionalFormatting sqref="D16">
    <cfRule type="expression" dxfId="6" priority="12">
      <formula>$Q16=TRUE</formula>
    </cfRule>
  </conditionalFormatting>
  <conditionalFormatting sqref="K16">
    <cfRule type="expression" dxfId="5" priority="11">
      <formula>$Q16=TRUE</formula>
    </cfRule>
  </conditionalFormatting>
  <conditionalFormatting sqref="P16">
    <cfRule type="expression" dxfId="4" priority="10">
      <formula>$Q16=TRUE</formula>
    </cfRule>
  </conditionalFormatting>
  <conditionalFormatting sqref="P29">
    <cfRule type="expression" dxfId="3" priority="4">
      <formula>$Q29=TRUE</formula>
    </cfRule>
  </conditionalFormatting>
  <conditionalFormatting sqref="D29">
    <cfRule type="expression" dxfId="2" priority="3">
      <formula>$Q29=TRUE</formula>
    </cfRule>
  </conditionalFormatting>
  <conditionalFormatting sqref="K29">
    <cfRule type="expression" dxfId="1" priority="2">
      <formula>$Q29=TRUE</formula>
    </cfRule>
  </conditionalFormatting>
  <conditionalFormatting sqref="M29">
    <cfRule type="expression" dxfId="0" priority="1">
      <formula>OR(AND(Q29=FALSE,M29&lt;&gt;0),K29&lt;M29)</formula>
    </cfRule>
  </conditionalFormatting>
  <printOptions horizontalCentered="1"/>
  <pageMargins left="0.35433070866141736" right="0.15748031496062992" top="0.19685039370078741" bottom="0.19685039370078741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>
      <c r="A1" s="1241" t="s">
        <v>347</v>
      </c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341"/>
    </row>
    <row r="2" spans="1:13" s="355" customFormat="1" ht="36" customHeight="1" thickBot="1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>
      <c r="A3" s="1242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1243">
        <v>52</v>
      </c>
      <c r="H3" s="361"/>
      <c r="I3" s="1244">
        <f>SUM(H3:H5)</f>
        <v>0</v>
      </c>
      <c r="J3" s="362">
        <f>E3+F3-H3</f>
        <v>16</v>
      </c>
      <c r="K3" s="1245">
        <f>SUM(J3:J5)</f>
        <v>52</v>
      </c>
      <c r="L3" s="363"/>
    </row>
    <row r="4" spans="1:13" ht="15" customHeight="1">
      <c r="A4" s="1230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1233"/>
      <c r="H4" s="370"/>
      <c r="I4" s="1236"/>
      <c r="J4" s="371">
        <f t="shared" ref="J4:J67" si="0">E4+F4-H4</f>
        <v>28</v>
      </c>
      <c r="K4" s="1239"/>
      <c r="L4" s="63"/>
    </row>
    <row r="5" spans="1:13" ht="15" customHeight="1">
      <c r="A5" s="1231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1234"/>
      <c r="H5" s="377"/>
      <c r="I5" s="1237"/>
      <c r="J5" s="378">
        <f t="shared" si="0"/>
        <v>8</v>
      </c>
      <c r="K5" s="1240"/>
      <c r="L5" s="379" t="s">
        <v>361</v>
      </c>
    </row>
    <row r="6" spans="1:13" ht="15" customHeight="1">
      <c r="A6" s="1229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1232">
        <v>56</v>
      </c>
      <c r="H6" s="385"/>
      <c r="I6" s="1235">
        <f>SUM(H6:H8)</f>
        <v>0</v>
      </c>
      <c r="J6" s="386">
        <f t="shared" si="0"/>
        <v>24</v>
      </c>
      <c r="K6" s="1238">
        <f>SUM(J6:J8)</f>
        <v>56</v>
      </c>
      <c r="L6" s="125"/>
    </row>
    <row r="7" spans="1:13" ht="15" customHeight="1">
      <c r="A7" s="1230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1233"/>
      <c r="H7" s="370"/>
      <c r="I7" s="1236"/>
      <c r="J7" s="371">
        <f t="shared" si="0"/>
        <v>25</v>
      </c>
      <c r="K7" s="1239"/>
      <c r="L7" s="63"/>
    </row>
    <row r="8" spans="1:13" ht="15" customHeight="1">
      <c r="A8" s="1231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1234"/>
      <c r="H8" s="377"/>
      <c r="I8" s="1237"/>
      <c r="J8" s="378">
        <f t="shared" si="0"/>
        <v>7</v>
      </c>
      <c r="K8" s="1240"/>
      <c r="L8" s="379" t="s">
        <v>371</v>
      </c>
    </row>
    <row r="9" spans="1:13" ht="15" customHeight="1">
      <c r="A9" s="1229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1232">
        <v>56</v>
      </c>
      <c r="H9" s="385"/>
      <c r="I9" s="1235">
        <f>SUM(H9:H13)</f>
        <v>13</v>
      </c>
      <c r="J9" s="386">
        <f t="shared" si="0"/>
        <v>14</v>
      </c>
      <c r="K9" s="1238">
        <f>SUM(J9:J13)</f>
        <v>43</v>
      </c>
      <c r="L9" s="388" t="s">
        <v>375</v>
      </c>
    </row>
    <row r="10" spans="1:13" ht="15" customHeight="1">
      <c r="A10" s="1230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1233"/>
      <c r="H10" s="370">
        <v>6</v>
      </c>
      <c r="I10" s="1236"/>
      <c r="J10" s="371">
        <f t="shared" si="0"/>
        <v>6</v>
      </c>
      <c r="K10" s="1239"/>
      <c r="L10" s="63" t="s">
        <v>378</v>
      </c>
    </row>
    <row r="11" spans="1:13" ht="15" customHeight="1">
      <c r="A11" s="1230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1233"/>
      <c r="H11" s="370">
        <v>7</v>
      </c>
      <c r="I11" s="1236"/>
      <c r="J11" s="371">
        <f t="shared" si="0"/>
        <v>6</v>
      </c>
      <c r="K11" s="1239"/>
      <c r="L11" s="63" t="s">
        <v>380</v>
      </c>
    </row>
    <row r="12" spans="1:13" ht="15" customHeight="1">
      <c r="A12" s="1230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1233"/>
      <c r="H12" s="370"/>
      <c r="I12" s="1236"/>
      <c r="J12" s="371">
        <f t="shared" si="0"/>
        <v>11</v>
      </c>
      <c r="K12" s="1239"/>
      <c r="L12" s="63" t="s">
        <v>382</v>
      </c>
    </row>
    <row r="13" spans="1:13" ht="15" customHeight="1">
      <c r="A13" s="1231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1234"/>
      <c r="H13" s="377"/>
      <c r="I13" s="1237"/>
      <c r="J13" s="378">
        <f t="shared" si="0"/>
        <v>6</v>
      </c>
      <c r="K13" s="1240"/>
      <c r="L13" s="66"/>
    </row>
    <row r="14" spans="1:13" ht="15" customHeight="1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>
      <c r="A15" s="1229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1232">
        <v>62</v>
      </c>
      <c r="H15" s="385"/>
      <c r="I15" s="1235">
        <f>SUM(H15:H18)</f>
        <v>0</v>
      </c>
      <c r="J15" s="386">
        <f t="shared" si="0"/>
        <v>5</v>
      </c>
      <c r="K15" s="1238">
        <f>SUM(J15:J18)</f>
        <v>62</v>
      </c>
      <c r="L15" s="388" t="s">
        <v>391</v>
      </c>
    </row>
    <row r="16" spans="1:13" ht="15" customHeight="1">
      <c r="A16" s="1230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1233"/>
      <c r="H16" s="370"/>
      <c r="I16" s="1236"/>
      <c r="J16" s="371">
        <f t="shared" si="0"/>
        <v>26</v>
      </c>
      <c r="K16" s="1239"/>
      <c r="L16" s="63"/>
    </row>
    <row r="17" spans="1:12" ht="15" customHeight="1">
      <c r="A17" s="1230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1233"/>
      <c r="H17" s="370"/>
      <c r="I17" s="1236"/>
      <c r="J17" s="371">
        <f t="shared" si="0"/>
        <v>25</v>
      </c>
      <c r="K17" s="1239"/>
      <c r="L17" s="63"/>
    </row>
    <row r="18" spans="1:12" ht="15" customHeight="1">
      <c r="A18" s="1231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1234"/>
      <c r="H18" s="377"/>
      <c r="I18" s="1237"/>
      <c r="J18" s="378">
        <f t="shared" si="0"/>
        <v>6</v>
      </c>
      <c r="K18" s="1240"/>
      <c r="L18" s="66"/>
    </row>
    <row r="19" spans="1:12" ht="15" customHeight="1">
      <c r="A19" s="1229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1232">
        <v>73</v>
      </c>
      <c r="H19" s="385"/>
      <c r="I19" s="1235">
        <f>SUM(H19:H23)</f>
        <v>0</v>
      </c>
      <c r="J19" s="386">
        <f t="shared" si="0"/>
        <v>27</v>
      </c>
      <c r="K19" s="1238">
        <f>SUM(J19:J23)</f>
        <v>73</v>
      </c>
      <c r="L19" s="388"/>
    </row>
    <row r="20" spans="1:12" ht="15" customHeight="1">
      <c r="A20" s="1230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1233"/>
      <c r="H20" s="370"/>
      <c r="I20" s="1236"/>
      <c r="J20" s="371">
        <f t="shared" si="0"/>
        <v>21</v>
      </c>
      <c r="K20" s="1239"/>
      <c r="L20" s="63"/>
    </row>
    <row r="21" spans="1:12" ht="15" customHeight="1">
      <c r="A21" s="1230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1233"/>
      <c r="H21" s="370"/>
      <c r="I21" s="1236"/>
      <c r="J21" s="371">
        <f t="shared" si="0"/>
        <v>12</v>
      </c>
      <c r="K21" s="1239"/>
      <c r="L21" s="63" t="s">
        <v>404</v>
      </c>
    </row>
    <row r="22" spans="1:12" ht="15" customHeight="1">
      <c r="A22" s="1230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1233"/>
      <c r="H22" s="370"/>
      <c r="I22" s="1236"/>
      <c r="J22" s="371">
        <f t="shared" si="0"/>
        <v>5</v>
      </c>
      <c r="K22" s="1239"/>
      <c r="L22" s="63"/>
    </row>
    <row r="23" spans="1:12" ht="15" customHeight="1">
      <c r="A23" s="1231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1234"/>
      <c r="H23" s="377"/>
      <c r="I23" s="1237"/>
      <c r="J23" s="378">
        <f t="shared" si="0"/>
        <v>8</v>
      </c>
      <c r="K23" s="1240"/>
      <c r="L23" s="66"/>
    </row>
    <row r="24" spans="1:12" ht="15" customHeight="1">
      <c r="A24" s="1229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1232">
        <v>64</v>
      </c>
      <c r="H24" s="385"/>
      <c r="I24" s="1235">
        <f>SUM(H24:H26)</f>
        <v>4</v>
      </c>
      <c r="J24" s="386">
        <f t="shared" si="0"/>
        <v>12</v>
      </c>
      <c r="K24" s="1238">
        <f>SUM(J24:J26)</f>
        <v>60</v>
      </c>
      <c r="L24" s="125"/>
    </row>
    <row r="25" spans="1:12" ht="15" customHeight="1">
      <c r="A25" s="1230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1233"/>
      <c r="H25" s="370">
        <v>2</v>
      </c>
      <c r="I25" s="1236"/>
      <c r="J25" s="371">
        <f t="shared" si="0"/>
        <v>22</v>
      </c>
      <c r="K25" s="1239"/>
      <c r="L25" s="63"/>
    </row>
    <row r="26" spans="1:12" ht="15" customHeight="1">
      <c r="A26" s="1231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1234"/>
      <c r="H26" s="377">
        <v>2</v>
      </c>
      <c r="I26" s="1237"/>
      <c r="J26" s="378">
        <f t="shared" si="0"/>
        <v>26</v>
      </c>
      <c r="K26" s="1240"/>
      <c r="L26" s="379" t="s">
        <v>415</v>
      </c>
    </row>
    <row r="27" spans="1:12" ht="15" customHeight="1">
      <c r="A27" s="1229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1246">
        <v>105</v>
      </c>
      <c r="H27" s="385"/>
      <c r="I27" s="1235">
        <f>SUM(H27:H38)</f>
        <v>7</v>
      </c>
      <c r="J27" s="386">
        <f t="shared" si="0"/>
        <v>18</v>
      </c>
      <c r="K27" s="1238">
        <f>SUM(J27:J38)</f>
        <v>98</v>
      </c>
      <c r="L27" s="399" t="s">
        <v>418</v>
      </c>
    </row>
    <row r="28" spans="1:12" ht="15" customHeight="1">
      <c r="A28" s="1230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1247"/>
      <c r="H28" s="403"/>
      <c r="I28" s="1236"/>
      <c r="J28" s="404">
        <f t="shared" si="0"/>
        <v>1</v>
      </c>
      <c r="K28" s="1239"/>
      <c r="L28" s="405"/>
    </row>
    <row r="29" spans="1:12" ht="15" customHeight="1">
      <c r="A29" s="1230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1247"/>
      <c r="H29" s="370">
        <v>7</v>
      </c>
      <c r="I29" s="1236"/>
      <c r="J29" s="371">
        <f t="shared" si="0"/>
        <v>1</v>
      </c>
      <c r="K29" s="1239"/>
      <c r="L29" s="406" t="s">
        <v>422</v>
      </c>
    </row>
    <row r="30" spans="1:12" ht="15" customHeight="1">
      <c r="A30" s="1230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1247"/>
      <c r="H30" s="403"/>
      <c r="I30" s="1236"/>
      <c r="J30" s="404">
        <f t="shared" si="0"/>
        <v>4</v>
      </c>
      <c r="K30" s="1239"/>
      <c r="L30" s="406" t="s">
        <v>424</v>
      </c>
    </row>
    <row r="31" spans="1:12" ht="15" customHeight="1">
      <c r="A31" s="1230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1247"/>
      <c r="H31" s="370"/>
      <c r="I31" s="1236"/>
      <c r="J31" s="371">
        <f t="shared" si="0"/>
        <v>12</v>
      </c>
      <c r="K31" s="1239"/>
      <c r="L31" s="405"/>
    </row>
    <row r="32" spans="1:12" ht="15" customHeight="1">
      <c r="A32" s="1230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1247"/>
      <c r="H32" s="403"/>
      <c r="I32" s="1236"/>
      <c r="J32" s="404">
        <f t="shared" si="0"/>
        <v>8</v>
      </c>
      <c r="K32" s="1239"/>
      <c r="L32" s="405" t="s">
        <v>426</v>
      </c>
    </row>
    <row r="33" spans="1:12" ht="15" customHeight="1">
      <c r="A33" s="1230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1247"/>
      <c r="H33" s="370"/>
      <c r="I33" s="1236"/>
      <c r="J33" s="371">
        <f t="shared" si="0"/>
        <v>18</v>
      </c>
      <c r="K33" s="1239"/>
      <c r="L33" s="405"/>
    </row>
    <row r="34" spans="1:12" ht="15" customHeight="1">
      <c r="A34" s="1230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1247"/>
      <c r="H34" s="403"/>
      <c r="I34" s="1236"/>
      <c r="J34" s="404">
        <f t="shared" si="0"/>
        <v>4</v>
      </c>
      <c r="K34" s="1239"/>
      <c r="L34" s="406" t="s">
        <v>430</v>
      </c>
    </row>
    <row r="35" spans="1:12" ht="15" customHeight="1">
      <c r="A35" s="1230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1247"/>
      <c r="H35" s="370"/>
      <c r="I35" s="1236"/>
      <c r="J35" s="371">
        <f t="shared" si="0"/>
        <v>10</v>
      </c>
      <c r="K35" s="1239"/>
      <c r="L35" s="406" t="s">
        <v>431</v>
      </c>
    </row>
    <row r="36" spans="1:12" ht="15" customHeight="1">
      <c r="A36" s="1230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1247"/>
      <c r="H36" s="403"/>
      <c r="I36" s="1236"/>
      <c r="J36" s="404">
        <f t="shared" si="0"/>
        <v>4</v>
      </c>
      <c r="K36" s="1239"/>
      <c r="L36" s="407"/>
    </row>
    <row r="37" spans="1:12" ht="15" customHeight="1">
      <c r="A37" s="1230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1247"/>
      <c r="H37" s="370"/>
      <c r="I37" s="1236"/>
      <c r="J37" s="371">
        <v>6</v>
      </c>
      <c r="K37" s="1239"/>
      <c r="L37" s="405" t="s">
        <v>436</v>
      </c>
    </row>
    <row r="38" spans="1:12" ht="15" customHeight="1">
      <c r="A38" s="1231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1248"/>
      <c r="H38" s="377"/>
      <c r="I38" s="1237"/>
      <c r="J38" s="378">
        <f t="shared" si="0"/>
        <v>12</v>
      </c>
      <c r="K38" s="1240"/>
      <c r="L38" s="66" t="s">
        <v>440</v>
      </c>
    </row>
    <row r="39" spans="1:12" ht="15" customHeight="1">
      <c r="A39" s="1229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1232">
        <v>65</v>
      </c>
      <c r="H39" s="385"/>
      <c r="I39" s="1235">
        <f>SUM(H39:H42)</f>
        <v>0</v>
      </c>
      <c r="J39" s="386">
        <f t="shared" si="0"/>
        <v>35</v>
      </c>
      <c r="K39" s="1238">
        <f>SUM(J39:J42)</f>
        <v>65</v>
      </c>
      <c r="L39" s="388"/>
    </row>
    <row r="40" spans="1:12" ht="15" customHeight="1">
      <c r="A40" s="1230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1233"/>
      <c r="H40" s="370"/>
      <c r="I40" s="1236"/>
      <c r="J40" s="371">
        <f t="shared" si="0"/>
        <v>5</v>
      </c>
      <c r="K40" s="1239"/>
      <c r="L40" s="63" t="s">
        <v>446</v>
      </c>
    </row>
    <row r="41" spans="1:12" ht="15" customHeight="1">
      <c r="A41" s="1230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1233"/>
      <c r="H41" s="370"/>
      <c r="I41" s="1236"/>
      <c r="J41" s="371">
        <f t="shared" si="0"/>
        <v>22</v>
      </c>
      <c r="K41" s="1239"/>
      <c r="L41" s="63" t="s">
        <v>449</v>
      </c>
    </row>
    <row r="42" spans="1:12" ht="15" customHeight="1">
      <c r="A42" s="1231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1234"/>
      <c r="H42" s="377"/>
      <c r="I42" s="1237"/>
      <c r="J42" s="378">
        <f t="shared" si="0"/>
        <v>3</v>
      </c>
      <c r="K42" s="1240"/>
      <c r="L42" s="66"/>
    </row>
    <row r="43" spans="1:12" ht="15" customHeight="1">
      <c r="A43" s="1229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1232">
        <v>50</v>
      </c>
      <c r="H43" s="385"/>
      <c r="I43" s="1235">
        <f>SUM(H43:H47)</f>
        <v>0</v>
      </c>
      <c r="J43" s="386">
        <f t="shared" si="0"/>
        <v>24</v>
      </c>
      <c r="K43" s="1238">
        <f>SUM(J43:J47)</f>
        <v>50</v>
      </c>
      <c r="L43" s="388"/>
    </row>
    <row r="44" spans="1:12" ht="15" customHeight="1">
      <c r="A44" s="1230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1233"/>
      <c r="H44" s="370"/>
      <c r="I44" s="1236"/>
      <c r="J44" s="371">
        <f t="shared" si="0"/>
        <v>11</v>
      </c>
      <c r="K44" s="1239"/>
      <c r="L44" s="63" t="s">
        <v>446</v>
      </c>
    </row>
    <row r="45" spans="1:12" ht="15" customHeight="1">
      <c r="A45" s="1230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1233"/>
      <c r="H45" s="403"/>
      <c r="I45" s="1236"/>
      <c r="J45" s="404">
        <f t="shared" si="0"/>
        <v>4</v>
      </c>
      <c r="K45" s="1239"/>
      <c r="L45" s="63" t="s">
        <v>457</v>
      </c>
    </row>
    <row r="46" spans="1:12" ht="15" customHeight="1">
      <c r="A46" s="1230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1233"/>
      <c r="H46" s="370"/>
      <c r="I46" s="1236"/>
      <c r="J46" s="371">
        <f t="shared" si="0"/>
        <v>8</v>
      </c>
      <c r="K46" s="1239"/>
      <c r="L46" s="63"/>
    </row>
    <row r="47" spans="1:12" ht="15" customHeight="1">
      <c r="A47" s="1231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1234"/>
      <c r="H47" s="377"/>
      <c r="I47" s="1237"/>
      <c r="J47" s="378">
        <f t="shared" si="0"/>
        <v>3</v>
      </c>
      <c r="K47" s="1240"/>
      <c r="L47" s="66"/>
    </row>
    <row r="48" spans="1:12" ht="15" customHeight="1">
      <c r="A48" s="1229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1232">
        <v>86</v>
      </c>
      <c r="H48" s="385">
        <v>9</v>
      </c>
      <c r="I48" s="1235">
        <f>SUM(H48:H52)</f>
        <v>10</v>
      </c>
      <c r="J48" s="386">
        <f t="shared" si="0"/>
        <v>18</v>
      </c>
      <c r="K48" s="1238">
        <f>SUM(J48:J52)</f>
        <v>76</v>
      </c>
      <c r="L48" s="388"/>
    </row>
    <row r="49" spans="1:12" ht="15" customHeight="1">
      <c r="A49" s="1230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1233"/>
      <c r="H49" s="370"/>
      <c r="I49" s="1236"/>
      <c r="J49" s="371">
        <f t="shared" si="0"/>
        <v>24</v>
      </c>
      <c r="K49" s="1239"/>
      <c r="L49" s="63"/>
    </row>
    <row r="50" spans="1:12" ht="15" customHeight="1">
      <c r="A50" s="1230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1233"/>
      <c r="H50" s="370">
        <v>1</v>
      </c>
      <c r="I50" s="1236"/>
      <c r="J50" s="371">
        <f t="shared" si="0"/>
        <v>16</v>
      </c>
      <c r="K50" s="1239"/>
      <c r="L50" s="63"/>
    </row>
    <row r="51" spans="1:12" ht="15" customHeight="1">
      <c r="A51" s="1230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1233"/>
      <c r="H51" s="370"/>
      <c r="I51" s="1236"/>
      <c r="J51" s="371">
        <f t="shared" si="0"/>
        <v>10</v>
      </c>
      <c r="K51" s="1239"/>
      <c r="L51" s="63" t="s">
        <v>467</v>
      </c>
    </row>
    <row r="52" spans="1:12" ht="15" customHeight="1">
      <c r="A52" s="1231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1234"/>
      <c r="H52" s="377"/>
      <c r="I52" s="1237"/>
      <c r="J52" s="378">
        <f t="shared" si="0"/>
        <v>8</v>
      </c>
      <c r="K52" s="1240"/>
      <c r="L52" s="66"/>
    </row>
    <row r="53" spans="1:12" ht="15" customHeight="1">
      <c r="A53" s="1229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1232">
        <v>32</v>
      </c>
      <c r="H53" s="420">
        <v>5</v>
      </c>
      <c r="I53" s="1235">
        <f>SUM(H53:H54)</f>
        <v>5</v>
      </c>
      <c r="J53" s="421">
        <f t="shared" si="0"/>
        <v>23</v>
      </c>
      <c r="K53" s="1238">
        <f>SUM(J53:J54)</f>
        <v>27</v>
      </c>
      <c r="L53" s="388"/>
    </row>
    <row r="54" spans="1:12" ht="15" customHeight="1">
      <c r="A54" s="1231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1234"/>
      <c r="H54" s="426"/>
      <c r="I54" s="1237"/>
      <c r="J54" s="427">
        <f t="shared" si="0"/>
        <v>4</v>
      </c>
      <c r="K54" s="1240"/>
      <c r="L54" s="66"/>
    </row>
    <row r="55" spans="1:12" ht="15" customHeight="1">
      <c r="A55" s="1229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1232">
        <v>34</v>
      </c>
      <c r="H55" s="395"/>
      <c r="I55" s="1235">
        <f>SUM(H55:H57)</f>
        <v>0</v>
      </c>
      <c r="J55" s="397">
        <f t="shared" si="0"/>
        <v>12</v>
      </c>
      <c r="K55" s="1238">
        <f>SUM(J55:J57)</f>
        <v>34</v>
      </c>
      <c r="L55" s="125"/>
    </row>
    <row r="56" spans="1:12" ht="15" customHeight="1">
      <c r="A56" s="1230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1233"/>
      <c r="H56" s="370"/>
      <c r="I56" s="1236"/>
      <c r="J56" s="371">
        <f t="shared" si="0"/>
        <v>13</v>
      </c>
      <c r="K56" s="1239"/>
      <c r="L56" s="63"/>
    </row>
    <row r="57" spans="1:12" ht="15" customHeight="1">
      <c r="A57" s="1231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1234"/>
      <c r="H57" s="433"/>
      <c r="I57" s="1237"/>
      <c r="J57" s="434">
        <f t="shared" si="0"/>
        <v>9</v>
      </c>
      <c r="K57" s="1240"/>
      <c r="L57" s="379"/>
    </row>
    <row r="58" spans="1:12" ht="15" customHeight="1">
      <c r="A58" s="1229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1232">
        <v>32</v>
      </c>
      <c r="H58" s="395">
        <v>4</v>
      </c>
      <c r="I58" s="1235">
        <f>SUM(H58:H59)</f>
        <v>5</v>
      </c>
      <c r="J58" s="397">
        <f t="shared" si="0"/>
        <v>20</v>
      </c>
      <c r="K58" s="1238">
        <f>SUM(J58:J59)</f>
        <v>27</v>
      </c>
      <c r="L58" s="125"/>
    </row>
    <row r="59" spans="1:12" ht="15" customHeight="1">
      <c r="A59" s="1231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1234"/>
      <c r="H59" s="377">
        <v>1</v>
      </c>
      <c r="I59" s="1237"/>
      <c r="J59" s="378">
        <f t="shared" si="0"/>
        <v>7</v>
      </c>
      <c r="K59" s="1240"/>
      <c r="L59" s="66"/>
    </row>
    <row r="60" spans="1:12" ht="15" customHeight="1">
      <c r="A60" s="1229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1232">
        <v>32</v>
      </c>
      <c r="H60" s="395"/>
      <c r="I60" s="1235">
        <f>SUM(H60:H61)</f>
        <v>0</v>
      </c>
      <c r="J60" s="397">
        <f t="shared" si="0"/>
        <v>28</v>
      </c>
      <c r="K60" s="1238">
        <f>SUM(J60:J61)</f>
        <v>32</v>
      </c>
      <c r="L60" s="125"/>
    </row>
    <row r="61" spans="1:12" ht="15" customHeight="1">
      <c r="A61" s="1231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1234"/>
      <c r="H61" s="377"/>
      <c r="I61" s="1237"/>
      <c r="J61" s="378">
        <f t="shared" si="0"/>
        <v>4</v>
      </c>
      <c r="K61" s="1240"/>
      <c r="L61" s="66"/>
    </row>
    <row r="62" spans="1:12" ht="15" customHeight="1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>
      <c r="A63" s="1229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1232">
        <v>56</v>
      </c>
      <c r="H63" s="385"/>
      <c r="I63" s="1235">
        <f>SUM(H63:H66)</f>
        <v>26</v>
      </c>
      <c r="J63" s="386">
        <f t="shared" si="0"/>
        <v>18</v>
      </c>
      <c r="K63" s="1238">
        <f>SUM(J63:J66)</f>
        <v>30</v>
      </c>
      <c r="L63" s="388" t="s">
        <v>446</v>
      </c>
    </row>
    <row r="64" spans="1:12" ht="15" customHeight="1">
      <c r="A64" s="1230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1233"/>
      <c r="H64" s="370">
        <v>26</v>
      </c>
      <c r="I64" s="1236"/>
      <c r="J64" s="371">
        <f t="shared" si="0"/>
        <v>0</v>
      </c>
      <c r="K64" s="1239"/>
      <c r="L64" s="63"/>
    </row>
    <row r="65" spans="1:12" ht="15" customHeight="1">
      <c r="A65" s="1230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1233"/>
      <c r="H65" s="370"/>
      <c r="I65" s="1236"/>
      <c r="J65" s="371">
        <f t="shared" si="0"/>
        <v>6</v>
      </c>
      <c r="K65" s="1239"/>
      <c r="L65" s="63" t="s">
        <v>496</v>
      </c>
    </row>
    <row r="66" spans="1:12" ht="15" customHeight="1">
      <c r="A66" s="1231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1234"/>
      <c r="H66" s="377"/>
      <c r="I66" s="1237"/>
      <c r="J66" s="378">
        <f t="shared" si="0"/>
        <v>6</v>
      </c>
      <c r="K66" s="1240"/>
      <c r="L66" s="66"/>
    </row>
    <row r="67" spans="1:12" ht="18" customHeight="1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>
      <c r="A71" s="1249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1232">
        <v>54</v>
      </c>
      <c r="H71" s="395"/>
      <c r="I71" s="1235">
        <f>SUM(H71:H72)</f>
        <v>0</v>
      </c>
      <c r="J71" s="397">
        <f t="shared" si="1"/>
        <v>27</v>
      </c>
      <c r="K71" s="1238">
        <f>SUM(J71:J72)</f>
        <v>54</v>
      </c>
      <c r="L71" s="125"/>
    </row>
    <row r="72" spans="1:12" ht="15" customHeight="1">
      <c r="A72" s="1250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1234"/>
      <c r="H72" s="377"/>
      <c r="I72" s="1237"/>
      <c r="J72" s="378">
        <f t="shared" si="1"/>
        <v>27</v>
      </c>
      <c r="K72" s="1240"/>
      <c r="L72" s="66"/>
    </row>
    <row r="73" spans="1:12" ht="15" customHeight="1">
      <c r="A73" s="1249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1232">
        <v>46</v>
      </c>
      <c r="H73" s="385">
        <v>9</v>
      </c>
      <c r="I73" s="1235">
        <f>SUM(H73:H75)</f>
        <v>9</v>
      </c>
      <c r="J73" s="386">
        <f t="shared" si="1"/>
        <v>21</v>
      </c>
      <c r="K73" s="1238">
        <f>SUM(J73:J75)</f>
        <v>37</v>
      </c>
      <c r="L73" s="125"/>
    </row>
    <row r="74" spans="1:12" ht="15" customHeight="1">
      <c r="A74" s="1251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1233"/>
      <c r="H74" s="370"/>
      <c r="I74" s="1236"/>
      <c r="J74" s="371">
        <f t="shared" si="1"/>
        <v>10</v>
      </c>
      <c r="K74" s="1239"/>
      <c r="L74" s="63" t="s">
        <v>39</v>
      </c>
    </row>
    <row r="75" spans="1:12" ht="15" customHeight="1">
      <c r="A75" s="1250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1234"/>
      <c r="H75" s="377"/>
      <c r="I75" s="1237"/>
      <c r="J75" s="378">
        <f t="shared" si="1"/>
        <v>6</v>
      </c>
      <c r="K75" s="1240"/>
      <c r="L75" s="379" t="s">
        <v>519</v>
      </c>
    </row>
    <row r="76" spans="1:12" ht="15" customHeight="1">
      <c r="A76" s="1249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1232">
        <v>42</v>
      </c>
      <c r="H76" s="385"/>
      <c r="I76" s="1235">
        <f>SUM(H76:H77)</f>
        <v>0</v>
      </c>
      <c r="J76" s="386">
        <f t="shared" si="1"/>
        <v>28</v>
      </c>
      <c r="K76" s="1238">
        <f>SUM(J76:J77)</f>
        <v>42</v>
      </c>
      <c r="L76" s="125"/>
    </row>
    <row r="77" spans="1:12" ht="15" customHeight="1">
      <c r="A77" s="1250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1234"/>
      <c r="H77" s="377"/>
      <c r="I77" s="1237"/>
      <c r="J77" s="378">
        <f t="shared" si="1"/>
        <v>14</v>
      </c>
      <c r="K77" s="1240"/>
      <c r="L77" s="66"/>
    </row>
    <row r="78" spans="1:12" ht="18" customHeight="1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>
      <c r="E88" s="87"/>
      <c r="F88" s="87"/>
      <c r="G88" s="87"/>
      <c r="H88" s="86"/>
      <c r="I88" s="86"/>
      <c r="J88" s="517"/>
      <c r="K88" s="517"/>
      <c r="L88" s="87"/>
    </row>
    <row r="89" spans="1:13">
      <c r="E89" s="87"/>
      <c r="F89" s="87"/>
      <c r="G89" s="87"/>
      <c r="H89" s="86"/>
      <c r="I89" s="86"/>
      <c r="J89" s="517"/>
      <c r="K89" s="517"/>
      <c r="L89" s="87"/>
    </row>
    <row r="90" spans="1:13">
      <c r="E90" s="87"/>
      <c r="F90" s="87"/>
      <c r="G90" s="87"/>
      <c r="H90" s="86"/>
      <c r="I90" s="86"/>
      <c r="J90" s="517"/>
      <c r="K90" s="517"/>
      <c r="L90" s="87"/>
    </row>
    <row r="91" spans="1:13">
      <c r="E91" s="87"/>
      <c r="F91" s="87"/>
      <c r="G91" s="87"/>
      <c r="H91" s="86"/>
      <c r="I91" s="86"/>
      <c r="J91" s="517"/>
      <c r="K91" s="517"/>
      <c r="L91" s="87"/>
    </row>
    <row r="92" spans="1:13">
      <c r="E92" s="87"/>
      <c r="F92" s="87"/>
      <c r="G92" s="87"/>
      <c r="H92" s="86"/>
      <c r="I92" s="86"/>
      <c r="J92" s="517"/>
      <c r="K92" s="517"/>
      <c r="L92" s="87"/>
    </row>
    <row r="93" spans="1:13">
      <c r="E93" s="87"/>
      <c r="F93" s="87"/>
      <c r="G93" s="87"/>
      <c r="H93" s="86"/>
      <c r="I93" s="86"/>
      <c r="J93" s="517"/>
      <c r="K93" s="517"/>
      <c r="L93" s="87"/>
    </row>
    <row r="94" spans="1:13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>
      <c r="E95" s="87"/>
      <c r="F95" s="87"/>
      <c r="G95" s="87"/>
      <c r="H95" s="86"/>
      <c r="I95" s="86"/>
      <c r="J95" s="517"/>
      <c r="K95" s="517"/>
      <c r="L95" s="87"/>
    </row>
    <row r="96" spans="1:13">
      <c r="E96" s="87"/>
      <c r="F96" s="87"/>
      <c r="G96" s="87"/>
      <c r="H96" s="86"/>
      <c r="I96" s="86"/>
      <c r="J96" s="517"/>
      <c r="K96" s="517"/>
      <c r="L96" s="87"/>
    </row>
    <row r="97" spans="1:12">
      <c r="E97" s="87"/>
      <c r="F97" s="87"/>
      <c r="G97" s="87"/>
      <c r="H97" s="86"/>
      <c r="I97" s="86"/>
      <c r="J97" s="517"/>
      <c r="K97" s="517"/>
      <c r="L97" s="87"/>
    </row>
    <row r="98" spans="1:12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>
      <c r="E100" s="87"/>
      <c r="F100" s="87"/>
      <c r="G100" s="87"/>
      <c r="H100" s="86"/>
      <c r="I100" s="86"/>
      <c r="J100" s="517"/>
      <c r="K100" s="517"/>
      <c r="L100" s="87"/>
    </row>
    <row r="101" spans="1:12">
      <c r="E101" s="87"/>
      <c r="F101" s="87"/>
      <c r="G101" s="87"/>
      <c r="H101" s="86"/>
      <c r="I101" s="86"/>
      <c r="J101" s="517"/>
      <c r="K101" s="517"/>
      <c r="L101" s="87"/>
    </row>
    <row r="102" spans="1:12">
      <c r="E102" s="87"/>
      <c r="F102" s="87"/>
      <c r="G102" s="87"/>
      <c r="H102" s="86"/>
      <c r="I102" s="86"/>
      <c r="J102" s="517"/>
      <c r="K102" s="517"/>
      <c r="L102" s="87"/>
    </row>
    <row r="103" spans="1:12">
      <c r="E103" s="87"/>
      <c r="F103" s="87"/>
      <c r="G103" s="87"/>
      <c r="H103" s="86"/>
      <c r="I103" s="86"/>
      <c r="J103" s="517"/>
      <c r="K103" s="517"/>
      <c r="L103" s="87"/>
    </row>
    <row r="104" spans="1:12">
      <c r="E104" s="87"/>
      <c r="F104" s="87"/>
      <c r="G104" s="87"/>
      <c r="H104" s="86"/>
      <c r="I104" s="86"/>
      <c r="J104" s="517"/>
      <c r="K104" s="517"/>
      <c r="L104" s="87"/>
    </row>
    <row r="105" spans="1:12">
      <c r="E105" s="87"/>
      <c r="F105" s="87"/>
      <c r="G105" s="87"/>
      <c r="H105" s="86"/>
      <c r="I105" s="86"/>
      <c r="J105" s="517"/>
      <c r="K105" s="517"/>
      <c r="L105" s="87"/>
    </row>
    <row r="106" spans="1:12">
      <c r="E106" s="87"/>
      <c r="F106" s="87"/>
      <c r="G106" s="87"/>
      <c r="H106" s="86"/>
      <c r="I106" s="86"/>
      <c r="J106" s="517"/>
      <c r="K106" s="517"/>
      <c r="L106" s="87"/>
    </row>
    <row r="107" spans="1:12">
      <c r="E107" s="87"/>
      <c r="F107" s="87"/>
      <c r="G107" s="87"/>
      <c r="H107" s="86"/>
      <c r="I107" s="86"/>
      <c r="J107" s="517"/>
      <c r="K107" s="517"/>
      <c r="L107" s="87"/>
    </row>
    <row r="108" spans="1:12">
      <c r="E108" s="87"/>
      <c r="F108" s="87"/>
      <c r="G108" s="87"/>
      <c r="H108" s="86"/>
      <c r="I108" s="86"/>
      <c r="J108" s="517"/>
      <c r="K108" s="517"/>
      <c r="L108" s="87"/>
    </row>
    <row r="109" spans="1:12">
      <c r="E109" s="87"/>
      <c r="F109" s="87"/>
      <c r="G109" s="87"/>
      <c r="H109" s="86"/>
      <c r="I109" s="86"/>
      <c r="J109" s="517"/>
      <c r="K109" s="517"/>
      <c r="L109" s="87"/>
    </row>
    <row r="110" spans="1:12">
      <c r="E110" s="87"/>
      <c r="F110" s="87"/>
      <c r="G110" s="87"/>
      <c r="H110" s="86"/>
      <c r="I110" s="86"/>
      <c r="J110" s="517"/>
      <c r="K110" s="517"/>
      <c r="L110" s="87"/>
    </row>
    <row r="111" spans="1:12">
      <c r="E111" s="87"/>
      <c r="F111" s="87"/>
      <c r="G111" s="87"/>
      <c r="H111" s="86"/>
      <c r="I111" s="86"/>
      <c r="J111" s="517"/>
      <c r="K111" s="517"/>
      <c r="L111" s="87"/>
    </row>
    <row r="112" spans="1:12">
      <c r="E112" s="87"/>
      <c r="F112" s="87"/>
      <c r="G112" s="87"/>
      <c r="H112" s="86"/>
      <c r="I112" s="86"/>
      <c r="J112" s="517"/>
      <c r="K112" s="517"/>
      <c r="L112" s="87"/>
    </row>
    <row r="113" spans="5:12">
      <c r="E113" s="87"/>
      <c r="F113" s="87"/>
      <c r="G113" s="87"/>
      <c r="H113" s="86"/>
      <c r="I113" s="86"/>
      <c r="J113" s="517"/>
      <c r="K113" s="517"/>
      <c r="L113" s="87"/>
    </row>
    <row r="114" spans="5:12">
      <c r="E114" s="87"/>
      <c r="F114" s="87"/>
      <c r="G114" s="87"/>
      <c r="H114" s="86"/>
      <c r="I114" s="86"/>
      <c r="J114" s="517"/>
      <c r="K114" s="517"/>
      <c r="L114" s="87"/>
    </row>
    <row r="115" spans="5:12">
      <c r="E115" s="87"/>
      <c r="F115" s="87"/>
      <c r="G115" s="87"/>
      <c r="H115" s="86"/>
      <c r="I115" s="86"/>
      <c r="J115" s="517"/>
      <c r="K115" s="517"/>
      <c r="L115" s="87"/>
    </row>
    <row r="116" spans="5:12">
      <c r="E116" s="87"/>
      <c r="F116" s="87"/>
      <c r="G116" s="87"/>
      <c r="H116" s="86"/>
      <c r="I116" s="86"/>
      <c r="J116" s="517"/>
      <c r="K116" s="517"/>
      <c r="L116" s="87"/>
    </row>
    <row r="117" spans="5:12">
      <c r="E117" s="87"/>
      <c r="F117" s="87"/>
      <c r="G117" s="87"/>
      <c r="H117" s="86"/>
      <c r="I117" s="86"/>
      <c r="J117" s="517"/>
      <c r="K117" s="517"/>
      <c r="L117" s="87"/>
    </row>
    <row r="118" spans="5:12">
      <c r="E118" s="87"/>
      <c r="F118" s="87"/>
      <c r="G118" s="87"/>
      <c r="H118" s="86"/>
      <c r="I118" s="86"/>
      <c r="J118" s="517"/>
      <c r="K118" s="517"/>
      <c r="L118" s="87"/>
    </row>
    <row r="119" spans="5:12">
      <c r="E119" s="87"/>
      <c r="F119" s="87"/>
      <c r="G119" s="87"/>
      <c r="H119" s="86"/>
      <c r="I119" s="86"/>
      <c r="J119" s="517"/>
      <c r="K119" s="517"/>
      <c r="L119" s="87"/>
    </row>
    <row r="120" spans="5:12">
      <c r="E120" s="87"/>
      <c r="F120" s="87"/>
      <c r="G120" s="87"/>
      <c r="H120" s="86"/>
      <c r="I120" s="86"/>
      <c r="J120" s="517"/>
      <c r="K120" s="517"/>
      <c r="L120" s="87"/>
    </row>
    <row r="121" spans="5:12">
      <c r="E121" s="87"/>
      <c r="F121" s="87"/>
      <c r="G121" s="87"/>
      <c r="H121" s="86"/>
      <c r="I121" s="86"/>
      <c r="J121" s="517"/>
      <c r="K121" s="517"/>
      <c r="L121" s="87"/>
    </row>
    <row r="122" spans="5:12">
      <c r="E122" s="87"/>
      <c r="F122" s="87"/>
      <c r="G122" s="87"/>
      <c r="H122" s="86"/>
      <c r="I122" s="86"/>
      <c r="J122" s="517"/>
      <c r="K122" s="517"/>
      <c r="L122" s="87"/>
    </row>
    <row r="123" spans="5:12">
      <c r="E123" s="87"/>
      <c r="F123" s="87"/>
      <c r="G123" s="87"/>
      <c r="H123" s="86"/>
      <c r="I123" s="86"/>
      <c r="J123" s="517"/>
      <c r="K123" s="517"/>
      <c r="L123" s="87"/>
    </row>
    <row r="124" spans="5:12">
      <c r="E124" s="87"/>
      <c r="F124" s="87"/>
      <c r="G124" s="87"/>
      <c r="H124" s="86"/>
      <c r="I124" s="86"/>
      <c r="J124" s="517"/>
      <c r="K124" s="517"/>
      <c r="L124" s="87"/>
    </row>
    <row r="125" spans="5:12">
      <c r="E125" s="87"/>
      <c r="F125" s="87"/>
      <c r="G125" s="87"/>
      <c r="H125" s="86"/>
      <c r="I125" s="86"/>
      <c r="J125" s="517"/>
      <c r="K125" s="517"/>
      <c r="L125" s="87"/>
    </row>
    <row r="126" spans="5:12">
      <c r="E126" s="87"/>
      <c r="F126" s="87"/>
      <c r="G126" s="87"/>
      <c r="H126" s="86"/>
      <c r="I126" s="86"/>
      <c r="J126" s="517"/>
      <c r="K126" s="517"/>
      <c r="L126" s="87"/>
    </row>
    <row r="127" spans="5:12">
      <c r="E127" s="87"/>
      <c r="F127" s="87"/>
      <c r="G127" s="87"/>
      <c r="H127" s="86"/>
      <c r="I127" s="86"/>
      <c r="J127" s="517"/>
      <c r="K127" s="517"/>
      <c r="L127" s="87"/>
    </row>
    <row r="128" spans="5:12">
      <c r="E128" s="87"/>
      <c r="F128" s="87"/>
      <c r="G128" s="87"/>
      <c r="H128" s="86"/>
      <c r="I128" s="86"/>
      <c r="J128" s="517"/>
      <c r="K128" s="517"/>
      <c r="L128" s="87"/>
    </row>
    <row r="129" spans="5:12">
      <c r="E129" s="87"/>
      <c r="F129" s="87"/>
      <c r="G129" s="87"/>
      <c r="H129" s="86"/>
      <c r="I129" s="86"/>
      <c r="J129" s="517"/>
      <c r="K129" s="517"/>
      <c r="L129" s="87"/>
    </row>
    <row r="130" spans="5:12">
      <c r="E130" s="87"/>
      <c r="F130" s="87"/>
      <c r="G130" s="87"/>
      <c r="H130" s="86"/>
      <c r="I130" s="86"/>
      <c r="J130" s="517"/>
      <c r="K130" s="517"/>
      <c r="L130" s="87"/>
    </row>
    <row r="131" spans="5:12">
      <c r="E131" s="87"/>
      <c r="F131" s="87"/>
      <c r="G131" s="87"/>
      <c r="H131" s="86"/>
      <c r="I131" s="86"/>
      <c r="J131" s="517"/>
      <c r="K131" s="517"/>
      <c r="L131" s="87"/>
    </row>
    <row r="132" spans="5:12">
      <c r="E132" s="87"/>
      <c r="F132" s="87"/>
      <c r="G132" s="87"/>
      <c r="H132" s="86"/>
      <c r="I132" s="86"/>
      <c r="J132" s="517"/>
      <c r="K132" s="517"/>
      <c r="L132" s="87"/>
    </row>
    <row r="133" spans="5:12">
      <c r="E133" s="87"/>
      <c r="F133" s="87"/>
      <c r="G133" s="87"/>
      <c r="H133" s="86"/>
      <c r="I133" s="86"/>
      <c r="J133" s="517"/>
      <c r="K133" s="517"/>
      <c r="L133" s="87"/>
    </row>
    <row r="134" spans="5:12">
      <c r="E134" s="87"/>
      <c r="F134" s="87"/>
      <c r="G134" s="87"/>
      <c r="H134" s="86"/>
      <c r="I134" s="86"/>
      <c r="J134" s="517"/>
      <c r="K134" s="517"/>
      <c r="L134" s="87"/>
    </row>
    <row r="135" spans="5:12">
      <c r="E135" s="87"/>
      <c r="F135" s="87"/>
      <c r="G135" s="87"/>
      <c r="H135" s="86"/>
      <c r="I135" s="86"/>
      <c r="J135" s="517"/>
      <c r="K135" s="517"/>
      <c r="L135" s="87"/>
    </row>
    <row r="136" spans="5:12">
      <c r="E136" s="87"/>
      <c r="F136" s="87"/>
      <c r="G136" s="87"/>
      <c r="H136" s="86"/>
      <c r="I136" s="86"/>
      <c r="J136" s="517"/>
      <c r="K136" s="517"/>
      <c r="L136" s="87"/>
    </row>
    <row r="137" spans="5:12">
      <c r="E137" s="87"/>
      <c r="F137" s="87"/>
      <c r="G137" s="87"/>
      <c r="H137" s="86"/>
      <c r="I137" s="86"/>
      <c r="J137" s="517"/>
      <c r="K137" s="517"/>
      <c r="L137" s="87"/>
    </row>
    <row r="138" spans="5:12">
      <c r="E138" s="87"/>
      <c r="F138" s="87"/>
      <c r="G138" s="87"/>
      <c r="H138" s="86"/>
      <c r="I138" s="86"/>
      <c r="J138" s="517"/>
      <c r="K138" s="517"/>
      <c r="L138" s="87"/>
    </row>
    <row r="139" spans="5:12">
      <c r="E139" s="87"/>
      <c r="F139" s="87"/>
      <c r="G139" s="87"/>
      <c r="H139" s="86"/>
      <c r="I139" s="86"/>
      <c r="J139" s="517"/>
      <c r="K139" s="517"/>
      <c r="L139" s="87"/>
    </row>
    <row r="140" spans="5:12">
      <c r="E140" s="87"/>
      <c r="F140" s="87"/>
      <c r="G140" s="87"/>
      <c r="H140" s="86"/>
      <c r="I140" s="86"/>
      <c r="J140" s="517"/>
      <c r="K140" s="517"/>
      <c r="L140" s="87"/>
    </row>
    <row r="141" spans="5:12">
      <c r="E141" s="87"/>
      <c r="F141" s="87"/>
      <c r="G141" s="87"/>
      <c r="H141" s="86"/>
      <c r="I141" s="86"/>
      <c r="J141" s="517"/>
      <c r="K141" s="517"/>
      <c r="L141" s="87"/>
    </row>
    <row r="142" spans="5:12">
      <c r="E142" s="87"/>
      <c r="F142" s="87"/>
      <c r="G142" s="87"/>
      <c r="H142" s="86"/>
      <c r="I142" s="86"/>
      <c r="J142" s="517"/>
      <c r="K142" s="517"/>
      <c r="L142" s="87"/>
    </row>
    <row r="143" spans="5:12">
      <c r="E143" s="87"/>
      <c r="F143" s="87"/>
      <c r="G143" s="87"/>
      <c r="H143" s="86"/>
      <c r="I143" s="86"/>
      <c r="J143" s="517"/>
      <c r="K143" s="517"/>
      <c r="L143" s="87"/>
    </row>
    <row r="144" spans="5:12">
      <c r="E144" s="87"/>
      <c r="F144" s="87"/>
      <c r="G144" s="87"/>
      <c r="H144" s="86"/>
      <c r="I144" s="86"/>
      <c r="J144" s="517"/>
      <c r="K144" s="517"/>
      <c r="L144" s="87"/>
    </row>
    <row r="145" spans="5:12">
      <c r="E145" s="87"/>
      <c r="F145" s="87"/>
      <c r="G145" s="87"/>
      <c r="H145" s="86"/>
      <c r="I145" s="86"/>
      <c r="J145" s="517"/>
      <c r="K145" s="517"/>
      <c r="L145" s="87"/>
    </row>
    <row r="146" spans="5:12">
      <c r="E146" s="87"/>
      <c r="F146" s="87"/>
      <c r="G146" s="87"/>
      <c r="H146" s="86"/>
      <c r="I146" s="86"/>
      <c r="J146" s="517"/>
      <c r="K146" s="517"/>
      <c r="L146" s="87"/>
    </row>
    <row r="147" spans="5:12">
      <c r="E147" s="87"/>
      <c r="F147" s="87"/>
      <c r="G147" s="87"/>
      <c r="H147" s="86"/>
      <c r="I147" s="86"/>
      <c r="J147" s="517"/>
      <c r="K147" s="517"/>
      <c r="L147" s="87"/>
    </row>
    <row r="148" spans="5:12">
      <c r="E148" s="87"/>
      <c r="F148" s="87"/>
      <c r="G148" s="87"/>
      <c r="H148" s="86"/>
      <c r="I148" s="86"/>
      <c r="J148" s="517"/>
      <c r="K148" s="517"/>
      <c r="L148" s="87"/>
    </row>
    <row r="149" spans="5:12">
      <c r="E149" s="87"/>
      <c r="F149" s="87"/>
      <c r="G149" s="87"/>
      <c r="H149" s="86"/>
      <c r="I149" s="86"/>
      <c r="J149" s="517"/>
      <c r="K149" s="517"/>
      <c r="L149" s="87"/>
    </row>
    <row r="150" spans="5:12">
      <c r="E150" s="87"/>
      <c r="F150" s="87"/>
      <c r="G150" s="87"/>
      <c r="H150" s="86"/>
      <c r="I150" s="86"/>
      <c r="J150" s="517"/>
      <c r="K150" s="517"/>
      <c r="L150" s="87"/>
    </row>
    <row r="151" spans="5:12">
      <c r="E151" s="87"/>
      <c r="F151" s="87"/>
      <c r="G151" s="87"/>
      <c r="H151" s="86"/>
      <c r="I151" s="86"/>
      <c r="J151" s="517"/>
      <c r="K151" s="517"/>
      <c r="L151" s="87"/>
    </row>
    <row r="152" spans="5:12">
      <c r="E152" s="87"/>
      <c r="F152" s="87"/>
      <c r="G152" s="87"/>
      <c r="H152" s="86"/>
      <c r="I152" s="86"/>
      <c r="J152" s="517"/>
      <c r="K152" s="517"/>
      <c r="L152" s="87"/>
    </row>
    <row r="153" spans="5:12">
      <c r="E153" s="87"/>
      <c r="F153" s="87"/>
      <c r="G153" s="87"/>
      <c r="H153" s="86"/>
      <c r="I153" s="86"/>
      <c r="J153" s="517"/>
      <c r="K153" s="517"/>
      <c r="L153" s="87"/>
    </row>
    <row r="154" spans="5:12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73:A75"/>
    <mergeCell ref="G73:G75"/>
    <mergeCell ref="I73:I75"/>
    <mergeCell ref="K73:K75"/>
    <mergeCell ref="A76:A77"/>
    <mergeCell ref="G76:G77"/>
    <mergeCell ref="I76:I77"/>
    <mergeCell ref="K76:K77"/>
    <mergeCell ref="A63:A66"/>
    <mergeCell ref="G63:G66"/>
    <mergeCell ref="I63:I66"/>
    <mergeCell ref="K63:K66"/>
    <mergeCell ref="A71:A72"/>
    <mergeCell ref="G71:G72"/>
    <mergeCell ref="I71:I72"/>
    <mergeCell ref="K71:K72"/>
    <mergeCell ref="A58:A59"/>
    <mergeCell ref="G58:G59"/>
    <mergeCell ref="I58:I59"/>
    <mergeCell ref="K58:K59"/>
    <mergeCell ref="A60:A61"/>
    <mergeCell ref="G60:G61"/>
    <mergeCell ref="I60:I61"/>
    <mergeCell ref="K60:K61"/>
    <mergeCell ref="A53:A54"/>
    <mergeCell ref="G53:G54"/>
    <mergeCell ref="I53:I54"/>
    <mergeCell ref="K53:K54"/>
    <mergeCell ref="A55:A57"/>
    <mergeCell ref="G55:G57"/>
    <mergeCell ref="I55:I57"/>
    <mergeCell ref="K55:K57"/>
    <mergeCell ref="A43:A47"/>
    <mergeCell ref="G43:G47"/>
    <mergeCell ref="I43:I47"/>
    <mergeCell ref="K43:K47"/>
    <mergeCell ref="A48:A52"/>
    <mergeCell ref="G48:G52"/>
    <mergeCell ref="I48:I52"/>
    <mergeCell ref="K48:K52"/>
    <mergeCell ref="A27:A38"/>
    <mergeCell ref="G27:G38"/>
    <mergeCell ref="I27:I38"/>
    <mergeCell ref="K27:K38"/>
    <mergeCell ref="A39:A42"/>
    <mergeCell ref="G39:G42"/>
    <mergeCell ref="I39:I42"/>
    <mergeCell ref="K39:K42"/>
    <mergeCell ref="A19:A23"/>
    <mergeCell ref="G19:G23"/>
    <mergeCell ref="I19:I23"/>
    <mergeCell ref="K19:K23"/>
    <mergeCell ref="A24:A26"/>
    <mergeCell ref="G24:G26"/>
    <mergeCell ref="I24:I26"/>
    <mergeCell ref="K24:K26"/>
    <mergeCell ref="A9:A13"/>
    <mergeCell ref="G9:G13"/>
    <mergeCell ref="I9:I13"/>
    <mergeCell ref="K9:K13"/>
    <mergeCell ref="A15:A18"/>
    <mergeCell ref="G15:G18"/>
    <mergeCell ref="I15:I18"/>
    <mergeCell ref="K15:K18"/>
    <mergeCell ref="A6:A8"/>
    <mergeCell ref="G6:G8"/>
    <mergeCell ref="I6:I8"/>
    <mergeCell ref="K6:K8"/>
    <mergeCell ref="A1:L1"/>
    <mergeCell ref="A3:A5"/>
    <mergeCell ref="G3:G5"/>
    <mergeCell ref="I3:I5"/>
    <mergeCell ref="K3:K5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>
      <c r="A2" s="538" t="s">
        <v>558</v>
      </c>
      <c r="B2" s="539"/>
      <c r="C2" s="1252" t="s">
        <v>559</v>
      </c>
      <c r="D2" s="1253"/>
      <c r="E2" s="1253"/>
      <c r="F2" s="1254"/>
      <c r="G2" s="540" t="s">
        <v>104</v>
      </c>
      <c r="H2" s="541"/>
      <c r="I2" s="541"/>
    </row>
    <row r="3" spans="1:9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>
      <c r="A24" s="558" t="s">
        <v>606</v>
      </c>
      <c r="B24" s="559"/>
      <c r="C24" s="1255" t="s">
        <v>559</v>
      </c>
      <c r="D24" s="1256"/>
      <c r="E24" s="1256"/>
      <c r="F24" s="1257"/>
      <c r="G24" s="560" t="s">
        <v>607</v>
      </c>
      <c r="H24" s="559"/>
      <c r="I24" s="559"/>
    </row>
    <row r="25" spans="1:10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>
      <c r="A41" s="564" t="s">
        <v>624</v>
      </c>
      <c r="B41" s="539"/>
      <c r="C41" s="1252" t="s">
        <v>559</v>
      </c>
      <c r="D41" s="1253"/>
      <c r="E41" s="1253"/>
      <c r="F41" s="1254"/>
      <c r="G41" s="565" t="s">
        <v>625</v>
      </c>
      <c r="H41" s="566"/>
      <c r="I41" s="539"/>
    </row>
    <row r="42" spans="1:9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>
      <c r="A55" s="538" t="s">
        <v>641</v>
      </c>
      <c r="B55" s="539"/>
      <c r="C55" s="1252" t="s">
        <v>559</v>
      </c>
      <c r="D55" s="1253"/>
      <c r="E55" s="1253"/>
      <c r="F55" s="1254"/>
      <c r="G55" s="540" t="s">
        <v>31</v>
      </c>
      <c r="H55" s="566"/>
      <c r="I55" s="566"/>
    </row>
    <row r="56" spans="1:9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>
      <c r="A71" s="538" t="s">
        <v>653</v>
      </c>
      <c r="B71" s="539"/>
      <c r="C71" s="1252" t="s">
        <v>559</v>
      </c>
      <c r="D71" s="1253"/>
      <c r="E71" s="1253"/>
      <c r="F71" s="1254"/>
      <c r="G71" s="540" t="s">
        <v>654</v>
      </c>
      <c r="H71" s="566"/>
      <c r="I71" s="566"/>
    </row>
    <row r="72" spans="1:9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>
      <c r="A79" s="538" t="s">
        <v>626</v>
      </c>
      <c r="B79" s="539"/>
      <c r="C79" s="1252" t="s">
        <v>559</v>
      </c>
      <c r="D79" s="1253"/>
      <c r="E79" s="1253"/>
      <c r="F79" s="1254"/>
      <c r="G79" s="540" t="s">
        <v>163</v>
      </c>
      <c r="H79" s="566"/>
      <c r="I79" s="566"/>
    </row>
    <row r="80" spans="1:9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>
      <c r="A98" s="564" t="s">
        <v>563</v>
      </c>
      <c r="B98" s="539"/>
      <c r="C98" s="1252" t="s">
        <v>559</v>
      </c>
      <c r="D98" s="1253"/>
      <c r="E98" s="1253"/>
      <c r="F98" s="1254"/>
      <c r="G98" s="569" t="s">
        <v>663</v>
      </c>
      <c r="H98" s="566"/>
      <c r="I98" s="539"/>
      <c r="J98" s="557"/>
    </row>
    <row r="99" spans="1:10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>
      <c r="A119" s="538" t="s">
        <v>671</v>
      </c>
      <c r="B119" s="539"/>
      <c r="C119" s="1252" t="s">
        <v>559</v>
      </c>
      <c r="D119" s="1253"/>
      <c r="E119" s="1253"/>
      <c r="F119" s="1254"/>
      <c r="G119" s="540" t="s">
        <v>185</v>
      </c>
      <c r="H119" s="566"/>
      <c r="I119" s="566"/>
    </row>
    <row r="120" spans="1:10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>
      <c r="A139" s="538" t="s">
        <v>658</v>
      </c>
      <c r="B139" s="539"/>
      <c r="C139" s="1252" t="s">
        <v>559</v>
      </c>
      <c r="D139" s="1253"/>
      <c r="E139" s="1253"/>
      <c r="F139" s="1254"/>
      <c r="G139" s="540" t="s">
        <v>167</v>
      </c>
      <c r="H139" s="566"/>
      <c r="I139" s="566"/>
    </row>
    <row r="140" spans="1:9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>
      <c r="A152" s="538" t="s">
        <v>694</v>
      </c>
      <c r="B152" s="539"/>
      <c r="C152" s="1252" t="s">
        <v>559</v>
      </c>
      <c r="D152" s="1253"/>
      <c r="E152" s="1253"/>
      <c r="F152" s="1254"/>
      <c r="G152" s="540" t="s">
        <v>43</v>
      </c>
      <c r="H152" s="566"/>
      <c r="I152" s="566"/>
    </row>
    <row r="153" spans="1:9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>
      <c r="A176" s="538" t="s">
        <v>565</v>
      </c>
      <c r="B176" s="539"/>
      <c r="C176" s="1252" t="s">
        <v>559</v>
      </c>
      <c r="D176" s="1253"/>
      <c r="E176" s="1253"/>
      <c r="F176" s="1254"/>
      <c r="G176" s="540" t="s">
        <v>180</v>
      </c>
      <c r="H176" s="566"/>
      <c r="I176" s="566"/>
    </row>
    <row r="177" spans="1:9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>
      <c r="A196" s="538" t="s">
        <v>566</v>
      </c>
      <c r="B196" s="539"/>
      <c r="C196" s="1252" t="s">
        <v>559</v>
      </c>
      <c r="D196" s="1253"/>
      <c r="E196" s="1253"/>
      <c r="F196" s="1254"/>
      <c r="G196" s="540" t="s">
        <v>205</v>
      </c>
      <c r="H196" s="566"/>
      <c r="I196" s="566"/>
    </row>
    <row r="197" spans="1:9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>
      <c r="A205" s="574" t="s">
        <v>569</v>
      </c>
      <c r="B205" s="575"/>
      <c r="C205" s="1258" t="s">
        <v>559</v>
      </c>
      <c r="D205" s="1259"/>
      <c r="E205" s="1259"/>
      <c r="F205" s="1260"/>
      <c r="G205" s="576" t="s">
        <v>720</v>
      </c>
      <c r="H205" s="577"/>
      <c r="I205" s="578"/>
    </row>
    <row r="206" spans="1:9" s="561" customFormat="1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>
      <c r="A217" s="538" t="s">
        <v>629</v>
      </c>
      <c r="B217" s="539"/>
      <c r="C217" s="1252" t="s">
        <v>559</v>
      </c>
      <c r="D217" s="1253"/>
      <c r="E217" s="1253"/>
      <c r="F217" s="1254"/>
      <c r="G217" s="540" t="s">
        <v>173</v>
      </c>
      <c r="H217" s="566"/>
      <c r="I217" s="566"/>
    </row>
    <row r="218" spans="1:9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>
      <c r="A227" s="538" t="s">
        <v>570</v>
      </c>
      <c r="B227" s="539"/>
      <c r="C227" s="1252" t="s">
        <v>559</v>
      </c>
      <c r="D227" s="1253"/>
      <c r="E227" s="1253"/>
      <c r="F227" s="1254"/>
      <c r="G227" s="540" t="s">
        <v>724</v>
      </c>
      <c r="H227" s="566"/>
      <c r="I227" s="566"/>
    </row>
    <row r="228" spans="1:9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>
      <c r="A232" s="538" t="s">
        <v>574</v>
      </c>
      <c r="B232" s="539"/>
      <c r="C232" s="1252" t="s">
        <v>559</v>
      </c>
      <c r="D232" s="1253"/>
      <c r="E232" s="1253"/>
      <c r="F232" s="1254"/>
      <c r="G232" s="540" t="s">
        <v>726</v>
      </c>
      <c r="H232" s="566"/>
      <c r="I232" s="566"/>
    </row>
    <row r="233" spans="1:9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>
      <c r="A250" s="538" t="s">
        <v>577</v>
      </c>
      <c r="B250" s="539"/>
      <c r="C250" s="1252" t="s">
        <v>559</v>
      </c>
      <c r="D250" s="1253"/>
      <c r="E250" s="1253"/>
      <c r="F250" s="1254"/>
      <c r="G250" s="540" t="s">
        <v>157</v>
      </c>
      <c r="H250" s="566"/>
      <c r="I250" s="566"/>
    </row>
    <row r="251" spans="1:9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>
      <c r="A265" s="538" t="s">
        <v>675</v>
      </c>
      <c r="B265" s="539"/>
      <c r="C265" s="1252" t="s">
        <v>559</v>
      </c>
      <c r="D265" s="1253"/>
      <c r="E265" s="1253"/>
      <c r="F265" s="1254"/>
      <c r="G265" s="540" t="s">
        <v>746</v>
      </c>
      <c r="H265" s="566"/>
      <c r="I265" s="566"/>
    </row>
    <row r="266" spans="1:9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>
      <c r="A277" s="538" t="s">
        <v>754</v>
      </c>
      <c r="B277" s="539"/>
      <c r="C277" s="1252" t="s">
        <v>559</v>
      </c>
      <c r="D277" s="1253"/>
      <c r="E277" s="1253"/>
      <c r="F277" s="1254"/>
      <c r="G277" s="540" t="s">
        <v>755</v>
      </c>
      <c r="H277" s="566"/>
      <c r="I277" s="566"/>
    </row>
    <row r="278" spans="1:9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>
      <c r="A282" s="538" t="s">
        <v>758</v>
      </c>
      <c r="B282" s="539"/>
      <c r="C282" s="1252" t="s">
        <v>559</v>
      </c>
      <c r="D282" s="1253"/>
      <c r="E282" s="1253"/>
      <c r="F282" s="1254"/>
      <c r="G282" s="540" t="s">
        <v>151</v>
      </c>
      <c r="H282" s="566"/>
      <c r="I282" s="566"/>
    </row>
    <row r="283" spans="1:9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>
      <c r="A288" s="538" t="s">
        <v>579</v>
      </c>
      <c r="B288" s="539"/>
      <c r="C288" s="1252" t="s">
        <v>559</v>
      </c>
      <c r="D288" s="1253"/>
      <c r="E288" s="1253"/>
      <c r="F288" s="1254"/>
      <c r="G288" s="540" t="s">
        <v>175</v>
      </c>
      <c r="H288" s="566"/>
      <c r="I288" s="566"/>
    </row>
    <row r="289" spans="1:9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>
      <c r="A303" s="538" t="s">
        <v>581</v>
      </c>
      <c r="B303" s="539"/>
      <c r="C303" s="1252" t="s">
        <v>559</v>
      </c>
      <c r="D303" s="1253"/>
      <c r="E303" s="1253"/>
      <c r="F303" s="1254"/>
      <c r="G303" s="540" t="s">
        <v>153</v>
      </c>
      <c r="H303" s="566"/>
      <c r="I303" s="566"/>
    </row>
    <row r="304" spans="1:9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>
      <c r="A312" s="538" t="s">
        <v>580</v>
      </c>
      <c r="B312" s="539"/>
      <c r="C312" s="1252" t="s">
        <v>559</v>
      </c>
      <c r="D312" s="1253"/>
      <c r="E312" s="1253"/>
      <c r="F312" s="1254"/>
      <c r="G312" s="540" t="s">
        <v>778</v>
      </c>
      <c r="H312" s="566"/>
      <c r="I312" s="566"/>
    </row>
    <row r="313" spans="1:9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>
      <c r="A316" s="538" t="s">
        <v>779</v>
      </c>
      <c r="B316" s="539"/>
      <c r="C316" s="1252" t="s">
        <v>559</v>
      </c>
      <c r="D316" s="1253"/>
      <c r="E316" s="1253"/>
      <c r="F316" s="1254"/>
      <c r="G316" s="540" t="s">
        <v>155</v>
      </c>
      <c r="H316" s="566"/>
      <c r="I316" s="566"/>
    </row>
    <row r="317" spans="1:9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>
      <c r="A326" s="538" t="s">
        <v>784</v>
      </c>
      <c r="B326" s="539"/>
      <c r="C326" s="1261" t="s">
        <v>559</v>
      </c>
      <c r="D326" s="1262"/>
      <c r="E326" s="1262"/>
      <c r="F326" s="1263"/>
      <c r="G326" s="584" t="s">
        <v>545</v>
      </c>
      <c r="H326" s="566"/>
      <c r="I326" s="566"/>
    </row>
    <row r="327" spans="1:9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>
      <c r="A338" s="538" t="s">
        <v>793</v>
      </c>
      <c r="B338" s="539"/>
      <c r="C338" s="1252" t="s">
        <v>559</v>
      </c>
      <c r="D338" s="1253"/>
      <c r="E338" s="1253"/>
      <c r="F338" s="1254"/>
      <c r="G338" s="540" t="s">
        <v>794</v>
      </c>
      <c r="H338" s="593"/>
      <c r="I338" s="541"/>
    </row>
    <row r="339" spans="1:9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>
      <c r="A342" s="538" t="s">
        <v>796</v>
      </c>
      <c r="B342" s="539"/>
      <c r="C342" s="1252" t="s">
        <v>559</v>
      </c>
      <c r="D342" s="1253"/>
      <c r="E342" s="1253"/>
      <c r="F342" s="1254"/>
      <c r="G342" s="540" t="s">
        <v>797</v>
      </c>
      <c r="H342" s="566"/>
      <c r="I342" s="566"/>
    </row>
    <row r="343" spans="1:9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>
      <c r="A349" s="538" t="s">
        <v>585</v>
      </c>
      <c r="B349" s="539"/>
      <c r="C349" s="1252" t="s">
        <v>559</v>
      </c>
      <c r="D349" s="1253"/>
      <c r="E349" s="1253"/>
      <c r="F349" s="1254"/>
      <c r="G349" s="540" t="s">
        <v>202</v>
      </c>
      <c r="H349" s="566"/>
      <c r="I349" s="566"/>
    </row>
    <row r="350" spans="1:9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>
      <c r="A358" s="538" t="s">
        <v>646</v>
      </c>
      <c r="B358" s="539"/>
      <c r="C358" s="1252" t="s">
        <v>559</v>
      </c>
      <c r="D358" s="1253"/>
      <c r="E358" s="1253"/>
      <c r="F358" s="1254"/>
      <c r="G358" s="540" t="s">
        <v>137</v>
      </c>
      <c r="H358" s="566"/>
      <c r="I358" s="566"/>
    </row>
    <row r="359" spans="1:9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>
      <c r="A383" s="538" t="s">
        <v>704</v>
      </c>
      <c r="B383" s="539"/>
      <c r="C383" s="1261" t="s">
        <v>559</v>
      </c>
      <c r="D383" s="1262"/>
      <c r="E383" s="1262"/>
      <c r="F383" s="1263"/>
      <c r="G383" s="584" t="s">
        <v>824</v>
      </c>
      <c r="H383" s="594"/>
      <c r="I383" s="566"/>
    </row>
    <row r="384" spans="1:9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>
      <c r="A394" s="538" t="s">
        <v>832</v>
      </c>
      <c r="B394" s="539"/>
      <c r="C394" s="1252" t="s">
        <v>559</v>
      </c>
      <c r="D394" s="1253"/>
      <c r="E394" s="1253"/>
      <c r="F394" s="1254"/>
      <c r="G394" s="540" t="s">
        <v>833</v>
      </c>
      <c r="H394" s="566"/>
      <c r="I394" s="566"/>
      <c r="J394" s="557"/>
    </row>
    <row r="395" spans="1:10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>
      <c r="A410" s="538" t="s">
        <v>840</v>
      </c>
      <c r="B410" s="539"/>
      <c r="C410" s="1252" t="s">
        <v>559</v>
      </c>
      <c r="D410" s="1253"/>
      <c r="E410" s="1253"/>
      <c r="F410" s="1254"/>
      <c r="G410" s="540" t="s">
        <v>841</v>
      </c>
      <c r="H410" s="566"/>
      <c r="I410" s="566"/>
    </row>
    <row r="411" spans="1:9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>
      <c r="A418" s="538" t="s">
        <v>848</v>
      </c>
      <c r="B418" s="595"/>
      <c r="C418" s="1252" t="s">
        <v>559</v>
      </c>
      <c r="D418" s="1253"/>
      <c r="E418" s="1253"/>
      <c r="F418" s="1254"/>
      <c r="G418" s="540" t="s">
        <v>849</v>
      </c>
      <c r="H418" s="566"/>
      <c r="I418" s="566"/>
    </row>
    <row r="419" spans="1:9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>
      <c r="A420" s="538" t="s">
        <v>850</v>
      </c>
      <c r="B420" s="595"/>
      <c r="C420" s="1252" t="s">
        <v>559</v>
      </c>
      <c r="D420" s="1253"/>
      <c r="E420" s="1253"/>
      <c r="F420" s="1254"/>
      <c r="G420" s="540" t="s">
        <v>851</v>
      </c>
      <c r="H420" s="566"/>
      <c r="I420" s="566"/>
    </row>
    <row r="421" spans="1:9" ht="1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>
      <c r="A425" s="538" t="s">
        <v>853</v>
      </c>
      <c r="B425" s="595"/>
      <c r="C425" s="1252" t="s">
        <v>559</v>
      </c>
      <c r="D425" s="1253"/>
      <c r="E425" s="1253"/>
      <c r="F425" s="1254"/>
      <c r="G425" s="540" t="s">
        <v>854</v>
      </c>
      <c r="H425" s="566"/>
      <c r="I425" s="566"/>
    </row>
    <row r="426" spans="1:9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>
      <c r="A427" s="538" t="s">
        <v>856</v>
      </c>
      <c r="B427" s="595"/>
      <c r="C427" s="1252" t="s">
        <v>559</v>
      </c>
      <c r="D427" s="1253"/>
      <c r="E427" s="1253"/>
      <c r="F427" s="1254"/>
      <c r="G427" s="540" t="s">
        <v>857</v>
      </c>
      <c r="H427" s="566"/>
      <c r="I427" s="566"/>
    </row>
    <row r="428" spans="1:9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>
      <c r="A429" s="538" t="s">
        <v>859</v>
      </c>
      <c r="B429" s="595"/>
      <c r="C429" s="1252" t="s">
        <v>559</v>
      </c>
      <c r="D429" s="1253"/>
      <c r="E429" s="1253"/>
      <c r="F429" s="1254"/>
      <c r="G429" s="540" t="s">
        <v>860</v>
      </c>
      <c r="H429" s="566"/>
      <c r="I429" s="566"/>
    </row>
    <row r="430" spans="1:9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>
      <c r="A432" s="538" t="s">
        <v>680</v>
      </c>
      <c r="B432" s="595"/>
      <c r="C432" s="1252" t="s">
        <v>559</v>
      </c>
      <c r="D432" s="1253"/>
      <c r="E432" s="1253"/>
      <c r="F432" s="1254"/>
      <c r="G432" s="540" t="s">
        <v>862</v>
      </c>
      <c r="H432" s="566"/>
      <c r="I432" s="566"/>
    </row>
    <row r="433" spans="1:9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>
      <c r="A444" s="538" t="s">
        <v>813</v>
      </c>
      <c r="B444" s="539"/>
      <c r="C444" s="1252" t="s">
        <v>559</v>
      </c>
      <c r="D444" s="1253"/>
      <c r="E444" s="1253"/>
      <c r="F444" s="1254"/>
      <c r="G444" s="540" t="s">
        <v>872</v>
      </c>
      <c r="H444" s="566"/>
      <c r="I444" s="566"/>
    </row>
    <row r="445" spans="1:9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>
      <c r="A446" s="538" t="s">
        <v>815</v>
      </c>
      <c r="B446" s="539"/>
      <c r="C446" s="1252" t="s">
        <v>559</v>
      </c>
      <c r="D446" s="1253"/>
      <c r="E446" s="1253"/>
      <c r="F446" s="1254"/>
      <c r="G446" s="540" t="s">
        <v>874</v>
      </c>
      <c r="H446" s="566"/>
      <c r="I446" s="566"/>
    </row>
    <row r="447" spans="1:9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>
      <c r="A448" s="538" t="s">
        <v>817</v>
      </c>
      <c r="B448" s="539"/>
      <c r="C448" s="1252" t="s">
        <v>559</v>
      </c>
      <c r="D448" s="1253"/>
      <c r="E448" s="1253"/>
      <c r="F448" s="1254"/>
      <c r="G448" s="540" t="s">
        <v>877</v>
      </c>
      <c r="H448" s="566"/>
      <c r="I448" s="566"/>
    </row>
    <row r="449" spans="1:9" ht="1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>
      <c r="A456" s="538" t="s">
        <v>819</v>
      </c>
      <c r="B456" s="539"/>
      <c r="C456" s="1252" t="s">
        <v>559</v>
      </c>
      <c r="D456" s="1253"/>
      <c r="E456" s="1253"/>
      <c r="F456" s="1254"/>
      <c r="G456" s="540" t="s">
        <v>880</v>
      </c>
      <c r="H456" s="566"/>
      <c r="I456" s="566"/>
    </row>
    <row r="457" spans="1:9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>
      <c r="A469" s="538" t="s">
        <v>893</v>
      </c>
      <c r="B469" s="539"/>
      <c r="C469" s="1252" t="s">
        <v>559</v>
      </c>
      <c r="D469" s="1253"/>
      <c r="E469" s="1253"/>
      <c r="F469" s="1254"/>
      <c r="G469" s="540" t="s">
        <v>148</v>
      </c>
      <c r="H469" s="566"/>
      <c r="I469" s="566"/>
    </row>
    <row r="470" spans="1:9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>
      <c r="A483" s="538" t="s">
        <v>612</v>
      </c>
      <c r="B483" s="539"/>
      <c r="C483" s="1252" t="s">
        <v>559</v>
      </c>
      <c r="D483" s="1253"/>
      <c r="E483" s="1253"/>
      <c r="F483" s="1254"/>
      <c r="G483" s="540" t="s">
        <v>898</v>
      </c>
      <c r="H483" s="566"/>
      <c r="I483" s="566"/>
      <c r="J483" s="557"/>
    </row>
    <row r="484" spans="1:10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>
      <c r="A491" s="538" t="s">
        <v>636</v>
      </c>
      <c r="B491" s="539"/>
      <c r="C491" s="1252" t="s">
        <v>559</v>
      </c>
      <c r="D491" s="1253"/>
      <c r="E491" s="1253"/>
      <c r="F491" s="1254"/>
      <c r="G491" s="540" t="s">
        <v>907</v>
      </c>
      <c r="H491" s="566"/>
      <c r="I491" s="566"/>
    </row>
    <row r="492" spans="1:10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>
      <c r="A493" s="538" t="s">
        <v>834</v>
      </c>
      <c r="B493" s="608"/>
      <c r="C493" s="1265" t="s">
        <v>559</v>
      </c>
      <c r="D493" s="1266"/>
      <c r="E493" s="1266"/>
      <c r="F493" s="1267"/>
      <c r="G493" s="540" t="s">
        <v>909</v>
      </c>
      <c r="H493" s="609"/>
      <c r="I493" s="566"/>
    </row>
    <row r="494" spans="1:10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>
      <c r="A495" s="538" t="s">
        <v>910</v>
      </c>
      <c r="B495" s="539"/>
      <c r="C495" s="1252" t="s">
        <v>559</v>
      </c>
      <c r="D495" s="1253"/>
      <c r="E495" s="1253"/>
      <c r="F495" s="1254"/>
      <c r="G495" s="540" t="s">
        <v>911</v>
      </c>
      <c r="H495" s="566"/>
      <c r="I495" s="566"/>
    </row>
    <row r="496" spans="1:10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>
      <c r="A504" s="538" t="s">
        <v>919</v>
      </c>
      <c r="B504" s="539"/>
      <c r="C504" s="1252" t="s">
        <v>559</v>
      </c>
      <c r="D504" s="1253"/>
      <c r="E504" s="1253"/>
      <c r="F504" s="1254"/>
      <c r="G504" s="540" t="s">
        <v>920</v>
      </c>
      <c r="H504" s="614"/>
      <c r="I504" s="614"/>
    </row>
    <row r="505" spans="1:9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>
      <c r="A506" s="538" t="s">
        <v>922</v>
      </c>
      <c r="B506" s="539"/>
      <c r="C506" s="1252" t="s">
        <v>559</v>
      </c>
      <c r="D506" s="1253"/>
      <c r="E506" s="1253"/>
      <c r="F506" s="1254"/>
      <c r="G506" s="540" t="s">
        <v>923</v>
      </c>
      <c r="H506" s="566"/>
      <c r="I506" s="615"/>
    </row>
    <row r="507" spans="1:9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>
      <c r="A510" s="538" t="s">
        <v>925</v>
      </c>
      <c r="B510" s="539"/>
      <c r="C510" s="1252" t="s">
        <v>559</v>
      </c>
      <c r="D510" s="1253"/>
      <c r="E510" s="1253"/>
      <c r="F510" s="1254"/>
      <c r="G510" s="540" t="s">
        <v>926</v>
      </c>
      <c r="H510" s="566"/>
      <c r="I510" s="615"/>
    </row>
    <row r="511" spans="1:9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>
      <c r="A672" s="635"/>
      <c r="B672" s="636"/>
      <c r="C672" s="637"/>
      <c r="D672" s="637"/>
      <c r="E672" s="637"/>
      <c r="F672" s="637"/>
      <c r="G672" s="638"/>
      <c r="H672" s="603"/>
    </row>
    <row r="673" spans="1:9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>
      <c r="A674" s="564">
        <v>90</v>
      </c>
      <c r="B674" s="642" t="s">
        <v>558</v>
      </c>
      <c r="C674" s="1268" t="s">
        <v>559</v>
      </c>
      <c r="D674" s="1269"/>
      <c r="E674" s="1269"/>
      <c r="F674" s="1270"/>
      <c r="G674" s="643" t="s">
        <v>1144</v>
      </c>
      <c r="H674" s="641"/>
      <c r="I674" s="644" t="s">
        <v>1145</v>
      </c>
    </row>
    <row r="675" spans="1:9" s="557" customFormat="1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>
      <c r="A685" s="649"/>
      <c r="B685" s="650"/>
      <c r="C685" s="582"/>
      <c r="D685" s="582"/>
      <c r="E685" s="582"/>
      <c r="F685" s="582"/>
      <c r="G685" s="651"/>
      <c r="I685" s="652"/>
    </row>
    <row r="686" spans="1:9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>
      <c r="A699" s="667">
        <v>90</v>
      </c>
      <c r="B699" s="644">
        <v>41</v>
      </c>
      <c r="C699" s="1271" t="s">
        <v>559</v>
      </c>
      <c r="D699" s="1272"/>
      <c r="E699" s="1272"/>
      <c r="F699" s="1273"/>
      <c r="G699" s="668" t="s">
        <v>1168</v>
      </c>
      <c r="H699" s="669"/>
      <c r="I699" s="670" t="s">
        <v>1169</v>
      </c>
    </row>
    <row r="700" spans="1:9" s="557" customFormat="1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>
      <c r="A703" s="680">
        <v>90</v>
      </c>
      <c r="B703" s="681" t="s">
        <v>612</v>
      </c>
      <c r="C703" s="1274" t="s">
        <v>559</v>
      </c>
      <c r="D703" s="1274"/>
      <c r="E703" s="1274"/>
      <c r="F703" s="1274"/>
      <c r="G703" s="682" t="s">
        <v>1172</v>
      </c>
      <c r="H703" s="683"/>
      <c r="I703" s="684" t="s">
        <v>1173</v>
      </c>
    </row>
    <row r="704" spans="1:9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>
      <c r="A705" s="538">
        <v>90</v>
      </c>
      <c r="B705" s="539">
        <v>71</v>
      </c>
      <c r="C705" s="1264" t="s">
        <v>559</v>
      </c>
      <c r="D705" s="1264"/>
      <c r="E705" s="1264"/>
      <c r="F705" s="1264"/>
      <c r="G705" s="653" t="s">
        <v>1174</v>
      </c>
      <c r="H705" s="641"/>
      <c r="I705" s="684" t="s">
        <v>1175</v>
      </c>
    </row>
    <row r="706" spans="1:19" s="557" customFormat="1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>
      <c r="A757" s="538" t="s">
        <v>875</v>
      </c>
      <c r="B757" s="539"/>
      <c r="C757" s="1275" t="s">
        <v>559</v>
      </c>
      <c r="D757" s="1275"/>
      <c r="E757" s="1275"/>
      <c r="F757" s="1275"/>
      <c r="G757" s="540" t="s">
        <v>1231</v>
      </c>
      <c r="H757" s="615"/>
      <c r="I757" s="615"/>
    </row>
    <row r="758" spans="1:9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>
      <c r="A763" s="722"/>
      <c r="B763" s="723"/>
      <c r="C763" s="603"/>
      <c r="D763" s="603"/>
      <c r="E763" s="582"/>
      <c r="F763" s="582"/>
    </row>
    <row r="764" spans="1:9">
      <c r="A764" s="538" t="s">
        <v>914</v>
      </c>
      <c r="B764" s="539"/>
      <c r="C764" s="1252" t="s">
        <v>559</v>
      </c>
      <c r="D764" s="1253"/>
      <c r="E764" s="1253"/>
      <c r="F764" s="1254"/>
      <c r="G764" s="540" t="s">
        <v>1239</v>
      </c>
      <c r="H764" s="615"/>
      <c r="I764" s="615"/>
    </row>
    <row r="765" spans="1:9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>
      <c r="A770" s="538" t="s">
        <v>604</v>
      </c>
      <c r="B770" s="539"/>
      <c r="C770" s="1252" t="s">
        <v>559</v>
      </c>
      <c r="D770" s="1253"/>
      <c r="E770" s="1253"/>
      <c r="F770" s="1254"/>
      <c r="G770" s="540" t="s">
        <v>1246</v>
      </c>
      <c r="H770" s="615"/>
      <c r="I770" s="615"/>
    </row>
    <row r="771" spans="1:9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>
      <c r="A779" s="538" t="s">
        <v>916</v>
      </c>
      <c r="B779" s="539"/>
      <c r="C779" s="1252" t="s">
        <v>559</v>
      </c>
      <c r="D779" s="1253"/>
      <c r="E779" s="1253"/>
      <c r="F779" s="1254"/>
      <c r="G779" s="540" t="s">
        <v>1262</v>
      </c>
      <c r="H779" s="615"/>
      <c r="I779" s="615"/>
    </row>
    <row r="780" spans="1:9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>
      <c r="A785" s="542"/>
      <c r="B785" s="543"/>
      <c r="C785" s="554"/>
      <c r="D785" s="555"/>
      <c r="E785" s="695"/>
      <c r="G785" s="546"/>
      <c r="H785" s="547"/>
      <c r="I785" s="547"/>
    </row>
    <row r="786" spans="1:9">
      <c r="A786" s="538" t="s">
        <v>707</v>
      </c>
      <c r="B786" s="539"/>
      <c r="C786" s="1252" t="s">
        <v>559</v>
      </c>
      <c r="D786" s="1253"/>
      <c r="E786" s="1253"/>
      <c r="F786" s="1254"/>
      <c r="G786" s="540" t="s">
        <v>1269</v>
      </c>
      <c r="H786" s="615"/>
      <c r="I786" s="615"/>
    </row>
    <row r="787" spans="1:9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>
      <c r="A826" s="538" t="s">
        <v>866</v>
      </c>
      <c r="B826" s="539"/>
      <c r="C826" s="1252" t="s">
        <v>559</v>
      </c>
      <c r="D826" s="1253"/>
      <c r="E826" s="1253"/>
      <c r="F826" s="1254"/>
      <c r="G826" s="540" t="s">
        <v>1315</v>
      </c>
      <c r="H826" s="734"/>
      <c r="I826" s="541"/>
    </row>
    <row r="827" spans="1:9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>
      <c r="A846" s="538" t="s">
        <v>608</v>
      </c>
      <c r="B846" s="539"/>
      <c r="C846" s="1252" t="s">
        <v>559</v>
      </c>
      <c r="D846" s="1253"/>
      <c r="E846" s="1253"/>
      <c r="F846" s="1254"/>
      <c r="G846" s="540" t="s">
        <v>1341</v>
      </c>
      <c r="H846" s="615"/>
      <c r="I846" s="615"/>
    </row>
    <row r="847" spans="1:9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>
      <c r="A855" s="722"/>
      <c r="B855" s="723"/>
      <c r="C855" s="582"/>
      <c r="D855" s="582"/>
      <c r="E855" s="582"/>
      <c r="F855" s="582"/>
    </row>
    <row r="856" spans="1:9">
      <c r="A856" s="740"/>
      <c r="B856" s="741"/>
      <c r="C856" s="742"/>
      <c r="D856" s="742"/>
      <c r="E856" s="742"/>
      <c r="F856" s="742"/>
      <c r="G856" s="743"/>
    </row>
    <row r="857" spans="1:9">
      <c r="A857" s="722"/>
      <c r="B857" s="723"/>
      <c r="C857" s="582"/>
      <c r="D857" s="582"/>
      <c r="E857" s="582"/>
      <c r="F857" s="582"/>
    </row>
    <row r="858" spans="1:9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>
      <c r="A859" s="722"/>
      <c r="B859" s="723"/>
      <c r="C859" s="582"/>
      <c r="D859" s="582"/>
      <c r="E859" s="582"/>
      <c r="F859" s="582"/>
    </row>
    <row r="860" spans="1:9">
      <c r="A860" s="740"/>
      <c r="B860" s="741"/>
      <c r="C860" s="742"/>
      <c r="D860" s="742"/>
      <c r="E860" s="742"/>
      <c r="F860" s="742"/>
      <c r="G860" s="743"/>
    </row>
    <row r="861" spans="1:9">
      <c r="A861" s="722"/>
      <c r="B861" s="723"/>
      <c r="C861" s="582"/>
      <c r="D861" s="582"/>
      <c r="E861" s="582"/>
      <c r="F861" s="582"/>
    </row>
    <row r="862" spans="1:9">
      <c r="A862" s="722"/>
      <c r="B862" s="723"/>
      <c r="C862" s="582"/>
      <c r="D862" s="582"/>
      <c r="E862" s="582"/>
      <c r="F862" s="582"/>
    </row>
    <row r="863" spans="1:9">
      <c r="A863" s="722"/>
      <c r="B863" s="723"/>
      <c r="C863" s="582"/>
      <c r="D863" s="582"/>
      <c r="E863" s="582"/>
      <c r="F863" s="582"/>
    </row>
    <row r="864" spans="1:9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>
      <c r="A865" s="722"/>
      <c r="B865" s="723"/>
      <c r="C865" s="582"/>
      <c r="D865" s="582"/>
      <c r="E865" s="582"/>
      <c r="F865" s="582"/>
    </row>
    <row r="866" spans="1:7">
      <c r="A866" s="722"/>
      <c r="B866" s="723"/>
      <c r="C866" s="582"/>
      <c r="D866" s="582"/>
      <c r="E866" s="582"/>
      <c r="F866" s="582"/>
    </row>
    <row r="867" spans="1:7">
      <c r="A867" s="722"/>
      <c r="B867" s="723"/>
      <c r="C867" s="582"/>
      <c r="D867" s="582"/>
      <c r="E867" s="582"/>
      <c r="F867" s="582"/>
    </row>
    <row r="868" spans="1:7">
      <c r="A868" s="722"/>
      <c r="B868" s="723"/>
      <c r="C868" s="582"/>
      <c r="D868" s="582"/>
      <c r="E868" s="582"/>
      <c r="F868" s="582"/>
    </row>
    <row r="869" spans="1:7">
      <c r="A869" s="722"/>
      <c r="B869" s="723"/>
      <c r="C869" s="582"/>
      <c r="D869" s="582"/>
      <c r="E869" s="582"/>
      <c r="F869" s="582"/>
    </row>
    <row r="870" spans="1:7">
      <c r="A870" s="722"/>
      <c r="B870" s="723"/>
      <c r="C870" s="582"/>
      <c r="D870" s="582"/>
      <c r="E870" s="582"/>
      <c r="F870" s="582"/>
    </row>
    <row r="871" spans="1:7">
      <c r="A871" s="740"/>
      <c r="B871" s="741"/>
      <c r="C871" s="742"/>
      <c r="D871" s="742"/>
      <c r="E871" s="742"/>
      <c r="F871" s="742"/>
      <c r="G871" s="743"/>
    </row>
    <row r="872" spans="1:7">
      <c r="A872" s="722"/>
      <c r="B872" s="723"/>
      <c r="C872" s="582"/>
      <c r="D872" s="582"/>
      <c r="E872" s="582"/>
      <c r="F872" s="582"/>
    </row>
    <row r="873" spans="1:7">
      <c r="A873" s="722"/>
      <c r="B873" s="723"/>
      <c r="C873" s="582"/>
      <c r="D873" s="582"/>
      <c r="E873" s="582"/>
      <c r="F873" s="582"/>
    </row>
    <row r="874" spans="1:7">
      <c r="A874" s="722"/>
      <c r="B874" s="723"/>
      <c r="C874" s="582"/>
      <c r="D874" s="582"/>
      <c r="E874" s="582"/>
      <c r="F874" s="582"/>
    </row>
    <row r="875" spans="1:7">
      <c r="A875" s="722"/>
      <c r="B875" s="723"/>
      <c r="C875" s="582"/>
      <c r="D875" s="582"/>
      <c r="E875" s="582"/>
      <c r="F875" s="582"/>
      <c r="G875" s="744"/>
    </row>
  </sheetData>
  <autoFilter ref="A1:I875"/>
  <mergeCells count="61">
    <mergeCell ref="C846:F846"/>
    <mergeCell ref="C757:F757"/>
    <mergeCell ref="C764:F764"/>
    <mergeCell ref="C770:F770"/>
    <mergeCell ref="C779:F779"/>
    <mergeCell ref="C786:F786"/>
    <mergeCell ref="C826:F826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79:F79"/>
    <mergeCell ref="C2:F2"/>
    <mergeCell ref="C24:F24"/>
    <mergeCell ref="C41:F41"/>
    <mergeCell ref="C55:F55"/>
    <mergeCell ref="C71:F71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>
    <sortState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NS dotčené COVID</vt:lpstr>
      <vt:lpstr>LF K 16.10.</vt:lpstr>
      <vt:lpstr>Číselník NS k 30.6.2020</vt:lpstr>
      <vt:lpstr>IČP-NS-odb.</vt:lpstr>
      <vt:lpstr>'NS dotčené COVID'!Oblast_tisku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COVID_22_04_2020'!Oblast_tisku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Uživatel systému Windows</cp:lastModifiedBy>
  <cp:lastPrinted>2021-01-13T07:26:47Z</cp:lastPrinted>
  <dcterms:created xsi:type="dcterms:W3CDTF">2020-04-21T10:44:37Z</dcterms:created>
  <dcterms:modified xsi:type="dcterms:W3CDTF">2021-02-10T09:20:53Z</dcterms:modified>
</cp:coreProperties>
</file>