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INVESTICE\2021\_hotovo\2.2.272, 2.3.488, 2.3.500 Bateriová vrtačka a vzduchem poháněné jednotky TRAU,COS,ORTOP\"/>
    </mc:Choice>
  </mc:AlternateContent>
  <xr:revisionPtr revIDLastSave="0" documentId="13_ncr:1_{29731468-2D9B-4D4B-A74C-CBC5FE40552A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průzkum trhu - specifikace" sheetId="2" r:id="rId1"/>
    <sheet name="JaJ" sheetId="1" r:id="rId2"/>
    <sheet name="Radix" sheetId="3" r:id="rId3"/>
  </sheets>
  <calcPr calcId="181029"/>
</workbook>
</file>

<file path=xl/calcChain.xml><?xml version="1.0" encoding="utf-8"?>
<calcChain xmlns="http://schemas.openxmlformats.org/spreadsheetml/2006/main">
  <c r="E34" i="3" l="1"/>
  <c r="I33" i="3"/>
  <c r="I34" i="3" s="1"/>
  <c r="I26" i="3"/>
  <c r="G26" i="3"/>
  <c r="E26" i="3"/>
  <c r="E28" i="3" s="1"/>
  <c r="E36" i="3" s="1"/>
  <c r="I22" i="3"/>
  <c r="G22" i="3"/>
  <c r="E22" i="3"/>
  <c r="I18" i="3"/>
  <c r="I28" i="3" s="1"/>
  <c r="E18" i="3"/>
  <c r="I16" i="3"/>
  <c r="G16" i="3"/>
  <c r="G18" i="3" s="1"/>
  <c r="G28" i="3" s="1"/>
  <c r="I11" i="3"/>
  <c r="I10" i="3"/>
  <c r="I36" i="3" l="1"/>
  <c r="G33" i="3"/>
  <c r="G34" i="3" s="1"/>
  <c r="G36" i="3" s="1"/>
  <c r="E22" i="1" l="1"/>
  <c r="I34" i="1"/>
  <c r="G34" i="1"/>
  <c r="E34" i="1"/>
  <c r="I26" i="1"/>
  <c r="G26" i="1"/>
  <c r="E26" i="1"/>
  <c r="I22" i="1"/>
  <c r="G22" i="1"/>
  <c r="I18" i="1"/>
  <c r="G18" i="1"/>
  <c r="E18" i="1"/>
  <c r="E28" i="1" l="1"/>
  <c r="G28" i="1"/>
  <c r="I28" i="1"/>
  <c r="I36" i="1" s="1"/>
  <c r="G36" i="1" l="1"/>
  <c r="E36" i="1"/>
</calcChain>
</file>

<file path=xl/sharedStrings.xml><?xml version="1.0" encoding="utf-8"?>
<sst xmlns="http://schemas.openxmlformats.org/spreadsheetml/2006/main" count="177" uniqueCount="95">
  <si>
    <t>Obchodní firma nebo název:</t>
  </si>
  <si>
    <t>telefon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</si>
  <si>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</si>
  <si>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</si>
  <si>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</si>
  <si>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</si>
  <si>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</si>
  <si>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</si>
  <si>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</si>
  <si>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</si>
  <si>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Náklady na instruktáž personálu dle §61 zákona č. 268/2014 Sb. 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</si>
  <si>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</si>
  <si>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</si>
  <si>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</si>
  <si>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</si>
  <si>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</si>
  <si>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</si>
  <si>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</si>
  <si>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</si>
  <si>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</si>
  <si>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</si>
  <si>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</si>
  <si>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</si>
  <si>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</si>
  <si>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</si>
  <si>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</si>
  <si>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</si>
  <si>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</si>
  <si>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</si>
  <si>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</si>
  <si>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</si>
  <si>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</si>
  <si>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</si>
  <si>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</si>
  <si>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</si>
  <si>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</si>
  <si>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Modelové servisní náklady po dobu životnosti 8let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</si>
  <si>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</si>
  <si>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</si>
  <si>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</si>
  <si>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</si>
  <si>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</si>
  <si>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</si>
  <si>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</si>
  <si>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</si>
  <si>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</si>
  <si>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</si>
  <si>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</si>
  <si>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</si>
  <si>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Součást dodávky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</si>
  <si>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</si>
  <si>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</si>
  <si>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Nabídková cena v Kč bez DPH</t>
  </si>
  <si>
    <t>Nabídková cena v Kč včetně DPH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</si>
  <si>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</si>
  <si>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</si>
  <si>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Délka záruky za jakost a bezvadnost provedeného díla minimálně po dobu 24 měsíců, případně uveďte jinou delší</t>
  </si>
  <si>
    <t xml:space="preserve">Uveďte typ, výrobce: </t>
  </si>
  <si>
    <t>TRŽNÍ PRŮZKUM</t>
  </si>
  <si>
    <t>Název veřejné zakázky:  Vzduchem poháněná vrtací pohonná jednotka</t>
  </si>
  <si>
    <t>Vrtací pohonná jednotka musí být vhodná pro traumatologii, ortopedii a páteřní chirurgii</t>
  </si>
  <si>
    <t>Jednotka musí být poháněná stlačemým vzduchem</t>
  </si>
  <si>
    <t>Vrtací systém musí umožňovat plynulé nasavení otáček v minimálním rozmezí 0-900 otáček za minutu</t>
  </si>
  <si>
    <t>Vzduchem poháněná vrtací pohonná jednotka</t>
  </si>
  <si>
    <t>Součást dodávky musí být 1ks oleje v lahvičce k uživatelské údržbě jednotky</t>
  </si>
  <si>
    <t>Jednotka musí mít váhu maximálně 800g</t>
  </si>
  <si>
    <t xml:space="preserve">Jednotka musí jít ovládat ručním spínačem </t>
  </si>
  <si>
    <t>Jednotka musí mít dopředný i zpětný chod</t>
  </si>
  <si>
    <t>Dodávka, instalace, uvedení do provozu kompaktní vzduchem poháněné vrtací pohonné jednotky pro Ortopedickou kliniku včetně provedení zaškolení personálu.</t>
  </si>
  <si>
    <r>
      <t>Jednotka musí být konstruována na rozmězí tlaku vzduchu 6 - 8 barů</t>
    </r>
    <r>
      <rPr>
        <sz val="12"/>
        <color rgb="FFFF0000"/>
        <rFont val="Arial"/>
        <family val="2"/>
        <charset val="238"/>
      </rPr>
      <t xml:space="preserve"> </t>
    </r>
  </si>
  <si>
    <r>
      <t>Jednotku musí být možno sterilizovat na 134</t>
    </r>
    <r>
      <rPr>
        <vertAlign val="superscript"/>
        <sz val="12"/>
        <rFont val="Arial"/>
        <family val="2"/>
        <charset val="238"/>
      </rPr>
      <t>0</t>
    </r>
    <r>
      <rPr>
        <sz val="12"/>
        <rFont val="Arial"/>
        <family val="2"/>
        <charset val="238"/>
      </rPr>
      <t>C</t>
    </r>
  </si>
  <si>
    <t>Synthes GmbH</t>
  </si>
  <si>
    <t>ano</t>
  </si>
  <si>
    <t>Ano</t>
  </si>
  <si>
    <t>Johnson &amp; Johnson, s.r.o</t>
  </si>
  <si>
    <t>Kontaktní osoba                               Simona Crháková</t>
  </si>
  <si>
    <t>e-mail na kontaktní osobu scrhakov@its.jnj.com</t>
  </si>
  <si>
    <t>Servis a opravy se provádí stažením přístroje kurýrem zdarma, do našeho servisního střediska.</t>
  </si>
  <si>
    <t>Neúčtujeme</t>
  </si>
  <si>
    <t>zdarma</t>
  </si>
  <si>
    <t>Součástí dodávky musí být nástavec pilový oscilační,sada pilových listů, dvoucestná  vzduchová hadice pro zapojení do centálního rozvodu vzduchu minimální délky 5m.</t>
  </si>
  <si>
    <t>je potřeba napsat které konkrétní pilové listy</t>
  </si>
  <si>
    <t>Radix, Multidrive, DeSoutter</t>
  </si>
  <si>
    <t>ANO</t>
  </si>
  <si>
    <t>NE</t>
  </si>
  <si>
    <t>6 - 7 barů</t>
  </si>
  <si>
    <t>743 g</t>
  </si>
  <si>
    <t>0-950 ot./min.</t>
  </si>
  <si>
    <t>192.616, - Kč</t>
  </si>
  <si>
    <t>233.065, - Kč</t>
  </si>
  <si>
    <t>RADIX CZ s.r.o.</t>
  </si>
  <si>
    <t>Kontaktní osoba</t>
  </si>
  <si>
    <t>e-mail na kontaktní osobu</t>
  </si>
  <si>
    <t>Ladislav Anderla, DiS</t>
  </si>
  <si>
    <t>anderla@radixcz.cz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</si>
</sst>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sz val="10"/>
      <name val="Arial"/>
      <family val="2"/>
    </font>
    <font>
      <sz val="12"/>
      <color rgb="FFFF0000"/>
      <name val="Arial"/>
      <family val="2"/>
      <charset val="238"/>
    </font>
    <font>
      <vertAlign val="superscript"/>
      <sz val="12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8" fillId="0" borderId="0"/>
    <xf numFmtId="0" fontId="21" fillId="0" borderId="0" applyNumberFormat="0" applyFill="0" applyBorder="0" applyAlignment="0" applyProtection="0"/>
  </cellStyleXfs>
  <cellXfs count="148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5" fillId="9" borderId="29" xfId="0" applyFont="1" applyFill="1" applyBorder="1" applyAlignment="1">
      <alignment horizontal="center" vertical="center"/>
    </xf>
    <xf numFmtId="0" fontId="16" fillId="10" borderId="29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29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6" fillId="10" borderId="36" xfId="0" applyFont="1" applyFill="1" applyBorder="1" applyAlignment="1">
      <alignment horizontal="center" vertical="center" wrapText="1"/>
    </xf>
    <xf numFmtId="0" fontId="16" fillId="10" borderId="37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9" borderId="37" xfId="0" applyFont="1" applyFill="1" applyBorder="1" applyAlignment="1">
      <alignment horizontal="center" vertical="center" wrapText="1"/>
    </xf>
    <xf numFmtId="0" fontId="15" fillId="9" borderId="41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3" xfId="0" applyFont="1" applyFill="1" applyBorder="1" applyAlignment="1">
      <alignment horizontal="center" vertical="center" wrapText="1"/>
    </xf>
    <xf numFmtId="0" fontId="16" fillId="10" borderId="44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2" xfId="0" applyFont="1" applyFill="1" applyBorder="1" applyAlignment="1">
      <alignment horizontal="left" vertical="center" wrapText="1"/>
    </xf>
    <xf numFmtId="0" fontId="17" fillId="10" borderId="35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9" xfId="0" applyFont="1" applyFill="1" applyBorder="1" applyAlignment="1">
      <alignment vertical="top" wrapText="1"/>
    </xf>
    <xf numFmtId="0" fontId="15" fillId="9" borderId="46" xfId="0" applyFont="1" applyFill="1" applyBorder="1" applyAlignment="1">
      <alignment horizontal="center" vertical="center" wrapText="1"/>
    </xf>
    <xf numFmtId="0" fontId="15" fillId="9" borderId="42" xfId="0" applyFont="1" applyFill="1" applyBorder="1" applyAlignment="1">
      <alignment horizontal="center" vertical="center" wrapText="1"/>
    </xf>
    <xf numFmtId="0" fontId="17" fillId="10" borderId="9" xfId="3" applyFont="1" applyFill="1" applyBorder="1" applyAlignment="1">
      <alignment vertical="center" wrapText="1"/>
    </xf>
    <xf numFmtId="16" fontId="16" fillId="10" borderId="34" xfId="0" applyNumberFormat="1" applyFont="1" applyFill="1" applyBorder="1" applyAlignment="1">
      <alignment horizontal="left" vertical="center" wrapText="1"/>
    </xf>
    <xf numFmtId="3" fontId="3" fillId="0" borderId="0" xfId="2" applyNumberFormat="1" applyBorder="1" applyAlignment="1">
      <alignment vertical="center"/>
    </xf>
    <xf numFmtId="3" fontId="15" fillId="9" borderId="31" xfId="0" applyNumberFormat="1" applyFont="1" applyFill="1" applyBorder="1" applyAlignment="1">
      <alignment horizontal="center" vertical="center" wrapText="1"/>
    </xf>
    <xf numFmtId="3" fontId="15" fillId="9" borderId="36" xfId="0" applyNumberFormat="1" applyFont="1" applyFill="1" applyBorder="1" applyAlignment="1">
      <alignment horizontal="center" vertical="center" wrapText="1"/>
    </xf>
    <xf numFmtId="0" fontId="6" fillId="3" borderId="11" xfId="2" applyFont="1" applyFill="1" applyBorder="1" applyAlignment="1">
      <alignment horizontal="center" vertical="center"/>
    </xf>
    <xf numFmtId="0" fontId="17" fillId="4" borderId="9" xfId="3" applyFont="1" applyFill="1" applyBorder="1" applyAlignment="1">
      <alignment vertical="center" wrapText="1"/>
    </xf>
    <xf numFmtId="0" fontId="17" fillId="4" borderId="33" xfId="0" applyFont="1" applyFill="1" applyBorder="1" applyAlignment="1">
      <alignment horizontal="left" vertical="center" wrapText="1"/>
    </xf>
    <xf numFmtId="0" fontId="16" fillId="4" borderId="34" xfId="0" applyFont="1" applyFill="1" applyBorder="1" applyAlignment="1">
      <alignment horizontal="left" vertical="center" wrapText="1"/>
    </xf>
    <xf numFmtId="0" fontId="15" fillId="9" borderId="31" xfId="0" applyFont="1" applyFill="1" applyBorder="1" applyAlignment="1">
      <alignment horizontal="center" vertical="center" wrapText="1"/>
    </xf>
    <xf numFmtId="3" fontId="15" fillId="9" borderId="40" xfId="0" applyNumberFormat="1" applyFont="1" applyFill="1" applyBorder="1" applyAlignment="1">
      <alignment horizontal="center" vertical="center" wrapText="1"/>
    </xf>
    <xf numFmtId="4" fontId="15" fillId="9" borderId="36" xfId="0" applyNumberFormat="1" applyFont="1" applyFill="1" applyBorder="1" applyAlignment="1">
      <alignment horizontal="center" vertical="center" wrapText="1"/>
    </xf>
    <xf numFmtId="0" fontId="16" fillId="4" borderId="29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45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44" fontId="2" fillId="0" borderId="14" xfId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44" fontId="2" fillId="4" borderId="11" xfId="1" applyFont="1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0" fillId="8" borderId="0" xfId="0" applyFill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44" fontId="2" fillId="4" borderId="21" xfId="1" applyFont="1" applyFill="1" applyBorder="1" applyAlignment="1">
      <alignment horizontal="center" vertical="center"/>
    </xf>
    <xf numFmtId="44" fontId="2" fillId="4" borderId="22" xfId="1" applyFont="1" applyFill="1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3" fillId="4" borderId="26" xfId="2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0" fontId="21" fillId="4" borderId="26" xfId="4" applyFill="1" applyBorder="1" applyAlignment="1">
      <alignment horizontal="left" vertical="center"/>
    </xf>
    <xf numFmtId="44" fontId="2" fillId="4" borderId="21" xfId="1" applyFont="1" applyFill="1" applyBorder="1" applyAlignment="1">
      <alignment horizontal="left" vertical="center"/>
    </xf>
    <xf numFmtId="44" fontId="2" fillId="4" borderId="10" xfId="1" applyFont="1" applyFill="1" applyBorder="1" applyAlignment="1">
      <alignment horizontal="left" vertical="center"/>
    </xf>
  </cellXfs>
  <cellStyles count="5">
    <cellStyle name="Hypertextový odkaz" xfId="4" builtinId="8"/>
    <cellStyle name="Měna" xfId="1" builtinId="4"/>
    <cellStyle name="Normální" xfId="0" builtinId="0"/>
    <cellStyle name="normální 2" xfId="2" xr:uid="{00000000-0005-0000-0000-000003000000}"/>
    <cellStyle name="normální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anderla@radixcz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4"/>
  <sheetViews>
    <sheetView tabSelected="1" topLeftCell="A4" workbookViewId="0">
      <selection activeCell="E11" sqref="E11"/>
    </sheetView>
  </sheetViews>
  <sheetFormatPr defaultRowHeight="15" x14ac:dyDescent="0.25"/>
  <cols>
    <col min="1" max="1" width="76.28515625" customWidth="1"/>
    <col min="2" max="2" width="16.28515625" customWidth="1"/>
    <col min="3" max="3" width="21.7109375" customWidth="1"/>
    <col min="4" max="4" width="16.28515625" customWidth="1"/>
    <col min="5" max="5" width="21.7109375" customWidth="1"/>
  </cols>
  <sheetData>
    <row r="1" spans="1:5" ht="66.75" customHeight="1" thickBot="1" x14ac:dyDescent="0.3">
      <c r="A1" s="64"/>
      <c r="B1" s="64"/>
      <c r="C1" s="64"/>
    </row>
    <row r="2" spans="1:5" ht="66.75" customHeight="1" thickBot="1" x14ac:dyDescent="0.3">
      <c r="A2" s="65" t="s">
        <v>58</v>
      </c>
      <c r="B2" s="66"/>
      <c r="C2" s="67"/>
    </row>
    <row r="3" spans="1:5" ht="41.45" customHeight="1" thickBot="1" x14ac:dyDescent="0.3">
      <c r="A3" s="61" t="s">
        <v>59</v>
      </c>
      <c r="B3" s="62"/>
      <c r="C3" s="63"/>
    </row>
    <row r="4" spans="1:5" ht="29.45" customHeight="1" thickBot="1" x14ac:dyDescent="0.3">
      <c r="A4" s="36" t="s">
        <v>57</v>
      </c>
      <c r="B4" s="59" t="s">
        <v>71</v>
      </c>
      <c r="C4" s="60"/>
      <c r="D4" s="59" t="s">
        <v>82</v>
      </c>
      <c r="E4" s="60"/>
    </row>
    <row r="5" spans="1:5" ht="25.5" customHeight="1" x14ac:dyDescent="0.25">
      <c r="A5" s="44" t="s">
        <v>47</v>
      </c>
      <c r="B5" s="18" t="s">
        <v>48</v>
      </c>
      <c r="C5" s="18" t="s">
        <v>40</v>
      </c>
      <c r="D5" s="18"/>
      <c r="E5" s="18"/>
    </row>
    <row r="6" spans="1:5" ht="45.75" thickBot="1" x14ac:dyDescent="0.3">
      <c r="A6" s="37" t="s">
        <v>68</v>
      </c>
      <c r="B6" s="19" t="s">
        <v>72</v>
      </c>
      <c r="C6" s="20"/>
      <c r="D6" s="19" t="s">
        <v>83</v>
      </c>
      <c r="E6" s="20"/>
    </row>
    <row r="7" spans="1:5" ht="15.75" x14ac:dyDescent="0.25">
      <c r="A7" s="31" t="s">
        <v>41</v>
      </c>
      <c r="B7" s="32" t="s">
        <v>46</v>
      </c>
      <c r="C7" s="33" t="s">
        <v>40</v>
      </c>
      <c r="D7" s="32" t="s">
        <v>46</v>
      </c>
      <c r="E7" s="33" t="s">
        <v>40</v>
      </c>
    </row>
    <row r="8" spans="1:5" ht="15.75" x14ac:dyDescent="0.25">
      <c r="A8" s="45" t="s">
        <v>63</v>
      </c>
      <c r="B8" s="22"/>
      <c r="C8" s="23"/>
      <c r="D8" s="22"/>
      <c r="E8" s="23"/>
    </row>
    <row r="9" spans="1:5" ht="30" x14ac:dyDescent="0.25">
      <c r="A9" s="46" t="s">
        <v>60</v>
      </c>
      <c r="B9" s="19" t="s">
        <v>73</v>
      </c>
      <c r="C9" s="24"/>
      <c r="D9" s="19" t="s">
        <v>83</v>
      </c>
      <c r="E9" s="24"/>
    </row>
    <row r="10" spans="1:5" ht="15.75" x14ac:dyDescent="0.25">
      <c r="A10" s="46" t="s">
        <v>61</v>
      </c>
      <c r="B10" s="19" t="s">
        <v>73</v>
      </c>
      <c r="C10" s="24"/>
      <c r="D10" s="19" t="s">
        <v>83</v>
      </c>
      <c r="E10" s="24"/>
    </row>
    <row r="11" spans="1:5" ht="15.75" x14ac:dyDescent="0.25">
      <c r="A11" s="52" t="s">
        <v>69</v>
      </c>
      <c r="B11" s="19" t="s">
        <v>73</v>
      </c>
      <c r="C11" s="47"/>
      <c r="D11" s="58" t="s">
        <v>84</v>
      </c>
      <c r="E11" s="54" t="s">
        <v>85</v>
      </c>
    </row>
    <row r="12" spans="1:5" ht="15.75" x14ac:dyDescent="0.25">
      <c r="A12" s="46" t="s">
        <v>65</v>
      </c>
      <c r="B12" s="19" t="s">
        <v>73</v>
      </c>
      <c r="C12" s="24"/>
      <c r="D12" s="19" t="s">
        <v>83</v>
      </c>
      <c r="E12" s="24" t="s">
        <v>86</v>
      </c>
    </row>
    <row r="13" spans="1:5" ht="18" x14ac:dyDescent="0.25">
      <c r="A13" s="46" t="s">
        <v>70</v>
      </c>
      <c r="B13" s="19" t="s">
        <v>73</v>
      </c>
      <c r="C13" s="24"/>
      <c r="D13" s="19" t="s">
        <v>83</v>
      </c>
      <c r="E13" s="24"/>
    </row>
    <row r="14" spans="1:5" ht="30" x14ac:dyDescent="0.25">
      <c r="A14" s="46" t="s">
        <v>62</v>
      </c>
      <c r="B14" s="19" t="s">
        <v>73</v>
      </c>
      <c r="C14" s="24"/>
      <c r="D14" s="19" t="s">
        <v>83</v>
      </c>
      <c r="E14" s="24" t="s">
        <v>87</v>
      </c>
    </row>
    <row r="15" spans="1:5" ht="15.75" x14ac:dyDescent="0.25">
      <c r="A15" s="46" t="s">
        <v>66</v>
      </c>
      <c r="B15" s="19" t="s">
        <v>73</v>
      </c>
      <c r="C15" s="24"/>
      <c r="D15" s="19" t="s">
        <v>83</v>
      </c>
      <c r="E15" s="24"/>
    </row>
    <row r="16" spans="1:5" ht="15.75" x14ac:dyDescent="0.25">
      <c r="A16" s="46" t="s">
        <v>67</v>
      </c>
      <c r="B16" s="19" t="s">
        <v>73</v>
      </c>
      <c r="C16" s="24"/>
      <c r="D16" s="19" t="s">
        <v>83</v>
      </c>
      <c r="E16" s="24"/>
    </row>
    <row r="17" spans="1:5" ht="15.75" x14ac:dyDescent="0.25">
      <c r="A17" s="37"/>
      <c r="B17" s="19"/>
      <c r="C17" s="24"/>
      <c r="D17" s="19"/>
      <c r="E17" s="24"/>
    </row>
    <row r="18" spans="1:5" ht="15.75" x14ac:dyDescent="0.25">
      <c r="A18" s="21" t="s">
        <v>49</v>
      </c>
      <c r="B18" s="22"/>
      <c r="C18" s="23"/>
      <c r="D18" s="22"/>
      <c r="E18" s="23"/>
    </row>
    <row r="19" spans="1:5" ht="19.5" customHeight="1" x14ac:dyDescent="0.25">
      <c r="A19" s="37" t="s">
        <v>64</v>
      </c>
      <c r="B19" s="19" t="s">
        <v>73</v>
      </c>
      <c r="C19" s="24" t="s">
        <v>79</v>
      </c>
      <c r="D19" s="19" t="s">
        <v>83</v>
      </c>
      <c r="E19" s="24"/>
    </row>
    <row r="20" spans="1:5" ht="45" x14ac:dyDescent="0.25">
      <c r="A20" s="53" t="s">
        <v>80</v>
      </c>
      <c r="B20" s="19" t="s">
        <v>73</v>
      </c>
      <c r="C20" s="54" t="s">
        <v>81</v>
      </c>
      <c r="D20" s="19" t="s">
        <v>83</v>
      </c>
      <c r="E20" s="24"/>
    </row>
    <row r="21" spans="1:5" ht="15.75" x14ac:dyDescent="0.25">
      <c r="A21" s="37"/>
      <c r="B21" s="19"/>
      <c r="C21" s="24"/>
      <c r="D21" s="19"/>
      <c r="E21" s="24"/>
    </row>
    <row r="22" spans="1:5" ht="15.75" x14ac:dyDescent="0.25">
      <c r="A22" s="21" t="s">
        <v>42</v>
      </c>
      <c r="B22" s="22"/>
      <c r="C22" s="23"/>
      <c r="D22" s="22"/>
      <c r="E22" s="23"/>
    </row>
    <row r="23" spans="1:5" ht="48.75" customHeight="1" x14ac:dyDescent="0.25">
      <c r="A23" s="40" t="s">
        <v>50</v>
      </c>
      <c r="B23" s="19" t="s">
        <v>73</v>
      </c>
      <c r="C23" s="24"/>
      <c r="D23" s="19" t="s">
        <v>83</v>
      </c>
      <c r="E23" s="24"/>
    </row>
    <row r="24" spans="1:5" ht="30" x14ac:dyDescent="0.25">
      <c r="A24" s="37" t="s">
        <v>51</v>
      </c>
      <c r="B24" s="19" t="s">
        <v>73</v>
      </c>
      <c r="C24" s="24"/>
      <c r="D24" s="19" t="s">
        <v>83</v>
      </c>
      <c r="E24" s="24"/>
    </row>
    <row r="25" spans="1:5" ht="30" x14ac:dyDescent="0.25">
      <c r="A25" s="38" t="s">
        <v>43</v>
      </c>
      <c r="B25" s="34" t="s">
        <v>73</v>
      </c>
      <c r="C25" s="35"/>
      <c r="D25" s="34" t="s">
        <v>83</v>
      </c>
      <c r="E25" s="35"/>
    </row>
    <row r="26" spans="1:5" ht="15.75" x14ac:dyDescent="0.25">
      <c r="A26" s="38"/>
      <c r="B26" s="34"/>
      <c r="C26" s="35"/>
      <c r="D26" s="34"/>
      <c r="E26" s="35"/>
    </row>
    <row r="27" spans="1:5" ht="15.75" x14ac:dyDescent="0.25">
      <c r="A27" s="21" t="s">
        <v>44</v>
      </c>
      <c r="B27" s="22"/>
      <c r="C27" s="23"/>
      <c r="D27" s="22"/>
      <c r="E27" s="23"/>
    </row>
    <row r="28" spans="1:5" ht="30" x14ac:dyDescent="0.25">
      <c r="A28" s="38" t="s">
        <v>56</v>
      </c>
      <c r="B28" s="34" t="s">
        <v>73</v>
      </c>
      <c r="C28" s="35"/>
      <c r="D28" s="34" t="s">
        <v>83</v>
      </c>
      <c r="E28" s="35"/>
    </row>
    <row r="29" spans="1:5" ht="15.75" x14ac:dyDescent="0.25">
      <c r="A29" s="38" t="s">
        <v>45</v>
      </c>
      <c r="B29" s="34" t="s">
        <v>73</v>
      </c>
      <c r="C29" s="35"/>
      <c r="D29" s="34" t="s">
        <v>83</v>
      </c>
      <c r="E29" s="35"/>
    </row>
    <row r="30" spans="1:5" ht="16.5" thickBot="1" x14ac:dyDescent="0.3">
      <c r="A30" s="39"/>
      <c r="B30" s="25"/>
      <c r="C30" s="26"/>
      <c r="D30" s="25"/>
      <c r="E30" s="26"/>
    </row>
    <row r="31" spans="1:5" ht="18.600000000000001" customHeight="1" x14ac:dyDescent="0.25">
      <c r="A31" s="41" t="s">
        <v>52</v>
      </c>
      <c r="B31" s="49">
        <v>238099</v>
      </c>
      <c r="C31" s="27"/>
      <c r="D31" s="55" t="s">
        <v>88</v>
      </c>
      <c r="E31" s="27"/>
    </row>
    <row r="32" spans="1:5" ht="18" customHeight="1" thickBot="1" x14ac:dyDescent="0.3">
      <c r="A32" s="42" t="s">
        <v>53</v>
      </c>
      <c r="B32" s="50">
        <v>288100</v>
      </c>
      <c r="C32" s="29"/>
      <c r="D32" s="28" t="s">
        <v>89</v>
      </c>
      <c r="E32" s="29"/>
    </row>
    <row r="33" spans="1:5" ht="63" x14ac:dyDescent="0.25">
      <c r="A33" s="43" t="s">
        <v>54</v>
      </c>
      <c r="B33" s="56">
        <v>286759</v>
      </c>
      <c r="C33" s="30"/>
      <c r="D33" s="56">
        <v>252266</v>
      </c>
      <c r="E33" s="30"/>
    </row>
    <row r="34" spans="1:5" ht="63.75" thickBot="1" x14ac:dyDescent="0.3">
      <c r="A34" s="42" t="s">
        <v>55</v>
      </c>
      <c r="B34" s="57">
        <v>346978.6</v>
      </c>
      <c r="C34" s="29"/>
      <c r="D34" s="57">
        <v>305191.3</v>
      </c>
      <c r="E34" s="29"/>
    </row>
  </sheetData>
  <mergeCells count="5">
    <mergeCell ref="B4:C4"/>
    <mergeCell ref="A3:C3"/>
    <mergeCell ref="A1:C1"/>
    <mergeCell ref="A2:C2"/>
    <mergeCell ref="D4:E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88"/>
  <sheetViews>
    <sheetView topLeftCell="A13" zoomScale="80" zoomScaleNormal="80" workbookViewId="0">
      <selection activeCell="E36" sqref="E36:F36"/>
    </sheetView>
  </sheetViews>
  <sheetFormatPr defaultColWidth="9.140625" defaultRowHeight="15" x14ac:dyDescent="0.25"/>
  <cols>
    <col min="1" max="4" width="25.140625" style="1" customWidth="1"/>
    <col min="5" max="5" width="13.140625" style="1" customWidth="1"/>
    <col min="6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 x14ac:dyDescent="0.25">
      <c r="A1" s="136" t="s">
        <v>32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0" ht="34.5" thickBot="1" x14ac:dyDescent="0.3">
      <c r="A2" s="139" t="s">
        <v>12</v>
      </c>
      <c r="B2" s="140"/>
      <c r="C2" s="140"/>
      <c r="D2" s="140"/>
      <c r="E2" s="140"/>
      <c r="F2" s="140"/>
      <c r="G2" s="140"/>
      <c r="H2" s="140"/>
      <c r="I2" s="140"/>
      <c r="J2" s="141"/>
    </row>
    <row r="3" spans="1:10" ht="27" customHeight="1" thickBot="1" x14ac:dyDescent="0.3">
      <c r="A3" s="17" t="s">
        <v>39</v>
      </c>
      <c r="B3" s="112"/>
      <c r="C3" s="135"/>
      <c r="D3" s="135"/>
      <c r="E3" s="135"/>
      <c r="F3" s="135"/>
      <c r="G3" s="135"/>
      <c r="H3" s="135"/>
      <c r="I3" s="135"/>
      <c r="J3" s="135"/>
    </row>
    <row r="4" spans="1:10" x14ac:dyDescent="0.25">
      <c r="A4" s="3" t="s">
        <v>0</v>
      </c>
      <c r="B4" s="2" t="s">
        <v>74</v>
      </c>
      <c r="C4" s="2"/>
      <c r="D4" s="2"/>
      <c r="E4" s="2"/>
      <c r="F4" s="2"/>
      <c r="G4" s="2"/>
      <c r="H4" s="2"/>
      <c r="I4" s="10"/>
      <c r="J4" s="9"/>
    </row>
    <row r="5" spans="1:10" x14ac:dyDescent="0.25">
      <c r="A5" s="142"/>
      <c r="B5" s="143"/>
      <c r="C5" s="143"/>
      <c r="D5" s="143"/>
      <c r="E5" s="143"/>
      <c r="F5" s="143"/>
      <c r="G5" s="143"/>
      <c r="H5" s="143"/>
      <c r="I5" s="143"/>
      <c r="J5" s="144"/>
    </row>
    <row r="6" spans="1:10" x14ac:dyDescent="0.25">
      <c r="A6" s="114" t="s">
        <v>75</v>
      </c>
      <c r="B6" s="115"/>
      <c r="C6" s="115"/>
      <c r="D6" s="4" t="s">
        <v>1</v>
      </c>
      <c r="E6" s="48">
        <v>734797124</v>
      </c>
      <c r="F6" s="2"/>
      <c r="G6" s="116" t="s">
        <v>76</v>
      </c>
      <c r="H6" s="115"/>
      <c r="I6" s="115"/>
      <c r="J6" s="9"/>
    </row>
    <row r="7" spans="1:10" ht="15.75" thickBot="1" x14ac:dyDescent="0.3">
      <c r="A7" s="117"/>
      <c r="B7" s="118"/>
      <c r="C7" s="118"/>
      <c r="D7" s="119"/>
      <c r="E7" s="120"/>
      <c r="F7" s="120"/>
      <c r="G7" s="130"/>
      <c r="H7" s="131"/>
      <c r="I7" s="131"/>
      <c r="J7" s="132"/>
    </row>
    <row r="8" spans="1:10" ht="21.75" customHeight="1" thickTop="1" thickBot="1" x14ac:dyDescent="0.3">
      <c r="A8" s="125" t="s">
        <v>18</v>
      </c>
      <c r="B8" s="126"/>
      <c r="C8" s="126"/>
      <c r="D8" s="126"/>
      <c r="E8" s="126"/>
      <c r="F8" s="126"/>
      <c r="G8" s="126"/>
      <c r="H8" s="126"/>
      <c r="I8" s="126"/>
      <c r="J8" s="127"/>
    </row>
    <row r="9" spans="1:10" ht="15.75" thickBot="1" x14ac:dyDescent="0.3">
      <c r="A9" s="109"/>
      <c r="B9" s="110"/>
      <c r="C9" s="110"/>
      <c r="D9" s="111"/>
      <c r="E9" s="121" t="s">
        <v>2</v>
      </c>
      <c r="F9" s="121"/>
      <c r="G9" s="121" t="s">
        <v>3</v>
      </c>
      <c r="H9" s="121"/>
      <c r="I9" s="121" t="s">
        <v>4</v>
      </c>
      <c r="J9" s="122"/>
    </row>
    <row r="10" spans="1:10" s="5" customFormat="1" ht="15.75" thickBot="1" x14ac:dyDescent="0.3">
      <c r="A10" s="128" t="s">
        <v>15</v>
      </c>
      <c r="B10" s="129"/>
      <c r="C10" s="129"/>
      <c r="D10" s="14" t="s">
        <v>37</v>
      </c>
      <c r="E10" s="112">
        <v>238099</v>
      </c>
      <c r="F10" s="113"/>
      <c r="G10" s="112">
        <v>50001</v>
      </c>
      <c r="H10" s="113"/>
      <c r="I10" s="123">
        <v>288100</v>
      </c>
      <c r="J10" s="124"/>
    </row>
    <row r="11" spans="1:10" s="5" customFormat="1" ht="15.75" thickBot="1" x14ac:dyDescent="0.3">
      <c r="A11" s="15" t="s">
        <v>17</v>
      </c>
      <c r="B11" s="16"/>
      <c r="C11" s="16"/>
      <c r="D11" s="13">
        <v>1</v>
      </c>
      <c r="E11" s="112">
        <v>238099</v>
      </c>
      <c r="F11" s="113"/>
      <c r="G11" s="112">
        <v>50001</v>
      </c>
      <c r="H11" s="113"/>
      <c r="I11" s="123">
        <v>288100</v>
      </c>
      <c r="J11" s="124"/>
    </row>
    <row r="12" spans="1:10" ht="15.75" thickBot="1" x14ac:dyDescent="0.3">
      <c r="A12" s="89" t="s">
        <v>16</v>
      </c>
      <c r="B12" s="90"/>
      <c r="C12" s="90"/>
      <c r="D12" s="90"/>
      <c r="E12" s="90"/>
      <c r="F12" s="90"/>
      <c r="G12" s="90"/>
      <c r="H12" s="90"/>
      <c r="I12" s="12">
        <v>2</v>
      </c>
      <c r="J12" s="6" t="s">
        <v>5</v>
      </c>
    </row>
    <row r="13" spans="1:10" ht="5.25" customHeight="1" thickBot="1" x14ac:dyDescent="0.3">
      <c r="A13" s="99"/>
      <c r="B13" s="100"/>
      <c r="C13" s="100"/>
      <c r="D13" s="100"/>
      <c r="E13" s="100"/>
      <c r="F13" s="100"/>
      <c r="G13" s="100"/>
      <c r="H13" s="100"/>
      <c r="I13" s="100"/>
      <c r="J13" s="101"/>
    </row>
    <row r="14" spans="1:10" ht="18" customHeight="1" thickBot="1" x14ac:dyDescent="0.3">
      <c r="A14" s="75" t="s">
        <v>38</v>
      </c>
      <c r="B14" s="76"/>
      <c r="C14" s="76"/>
      <c r="D14" s="76"/>
      <c r="E14" s="76"/>
      <c r="F14" s="76"/>
      <c r="G14" s="76"/>
      <c r="H14" s="76"/>
      <c r="I14" s="76"/>
      <c r="J14" s="77"/>
    </row>
    <row r="15" spans="1:10" ht="15.75" thickBot="1" x14ac:dyDescent="0.3">
      <c r="A15" s="137"/>
      <c r="B15" s="138"/>
      <c r="C15" s="138"/>
      <c r="D15" s="138"/>
      <c r="E15" s="121" t="s">
        <v>2</v>
      </c>
      <c r="F15" s="121"/>
      <c r="G15" s="121" t="s">
        <v>3</v>
      </c>
      <c r="H15" s="121"/>
      <c r="I15" s="121" t="s">
        <v>4</v>
      </c>
      <c r="J15" s="122"/>
    </row>
    <row r="16" spans="1:10" ht="32.25" customHeight="1" thickBot="1" x14ac:dyDescent="0.3">
      <c r="A16" s="95" t="s">
        <v>13</v>
      </c>
      <c r="B16" s="107"/>
      <c r="C16" s="107"/>
      <c r="D16" s="107"/>
      <c r="E16" s="78">
        <v>2450</v>
      </c>
      <c r="F16" s="78"/>
      <c r="G16" s="78">
        <v>514.5</v>
      </c>
      <c r="H16" s="78"/>
      <c r="I16" s="93">
        <v>2964.5</v>
      </c>
      <c r="J16" s="94"/>
    </row>
    <row r="17" spans="1:11" ht="15.75" thickBot="1" x14ac:dyDescent="0.3">
      <c r="A17" s="89" t="s">
        <v>19</v>
      </c>
      <c r="B17" s="90"/>
      <c r="C17" s="90"/>
      <c r="D17" s="90"/>
      <c r="E17" s="90"/>
      <c r="F17" s="90"/>
      <c r="G17" s="90"/>
      <c r="H17" s="90"/>
      <c r="I17" s="12">
        <v>1</v>
      </c>
      <c r="J17" s="6" t="s">
        <v>6</v>
      </c>
    </row>
    <row r="18" spans="1:11" ht="32.25" customHeight="1" thickBot="1" x14ac:dyDescent="0.3">
      <c r="A18" s="133" t="s">
        <v>14</v>
      </c>
      <c r="B18" s="134"/>
      <c r="C18" s="134"/>
      <c r="D18" s="134"/>
      <c r="E18" s="70">
        <f>E16*(8-I12)*I17</f>
        <v>14700</v>
      </c>
      <c r="F18" s="70"/>
      <c r="G18" s="70">
        <f>G16*(8-I12)*I17</f>
        <v>3087</v>
      </c>
      <c r="H18" s="70"/>
      <c r="I18" s="70">
        <f>I16*(8-I12)*I17</f>
        <v>17787</v>
      </c>
      <c r="J18" s="71"/>
    </row>
    <row r="19" spans="1:11" ht="3.75" customHeight="1" thickBot="1" x14ac:dyDescent="0.3">
      <c r="A19" s="99"/>
      <c r="B19" s="100"/>
      <c r="C19" s="100"/>
      <c r="D19" s="100"/>
      <c r="E19" s="100"/>
      <c r="F19" s="100"/>
      <c r="G19" s="100"/>
      <c r="H19" s="100"/>
      <c r="I19" s="100"/>
      <c r="J19" s="101"/>
    </row>
    <row r="20" spans="1:11" ht="47.25" customHeight="1" thickBot="1" x14ac:dyDescent="0.3">
      <c r="A20" s="102" t="s">
        <v>20</v>
      </c>
      <c r="B20" s="103"/>
      <c r="C20" s="103"/>
      <c r="D20" s="103"/>
      <c r="E20" s="78"/>
      <c r="F20" s="78"/>
      <c r="G20" s="78"/>
      <c r="H20" s="78"/>
      <c r="I20" s="93"/>
      <c r="J20" s="94"/>
    </row>
    <row r="21" spans="1:11" ht="15.75" thickBot="1" x14ac:dyDescent="0.3">
      <c r="A21" s="89" t="s">
        <v>24</v>
      </c>
      <c r="B21" s="90"/>
      <c r="C21" s="90"/>
      <c r="D21" s="90"/>
      <c r="E21" s="90"/>
      <c r="F21" s="90"/>
      <c r="G21" s="90"/>
      <c r="H21" s="90"/>
      <c r="I21" s="12">
        <v>0</v>
      </c>
      <c r="J21" s="6" t="s">
        <v>6</v>
      </c>
    </row>
    <row r="22" spans="1:11" ht="33.75" customHeight="1" thickBot="1" x14ac:dyDescent="0.3">
      <c r="A22" s="91" t="s">
        <v>21</v>
      </c>
      <c r="B22" s="92"/>
      <c r="C22" s="92"/>
      <c r="D22" s="92"/>
      <c r="E22" s="70">
        <f>E20*(8-I12)*I21</f>
        <v>0</v>
      </c>
      <c r="F22" s="70"/>
      <c r="G22" s="70">
        <f>G20*(8-I12)*I21</f>
        <v>0</v>
      </c>
      <c r="H22" s="70"/>
      <c r="I22" s="70">
        <f>I20*(8-I12)*I21</f>
        <v>0</v>
      </c>
      <c r="J22" s="71"/>
    </row>
    <row r="23" spans="1:11" ht="5.25" customHeight="1" thickBot="1" x14ac:dyDescent="0.3">
      <c r="A23" s="99"/>
      <c r="B23" s="100"/>
      <c r="C23" s="100"/>
      <c r="D23" s="100"/>
      <c r="E23" s="100"/>
      <c r="F23" s="100"/>
      <c r="G23" s="100"/>
      <c r="H23" s="100"/>
      <c r="I23" s="100"/>
      <c r="J23" s="101"/>
    </row>
    <row r="24" spans="1:11" ht="54" customHeight="1" thickBot="1" x14ac:dyDescent="0.3">
      <c r="A24" s="102" t="s">
        <v>22</v>
      </c>
      <c r="B24" s="103"/>
      <c r="C24" s="103"/>
      <c r="D24" s="103"/>
      <c r="E24" s="78"/>
      <c r="F24" s="78"/>
      <c r="G24" s="78"/>
      <c r="H24" s="78"/>
      <c r="I24" s="93"/>
      <c r="J24" s="94"/>
    </row>
    <row r="25" spans="1:11" ht="15.75" thickBot="1" x14ac:dyDescent="0.3">
      <c r="A25" s="95" t="s">
        <v>23</v>
      </c>
      <c r="B25" s="96"/>
      <c r="C25" s="96"/>
      <c r="D25" s="96"/>
      <c r="E25" s="96"/>
      <c r="F25" s="96"/>
      <c r="G25" s="96"/>
      <c r="H25" s="96"/>
      <c r="I25" s="12">
        <v>0</v>
      </c>
      <c r="J25" s="6" t="s">
        <v>6</v>
      </c>
    </row>
    <row r="26" spans="1:11" ht="36" customHeight="1" thickBot="1" x14ac:dyDescent="0.3">
      <c r="A26" s="97" t="s">
        <v>25</v>
      </c>
      <c r="B26" s="98"/>
      <c r="C26" s="98"/>
      <c r="D26" s="98"/>
      <c r="E26" s="70">
        <f>E24*(8-I12)*I25</f>
        <v>0</v>
      </c>
      <c r="F26" s="70"/>
      <c r="G26" s="70">
        <f>G24*(8-I12)*I25</f>
        <v>0</v>
      </c>
      <c r="H26" s="70"/>
      <c r="I26" s="70">
        <f>I24*(8-I12)*I25</f>
        <v>0</v>
      </c>
      <c r="J26" s="71"/>
    </row>
    <row r="27" spans="1:11" ht="4.5" customHeight="1" thickBot="1" x14ac:dyDescent="0.3">
      <c r="A27" s="104"/>
      <c r="B27" s="105"/>
      <c r="C27" s="105"/>
      <c r="D27" s="105"/>
      <c r="E27" s="105"/>
      <c r="F27" s="105"/>
      <c r="G27" s="105"/>
      <c r="H27" s="105"/>
      <c r="I27" s="105"/>
      <c r="J27" s="106"/>
    </row>
    <row r="28" spans="1:11" ht="30" customHeight="1" thickBot="1" x14ac:dyDescent="0.3">
      <c r="A28" s="81" t="s">
        <v>26</v>
      </c>
      <c r="B28" s="82"/>
      <c r="C28" s="82"/>
      <c r="D28" s="82"/>
      <c r="E28" s="70">
        <f>D11*(E18+E22+E26)</f>
        <v>14700</v>
      </c>
      <c r="F28" s="70"/>
      <c r="G28" s="70">
        <f>D11*(G18+G22+G26)</f>
        <v>3087</v>
      </c>
      <c r="H28" s="70"/>
      <c r="I28" s="70">
        <f>D11*(I18+I22+I26)</f>
        <v>17787</v>
      </c>
      <c r="J28" s="71"/>
    </row>
    <row r="29" spans="1:11" ht="30" customHeight="1" thickBot="1" x14ac:dyDescent="0.3">
      <c r="A29" s="75" t="s">
        <v>10</v>
      </c>
      <c r="B29" s="76"/>
      <c r="C29" s="76"/>
      <c r="D29" s="76"/>
      <c r="E29" s="76"/>
      <c r="F29" s="76"/>
      <c r="G29" s="76"/>
      <c r="H29" s="76"/>
      <c r="I29" s="76"/>
      <c r="J29" s="77"/>
    </row>
    <row r="30" spans="1:11" ht="51" customHeight="1" thickBot="1" x14ac:dyDescent="0.3">
      <c r="A30" s="95" t="s">
        <v>27</v>
      </c>
      <c r="B30" s="107"/>
      <c r="C30" s="107"/>
      <c r="D30" s="107"/>
      <c r="E30" s="78">
        <v>0</v>
      </c>
      <c r="F30" s="78"/>
      <c r="G30" s="78">
        <v>0</v>
      </c>
      <c r="H30" s="78"/>
      <c r="I30" s="78">
        <v>0</v>
      </c>
      <c r="J30" s="79"/>
      <c r="K30" s="1" t="s">
        <v>78</v>
      </c>
    </row>
    <row r="31" spans="1:11" ht="29.25" customHeight="1" thickBot="1" x14ac:dyDescent="0.3">
      <c r="A31" s="75" t="s">
        <v>36</v>
      </c>
      <c r="B31" s="76"/>
      <c r="C31" s="76"/>
      <c r="D31" s="76"/>
      <c r="E31" s="76"/>
      <c r="F31" s="76"/>
      <c r="G31" s="76"/>
      <c r="H31" s="76"/>
      <c r="I31" s="76"/>
      <c r="J31" s="77"/>
    </row>
    <row r="32" spans="1:11" ht="29.25" customHeight="1" thickBot="1" x14ac:dyDescent="0.3">
      <c r="A32" s="95" t="s">
        <v>28</v>
      </c>
      <c r="B32" s="107"/>
      <c r="C32" s="107"/>
      <c r="D32" s="107"/>
      <c r="E32" s="78">
        <v>800</v>
      </c>
      <c r="F32" s="78"/>
      <c r="G32" s="78">
        <v>168</v>
      </c>
      <c r="H32" s="78"/>
      <c r="I32" s="78">
        <v>968</v>
      </c>
      <c r="J32" s="79"/>
      <c r="K32" s="1" t="s">
        <v>77</v>
      </c>
    </row>
    <row r="33" spans="1:10" ht="48" customHeight="1" thickBot="1" x14ac:dyDescent="0.3">
      <c r="A33" s="95" t="s">
        <v>29</v>
      </c>
      <c r="B33" s="107"/>
      <c r="C33" s="107"/>
      <c r="D33" s="107"/>
      <c r="E33" s="78">
        <v>4860</v>
      </c>
      <c r="F33" s="78"/>
      <c r="G33" s="78">
        <v>1020.6</v>
      </c>
      <c r="H33" s="78"/>
      <c r="I33" s="78">
        <v>5880.6</v>
      </c>
      <c r="J33" s="79"/>
    </row>
    <row r="34" spans="1:10" ht="39" customHeight="1" thickBot="1" x14ac:dyDescent="0.3">
      <c r="A34" s="73" t="s">
        <v>30</v>
      </c>
      <c r="B34" s="74"/>
      <c r="C34" s="74"/>
      <c r="D34" s="74"/>
      <c r="E34" s="70">
        <f>(E32+E33)*1*(8-I12)</f>
        <v>33960</v>
      </c>
      <c r="F34" s="70"/>
      <c r="G34" s="70">
        <f>(G32+G33)*1*(8-I12)</f>
        <v>7131.5999999999995</v>
      </c>
      <c r="H34" s="70"/>
      <c r="I34" s="70">
        <f>(I32+I33)*1*(8-I12)</f>
        <v>41091.600000000006</v>
      </c>
      <c r="J34" s="71"/>
    </row>
    <row r="35" spans="1:10" ht="3.75" customHeight="1" thickBot="1" x14ac:dyDescent="0.3">
      <c r="A35" s="85"/>
      <c r="B35" s="86"/>
      <c r="C35" s="86"/>
      <c r="D35" s="86"/>
      <c r="E35" s="86"/>
      <c r="F35" s="86"/>
      <c r="G35" s="86"/>
      <c r="H35" s="86"/>
      <c r="I35" s="86"/>
      <c r="J35" s="87"/>
    </row>
    <row r="36" spans="1:10" s="7" customFormat="1" ht="39.75" customHeight="1" thickBot="1" x14ac:dyDescent="0.3">
      <c r="A36" s="81" t="s">
        <v>31</v>
      </c>
      <c r="B36" s="82"/>
      <c r="C36" s="82"/>
      <c r="D36" s="82"/>
      <c r="E36" s="72">
        <f>E11+E28+E30+E34</f>
        <v>286759</v>
      </c>
      <c r="F36" s="72"/>
      <c r="G36" s="72">
        <f>G11+G28+G30+G34</f>
        <v>60219.6</v>
      </c>
      <c r="H36" s="72"/>
      <c r="I36" s="72">
        <f>I11+I28+I30+I34</f>
        <v>346978.6</v>
      </c>
      <c r="J36" s="80"/>
    </row>
    <row r="37" spans="1:10" ht="9.75" customHeight="1" x14ac:dyDescent="0.25"/>
    <row r="38" spans="1:10" ht="30" customHeight="1" x14ac:dyDescent="0.25">
      <c r="A38" s="84" t="s">
        <v>9</v>
      </c>
      <c r="B38" s="84"/>
      <c r="C38" s="84"/>
      <c r="D38" s="84"/>
      <c r="E38" s="84"/>
      <c r="F38" s="84"/>
      <c r="G38" s="84"/>
      <c r="H38" s="84"/>
      <c r="I38" s="84"/>
      <c r="J38" s="84"/>
    </row>
    <row r="39" spans="1:10" ht="32.25" customHeight="1" x14ac:dyDescent="0.25">
      <c r="A39" s="69" t="s">
        <v>7</v>
      </c>
      <c r="B39" s="69"/>
      <c r="C39" s="69"/>
      <c r="D39" s="69"/>
      <c r="E39" s="69"/>
      <c r="F39" s="69"/>
      <c r="G39" s="69"/>
      <c r="H39" s="69"/>
      <c r="I39" s="69"/>
      <c r="J39" s="69"/>
    </row>
    <row r="40" spans="1:10" ht="46.5" customHeight="1" x14ac:dyDescent="0.25">
      <c r="A40" s="88" t="s">
        <v>8</v>
      </c>
      <c r="B40" s="88"/>
      <c r="C40" s="88"/>
      <c r="D40" s="88"/>
      <c r="E40" s="88"/>
      <c r="F40" s="88"/>
      <c r="G40" s="88"/>
      <c r="H40" s="88"/>
      <c r="I40" s="88"/>
      <c r="J40" s="88"/>
    </row>
    <row r="41" spans="1:10" ht="44.25" customHeight="1" x14ac:dyDescent="0.25">
      <c r="A41" s="108" t="s">
        <v>11</v>
      </c>
      <c r="B41" s="108"/>
      <c r="C41" s="108"/>
      <c r="D41" s="108"/>
      <c r="E41" s="108"/>
      <c r="F41" s="108"/>
      <c r="G41" s="108"/>
      <c r="H41" s="108"/>
      <c r="I41" s="108"/>
      <c r="J41" s="108"/>
    </row>
    <row r="42" spans="1:10" ht="9" customHeight="1" x14ac:dyDescent="0.25">
      <c r="A42" s="83"/>
      <c r="B42" s="83"/>
      <c r="C42" s="83"/>
      <c r="D42" s="83"/>
      <c r="E42" s="83"/>
      <c r="F42" s="83"/>
      <c r="G42" s="83"/>
      <c r="H42" s="83"/>
      <c r="I42" s="83"/>
      <c r="J42" s="83"/>
    </row>
    <row r="43" spans="1:10" ht="31.5" customHeight="1" x14ac:dyDescent="0.25">
      <c r="A43" s="68" t="s">
        <v>35</v>
      </c>
      <c r="B43" s="68"/>
      <c r="C43" s="68"/>
      <c r="D43" s="68"/>
      <c r="E43" s="68"/>
      <c r="F43" s="68"/>
      <c r="G43" s="68"/>
      <c r="H43" s="68"/>
      <c r="I43" s="68"/>
      <c r="J43" s="68"/>
    </row>
    <row r="44" spans="1:10" ht="33" customHeight="1" x14ac:dyDescent="0.25">
      <c r="A44" s="68" t="s">
        <v>34</v>
      </c>
      <c r="B44" s="68"/>
      <c r="C44" s="68"/>
      <c r="D44" s="68"/>
      <c r="E44" s="68"/>
      <c r="F44" s="68"/>
      <c r="G44" s="68"/>
      <c r="H44" s="68"/>
      <c r="I44" s="68"/>
      <c r="J44" s="68"/>
    </row>
    <row r="45" spans="1:10" ht="39" customHeight="1" x14ac:dyDescent="0.25">
      <c r="A45" s="68" t="s">
        <v>33</v>
      </c>
      <c r="B45" s="68"/>
      <c r="C45" s="68"/>
      <c r="D45" s="68"/>
      <c r="E45" s="68"/>
      <c r="F45" s="68"/>
      <c r="G45" s="68"/>
      <c r="H45" s="68"/>
      <c r="I45" s="68"/>
      <c r="J45" s="68"/>
    </row>
    <row r="46" spans="1:10" ht="17.25" x14ac:dyDescent="0.25">
      <c r="A46" s="8"/>
    </row>
    <row r="47" spans="1:10" ht="27" customHeight="1" x14ac:dyDescent="0.25">
      <c r="I47" s="1"/>
      <c r="J47" s="1"/>
    </row>
    <row r="87" ht="22.5" customHeight="1" x14ac:dyDescent="0.25"/>
    <row r="88" ht="8.25" customHeight="1" x14ac:dyDescent="0.25"/>
  </sheetData>
  <mergeCells count="93"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A45:J45"/>
    <mergeCell ref="A27:J27"/>
    <mergeCell ref="A30:D30"/>
    <mergeCell ref="E30:F30"/>
    <mergeCell ref="G30:H30"/>
    <mergeCell ref="I30:J30"/>
    <mergeCell ref="A31:J31"/>
    <mergeCell ref="A32:D32"/>
    <mergeCell ref="E32:F32"/>
    <mergeCell ref="G32:H32"/>
    <mergeCell ref="I32:J32"/>
    <mergeCell ref="A33:D33"/>
    <mergeCell ref="E33:F33"/>
    <mergeCell ref="G33:H33"/>
    <mergeCell ref="A41:J41"/>
    <mergeCell ref="E34:F34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2:J42"/>
    <mergeCell ref="A38:J38"/>
    <mergeCell ref="A35:J35"/>
    <mergeCell ref="A36:D36"/>
    <mergeCell ref="A40:J40"/>
    <mergeCell ref="A44:J44"/>
    <mergeCell ref="A39:J39"/>
    <mergeCell ref="I26:J26"/>
    <mergeCell ref="E36:F36"/>
    <mergeCell ref="A34:D34"/>
    <mergeCell ref="A29:J29"/>
    <mergeCell ref="I33:J33"/>
    <mergeCell ref="I34:J34"/>
    <mergeCell ref="G34:H34"/>
    <mergeCell ref="I36:J36"/>
    <mergeCell ref="A28:D28"/>
    <mergeCell ref="E28:F28"/>
    <mergeCell ref="G28:H28"/>
    <mergeCell ref="I28:J28"/>
    <mergeCell ref="G26:H26"/>
    <mergeCell ref="A43:J43"/>
  </mergeCells>
  <pageMargins left="0.24" right="0.24" top="0.25" bottom="0.22" header="0.2" footer="0.2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7"/>
  <sheetViews>
    <sheetView topLeftCell="A10" workbookViewId="0">
      <selection activeCell="E36" sqref="E36:F36"/>
    </sheetView>
  </sheetViews>
  <sheetFormatPr defaultColWidth="9.140625" defaultRowHeight="15" x14ac:dyDescent="0.2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 x14ac:dyDescent="0.25">
      <c r="A1" s="136" t="s">
        <v>32</v>
      </c>
      <c r="B1" s="136"/>
      <c r="C1" s="136"/>
      <c r="D1" s="136"/>
      <c r="E1" s="136"/>
      <c r="F1" s="136"/>
      <c r="G1" s="136"/>
      <c r="H1" s="136"/>
      <c r="I1" s="136"/>
      <c r="J1" s="136"/>
    </row>
    <row r="2" spans="1:10" ht="34.5" thickBot="1" x14ac:dyDescent="0.3">
      <c r="A2" s="139" t="s">
        <v>12</v>
      </c>
      <c r="B2" s="140"/>
      <c r="C2" s="140"/>
      <c r="D2" s="140"/>
      <c r="E2" s="140"/>
      <c r="F2" s="140"/>
      <c r="G2" s="140"/>
      <c r="H2" s="140"/>
      <c r="I2" s="140"/>
      <c r="J2" s="141"/>
    </row>
    <row r="3" spans="1:10" ht="16.5" thickBot="1" x14ac:dyDescent="0.3">
      <c r="A3" s="17" t="s">
        <v>39</v>
      </c>
      <c r="B3" s="146" t="s">
        <v>63</v>
      </c>
      <c r="C3" s="147"/>
      <c r="D3" s="147"/>
      <c r="E3" s="147"/>
      <c r="F3" s="147"/>
      <c r="G3" s="147"/>
      <c r="H3" s="147"/>
      <c r="I3" s="147"/>
      <c r="J3" s="147"/>
    </row>
    <row r="4" spans="1:10" x14ac:dyDescent="0.2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 x14ac:dyDescent="0.25">
      <c r="A5" s="142" t="s">
        <v>90</v>
      </c>
      <c r="B5" s="143"/>
      <c r="C5" s="143"/>
      <c r="D5" s="143"/>
      <c r="E5" s="143"/>
      <c r="F5" s="143"/>
      <c r="G5" s="143"/>
      <c r="H5" s="143"/>
      <c r="I5" s="143"/>
      <c r="J5" s="144"/>
    </row>
    <row r="6" spans="1:10" x14ac:dyDescent="0.25">
      <c r="A6" s="114" t="s">
        <v>91</v>
      </c>
      <c r="B6" s="115"/>
      <c r="C6" s="115"/>
      <c r="D6" s="4" t="s">
        <v>1</v>
      </c>
      <c r="E6" s="2"/>
      <c r="F6" s="2"/>
      <c r="G6" s="116" t="s">
        <v>92</v>
      </c>
      <c r="H6" s="115"/>
      <c r="I6" s="115"/>
      <c r="J6" s="9"/>
    </row>
    <row r="7" spans="1:10" ht="15.75" thickBot="1" x14ac:dyDescent="0.3">
      <c r="A7" s="117" t="s">
        <v>93</v>
      </c>
      <c r="B7" s="118"/>
      <c r="C7" s="118"/>
      <c r="D7" s="119">
        <v>607093997</v>
      </c>
      <c r="E7" s="120"/>
      <c r="F7" s="120"/>
      <c r="G7" s="145" t="s">
        <v>94</v>
      </c>
      <c r="H7" s="131"/>
      <c r="I7" s="131"/>
      <c r="J7" s="132"/>
    </row>
    <row r="8" spans="1:10" ht="16.5" thickTop="1" thickBot="1" x14ac:dyDescent="0.3">
      <c r="A8" s="125" t="s">
        <v>18</v>
      </c>
      <c r="B8" s="126"/>
      <c r="C8" s="126"/>
      <c r="D8" s="126"/>
      <c r="E8" s="126"/>
      <c r="F8" s="126"/>
      <c r="G8" s="126"/>
      <c r="H8" s="126"/>
      <c r="I8" s="126"/>
      <c r="J8" s="127"/>
    </row>
    <row r="9" spans="1:10" ht="15.75" thickBot="1" x14ac:dyDescent="0.3">
      <c r="A9" s="109"/>
      <c r="B9" s="110"/>
      <c r="C9" s="110"/>
      <c r="D9" s="111"/>
      <c r="E9" s="121" t="s">
        <v>2</v>
      </c>
      <c r="F9" s="121"/>
      <c r="G9" s="121" t="s">
        <v>3</v>
      </c>
      <c r="H9" s="121"/>
      <c r="I9" s="121" t="s">
        <v>4</v>
      </c>
      <c r="J9" s="122"/>
    </row>
    <row r="10" spans="1:10" s="5" customFormat="1" ht="15.75" thickBot="1" x14ac:dyDescent="0.3">
      <c r="A10" s="128" t="s">
        <v>15</v>
      </c>
      <c r="B10" s="129"/>
      <c r="C10" s="129"/>
      <c r="D10" s="51" t="s">
        <v>37</v>
      </c>
      <c r="E10" s="112">
        <v>192616</v>
      </c>
      <c r="F10" s="113"/>
      <c r="G10" s="112">
        <v>40449</v>
      </c>
      <c r="H10" s="113"/>
      <c r="I10" s="123">
        <f>E10+G10</f>
        <v>233065</v>
      </c>
      <c r="J10" s="124"/>
    </row>
    <row r="11" spans="1:10" s="5" customFormat="1" ht="15.75" thickBot="1" x14ac:dyDescent="0.3">
      <c r="A11" s="15" t="s">
        <v>17</v>
      </c>
      <c r="B11" s="16"/>
      <c r="C11" s="16"/>
      <c r="D11" s="13">
        <v>1</v>
      </c>
      <c r="E11" s="112">
        <v>192616</v>
      </c>
      <c r="F11" s="113"/>
      <c r="G11" s="112">
        <v>40449</v>
      </c>
      <c r="H11" s="113"/>
      <c r="I11" s="123">
        <f>E11+G11</f>
        <v>233065</v>
      </c>
      <c r="J11" s="124"/>
    </row>
    <row r="12" spans="1:10" ht="15.75" thickBot="1" x14ac:dyDescent="0.3">
      <c r="A12" s="89" t="s">
        <v>16</v>
      </c>
      <c r="B12" s="90"/>
      <c r="C12" s="90"/>
      <c r="D12" s="90"/>
      <c r="E12" s="90"/>
      <c r="F12" s="90"/>
      <c r="G12" s="90"/>
      <c r="H12" s="90"/>
      <c r="I12" s="12">
        <v>2</v>
      </c>
      <c r="J12" s="6" t="s">
        <v>5</v>
      </c>
    </row>
    <row r="13" spans="1:10" ht="15.75" thickBot="1" x14ac:dyDescent="0.3">
      <c r="A13" s="99"/>
      <c r="B13" s="100"/>
      <c r="C13" s="100"/>
      <c r="D13" s="100"/>
      <c r="E13" s="100"/>
      <c r="F13" s="100"/>
      <c r="G13" s="100"/>
      <c r="H13" s="100"/>
      <c r="I13" s="100"/>
      <c r="J13" s="101"/>
    </row>
    <row r="14" spans="1:10" ht="15.75" thickBot="1" x14ac:dyDescent="0.3">
      <c r="A14" s="75" t="s">
        <v>38</v>
      </c>
      <c r="B14" s="76"/>
      <c r="C14" s="76"/>
      <c r="D14" s="76"/>
      <c r="E14" s="76"/>
      <c r="F14" s="76"/>
      <c r="G14" s="76"/>
      <c r="H14" s="76"/>
      <c r="I14" s="76"/>
      <c r="J14" s="77"/>
    </row>
    <row r="15" spans="1:10" ht="15.75" thickBot="1" x14ac:dyDescent="0.3">
      <c r="A15" s="137"/>
      <c r="B15" s="138"/>
      <c r="C15" s="138"/>
      <c r="D15" s="138"/>
      <c r="E15" s="121" t="s">
        <v>2</v>
      </c>
      <c r="F15" s="121"/>
      <c r="G15" s="121" t="s">
        <v>3</v>
      </c>
      <c r="H15" s="121"/>
      <c r="I15" s="121" t="s">
        <v>4</v>
      </c>
      <c r="J15" s="122"/>
    </row>
    <row r="16" spans="1:10" ht="15.75" thickBot="1" x14ac:dyDescent="0.3">
      <c r="A16" s="95" t="s">
        <v>13</v>
      </c>
      <c r="B16" s="107"/>
      <c r="C16" s="107"/>
      <c r="D16" s="107"/>
      <c r="E16" s="78">
        <v>5337</v>
      </c>
      <c r="F16" s="78"/>
      <c r="G16" s="78">
        <f>I16-E16</f>
        <v>1120.7699999999995</v>
      </c>
      <c r="H16" s="78"/>
      <c r="I16" s="93">
        <f>E16*1.21</f>
        <v>6457.7699999999995</v>
      </c>
      <c r="J16" s="94"/>
    </row>
    <row r="17" spans="1:10" ht="15.75" thickBot="1" x14ac:dyDescent="0.3">
      <c r="A17" s="89" t="s">
        <v>19</v>
      </c>
      <c r="B17" s="90"/>
      <c r="C17" s="90"/>
      <c r="D17" s="90"/>
      <c r="E17" s="90"/>
      <c r="F17" s="90"/>
      <c r="G17" s="90"/>
      <c r="H17" s="90"/>
      <c r="I17" s="12">
        <v>1</v>
      </c>
      <c r="J17" s="6" t="s">
        <v>6</v>
      </c>
    </row>
    <row r="18" spans="1:10" ht="15.75" thickBot="1" x14ac:dyDescent="0.3">
      <c r="A18" s="133" t="s">
        <v>14</v>
      </c>
      <c r="B18" s="134"/>
      <c r="C18" s="134"/>
      <c r="D18" s="134"/>
      <c r="E18" s="70">
        <f>E16*(8-I12)*I17</f>
        <v>32022</v>
      </c>
      <c r="F18" s="70"/>
      <c r="G18" s="70">
        <f>G16*(8-I12)*I17</f>
        <v>6724.6199999999972</v>
      </c>
      <c r="H18" s="70"/>
      <c r="I18" s="70">
        <f>I16*(8-I12)*I17</f>
        <v>38746.619999999995</v>
      </c>
      <c r="J18" s="71"/>
    </row>
    <row r="19" spans="1:10" ht="15.75" thickBot="1" x14ac:dyDescent="0.3">
      <c r="A19" s="99"/>
      <c r="B19" s="100"/>
      <c r="C19" s="100"/>
      <c r="D19" s="100"/>
      <c r="E19" s="100"/>
      <c r="F19" s="100"/>
      <c r="G19" s="100"/>
      <c r="H19" s="100"/>
      <c r="I19" s="100"/>
      <c r="J19" s="101"/>
    </row>
    <row r="20" spans="1:10" ht="15.75" thickBot="1" x14ac:dyDescent="0.3">
      <c r="A20" s="102" t="s">
        <v>20</v>
      </c>
      <c r="B20" s="103"/>
      <c r="C20" s="103"/>
      <c r="D20" s="103"/>
      <c r="E20" s="78"/>
      <c r="F20" s="78"/>
      <c r="G20" s="78"/>
      <c r="H20" s="78"/>
      <c r="I20" s="93"/>
      <c r="J20" s="94"/>
    </row>
    <row r="21" spans="1:10" ht="15.75" thickBot="1" x14ac:dyDescent="0.3">
      <c r="A21" s="89" t="s">
        <v>24</v>
      </c>
      <c r="B21" s="90"/>
      <c r="C21" s="90"/>
      <c r="D21" s="90"/>
      <c r="E21" s="90"/>
      <c r="F21" s="90"/>
      <c r="G21" s="90"/>
      <c r="H21" s="90"/>
      <c r="I21" s="12"/>
      <c r="J21" s="6" t="s">
        <v>6</v>
      </c>
    </row>
    <row r="22" spans="1:10" ht="15.75" thickBot="1" x14ac:dyDescent="0.3">
      <c r="A22" s="91" t="s">
        <v>21</v>
      </c>
      <c r="B22" s="92"/>
      <c r="C22" s="92"/>
      <c r="D22" s="92"/>
      <c r="E22" s="70">
        <f>E20*(8-I12)*I21</f>
        <v>0</v>
      </c>
      <c r="F22" s="70"/>
      <c r="G22" s="70">
        <f>G20*(8-I12)*I21</f>
        <v>0</v>
      </c>
      <c r="H22" s="70"/>
      <c r="I22" s="70">
        <f>I20*(8-I12)*I21</f>
        <v>0</v>
      </c>
      <c r="J22" s="71"/>
    </row>
    <row r="23" spans="1:10" ht="15.75" thickBot="1" x14ac:dyDescent="0.3">
      <c r="A23" s="99"/>
      <c r="B23" s="100"/>
      <c r="C23" s="100"/>
      <c r="D23" s="100"/>
      <c r="E23" s="100"/>
      <c r="F23" s="100"/>
      <c r="G23" s="100"/>
      <c r="H23" s="100"/>
      <c r="I23" s="100"/>
      <c r="J23" s="101"/>
    </row>
    <row r="24" spans="1:10" ht="15.75" thickBot="1" x14ac:dyDescent="0.3">
      <c r="A24" s="102" t="s">
        <v>22</v>
      </c>
      <c r="B24" s="103"/>
      <c r="C24" s="103"/>
      <c r="D24" s="103"/>
      <c r="E24" s="78"/>
      <c r="F24" s="78"/>
      <c r="G24" s="78"/>
      <c r="H24" s="78"/>
      <c r="I24" s="93"/>
      <c r="J24" s="94"/>
    </row>
    <row r="25" spans="1:10" ht="15.75" thickBot="1" x14ac:dyDescent="0.3">
      <c r="A25" s="95" t="s">
        <v>23</v>
      </c>
      <c r="B25" s="96"/>
      <c r="C25" s="96"/>
      <c r="D25" s="96"/>
      <c r="E25" s="96"/>
      <c r="F25" s="96"/>
      <c r="G25" s="96"/>
      <c r="H25" s="96"/>
      <c r="I25" s="12"/>
      <c r="J25" s="6" t="s">
        <v>6</v>
      </c>
    </row>
    <row r="26" spans="1:10" ht="15.75" thickBot="1" x14ac:dyDescent="0.3">
      <c r="A26" s="97" t="s">
        <v>25</v>
      </c>
      <c r="B26" s="98"/>
      <c r="C26" s="98"/>
      <c r="D26" s="98"/>
      <c r="E26" s="70">
        <f>E24*(8-I12)*I25</f>
        <v>0</v>
      </c>
      <c r="F26" s="70"/>
      <c r="G26" s="70">
        <f>G24*(8-I12)*I25</f>
        <v>0</v>
      </c>
      <c r="H26" s="70"/>
      <c r="I26" s="70">
        <f>I24*(8-I12)*I25</f>
        <v>0</v>
      </c>
      <c r="J26" s="71"/>
    </row>
    <row r="27" spans="1:10" ht="15.75" thickBot="1" x14ac:dyDescent="0.3">
      <c r="A27" s="104"/>
      <c r="B27" s="105"/>
      <c r="C27" s="105"/>
      <c r="D27" s="105"/>
      <c r="E27" s="105"/>
      <c r="F27" s="105"/>
      <c r="G27" s="105"/>
      <c r="H27" s="105"/>
      <c r="I27" s="105"/>
      <c r="J27" s="106"/>
    </row>
    <row r="28" spans="1:10" ht="19.5" thickBot="1" x14ac:dyDescent="0.3">
      <c r="A28" s="81" t="s">
        <v>26</v>
      </c>
      <c r="B28" s="82"/>
      <c r="C28" s="82"/>
      <c r="D28" s="82"/>
      <c r="E28" s="70">
        <f>D11*(E18+E22+E26)</f>
        <v>32022</v>
      </c>
      <c r="F28" s="70"/>
      <c r="G28" s="70">
        <f>D11*(G18+G22+G26)</f>
        <v>6724.6199999999972</v>
      </c>
      <c r="H28" s="70"/>
      <c r="I28" s="70">
        <f>D11*(I18+I22+I26)</f>
        <v>38746.619999999995</v>
      </c>
      <c r="J28" s="71"/>
    </row>
    <row r="29" spans="1:10" ht="15.75" thickBot="1" x14ac:dyDescent="0.3">
      <c r="A29" s="75" t="s">
        <v>10</v>
      </c>
      <c r="B29" s="76"/>
      <c r="C29" s="76"/>
      <c r="D29" s="76"/>
      <c r="E29" s="76"/>
      <c r="F29" s="76"/>
      <c r="G29" s="76"/>
      <c r="H29" s="76"/>
      <c r="I29" s="76"/>
      <c r="J29" s="77"/>
    </row>
    <row r="30" spans="1:10" ht="15.75" thickBot="1" x14ac:dyDescent="0.3">
      <c r="A30" s="95" t="s">
        <v>27</v>
      </c>
      <c r="B30" s="107"/>
      <c r="C30" s="107"/>
      <c r="D30" s="107"/>
      <c r="E30" s="78"/>
      <c r="F30" s="78"/>
      <c r="G30" s="78"/>
      <c r="H30" s="78"/>
      <c r="I30" s="78"/>
      <c r="J30" s="79"/>
    </row>
    <row r="31" spans="1:10" ht="15.75" thickBot="1" x14ac:dyDescent="0.3">
      <c r="A31" s="75" t="s">
        <v>36</v>
      </c>
      <c r="B31" s="76"/>
      <c r="C31" s="76"/>
      <c r="D31" s="76"/>
      <c r="E31" s="76"/>
      <c r="F31" s="76"/>
      <c r="G31" s="76"/>
      <c r="H31" s="76"/>
      <c r="I31" s="76"/>
      <c r="J31" s="77"/>
    </row>
    <row r="32" spans="1:10" ht="15.75" thickBot="1" x14ac:dyDescent="0.3">
      <c r="A32" s="95" t="s">
        <v>28</v>
      </c>
      <c r="B32" s="107"/>
      <c r="C32" s="107"/>
      <c r="D32" s="107"/>
      <c r="E32" s="78">
        <v>830</v>
      </c>
      <c r="F32" s="78"/>
      <c r="G32" s="78">
        <v>174</v>
      </c>
      <c r="H32" s="78"/>
      <c r="I32" s="78">
        <v>1004</v>
      </c>
      <c r="J32" s="79"/>
    </row>
    <row r="33" spans="1:10" ht="15.75" thickBot="1" x14ac:dyDescent="0.3">
      <c r="A33" s="95" t="s">
        <v>29</v>
      </c>
      <c r="B33" s="107"/>
      <c r="C33" s="107"/>
      <c r="D33" s="107"/>
      <c r="E33" s="78">
        <v>3768</v>
      </c>
      <c r="F33" s="78"/>
      <c r="G33" s="78">
        <f>I33-E33</f>
        <v>791.27999999999975</v>
      </c>
      <c r="H33" s="78"/>
      <c r="I33" s="78">
        <f>E33*1.21</f>
        <v>4559.28</v>
      </c>
      <c r="J33" s="79"/>
    </row>
    <row r="34" spans="1:10" ht="15.75" thickBot="1" x14ac:dyDescent="0.3">
      <c r="A34" s="73" t="s">
        <v>30</v>
      </c>
      <c r="B34" s="74"/>
      <c r="C34" s="74"/>
      <c r="D34" s="74"/>
      <c r="E34" s="70">
        <f>(E32+E33)*1*(8-I12)</f>
        <v>27588</v>
      </c>
      <c r="F34" s="70"/>
      <c r="G34" s="70">
        <f>(G32+G33)*1*(8-I12)</f>
        <v>5791.6799999999985</v>
      </c>
      <c r="H34" s="70"/>
      <c r="I34" s="70">
        <f>(I32+I33)*1*(8-I12)</f>
        <v>33379.68</v>
      </c>
      <c r="J34" s="71"/>
    </row>
    <row r="35" spans="1:10" ht="15.75" thickBot="1" x14ac:dyDescent="0.3">
      <c r="A35" s="85"/>
      <c r="B35" s="86"/>
      <c r="C35" s="86"/>
      <c r="D35" s="86"/>
      <c r="E35" s="86"/>
      <c r="F35" s="86"/>
      <c r="G35" s="86"/>
      <c r="H35" s="86"/>
      <c r="I35" s="86"/>
      <c r="J35" s="87"/>
    </row>
    <row r="36" spans="1:10" s="7" customFormat="1" ht="19.5" thickBot="1" x14ac:dyDescent="0.3">
      <c r="A36" s="81" t="s">
        <v>31</v>
      </c>
      <c r="B36" s="82"/>
      <c r="C36" s="82"/>
      <c r="D36" s="82"/>
      <c r="E36" s="72">
        <f>E11+E28+E30+E34</f>
        <v>252226</v>
      </c>
      <c r="F36" s="72"/>
      <c r="G36" s="72">
        <f>G11+G28+G30+G34</f>
        <v>52965.299999999996</v>
      </c>
      <c r="H36" s="72"/>
      <c r="I36" s="72">
        <f>I11+I28+I30+I34</f>
        <v>305191.3</v>
      </c>
      <c r="J36" s="80"/>
    </row>
    <row r="38" spans="1:10" x14ac:dyDescent="0.25">
      <c r="A38" s="84" t="s">
        <v>9</v>
      </c>
      <c r="B38" s="84"/>
      <c r="C38" s="84"/>
      <c r="D38" s="84"/>
      <c r="E38" s="84"/>
      <c r="F38" s="84"/>
      <c r="G38" s="84"/>
      <c r="H38" s="84"/>
      <c r="I38" s="84"/>
      <c r="J38" s="84"/>
    </row>
    <row r="39" spans="1:10" x14ac:dyDescent="0.25">
      <c r="A39" s="69" t="s">
        <v>7</v>
      </c>
      <c r="B39" s="69"/>
      <c r="C39" s="69"/>
      <c r="D39" s="69"/>
      <c r="E39" s="69"/>
      <c r="F39" s="69"/>
      <c r="G39" s="69"/>
      <c r="H39" s="69"/>
      <c r="I39" s="69"/>
      <c r="J39" s="69"/>
    </row>
    <row r="40" spans="1:10" x14ac:dyDescent="0.25">
      <c r="A40" s="88" t="s">
        <v>8</v>
      </c>
      <c r="B40" s="88"/>
      <c r="C40" s="88"/>
      <c r="D40" s="88"/>
      <c r="E40" s="88"/>
      <c r="F40" s="88"/>
      <c r="G40" s="88"/>
      <c r="H40" s="88"/>
      <c r="I40" s="88"/>
      <c r="J40" s="88"/>
    </row>
    <row r="41" spans="1:10" x14ac:dyDescent="0.25">
      <c r="A41" s="108" t="s">
        <v>11</v>
      </c>
      <c r="B41" s="108"/>
      <c r="C41" s="108"/>
      <c r="D41" s="108"/>
      <c r="E41" s="108"/>
      <c r="F41" s="108"/>
      <c r="G41" s="108"/>
      <c r="H41" s="108"/>
      <c r="I41" s="108"/>
      <c r="J41" s="108"/>
    </row>
    <row r="42" spans="1:10" x14ac:dyDescent="0.25">
      <c r="A42" s="83"/>
      <c r="B42" s="83"/>
      <c r="C42" s="83"/>
      <c r="D42" s="83"/>
      <c r="E42" s="83"/>
      <c r="F42" s="83"/>
      <c r="G42" s="83"/>
      <c r="H42" s="83"/>
      <c r="I42" s="83"/>
      <c r="J42" s="83"/>
    </row>
    <row r="43" spans="1:10" x14ac:dyDescent="0.25">
      <c r="A43" s="68" t="s">
        <v>35</v>
      </c>
      <c r="B43" s="68"/>
      <c r="C43" s="68"/>
      <c r="D43" s="68"/>
      <c r="E43" s="68"/>
      <c r="F43" s="68"/>
      <c r="G43" s="68"/>
      <c r="H43" s="68"/>
      <c r="I43" s="68"/>
      <c r="J43" s="68"/>
    </row>
    <row r="44" spans="1:10" x14ac:dyDescent="0.25">
      <c r="A44" s="68" t="s">
        <v>34</v>
      </c>
      <c r="B44" s="68"/>
      <c r="C44" s="68"/>
      <c r="D44" s="68"/>
      <c r="E44" s="68"/>
      <c r="F44" s="68"/>
      <c r="G44" s="68"/>
      <c r="H44" s="68"/>
      <c r="I44" s="68"/>
      <c r="J44" s="68"/>
    </row>
    <row r="45" spans="1:10" x14ac:dyDescent="0.25">
      <c r="A45" s="68" t="s">
        <v>33</v>
      </c>
      <c r="B45" s="68"/>
      <c r="C45" s="68"/>
      <c r="D45" s="68"/>
      <c r="E45" s="68"/>
      <c r="F45" s="68"/>
      <c r="G45" s="68"/>
      <c r="H45" s="68"/>
      <c r="I45" s="68"/>
      <c r="J45" s="68"/>
    </row>
    <row r="46" spans="1:10" ht="17.25" x14ac:dyDescent="0.25">
      <c r="A46" s="8"/>
    </row>
    <row r="47" spans="1:10" x14ac:dyDescent="0.25">
      <c r="I47" s="1"/>
      <c r="J47" s="1"/>
    </row>
  </sheetData>
  <mergeCells count="93">
    <mergeCell ref="A1:J1"/>
    <mergeCell ref="A2:J2"/>
    <mergeCell ref="B3:J3"/>
    <mergeCell ref="A5:J5"/>
    <mergeCell ref="A6:C6"/>
    <mergeCell ref="G6:I6"/>
    <mergeCell ref="A7:C7"/>
    <mergeCell ref="D7:F7"/>
    <mergeCell ref="G7:J7"/>
    <mergeCell ref="A8:J8"/>
    <mergeCell ref="A9:D9"/>
    <mergeCell ref="E9:F9"/>
    <mergeCell ref="G9:H9"/>
    <mergeCell ref="I9:J9"/>
    <mergeCell ref="A10:C10"/>
    <mergeCell ref="E10:F10"/>
    <mergeCell ref="G10:H10"/>
    <mergeCell ref="I10:J10"/>
    <mergeCell ref="E11:F11"/>
    <mergeCell ref="G11:H11"/>
    <mergeCell ref="I11:J11"/>
    <mergeCell ref="A18:D18"/>
    <mergeCell ref="E18:F18"/>
    <mergeCell ref="G18:H18"/>
    <mergeCell ref="I18:J18"/>
    <mergeCell ref="A12:H12"/>
    <mergeCell ref="A13:J13"/>
    <mergeCell ref="A14:J14"/>
    <mergeCell ref="A15:D15"/>
    <mergeCell ref="E15:F15"/>
    <mergeCell ref="G15:H15"/>
    <mergeCell ref="I15:J15"/>
    <mergeCell ref="A16:D16"/>
    <mergeCell ref="E16:F16"/>
    <mergeCell ref="G16:H16"/>
    <mergeCell ref="I16:J16"/>
    <mergeCell ref="A17:H17"/>
    <mergeCell ref="A24:D24"/>
    <mergeCell ref="E24:F24"/>
    <mergeCell ref="G24:H24"/>
    <mergeCell ref="I24:J24"/>
    <mergeCell ref="A19:J19"/>
    <mergeCell ref="A20:D20"/>
    <mergeCell ref="E20:F20"/>
    <mergeCell ref="G20:H20"/>
    <mergeCell ref="I20:J20"/>
    <mergeCell ref="A21:H21"/>
    <mergeCell ref="A22:D22"/>
    <mergeCell ref="E22:F22"/>
    <mergeCell ref="G22:H22"/>
    <mergeCell ref="I22:J22"/>
    <mergeCell ref="A23:J23"/>
    <mergeCell ref="A30:D30"/>
    <mergeCell ref="E30:F30"/>
    <mergeCell ref="G30:H30"/>
    <mergeCell ref="I30:J30"/>
    <mergeCell ref="A25:H25"/>
    <mergeCell ref="A26:D26"/>
    <mergeCell ref="E26:F26"/>
    <mergeCell ref="G26:H26"/>
    <mergeCell ref="I26:J26"/>
    <mergeCell ref="A27:J27"/>
    <mergeCell ref="A28:D28"/>
    <mergeCell ref="E28:F28"/>
    <mergeCell ref="G28:H28"/>
    <mergeCell ref="I28:J28"/>
    <mergeCell ref="A29:J29"/>
    <mergeCell ref="A36:D36"/>
    <mergeCell ref="E36:F36"/>
    <mergeCell ref="G36:H36"/>
    <mergeCell ref="I36:J36"/>
    <mergeCell ref="A31:J31"/>
    <mergeCell ref="A32:D32"/>
    <mergeCell ref="E32:F32"/>
    <mergeCell ref="G32:H32"/>
    <mergeCell ref="I32:J32"/>
    <mergeCell ref="A33:D33"/>
    <mergeCell ref="E33:F33"/>
    <mergeCell ref="G33:H33"/>
    <mergeCell ref="I33:J33"/>
    <mergeCell ref="A34:D34"/>
    <mergeCell ref="E34:F34"/>
    <mergeCell ref="G34:H34"/>
    <mergeCell ref="I34:J34"/>
    <mergeCell ref="A35:J35"/>
    <mergeCell ref="A44:J44"/>
    <mergeCell ref="A45:J45"/>
    <mergeCell ref="A38:J38"/>
    <mergeCell ref="A39:J39"/>
    <mergeCell ref="A40:J40"/>
    <mergeCell ref="A41:J41"/>
    <mergeCell ref="A42:J42"/>
    <mergeCell ref="A43:J43"/>
  </mergeCells>
  <hyperlinks>
    <hyperlink ref="G7" r:id="rId1" xr:uid="{00000000-0004-0000-0200-000000000000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průzkum trhu - specifikace</vt:lpstr>
      <vt:lpstr>JaJ</vt:lpstr>
      <vt:lpstr>Radix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Uživatel systému Windows</cp:lastModifiedBy>
  <cp:lastPrinted>2020-03-13T10:34:05Z</cp:lastPrinted>
  <dcterms:created xsi:type="dcterms:W3CDTF">2016-05-04T05:30:34Z</dcterms:created>
  <dcterms:modified xsi:type="dcterms:W3CDTF">2021-02-10T11:52:38Z</dcterms:modified>
</cp:coreProperties>
</file>