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A_2.3_Merta\A1\Anestezie_KARIM\"/>
    </mc:Choice>
  </mc:AlternateContent>
  <xr:revisionPtr revIDLastSave="0" documentId="13_ncr:1_{8CDF7162-13E7-43E0-8CCC-76424BA3AED1}" xr6:coauthVersionLast="36" xr6:coauthVersionMax="36" xr10:uidLastSave="{00000000-0000-0000-0000-000000000000}"/>
  <bookViews>
    <workbookView xWindow="-110" yWindow="-110" windowWidth="19430" windowHeight="10430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O32" i="1" l="1"/>
  <c r="Q31" i="1"/>
  <c r="S31" i="1" s="1"/>
  <c r="S30" i="1"/>
  <c r="Q30" i="1"/>
  <c r="Q32" i="1" s="1"/>
  <c r="S26" i="1"/>
  <c r="Q26" i="1"/>
  <c r="O26" i="1"/>
  <c r="S22" i="1"/>
  <c r="Q22" i="1"/>
  <c r="O22" i="1"/>
  <c r="O16" i="1"/>
  <c r="Q16" i="1" s="1"/>
  <c r="O11" i="1"/>
  <c r="Q10" i="1"/>
  <c r="Q11" i="1" s="1"/>
  <c r="D108" i="2"/>
  <c r="D109" i="2" s="1"/>
  <c r="D106" i="2"/>
  <c r="D107" i="2" s="1"/>
  <c r="S10" i="1" l="1"/>
  <c r="Q18" i="1"/>
  <c r="Q28" i="1" s="1"/>
  <c r="S16" i="1"/>
  <c r="S18" i="1" s="1"/>
  <c r="S28" i="1" s="1"/>
  <c r="Q36" i="1"/>
  <c r="S32" i="1"/>
  <c r="S11" i="1"/>
  <c r="O18" i="1"/>
  <c r="O28" i="1" s="1"/>
  <c r="O36" i="1" s="1"/>
  <c r="S36" i="1" l="1"/>
  <c r="I31" i="1"/>
  <c r="I16" i="1"/>
  <c r="I11" i="1" l="1"/>
  <c r="I32" i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<sst xmlns="http://schemas.openxmlformats.org/spreadsheetml/2006/main" count="405" uniqueCount="169">
  <si>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</si>
  <si>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</si>
  <si>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</si>
  <si>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</si>
  <si>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</si>
  <si>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</si>
  <si>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</si>
  <si>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</si>
  <si>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</si>
  <si>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</si>
  <si>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</si>
  <si>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</si>
  <si>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</si>
  <si>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</si>
  <si>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</si>
  <si>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</si>
  <si>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</si>
  <si>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</si>
  <si>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</si>
  <si>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</si>
  <si>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</si>
  <si>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</si>
  <si>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</si>
  <si>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</si>
  <si>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</si>
  <si>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</si>
  <si>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</si>
  <si>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</si>
  <si>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</si>
  <si>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</si>
  <si>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</si>
  <si>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</si>
  <si>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</si>
  <si>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</si>
  <si>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</si>
  <si>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</si>
  <si>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</si>
  <si>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</si>
  <si>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</si>
  <si>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</si>
  <si>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</si>
  <si>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</si>
  <si>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</si>
  <si>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</si>
  <si>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</si>
  <si>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</si>
  <si>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</si>
  <si>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</si>
  <si>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</si>
  <si>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</si>
  <si>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</si>
  <si>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</si>
  <si>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</si>
  <si>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</si>
  <si>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</si>
  <si>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</si>
  <si>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</si>
  <si>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</si>
  <si>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 xml:space="preserve">Název veřejné zakázky: </t>
  </si>
  <si>
    <t>Specifikace anesteziologického přístroje</t>
  </si>
  <si>
    <t>umožňuje podat celkovou anestezii jakékoli délky (minimální doba 30 dní v zapnutém stavu)</t>
  </si>
  <si>
    <t>pracovní plocha minimálně o velikosti A3 s možností rozšíření</t>
  </si>
  <si>
    <t>úložný prostor ve formou minimálně dvou zásuvek</t>
  </si>
  <si>
    <t>Kola je možné brzdit i jednotlivě minimálně na dvou kolech</t>
  </si>
  <si>
    <t>modulární koncepce</t>
  </si>
  <si>
    <t>průtokoměry plynů řízené a snímané elektronicky s mechanickým ovládáním</t>
  </si>
  <si>
    <t>směšování čerstvé směsi s grafickým zobrazením volitelně všech plynů</t>
  </si>
  <si>
    <t>vedení anestezie s malými průtoky čerstvých plynů (low flow, minimal flow) s návratem měřeného vzorku plynů zpět do uzavřeného pacientského okruhu</t>
  </si>
  <si>
    <t>automatické dávkování plynů zabraňující podání hypoxické směsi</t>
  </si>
  <si>
    <t>nastavitelný průtok čerstvé směsi plynů “fresh gas flow” minimálně: 0,2 až 15 l/min, O2 proplach alespoň 35l/min</t>
  </si>
  <si>
    <t>zastavení průtoku plynů při rozpojení uzavřeného okruhu v době intubace nebo polohování pacienta</t>
  </si>
  <si>
    <t>obkročný ventil pro kyslík</t>
  </si>
  <si>
    <t>možnost souběžného umístění 2 odpařovačů (sevofluran, desfluran, isofluran) s ekologickým plněním (odpařovače nejsou předmětem dodávky)</t>
  </si>
  <si>
    <t>blokování současného použití dvou odpařovačů</t>
  </si>
  <si>
    <t xml:space="preserve">odvod anesteziologických plynů (odsávání přebytečných plynů z pacientského okruhu) včetně hadice a koncovky do odsávání na pracovišti uživatele </t>
  </si>
  <si>
    <t>možnost připojení jednocestných systémů</t>
  </si>
  <si>
    <t>funkce kompenzace objemu a poddajnosti dýchacího okruhu</t>
  </si>
  <si>
    <t>malý objem pacientského okruhu včetně CO2 absorbéru pro rychlou reakci na změnu nastavení čerstvé směsi (max. objem 3 l).</t>
  </si>
  <si>
    <t>ovládání ventilátoru pomocí dotykové obrazovky a otočným ovladačem</t>
  </si>
  <si>
    <t>integrovaná odsávačka sekretů</t>
  </si>
  <si>
    <t>uzpůsoben k provozu s centrálním přívodem plynů i s tlakovými lahvemi umístěných na přístroji</t>
  </si>
  <si>
    <t>po obou bocích přístroje po celé výšce montážní lišta pro upevnění dalších zařízení</t>
  </si>
  <si>
    <t>držák na 2 ks 10 l tlakových lahví</t>
  </si>
  <si>
    <t>připojení na standardní rozvody medicinálních plynů – vzduch, O2, N2O s přípojnými hadicemi minim. 4 m a kompatibilními koncovkami s rozvody na pracovišti uživatele</t>
  </si>
  <si>
    <t>integrované osvětlení ovládacích prvků a pracovní plochy</t>
  </si>
  <si>
    <t>záznam trendů alespoň 24 hodin</t>
  </si>
  <si>
    <t>uživatelské nastavení individuálních pohledů na displeji + možnost uložení s uchováním i po vypnutí přístroje, bez nutnosti přítomnosti technika</t>
  </si>
  <si>
    <t>vytváření uživatelských profilů nebo defaultních hodnot  + možnost uložení s uchováním i po vypnutí přístroje, bez nutnosti přítomnosti technika</t>
  </si>
  <si>
    <t>napájení typicky 230 V/50 Hz</t>
  </si>
  <si>
    <t xml:space="preserve">uživatelské pracovní prostředí na displeji monitoru s možností uživatelsky - individuálního nastavení rozložení údajů </t>
  </si>
  <si>
    <t>mimo čelní stranu přístroje jsou minim. 2 integrované výstupní elektrické zásuvky s vlastním jističem</t>
  </si>
  <si>
    <t>komunikuje v českém jazyce</t>
  </si>
  <si>
    <t>případné změny SW výrobce instalovat bezplatně po celou dobu životnosti přístroje</t>
  </si>
  <si>
    <t>bateriový provoz minimálně 30 minut (nová plně nabitá baterie)</t>
  </si>
  <si>
    <t>ovládání a informace z ventilátoru a monitoru vit. funkcí musí být zobrazené a dostupné  odděleně na více než 1 displeji</t>
  </si>
  <si>
    <t>síťová komunikace přístroje s NIS (nemocniční informační systém)  na komunikačním standardu HL7</t>
  </si>
  <si>
    <t>možnost připojení na systém elektronického vedení anesteziologického záznamu - anesteziologický informační systém</t>
  </si>
  <si>
    <t>umožnit logování událostí do paměti přístroje nebo formou výstupu dat z přístroje, např. elektronický záznam spotřeby medicinálních plynů, anestetik se zobrazením po každé anestézii</t>
  </si>
  <si>
    <t>Specifikace anesteziologického monitoru a ventilační jednotky</t>
  </si>
  <si>
    <t>elektronický, možnost použití pro všechny věkové skupiny</t>
  </si>
  <si>
    <t>ventilační režimy:</t>
  </si>
  <si>
    <t>manuální (vakem) a spontánní ventilace</t>
  </si>
  <si>
    <t>řízená objemová ventilace (VCV)</t>
  </si>
  <si>
    <t>tlakově řízená ventilace (PCV)</t>
  </si>
  <si>
    <t>synchronizovaná ventilace zástupová objemová i tlaková</t>
  </si>
  <si>
    <t>spontánní ventilace s tlakovou podporou</t>
  </si>
  <si>
    <t>tlakově řízená ventilace - garantovaný objem (PCV - VG)</t>
  </si>
  <si>
    <r>
      <t>dechový objem (TV) : minimálně v rozsahu 20 - 1500 ml, maximální Pin minimálně  60 cm H</t>
    </r>
    <r>
      <rPr>
        <vertAlign val="sub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>0</t>
    </r>
  </si>
  <si>
    <t>dechová frekvence v rozsahu 5 - 100 dechů/min</t>
  </si>
  <si>
    <t>poměr I : E  minimálně: 2:1 až 1:8</t>
  </si>
  <si>
    <t xml:space="preserve">inspirační plató s měnitelnou  délkou inspiria v % </t>
  </si>
  <si>
    <r>
      <t>elektronické nastavení PEEP minimálně: 4–30 cm H</t>
    </r>
    <r>
      <rPr>
        <vertAlign val="sub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>O s možností vypnutí funkce</t>
    </r>
  </si>
  <si>
    <t>akustické a optické alarmy chybových stavů s řazením dle důležitosti</t>
  </si>
  <si>
    <t>elektronické stopky</t>
  </si>
  <si>
    <t>režim "stand-by"</t>
  </si>
  <si>
    <r>
      <t>rychlé spuštění autotest (nejdéle do 30 s</t>
    </r>
    <r>
      <rPr>
        <sz val="11"/>
        <rFont val="Calibri"/>
        <family val="2"/>
        <charset val="238"/>
      </rPr>
      <t>)</t>
    </r>
  </si>
  <si>
    <t>test těsnosti a ostatních funkcí s možností přerušení a přeskočení testu</t>
  </si>
  <si>
    <t>ukazatel minimální koncentrace O2 v uzavřeném okruhu,  záznam spotřeby mediplynů a anestetik</t>
  </si>
  <si>
    <t>zobrazení potřebného průtoku kyslíku pro zamezení vzniku hypoxické směsi při uzavřeném okruhu</t>
  </si>
  <si>
    <t>okamžité spuštění ventilátoru v případě nutnosti</t>
  </si>
  <si>
    <t>Specifikace monitoru vitálních funkcí</t>
  </si>
  <si>
    <t> LCD monitor vitálních funkcí, dotyková barevná obrazovka nejméně 15“ s možností individuálního nastavení zobrazovaných hodnot několika uživateli trvale i po vypnutí přístroje, s okamžitou reakcí na dotyk i v ochranných jednorázových rukavicích</t>
  </si>
  <si>
    <t>monitorování EKG (minimálně 3 kanály s analýzou ST úseku a arytmií), možnost nastavení 2 svodů na obrazovce souběžně</t>
  </si>
  <si>
    <t>monitorování pulsní oxymetrie SpO2 (prstové a ušní čidlo) včetně pletysmografické křivky s automatickým nastavením citlivosti, prstové čidlo pro novorozence a děti</t>
  </si>
  <si>
    <t>monitorování neinvazivního krevního tlaku, s manžetami a hadicemi pro všechny velikosti pacientů včetně nezralých novorozenců, spotřební materiál i pro monitorování bariatrických pacientů</t>
  </si>
  <si>
    <t>monitorování dvou invazivních tlaků</t>
  </si>
  <si>
    <t>vestavěný analyzátor nejčastěji používaných anestetik (desfluran, sevofluran, isofluran…) s automatickou analýzou anestetika, včetně monitorace směsi anestetik na monitoru nebo ventilátoru</t>
  </si>
  <si>
    <t>monitorování dvou tělesných teplot s příslušnými čidly (axilární, jícnové), včetně možnosti měření u novorozenců</t>
  </si>
  <si>
    <t>možnost doplnění přístrojů o funkci semiinvazivního monitorování hemodynamiky  (modul nebo samostatný přístroj)</t>
  </si>
  <si>
    <r>
      <t>monitor ventilačních plynů pro CO</t>
    </r>
    <r>
      <rPr>
        <vertAlign val="sub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, O</t>
    </r>
    <r>
      <rPr>
        <vertAlign val="sub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paramagneticky, N</t>
    </r>
    <r>
      <rPr>
        <vertAlign val="sub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O, volatilní anestetika – koncentrace v inspiriu a exspiriu, na monitoru nebo ventilátoru s aktualizací v každém dechovém cyklu</t>
    </r>
  </si>
  <si>
    <t>výpočet a zobrazení MAC a MAC/věk s korekcí podle věku na monitoru nebo ventilátoru</t>
  </si>
  <si>
    <t>pacientská spirometrie pro dospělé a děti,  výpočet compliance, resistance, spirometrické smyčky (tlakově-objemová, průtokově-objemová), pediatrický sensor včetně spirometrické hadičky pro monitorování všech parametrů ventilace, na monitoru nebo ventilátoru</t>
  </si>
  <si>
    <t>kromě základní sady příslušenství pro dospělé i příslušenství pro všechny věkové skupiny nemocných.</t>
  </si>
  <si>
    <t>monitor životních funkcí a anesteziologický monitor od jednoho výrobce</t>
  </si>
  <si>
    <t>Součást dodávky</t>
  </si>
  <si>
    <t>2 hadicové okruhy pro dospělé i děti včetně manuální ventilace</t>
  </si>
  <si>
    <t>2 sady hadicových okruhů včetně konektorů o průměru 15 mm, minim. délky 1200 mm,  s Y spojkou</t>
  </si>
  <si>
    <t>2 sady hadicových okruhů včetně konektorů o průměru 10 mm, minim. délky 1200 mm,  s Y spojkou</t>
  </si>
  <si>
    <t>vak 0,5, 1,0, 1,5 a 2,0 l</t>
  </si>
  <si>
    <t>1 sada svodů, tlakových manžet, kabeláže a čidel EKG, SpO2, NIBP, IBP, teplot, …</t>
  </si>
  <si>
    <t>Dodávka, instalace, uvedení do provozu 7 kusů anesteziologického přístroje včetně monitoru vitálních funkcí pro kliniku KARIM včetně provedení zaškolení personálu.</t>
  </si>
  <si>
    <t>Sofistikovaný narkotizační přístroj k vedení anestezie pacientů všech věkových kategorií i neonatálních. Přístroj obsahuje barevný monitor vitálních funkcí, plynové analýzy, spirometrie, ventilační režimy, vedení anestezie s malými průtoky čerstvých plynů se zpětnovazebným řízením s regulací udržení hodnot plynů a anestetik. Přístroj je uzpůsoben k provozu s centrálním přívodem plynů i s tlakovými lahvemi umístěnými na přístroji. Přístroj je uzpůsoben na mobilní provoz. Přístroj podporuje elektronickou komunikaci přístrojů.</t>
  </si>
  <si>
    <t>pojízdný přístroj s centrální brzdou kol podvozku</t>
  </si>
  <si>
    <t xml:space="preserve">autoklávovatelná opakovaně použitelná a rychle vyměnitelná nádoba absorbéru CO2 s náplní minimálně 1 litr (výměna nádoby je možná i během anestezie např. za jednorázovou nádobu s vápnem) </t>
  </si>
  <si>
    <t>monitor vitálních funkcí je na výklopném rameni (monitor ventilátoru je buď integrovaný nebo na výklopném rameni)</t>
  </si>
  <si>
    <t>dotyková obrazovka alespoň 15“ LCD s grafickým zobrazením a s možností individuálního nastavení zobrazovaných hodnot uživatelem (trvale), s okamžitou reakcí na dotyk i v ochranných jednorázových rukavicích</t>
  </si>
  <si>
    <t>kontrola funkce a těsnosti systému (např. systém měchu ve válci) (vizuální nebo pomocí dýchacího vaku)</t>
  </si>
  <si>
    <t>každý přístroj obsahuje moduly/funkce pro monitorování hloubky svalové relaxace, hloubky anestézie</t>
  </si>
  <si>
    <t>monitor vitálních funkcí musí umět zobrazit hemodynamické parametry (min. PPV) u ventilovaných pacientů</t>
  </si>
  <si>
    <t>ANO</t>
  </si>
  <si>
    <t>výměna absorbéru během operace je možná pouze při používání jednorázových nádob.</t>
  </si>
  <si>
    <t>na ventilátoru</t>
  </si>
  <si>
    <t>možnost ext.přístroje</t>
  </si>
  <si>
    <t>spirometrie se měří přímo  v dých.systému u ventilátoru, bez potřeby ped. či jiného sensoru.</t>
  </si>
  <si>
    <t>Drager Medical s.r.o.</t>
  </si>
  <si>
    <t>ing.Gražyna Grimová</t>
  </si>
  <si>
    <t>grazyna.grimova@draeger.com</t>
  </si>
  <si>
    <t>nebo adekvátní VC s autoregulací tlaku</t>
  </si>
  <si>
    <t xml:space="preserve">Uveďte typ, výrobce: </t>
  </si>
  <si>
    <t>Atlan 300XL, Vista 120, TOF Scan</t>
  </si>
  <si>
    <t>izofluran už pro humánní medicínu není</t>
  </si>
  <si>
    <t>24 měsíců</t>
  </si>
  <si>
    <t>Ano</t>
  </si>
  <si>
    <t>Typ CS 650 s monitorem B650 GE Healthcare</t>
  </si>
  <si>
    <t>medisap s.r.o</t>
  </si>
  <si>
    <t>Ing. Josef Zákravský</t>
  </si>
  <si>
    <t>josef.zakravsky@medisap.cz</t>
  </si>
  <si>
    <t>Počet kusů</t>
  </si>
  <si>
    <t xml:space="preserve">Pravidelné servisní náklady jednoho přístroje po dobu životnosti 8let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</si>
</sst>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vertAlign val="subscript"/>
      <sz val="11"/>
      <name val="Calibri"/>
      <family val="2"/>
      <charset val="238"/>
    </font>
    <font>
      <sz val="11"/>
      <name val="Calibri"/>
      <family val="2"/>
      <charset val="238"/>
    </font>
    <font>
      <vertAlign val="subscript"/>
      <sz val="1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2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6" fillId="10" borderId="39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7" fillId="10" borderId="29" xfId="0" applyFont="1" applyFill="1" applyBorder="1" applyAlignment="1">
      <alignment horizontal="left" vertical="center" wrapText="1"/>
    </xf>
    <xf numFmtId="0" fontId="15" fillId="11" borderId="29" xfId="0" applyFont="1" applyFill="1" applyBorder="1" applyAlignment="1">
      <alignment horizontal="center" vertical="center" wrapText="1"/>
    </xf>
    <xf numFmtId="0" fontId="15" fillId="11" borderId="29" xfId="0" applyFont="1" applyFill="1" applyBorder="1" applyAlignment="1">
      <alignment horizontal="center" vertical="center"/>
    </xf>
    <xf numFmtId="0" fontId="15" fillId="9" borderId="29" xfId="0" applyFont="1" applyFill="1" applyBorder="1" applyAlignment="1">
      <alignment horizontal="center" vertical="center" wrapText="1"/>
    </xf>
    <xf numFmtId="0" fontId="17" fillId="10" borderId="51" xfId="0" applyFont="1" applyFill="1" applyBorder="1" applyAlignment="1">
      <alignment horizontal="left" vertical="top" wrapText="1"/>
    </xf>
    <xf numFmtId="0" fontId="16" fillId="10" borderId="29" xfId="0" applyFont="1" applyFill="1" applyBorder="1" applyAlignment="1">
      <alignment horizontal="left" vertical="center" wrapText="1"/>
    </xf>
    <xf numFmtId="0" fontId="17" fillId="4" borderId="33" xfId="0" applyFont="1" applyFill="1" applyBorder="1" applyAlignment="1">
      <alignment horizontal="left" vertical="top" wrapText="1"/>
    </xf>
    <xf numFmtId="4" fontId="15" fillId="9" borderId="43" xfId="0" applyNumberFormat="1" applyFont="1" applyFill="1" applyBorder="1" applyAlignment="1">
      <alignment horizontal="center" vertical="center" wrapText="1"/>
    </xf>
    <xf numFmtId="4" fontId="15" fillId="9" borderId="49" xfId="0" applyNumberFormat="1" applyFont="1" applyFill="1" applyBorder="1" applyAlignment="1">
      <alignment horizontal="center" vertical="center" wrapText="1"/>
    </xf>
    <xf numFmtId="2" fontId="2" fillId="4" borderId="11" xfId="0" applyNumberFormat="1" applyFont="1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17" fillId="10" borderId="29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2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17" fillId="4" borderId="51" xfId="0" applyFont="1" applyFill="1" applyBorder="1" applyAlignment="1">
      <alignment horizontal="left" vertical="top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3000000}"/>
  </cellStyles>
  <dxfs count="0"/>
  <tableStyles count="0" defaultTableStyle="TableStyleMedium9" defaultPivotStyle="PivotStyleLight16"/>
  <colors>
    <mruColors>
      <color rgb="FF66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osef.zakravsky@medisap.cz" TargetMode="External"/><Relationship Id="rId1" Type="http://schemas.openxmlformats.org/officeDocument/2006/relationships/hyperlink" Target="mailto:grazyna.grimova@draeg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"/>
  <sheetViews>
    <sheetView tabSelected="1" topLeftCell="A81" zoomScale="80" zoomScaleNormal="80" workbookViewId="0">
      <selection activeCell="A88" sqref="A88"/>
    </sheetView>
  </sheetViews>
  <sheetFormatPr defaultRowHeight="14.5" x14ac:dyDescent="0.35"/>
  <cols>
    <col min="1" max="1" width="116" bestFit="1" customWidth="1"/>
    <col min="2" max="2" width="16.26953125" customWidth="1"/>
    <col min="3" max="3" width="21.7265625" customWidth="1"/>
    <col min="4" max="4" width="16.26953125" bestFit="1" customWidth="1"/>
    <col min="5" max="5" width="16.26953125" customWidth="1"/>
    <col min="6" max="6" width="21.7265625" customWidth="1"/>
  </cols>
  <sheetData>
    <row r="1" spans="1:5" ht="66.75" customHeight="1" thickBot="1" x14ac:dyDescent="0.4">
      <c r="A1" s="62"/>
      <c r="B1" s="63"/>
      <c r="C1" s="64"/>
      <c r="D1" s="57"/>
      <c r="E1" s="58"/>
    </row>
    <row r="2" spans="1:5" ht="66.75" customHeight="1" thickBot="1" x14ac:dyDescent="0.4">
      <c r="A2" s="65" t="s">
        <v>52</v>
      </c>
      <c r="B2" s="66"/>
      <c r="C2" s="67"/>
      <c r="D2" s="57"/>
      <c r="E2" s="58"/>
    </row>
    <row r="3" spans="1:5" ht="41.5" customHeight="1" thickBot="1" x14ac:dyDescent="0.4">
      <c r="A3" s="59" t="s">
        <v>58</v>
      </c>
      <c r="B3" s="60"/>
      <c r="C3" s="61"/>
      <c r="D3" s="57"/>
      <c r="E3" s="58"/>
    </row>
    <row r="4" spans="1:5" ht="29.5" customHeight="1" thickBot="1" x14ac:dyDescent="0.4">
      <c r="A4" s="27" t="s">
        <v>158</v>
      </c>
      <c r="B4" s="57" t="s">
        <v>159</v>
      </c>
      <c r="C4" s="58"/>
      <c r="D4" s="57" t="s">
        <v>163</v>
      </c>
      <c r="E4" s="58"/>
    </row>
    <row r="5" spans="1:5" ht="25.5" customHeight="1" thickBot="1" x14ac:dyDescent="0.4">
      <c r="A5" s="37" t="s">
        <v>46</v>
      </c>
      <c r="B5" s="39" t="s">
        <v>47</v>
      </c>
      <c r="C5" s="38" t="s">
        <v>39</v>
      </c>
      <c r="D5" s="39" t="s">
        <v>47</v>
      </c>
      <c r="E5" s="38" t="s">
        <v>39</v>
      </c>
    </row>
    <row r="6" spans="1:5" ht="16" thickBot="1" x14ac:dyDescent="0.4">
      <c r="A6" s="35"/>
      <c r="B6" s="34"/>
      <c r="C6" s="36"/>
      <c r="D6" s="34"/>
      <c r="E6" s="36"/>
    </row>
    <row r="7" spans="1:5" ht="15.5" x14ac:dyDescent="0.35">
      <c r="A7" s="23" t="s">
        <v>40</v>
      </c>
      <c r="B7" s="24" t="s">
        <v>45</v>
      </c>
      <c r="C7" s="25" t="s">
        <v>39</v>
      </c>
      <c r="D7" s="24" t="s">
        <v>45</v>
      </c>
      <c r="E7" s="25" t="s">
        <v>39</v>
      </c>
    </row>
    <row r="8" spans="1:5" ht="31" x14ac:dyDescent="0.35">
      <c r="A8" s="45" t="s">
        <v>140</v>
      </c>
      <c r="B8" s="18" t="s">
        <v>149</v>
      </c>
      <c r="C8" s="18"/>
      <c r="D8" s="56" t="s">
        <v>149</v>
      </c>
      <c r="E8" s="18"/>
    </row>
    <row r="9" spans="1:5" ht="77.5" x14ac:dyDescent="0.35">
      <c r="A9" s="45" t="s">
        <v>141</v>
      </c>
      <c r="B9" s="18" t="s">
        <v>149</v>
      </c>
      <c r="C9" s="18"/>
      <c r="D9" s="56" t="s">
        <v>149</v>
      </c>
      <c r="E9" s="18"/>
    </row>
    <row r="10" spans="1:5" ht="15.5" x14ac:dyDescent="0.35">
      <c r="A10" s="46" t="s">
        <v>40</v>
      </c>
      <c r="B10" s="47" t="s">
        <v>45</v>
      </c>
      <c r="C10" s="47" t="s">
        <v>39</v>
      </c>
      <c r="D10" s="47" t="s">
        <v>45</v>
      </c>
      <c r="E10" s="47" t="s">
        <v>39</v>
      </c>
    </row>
    <row r="11" spans="1:5" ht="15.5" x14ac:dyDescent="0.35">
      <c r="A11" s="48" t="s">
        <v>59</v>
      </c>
      <c r="B11" s="48"/>
      <c r="C11" s="48"/>
      <c r="D11" s="48"/>
      <c r="E11" s="48"/>
    </row>
    <row r="12" spans="1:5" ht="15.5" x14ac:dyDescent="0.35">
      <c r="A12" s="30" t="s">
        <v>60</v>
      </c>
      <c r="B12" s="45" t="s">
        <v>149</v>
      </c>
      <c r="C12" s="45"/>
      <c r="D12" s="56" t="s">
        <v>149</v>
      </c>
      <c r="E12" s="45"/>
    </row>
    <row r="13" spans="1:5" ht="15.5" x14ac:dyDescent="0.35">
      <c r="A13" s="30" t="s">
        <v>61</v>
      </c>
      <c r="B13" s="45" t="s">
        <v>149</v>
      </c>
      <c r="C13" s="45"/>
      <c r="D13" s="56" t="s">
        <v>149</v>
      </c>
      <c r="E13" s="45"/>
    </row>
    <row r="14" spans="1:5" ht="15.5" x14ac:dyDescent="0.35">
      <c r="A14" s="30" t="s">
        <v>62</v>
      </c>
      <c r="B14" s="45" t="s">
        <v>149</v>
      </c>
      <c r="C14" s="45"/>
      <c r="D14" s="56" t="s">
        <v>149</v>
      </c>
      <c r="E14" s="45"/>
    </row>
    <row r="15" spans="1:5" ht="15.5" x14ac:dyDescent="0.35">
      <c r="A15" s="30" t="s">
        <v>142</v>
      </c>
      <c r="B15" s="45" t="s">
        <v>149</v>
      </c>
      <c r="C15" s="45"/>
      <c r="D15" s="56" t="s">
        <v>149</v>
      </c>
      <c r="E15" s="45"/>
    </row>
    <row r="16" spans="1:5" ht="15.5" x14ac:dyDescent="0.35">
      <c r="A16" s="30" t="s">
        <v>63</v>
      </c>
      <c r="B16" s="45" t="s">
        <v>149</v>
      </c>
      <c r="C16" s="45"/>
      <c r="D16" s="56" t="s">
        <v>149</v>
      </c>
      <c r="E16" s="45"/>
    </row>
    <row r="17" spans="1:5" ht="15.5" x14ac:dyDescent="0.35">
      <c r="A17" s="30" t="s">
        <v>64</v>
      </c>
      <c r="B17" s="45" t="s">
        <v>149</v>
      </c>
      <c r="C17" s="45"/>
      <c r="D17" s="56" t="s">
        <v>149</v>
      </c>
      <c r="E17" s="45"/>
    </row>
    <row r="18" spans="1:5" ht="15.5" x14ac:dyDescent="0.35">
      <c r="A18" s="30" t="s">
        <v>65</v>
      </c>
      <c r="B18" s="45" t="s">
        <v>149</v>
      </c>
      <c r="C18" s="45"/>
      <c r="D18" s="56" t="s">
        <v>149</v>
      </c>
      <c r="E18" s="45"/>
    </row>
    <row r="19" spans="1:5" ht="15.5" x14ac:dyDescent="0.35">
      <c r="A19" s="30" t="s">
        <v>66</v>
      </c>
      <c r="B19" s="45" t="s">
        <v>149</v>
      </c>
      <c r="C19" s="45"/>
      <c r="D19" s="56" t="s">
        <v>149</v>
      </c>
      <c r="E19" s="45"/>
    </row>
    <row r="20" spans="1:5" ht="31" x14ac:dyDescent="0.35">
      <c r="A20" s="30" t="s">
        <v>67</v>
      </c>
      <c r="B20" s="45" t="s">
        <v>149</v>
      </c>
      <c r="C20" s="45"/>
      <c r="D20" s="56" t="s">
        <v>149</v>
      </c>
      <c r="E20" s="45"/>
    </row>
    <row r="21" spans="1:5" ht="15.5" x14ac:dyDescent="0.35">
      <c r="A21" s="30" t="s">
        <v>68</v>
      </c>
      <c r="B21" s="45" t="s">
        <v>149</v>
      </c>
      <c r="C21" s="45"/>
      <c r="D21" s="56" t="s">
        <v>149</v>
      </c>
      <c r="E21" s="45"/>
    </row>
    <row r="22" spans="1:5" ht="15.5" x14ac:dyDescent="0.35">
      <c r="A22" s="30" t="s">
        <v>69</v>
      </c>
      <c r="B22" s="45" t="s">
        <v>149</v>
      </c>
      <c r="C22" s="45"/>
      <c r="D22" s="56" t="s">
        <v>149</v>
      </c>
      <c r="E22" s="45"/>
    </row>
    <row r="23" spans="1:5" ht="15.5" x14ac:dyDescent="0.35">
      <c r="A23" s="30" t="s">
        <v>70</v>
      </c>
      <c r="B23" s="45" t="s">
        <v>149</v>
      </c>
      <c r="C23" s="45"/>
      <c r="D23" s="56" t="s">
        <v>149</v>
      </c>
      <c r="E23" s="45"/>
    </row>
    <row r="24" spans="1:5" ht="15.5" x14ac:dyDescent="0.35">
      <c r="A24" s="30" t="s">
        <v>71</v>
      </c>
      <c r="B24" s="45" t="s">
        <v>149</v>
      </c>
      <c r="C24" s="45"/>
      <c r="D24" s="56" t="s">
        <v>149</v>
      </c>
      <c r="E24" s="45"/>
    </row>
    <row r="25" spans="1:5" ht="31" x14ac:dyDescent="0.35">
      <c r="A25" s="30" t="s">
        <v>72</v>
      </c>
      <c r="B25" s="45" t="s">
        <v>149</v>
      </c>
      <c r="C25" s="45"/>
      <c r="D25" s="56" t="s">
        <v>149</v>
      </c>
      <c r="E25" s="45"/>
    </row>
    <row r="26" spans="1:5" ht="15.5" x14ac:dyDescent="0.35">
      <c r="A26" s="30" t="s">
        <v>73</v>
      </c>
      <c r="B26" s="45" t="s">
        <v>149</v>
      </c>
      <c r="C26" s="45"/>
      <c r="D26" s="56" t="s">
        <v>149</v>
      </c>
      <c r="E26" s="45"/>
    </row>
    <row r="27" spans="1:5" ht="31" x14ac:dyDescent="0.35">
      <c r="A27" s="30" t="s">
        <v>74</v>
      </c>
      <c r="B27" s="45" t="s">
        <v>149</v>
      </c>
      <c r="C27" s="45"/>
      <c r="D27" s="56" t="s">
        <v>149</v>
      </c>
      <c r="E27" s="45"/>
    </row>
    <row r="28" spans="1:5" ht="93" x14ac:dyDescent="0.35">
      <c r="A28" s="51" t="s">
        <v>143</v>
      </c>
      <c r="B28" s="45"/>
      <c r="C28" s="45" t="s">
        <v>150</v>
      </c>
      <c r="D28" s="56" t="s">
        <v>149</v>
      </c>
      <c r="E28" s="45"/>
    </row>
    <row r="29" spans="1:5" ht="15.5" x14ac:dyDescent="0.35">
      <c r="A29" s="30" t="s">
        <v>75</v>
      </c>
      <c r="B29" s="45" t="s">
        <v>149</v>
      </c>
      <c r="C29" s="45"/>
      <c r="D29" s="56" t="s">
        <v>149</v>
      </c>
      <c r="E29" s="45"/>
    </row>
    <row r="30" spans="1:5" ht="15.5" x14ac:dyDescent="0.35">
      <c r="A30" s="30" t="s">
        <v>76</v>
      </c>
      <c r="B30" s="45" t="s">
        <v>149</v>
      </c>
      <c r="C30" s="45"/>
      <c r="D30" s="56" t="s">
        <v>149</v>
      </c>
      <c r="E30" s="45"/>
    </row>
    <row r="31" spans="1:5" ht="31" x14ac:dyDescent="0.35">
      <c r="A31" s="30" t="s">
        <v>77</v>
      </c>
      <c r="B31" s="45" t="s">
        <v>149</v>
      </c>
      <c r="C31" s="45"/>
      <c r="D31" s="56" t="s">
        <v>149</v>
      </c>
      <c r="E31" s="45"/>
    </row>
    <row r="32" spans="1:5" ht="15.5" x14ac:dyDescent="0.35">
      <c r="A32" s="30" t="s">
        <v>78</v>
      </c>
      <c r="B32" s="45" t="s">
        <v>149</v>
      </c>
      <c r="C32" s="45"/>
      <c r="D32" s="56" t="s">
        <v>149</v>
      </c>
      <c r="E32" s="45"/>
    </row>
    <row r="33" spans="1:5" ht="15.5" x14ac:dyDescent="0.35">
      <c r="A33" s="30" t="s">
        <v>79</v>
      </c>
      <c r="B33" s="45" t="s">
        <v>149</v>
      </c>
      <c r="C33" s="45"/>
      <c r="D33" s="56" t="s">
        <v>149</v>
      </c>
      <c r="E33" s="45"/>
    </row>
    <row r="34" spans="1:5" ht="15.5" x14ac:dyDescent="0.35">
      <c r="A34" s="30" t="s">
        <v>80</v>
      </c>
      <c r="B34" s="45" t="s">
        <v>149</v>
      </c>
      <c r="C34" s="45"/>
      <c r="D34" s="56" t="s">
        <v>149</v>
      </c>
      <c r="E34" s="45"/>
    </row>
    <row r="35" spans="1:5" ht="18" customHeight="1" x14ac:dyDescent="0.35">
      <c r="A35" s="30" t="s">
        <v>81</v>
      </c>
      <c r="B35" s="45" t="s">
        <v>149</v>
      </c>
      <c r="C35" s="45"/>
      <c r="D35" s="56" t="s">
        <v>149</v>
      </c>
      <c r="E35" s="45"/>
    </row>
    <row r="36" spans="1:5" ht="15.5" x14ac:dyDescent="0.35">
      <c r="A36" s="30" t="s">
        <v>82</v>
      </c>
      <c r="B36" s="45" t="s">
        <v>149</v>
      </c>
      <c r="C36" s="45"/>
      <c r="D36" s="56" t="s">
        <v>149</v>
      </c>
      <c r="E36" s="45"/>
    </row>
    <row r="37" spans="1:5" ht="31" x14ac:dyDescent="0.35">
      <c r="A37" s="30" t="s">
        <v>83</v>
      </c>
      <c r="B37" s="45" t="s">
        <v>149</v>
      </c>
      <c r="C37" s="45"/>
      <c r="D37" s="56" t="s">
        <v>149</v>
      </c>
      <c r="E37" s="45"/>
    </row>
    <row r="38" spans="1:5" ht="15.5" x14ac:dyDescent="0.35">
      <c r="A38" s="30" t="s">
        <v>84</v>
      </c>
      <c r="B38" s="45" t="s">
        <v>149</v>
      </c>
      <c r="C38" s="45"/>
      <c r="D38" s="56" t="s">
        <v>149</v>
      </c>
      <c r="E38" s="45"/>
    </row>
    <row r="39" spans="1:5" ht="15.5" x14ac:dyDescent="0.35">
      <c r="A39" s="30" t="s">
        <v>85</v>
      </c>
      <c r="B39" s="45" t="s">
        <v>149</v>
      </c>
      <c r="C39" s="45"/>
      <c r="D39" s="56" t="s">
        <v>149</v>
      </c>
      <c r="E39" s="45"/>
    </row>
    <row r="40" spans="1:5" ht="31" x14ac:dyDescent="0.35">
      <c r="A40" s="30" t="s">
        <v>86</v>
      </c>
      <c r="B40" s="45" t="s">
        <v>149</v>
      </c>
      <c r="C40" s="45"/>
      <c r="D40" s="56" t="s">
        <v>149</v>
      </c>
      <c r="E40" s="45"/>
    </row>
    <row r="41" spans="1:5" ht="31" x14ac:dyDescent="0.35">
      <c r="A41" s="30" t="s">
        <v>87</v>
      </c>
      <c r="B41" s="45" t="s">
        <v>149</v>
      </c>
      <c r="C41" s="45"/>
      <c r="D41" s="56" t="s">
        <v>149</v>
      </c>
      <c r="E41" s="45"/>
    </row>
    <row r="42" spans="1:5" ht="18" customHeight="1" x14ac:dyDescent="0.35">
      <c r="A42" s="30" t="s">
        <v>144</v>
      </c>
      <c r="B42" s="45" t="s">
        <v>149</v>
      </c>
      <c r="C42" s="45"/>
      <c r="D42" s="56" t="s">
        <v>149</v>
      </c>
      <c r="E42" s="45"/>
    </row>
    <row r="43" spans="1:5" ht="15.5" x14ac:dyDescent="0.35">
      <c r="A43" s="30" t="s">
        <v>88</v>
      </c>
      <c r="B43" s="45" t="s">
        <v>149</v>
      </c>
      <c r="C43" s="45"/>
      <c r="D43" s="56" t="s">
        <v>149</v>
      </c>
      <c r="E43" s="45"/>
    </row>
    <row r="44" spans="1:5" ht="15.5" x14ac:dyDescent="0.35">
      <c r="A44" s="30" t="s">
        <v>89</v>
      </c>
      <c r="B44" s="45" t="s">
        <v>149</v>
      </c>
      <c r="C44" s="45"/>
      <c r="D44" s="56" t="s">
        <v>149</v>
      </c>
      <c r="E44" s="45"/>
    </row>
    <row r="45" spans="1:5" ht="15.5" x14ac:dyDescent="0.35">
      <c r="A45" s="30" t="s">
        <v>90</v>
      </c>
      <c r="B45" s="45" t="s">
        <v>149</v>
      </c>
      <c r="C45" s="45"/>
      <c r="D45" s="56" t="s">
        <v>149</v>
      </c>
      <c r="E45" s="45"/>
    </row>
    <row r="46" spans="1:5" ht="15.5" x14ac:dyDescent="0.35">
      <c r="A46" s="30" t="s">
        <v>91</v>
      </c>
      <c r="B46" s="45" t="s">
        <v>149</v>
      </c>
      <c r="C46" s="45"/>
      <c r="D46" s="56" t="s">
        <v>149</v>
      </c>
      <c r="E46" s="45"/>
    </row>
    <row r="47" spans="1:5" ht="15.5" x14ac:dyDescent="0.35">
      <c r="A47" s="30" t="s">
        <v>92</v>
      </c>
      <c r="B47" s="45" t="s">
        <v>149</v>
      </c>
      <c r="C47" s="45"/>
      <c r="D47" s="56" t="s">
        <v>149</v>
      </c>
      <c r="E47" s="45"/>
    </row>
    <row r="48" spans="1:5" ht="15.5" x14ac:dyDescent="0.35">
      <c r="A48" s="30" t="s">
        <v>93</v>
      </c>
      <c r="B48" s="45" t="s">
        <v>149</v>
      </c>
      <c r="C48" s="45"/>
      <c r="D48" s="56" t="s">
        <v>149</v>
      </c>
      <c r="E48" s="45"/>
    </row>
    <row r="49" spans="1:5" ht="31" x14ac:dyDescent="0.35">
      <c r="A49" s="30" t="s">
        <v>94</v>
      </c>
      <c r="B49" s="45" t="s">
        <v>149</v>
      </c>
      <c r="C49" s="45"/>
      <c r="D49" s="56" t="s">
        <v>149</v>
      </c>
      <c r="E49" s="45"/>
    </row>
    <row r="50" spans="1:5" ht="15.5" x14ac:dyDescent="0.35">
      <c r="A50" s="30" t="s">
        <v>95</v>
      </c>
      <c r="B50" s="45" t="s">
        <v>149</v>
      </c>
      <c r="C50" s="45"/>
      <c r="D50" s="56" t="s">
        <v>149</v>
      </c>
      <c r="E50" s="45"/>
    </row>
    <row r="51" spans="1:5" ht="31" x14ac:dyDescent="0.35">
      <c r="A51" s="30" t="s">
        <v>96</v>
      </c>
      <c r="B51" s="45" t="s">
        <v>149</v>
      </c>
      <c r="C51" s="45"/>
      <c r="D51" s="56" t="s">
        <v>149</v>
      </c>
      <c r="E51" s="45"/>
    </row>
    <row r="52" spans="1:5" ht="31" x14ac:dyDescent="0.35">
      <c r="A52" s="30" t="s">
        <v>97</v>
      </c>
      <c r="B52" s="45" t="s">
        <v>149</v>
      </c>
      <c r="C52" s="45"/>
      <c r="D52" s="56" t="s">
        <v>149</v>
      </c>
      <c r="E52" s="45"/>
    </row>
    <row r="53" spans="1:5" ht="15.5" x14ac:dyDescent="0.35">
      <c r="A53" s="48" t="s">
        <v>98</v>
      </c>
      <c r="B53" s="48"/>
      <c r="C53" s="48"/>
      <c r="D53" s="48"/>
      <c r="E53" s="48"/>
    </row>
    <row r="54" spans="1:5" ht="15.5" x14ac:dyDescent="0.35">
      <c r="A54" s="30" t="s">
        <v>99</v>
      </c>
      <c r="B54" s="45" t="s">
        <v>149</v>
      </c>
      <c r="C54" s="45"/>
      <c r="D54" s="56" t="s">
        <v>149</v>
      </c>
      <c r="E54" s="45"/>
    </row>
    <row r="55" spans="1:5" ht="31" x14ac:dyDescent="0.35">
      <c r="A55" s="30" t="s">
        <v>145</v>
      </c>
      <c r="B55" s="45" t="s">
        <v>149</v>
      </c>
      <c r="C55" s="45"/>
      <c r="D55" s="56" t="s">
        <v>149</v>
      </c>
      <c r="E55" s="45"/>
    </row>
    <row r="56" spans="1:5" ht="15.5" x14ac:dyDescent="0.35">
      <c r="A56" s="30" t="s">
        <v>100</v>
      </c>
      <c r="B56" s="45"/>
      <c r="C56" s="45"/>
      <c r="D56" s="56" t="s">
        <v>149</v>
      </c>
      <c r="E56" s="45"/>
    </row>
    <row r="57" spans="1:5" ht="15.5" x14ac:dyDescent="0.35">
      <c r="A57" s="30" t="s">
        <v>101</v>
      </c>
      <c r="B57" s="45" t="s">
        <v>149</v>
      </c>
      <c r="C57" s="45"/>
      <c r="D57" s="56" t="s">
        <v>149</v>
      </c>
      <c r="E57" s="45"/>
    </row>
    <row r="58" spans="1:5" ht="15.5" x14ac:dyDescent="0.35">
      <c r="A58" s="30" t="s">
        <v>102</v>
      </c>
      <c r="B58" s="45" t="s">
        <v>149</v>
      </c>
      <c r="C58" s="45"/>
      <c r="D58" s="56" t="s">
        <v>149</v>
      </c>
      <c r="E58" s="45"/>
    </row>
    <row r="59" spans="1:5" ht="15.5" x14ac:dyDescent="0.35">
      <c r="A59" s="30" t="s">
        <v>103</v>
      </c>
      <c r="B59" s="45" t="s">
        <v>149</v>
      </c>
      <c r="C59" s="45"/>
      <c r="D59" s="56" t="s">
        <v>149</v>
      </c>
      <c r="E59" s="45"/>
    </row>
    <row r="60" spans="1:5" ht="15.5" x14ac:dyDescent="0.35">
      <c r="A60" s="30" t="s">
        <v>104</v>
      </c>
      <c r="B60" s="45" t="s">
        <v>149</v>
      </c>
      <c r="C60" s="45"/>
      <c r="D60" s="56" t="s">
        <v>149</v>
      </c>
      <c r="E60" s="45"/>
    </row>
    <row r="61" spans="1:5" ht="15.5" x14ac:dyDescent="0.35">
      <c r="A61" s="30" t="s">
        <v>105</v>
      </c>
      <c r="B61" s="45" t="s">
        <v>149</v>
      </c>
      <c r="C61" s="45"/>
      <c r="D61" s="56" t="s">
        <v>149</v>
      </c>
      <c r="E61" s="45"/>
    </row>
    <row r="62" spans="1:5" ht="31" x14ac:dyDescent="0.35">
      <c r="A62" s="51" t="s">
        <v>106</v>
      </c>
      <c r="B62" s="45"/>
      <c r="C62" s="45" t="s">
        <v>157</v>
      </c>
      <c r="D62" s="56" t="s">
        <v>149</v>
      </c>
      <c r="E62" s="45"/>
    </row>
    <row r="63" spans="1:5" ht="16.5" x14ac:dyDescent="0.35">
      <c r="A63" s="30" t="s">
        <v>107</v>
      </c>
      <c r="B63" s="45" t="s">
        <v>149</v>
      </c>
      <c r="C63" s="45"/>
      <c r="D63" s="56" t="s">
        <v>149</v>
      </c>
      <c r="E63" s="45"/>
    </row>
    <row r="64" spans="1:5" ht="15.5" x14ac:dyDescent="0.35">
      <c r="A64" s="30" t="s">
        <v>108</v>
      </c>
      <c r="B64" s="45" t="s">
        <v>149</v>
      </c>
      <c r="C64" s="45"/>
      <c r="D64" s="56" t="s">
        <v>149</v>
      </c>
      <c r="E64" s="45"/>
    </row>
    <row r="65" spans="1:5" ht="15.5" x14ac:dyDescent="0.35">
      <c r="A65" s="30" t="s">
        <v>109</v>
      </c>
      <c r="B65" s="45" t="s">
        <v>149</v>
      </c>
      <c r="C65" s="45"/>
      <c r="D65" s="56" t="s">
        <v>149</v>
      </c>
      <c r="E65" s="45"/>
    </row>
    <row r="66" spans="1:5" ht="15.5" x14ac:dyDescent="0.35">
      <c r="A66" s="30" t="s">
        <v>110</v>
      </c>
      <c r="B66" s="45" t="s">
        <v>149</v>
      </c>
      <c r="C66" s="45"/>
      <c r="D66" s="56" t="s">
        <v>149</v>
      </c>
      <c r="E66" s="45"/>
    </row>
    <row r="67" spans="1:5" ht="15.5" x14ac:dyDescent="0.35">
      <c r="A67" s="30" t="s">
        <v>146</v>
      </c>
      <c r="B67" s="45" t="s">
        <v>149</v>
      </c>
      <c r="C67" s="45"/>
      <c r="D67" s="56" t="s">
        <v>149</v>
      </c>
      <c r="E67" s="45"/>
    </row>
    <row r="68" spans="1:5" ht="16.5" x14ac:dyDescent="0.35">
      <c r="A68" s="30" t="s">
        <v>111</v>
      </c>
      <c r="B68" s="45" t="s">
        <v>149</v>
      </c>
      <c r="C68" s="45"/>
      <c r="D68" s="56" t="s">
        <v>149</v>
      </c>
      <c r="E68" s="45"/>
    </row>
    <row r="69" spans="1:5" ht="15.5" x14ac:dyDescent="0.35">
      <c r="A69" s="30" t="s">
        <v>112</v>
      </c>
      <c r="B69" s="45" t="s">
        <v>149</v>
      </c>
      <c r="C69" s="45"/>
      <c r="D69" s="56" t="s">
        <v>149</v>
      </c>
      <c r="E69" s="45"/>
    </row>
    <row r="70" spans="1:5" ht="15.5" x14ac:dyDescent="0.35">
      <c r="A70" s="30" t="s">
        <v>113</v>
      </c>
      <c r="B70" s="45" t="s">
        <v>149</v>
      </c>
      <c r="C70" s="45"/>
      <c r="D70" s="56" t="s">
        <v>149</v>
      </c>
      <c r="E70" s="45"/>
    </row>
    <row r="71" spans="1:5" ht="15.5" x14ac:dyDescent="0.35">
      <c r="A71" s="30" t="s">
        <v>114</v>
      </c>
      <c r="B71" s="45" t="s">
        <v>149</v>
      </c>
      <c r="C71" s="45"/>
      <c r="D71" s="56" t="s">
        <v>149</v>
      </c>
      <c r="E71" s="45"/>
    </row>
    <row r="72" spans="1:5" ht="15.5" x14ac:dyDescent="0.35">
      <c r="A72" s="30" t="s">
        <v>115</v>
      </c>
      <c r="B72" s="45" t="s">
        <v>149</v>
      </c>
      <c r="C72" s="45"/>
      <c r="D72" s="56" t="s">
        <v>149</v>
      </c>
      <c r="E72" s="45"/>
    </row>
    <row r="73" spans="1:5" ht="15.5" x14ac:dyDescent="0.35">
      <c r="A73" s="30" t="s">
        <v>116</v>
      </c>
      <c r="B73" s="45" t="s">
        <v>149</v>
      </c>
      <c r="C73" s="45"/>
      <c r="D73" s="56" t="s">
        <v>149</v>
      </c>
      <c r="E73" s="45"/>
    </row>
    <row r="74" spans="1:5" ht="15.5" x14ac:dyDescent="0.35">
      <c r="A74" s="30" t="s">
        <v>117</v>
      </c>
      <c r="B74" s="45" t="s">
        <v>149</v>
      </c>
      <c r="C74" s="45"/>
      <c r="D74" s="56" t="s">
        <v>149</v>
      </c>
      <c r="E74" s="45"/>
    </row>
    <row r="75" spans="1:5" ht="15.5" x14ac:dyDescent="0.35">
      <c r="A75" s="49" t="s">
        <v>118</v>
      </c>
      <c r="B75" s="45" t="s">
        <v>149</v>
      </c>
      <c r="C75" s="45"/>
      <c r="D75" s="56" t="s">
        <v>149</v>
      </c>
      <c r="E75" s="45"/>
    </row>
    <row r="76" spans="1:5" ht="15.5" x14ac:dyDescent="0.35">
      <c r="A76" s="49" t="s">
        <v>119</v>
      </c>
      <c r="B76" s="45" t="s">
        <v>149</v>
      </c>
      <c r="C76" s="45"/>
      <c r="D76" s="56" t="s">
        <v>149</v>
      </c>
      <c r="E76" s="45"/>
    </row>
    <row r="77" spans="1:5" ht="15.5" x14ac:dyDescent="0.35">
      <c r="A77" s="48" t="s">
        <v>120</v>
      </c>
      <c r="B77" s="48"/>
      <c r="C77" s="48"/>
      <c r="D77" s="48"/>
      <c r="E77" s="48"/>
    </row>
    <row r="78" spans="1:5" ht="46.5" x14ac:dyDescent="0.35">
      <c r="A78" s="30" t="s">
        <v>121</v>
      </c>
      <c r="B78" s="45" t="s">
        <v>149</v>
      </c>
      <c r="C78" s="45"/>
      <c r="D78" s="56" t="s">
        <v>149</v>
      </c>
      <c r="E78" s="45"/>
    </row>
    <row r="79" spans="1:5" ht="31" x14ac:dyDescent="0.35">
      <c r="A79" s="30" t="s">
        <v>122</v>
      </c>
      <c r="B79" s="45" t="s">
        <v>149</v>
      </c>
      <c r="C79" s="45"/>
      <c r="D79" s="56" t="s">
        <v>149</v>
      </c>
      <c r="E79" s="45"/>
    </row>
    <row r="80" spans="1:5" ht="31" x14ac:dyDescent="0.35">
      <c r="A80" s="30" t="s">
        <v>123</v>
      </c>
      <c r="B80" s="45" t="s">
        <v>149</v>
      </c>
      <c r="C80" s="45"/>
      <c r="D80" s="56" t="s">
        <v>149</v>
      </c>
      <c r="E80" s="45"/>
    </row>
    <row r="81" spans="1:5" ht="31" x14ac:dyDescent="0.35">
      <c r="A81" s="30" t="s">
        <v>124</v>
      </c>
      <c r="B81" s="45" t="s">
        <v>149</v>
      </c>
      <c r="C81" s="45"/>
      <c r="D81" s="56" t="s">
        <v>149</v>
      </c>
      <c r="E81" s="45"/>
    </row>
    <row r="82" spans="1:5" ht="15.5" x14ac:dyDescent="0.35">
      <c r="A82" s="30" t="s">
        <v>125</v>
      </c>
      <c r="B82" s="45" t="s">
        <v>149</v>
      </c>
      <c r="C82" s="45"/>
      <c r="D82" s="56" t="s">
        <v>149</v>
      </c>
      <c r="E82" s="45"/>
    </row>
    <row r="83" spans="1:5" ht="46.5" x14ac:dyDescent="0.35">
      <c r="A83" s="30" t="s">
        <v>126</v>
      </c>
      <c r="B83" s="45" t="s">
        <v>149</v>
      </c>
      <c r="C83" s="45" t="s">
        <v>151</v>
      </c>
      <c r="D83" s="56" t="s">
        <v>149</v>
      </c>
      <c r="E83" s="45" t="s">
        <v>160</v>
      </c>
    </row>
    <row r="84" spans="1:5" ht="15.5" x14ac:dyDescent="0.35">
      <c r="A84" s="30" t="s">
        <v>127</v>
      </c>
      <c r="B84" s="45" t="s">
        <v>149</v>
      </c>
      <c r="C84" s="45"/>
      <c r="D84" s="56" t="s">
        <v>149</v>
      </c>
      <c r="E84" s="45"/>
    </row>
    <row r="85" spans="1:5" ht="15.5" x14ac:dyDescent="0.35">
      <c r="A85" s="30" t="s">
        <v>147</v>
      </c>
      <c r="B85" s="45" t="s">
        <v>149</v>
      </c>
      <c r="C85" s="45" t="s">
        <v>152</v>
      </c>
      <c r="D85" s="56" t="s">
        <v>149</v>
      </c>
      <c r="E85" s="45"/>
    </row>
    <row r="86" spans="1:5" ht="15.5" x14ac:dyDescent="0.35">
      <c r="A86" s="30" t="s">
        <v>128</v>
      </c>
      <c r="B86" s="45" t="s">
        <v>149</v>
      </c>
      <c r="C86" s="45"/>
      <c r="D86" s="56" t="s">
        <v>149</v>
      </c>
      <c r="E86" s="45"/>
    </row>
    <row r="87" spans="1:5" ht="32" x14ac:dyDescent="0.35">
      <c r="A87" s="30" t="s">
        <v>129</v>
      </c>
      <c r="B87" s="45" t="s">
        <v>149</v>
      </c>
      <c r="C87" s="45" t="s">
        <v>151</v>
      </c>
      <c r="D87" s="56" t="s">
        <v>149</v>
      </c>
      <c r="E87" s="45"/>
    </row>
    <row r="88" spans="1:5" ht="15.5" x14ac:dyDescent="0.35">
      <c r="A88" s="30" t="s">
        <v>130</v>
      </c>
      <c r="B88" s="45" t="s">
        <v>149</v>
      </c>
      <c r="C88" s="45" t="s">
        <v>151</v>
      </c>
      <c r="D88" s="56" t="s">
        <v>149</v>
      </c>
      <c r="E88" s="45"/>
    </row>
    <row r="89" spans="1:5" ht="93" x14ac:dyDescent="0.35">
      <c r="A89" s="51" t="s">
        <v>131</v>
      </c>
      <c r="B89" s="45"/>
      <c r="C89" s="45" t="s">
        <v>153</v>
      </c>
      <c r="D89" s="56" t="s">
        <v>149</v>
      </c>
      <c r="E89" s="45"/>
    </row>
    <row r="90" spans="1:5" ht="15.5" x14ac:dyDescent="0.35">
      <c r="A90" s="30" t="s">
        <v>132</v>
      </c>
      <c r="B90" s="45" t="s">
        <v>149</v>
      </c>
      <c r="C90" s="45"/>
      <c r="D90" s="56" t="s">
        <v>149</v>
      </c>
      <c r="E90" s="45"/>
    </row>
    <row r="91" spans="1:5" ht="15.5" x14ac:dyDescent="0.35">
      <c r="A91" s="30" t="s">
        <v>148</v>
      </c>
      <c r="B91" s="45" t="s">
        <v>149</v>
      </c>
      <c r="C91" s="30"/>
      <c r="D91" s="56" t="s">
        <v>149</v>
      </c>
      <c r="E91" s="30"/>
    </row>
    <row r="92" spans="1:5" ht="15.5" x14ac:dyDescent="0.35">
      <c r="A92" s="147" t="s">
        <v>133</v>
      </c>
      <c r="B92" s="49" t="s">
        <v>149</v>
      </c>
      <c r="C92" s="49"/>
      <c r="D92" s="56" t="s">
        <v>149</v>
      </c>
      <c r="E92" s="49"/>
    </row>
    <row r="93" spans="1:5" ht="15.5" x14ac:dyDescent="0.35">
      <c r="A93" s="48" t="s">
        <v>134</v>
      </c>
      <c r="B93" s="48"/>
      <c r="C93" s="48"/>
      <c r="D93" s="48"/>
      <c r="E93" s="48"/>
    </row>
    <row r="94" spans="1:5" ht="15.5" x14ac:dyDescent="0.35">
      <c r="A94" s="30" t="s">
        <v>135</v>
      </c>
      <c r="B94" s="18" t="s">
        <v>149</v>
      </c>
      <c r="C94" s="50"/>
      <c r="D94" s="56" t="s">
        <v>149</v>
      </c>
      <c r="E94" s="50"/>
    </row>
    <row r="95" spans="1:5" ht="15.5" x14ac:dyDescent="0.35">
      <c r="A95" s="30" t="s">
        <v>136</v>
      </c>
      <c r="B95" s="18" t="s">
        <v>149</v>
      </c>
      <c r="C95" s="50"/>
      <c r="D95" s="56" t="s">
        <v>149</v>
      </c>
      <c r="E95" s="50"/>
    </row>
    <row r="96" spans="1:5" ht="15.5" x14ac:dyDescent="0.35">
      <c r="A96" s="30" t="s">
        <v>137</v>
      </c>
      <c r="B96" s="18" t="s">
        <v>149</v>
      </c>
      <c r="C96" s="50"/>
      <c r="D96" s="56" t="s">
        <v>149</v>
      </c>
      <c r="E96" s="50"/>
    </row>
    <row r="97" spans="1:5" ht="15.5" x14ac:dyDescent="0.35">
      <c r="A97" s="30" t="s">
        <v>138</v>
      </c>
      <c r="B97" s="18" t="s">
        <v>149</v>
      </c>
      <c r="C97" s="50"/>
      <c r="D97" s="56" t="s">
        <v>149</v>
      </c>
      <c r="E97" s="50"/>
    </row>
    <row r="98" spans="1:5" ht="15.5" x14ac:dyDescent="0.35">
      <c r="A98" s="30" t="s">
        <v>139</v>
      </c>
      <c r="B98" s="18"/>
      <c r="C98" s="50"/>
      <c r="D98" s="56" t="s">
        <v>149</v>
      </c>
      <c r="E98" s="50"/>
    </row>
    <row r="99" spans="1:5" ht="15.5" x14ac:dyDescent="0.35">
      <c r="A99" s="19" t="s">
        <v>41</v>
      </c>
      <c r="B99" s="41"/>
      <c r="C99" s="20"/>
      <c r="D99" s="41"/>
      <c r="E99" s="20"/>
    </row>
    <row r="100" spans="1:5" ht="31" x14ac:dyDescent="0.35">
      <c r="A100" s="30" t="s">
        <v>48</v>
      </c>
      <c r="B100" s="40" t="s">
        <v>149</v>
      </c>
      <c r="C100" s="26"/>
      <c r="D100" s="56" t="s">
        <v>149</v>
      </c>
      <c r="E100" s="26"/>
    </row>
    <row r="101" spans="1:5" ht="31" x14ac:dyDescent="0.35">
      <c r="A101" s="28" t="s">
        <v>49</v>
      </c>
      <c r="B101" s="40" t="s">
        <v>149</v>
      </c>
      <c r="C101" s="26"/>
      <c r="D101" s="56" t="s">
        <v>149</v>
      </c>
      <c r="E101" s="26"/>
    </row>
    <row r="102" spans="1:5" ht="15.5" x14ac:dyDescent="0.35">
      <c r="A102" s="29" t="s">
        <v>42</v>
      </c>
      <c r="B102" s="40" t="s">
        <v>149</v>
      </c>
      <c r="C102" s="26"/>
      <c r="D102" s="56" t="s">
        <v>149</v>
      </c>
      <c r="E102" s="26"/>
    </row>
    <row r="103" spans="1:5" ht="15.5" x14ac:dyDescent="0.35">
      <c r="A103" s="19" t="s">
        <v>43</v>
      </c>
      <c r="B103" s="41"/>
      <c r="C103" s="20"/>
      <c r="D103" s="41"/>
      <c r="E103" s="20"/>
    </row>
    <row r="104" spans="1:5" ht="15.5" x14ac:dyDescent="0.35">
      <c r="A104" s="29" t="s">
        <v>55</v>
      </c>
      <c r="B104" s="40" t="s">
        <v>149</v>
      </c>
      <c r="C104" s="26"/>
      <c r="D104" s="40" t="s">
        <v>161</v>
      </c>
      <c r="E104" s="26"/>
    </row>
    <row r="105" spans="1:5" ht="16" thickBot="1" x14ac:dyDescent="0.4">
      <c r="A105" s="29" t="s">
        <v>44</v>
      </c>
      <c r="B105" s="40" t="s">
        <v>149</v>
      </c>
      <c r="C105" s="26"/>
      <c r="D105" s="40" t="s">
        <v>162</v>
      </c>
      <c r="E105" s="26"/>
    </row>
    <row r="106" spans="1:5" ht="16" thickBot="1" x14ac:dyDescent="0.4">
      <c r="A106" s="31" t="s">
        <v>50</v>
      </c>
      <c r="B106" s="52">
        <v>1220000</v>
      </c>
      <c r="C106" s="21"/>
      <c r="D106" s="52">
        <f>7*1310000</f>
        <v>9170000</v>
      </c>
      <c r="E106" s="21"/>
    </row>
    <row r="107" spans="1:5" ht="16" thickBot="1" x14ac:dyDescent="0.4">
      <c r="A107" s="32" t="s">
        <v>51</v>
      </c>
      <c r="B107" s="53">
        <v>1476200</v>
      </c>
      <c r="C107" s="22"/>
      <c r="D107" s="52">
        <f>D106*1.21</f>
        <v>11095700</v>
      </c>
      <c r="E107" s="22"/>
    </row>
    <row r="108" spans="1:5" ht="47" thickBot="1" x14ac:dyDescent="0.4">
      <c r="A108" s="33" t="s">
        <v>56</v>
      </c>
      <c r="B108" s="43"/>
      <c r="C108" s="44"/>
      <c r="D108" s="52">
        <f>13000*6*7</f>
        <v>546000</v>
      </c>
      <c r="E108" s="44"/>
    </row>
    <row r="109" spans="1:5" ht="47" thickBot="1" x14ac:dyDescent="0.4">
      <c r="A109" s="32" t="s">
        <v>57</v>
      </c>
      <c r="B109" s="42"/>
      <c r="C109" s="22"/>
      <c r="D109" s="52">
        <f>D108*1.21</f>
        <v>660660</v>
      </c>
      <c r="E109" s="22"/>
    </row>
  </sheetData>
  <mergeCells count="8">
    <mergeCell ref="B4:C4"/>
    <mergeCell ref="A3:C3"/>
    <mergeCell ref="A1:C1"/>
    <mergeCell ref="A2:C2"/>
    <mergeCell ref="D4:E4"/>
    <mergeCell ref="D1:E1"/>
    <mergeCell ref="D2:E2"/>
    <mergeCell ref="D3:E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8"/>
  <sheetViews>
    <sheetView zoomScale="80" zoomScaleNormal="80" workbookViewId="0">
      <selection activeCell="O60" sqref="O60"/>
    </sheetView>
  </sheetViews>
  <sheetFormatPr defaultColWidth="9.1796875" defaultRowHeight="14.5" x14ac:dyDescent="0.35"/>
  <cols>
    <col min="1" max="4" width="25.1796875" style="1" customWidth="1"/>
    <col min="5" max="8" width="9.1796875" style="1"/>
    <col min="9" max="10" width="9.1796875" style="11"/>
    <col min="11" max="14" width="25.1796875" style="1" customWidth="1"/>
    <col min="15" max="18" width="9.1796875" style="1"/>
    <col min="19" max="20" width="9.1796875" style="11"/>
    <col min="21" max="16384" width="9.1796875" style="1"/>
  </cols>
  <sheetData>
    <row r="1" spans="1:20" ht="21" x14ac:dyDescent="0.35">
      <c r="A1" s="128" t="s">
        <v>33</v>
      </c>
      <c r="B1" s="128"/>
      <c r="C1" s="128"/>
      <c r="D1" s="128"/>
      <c r="E1" s="128"/>
      <c r="F1" s="128"/>
      <c r="G1" s="128"/>
      <c r="H1" s="128"/>
      <c r="I1" s="128"/>
      <c r="J1" s="128"/>
      <c r="K1" s="128" t="s">
        <v>33</v>
      </c>
      <c r="L1" s="128"/>
      <c r="M1" s="128"/>
      <c r="N1" s="128"/>
      <c r="O1" s="128"/>
      <c r="P1" s="128"/>
      <c r="Q1" s="128"/>
      <c r="R1" s="128"/>
      <c r="S1" s="128"/>
      <c r="T1" s="128"/>
    </row>
    <row r="2" spans="1:20" ht="33" thickBot="1" x14ac:dyDescent="0.4">
      <c r="A2" s="131" t="s">
        <v>12</v>
      </c>
      <c r="B2" s="132"/>
      <c r="C2" s="132"/>
      <c r="D2" s="132"/>
      <c r="E2" s="132"/>
      <c r="F2" s="132"/>
      <c r="G2" s="132"/>
      <c r="H2" s="132"/>
      <c r="I2" s="132"/>
      <c r="J2" s="133"/>
      <c r="K2" s="131" t="s">
        <v>12</v>
      </c>
      <c r="L2" s="132"/>
      <c r="M2" s="132"/>
      <c r="N2" s="132"/>
      <c r="O2" s="132"/>
      <c r="P2" s="132"/>
      <c r="Q2" s="132"/>
      <c r="R2" s="132"/>
      <c r="S2" s="132"/>
      <c r="T2" s="133"/>
    </row>
    <row r="3" spans="1:20" ht="27" customHeight="1" thickBot="1" x14ac:dyDescent="0.4">
      <c r="A3" s="17" t="s">
        <v>38</v>
      </c>
      <c r="B3" s="113"/>
      <c r="C3" s="127"/>
      <c r="D3" s="127"/>
      <c r="E3" s="127"/>
      <c r="F3" s="127"/>
      <c r="G3" s="127"/>
      <c r="H3" s="127"/>
      <c r="I3" s="127"/>
      <c r="J3" s="127"/>
      <c r="K3" s="17" t="s">
        <v>38</v>
      </c>
      <c r="L3" s="113"/>
      <c r="M3" s="127"/>
      <c r="N3" s="127"/>
      <c r="O3" s="127"/>
      <c r="P3" s="127"/>
      <c r="Q3" s="127"/>
      <c r="R3" s="127"/>
      <c r="S3" s="127"/>
      <c r="T3" s="127"/>
    </row>
    <row r="4" spans="1:20" x14ac:dyDescent="0.3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  <c r="K4" s="3" t="s">
        <v>0</v>
      </c>
      <c r="L4" s="2"/>
      <c r="M4" s="2"/>
      <c r="N4" s="2"/>
      <c r="O4" s="2"/>
      <c r="P4" s="2"/>
      <c r="Q4" s="2"/>
      <c r="R4" s="2"/>
      <c r="S4" s="10"/>
      <c r="T4" s="9"/>
    </row>
    <row r="5" spans="1:20" x14ac:dyDescent="0.35">
      <c r="A5" s="134" t="s">
        <v>154</v>
      </c>
      <c r="B5" s="135"/>
      <c r="C5" s="135"/>
      <c r="D5" s="135"/>
      <c r="E5" s="135"/>
      <c r="F5" s="135"/>
      <c r="G5" s="135"/>
      <c r="H5" s="135"/>
      <c r="I5" s="135"/>
      <c r="J5" s="136"/>
      <c r="K5" s="134" t="s">
        <v>164</v>
      </c>
      <c r="L5" s="135"/>
      <c r="M5" s="135"/>
      <c r="N5" s="135"/>
      <c r="O5" s="135"/>
      <c r="P5" s="135"/>
      <c r="Q5" s="135"/>
      <c r="R5" s="135"/>
      <c r="S5" s="135"/>
      <c r="T5" s="136"/>
    </row>
    <row r="6" spans="1:20" x14ac:dyDescent="0.35">
      <c r="A6" s="140" t="s">
        <v>13</v>
      </c>
      <c r="B6" s="141"/>
      <c r="C6" s="141"/>
      <c r="D6" s="4" t="s">
        <v>1</v>
      </c>
      <c r="E6" s="2"/>
      <c r="F6" s="2"/>
      <c r="G6" s="142" t="s">
        <v>2</v>
      </c>
      <c r="H6" s="141"/>
      <c r="I6" s="141"/>
      <c r="J6" s="9"/>
      <c r="K6" s="140" t="s">
        <v>13</v>
      </c>
      <c r="L6" s="141"/>
      <c r="M6" s="141"/>
      <c r="N6" s="4" t="s">
        <v>1</v>
      </c>
      <c r="O6" s="2"/>
      <c r="P6" s="2"/>
      <c r="Q6" s="142" t="s">
        <v>2</v>
      </c>
      <c r="R6" s="141"/>
      <c r="S6" s="141"/>
      <c r="T6" s="9"/>
    </row>
    <row r="7" spans="1:20" ht="15" thickBot="1" x14ac:dyDescent="0.4">
      <c r="A7" s="143" t="s">
        <v>155</v>
      </c>
      <c r="B7" s="144"/>
      <c r="C7" s="144"/>
      <c r="D7" s="145">
        <v>703369716</v>
      </c>
      <c r="E7" s="146"/>
      <c r="F7" s="146"/>
      <c r="G7" s="117" t="s">
        <v>156</v>
      </c>
      <c r="H7" s="118"/>
      <c r="I7" s="118"/>
      <c r="J7" s="119"/>
      <c r="K7" s="143" t="s">
        <v>165</v>
      </c>
      <c r="L7" s="144"/>
      <c r="M7" s="144"/>
      <c r="N7" s="145">
        <v>602475470</v>
      </c>
      <c r="O7" s="146"/>
      <c r="P7" s="146"/>
      <c r="Q7" s="117" t="s">
        <v>166</v>
      </c>
      <c r="R7" s="118"/>
      <c r="S7" s="118"/>
      <c r="T7" s="119"/>
    </row>
    <row r="8" spans="1:20" ht="21.75" customHeight="1" thickTop="1" thickBot="1" x14ac:dyDescent="0.4">
      <c r="A8" s="110" t="s">
        <v>19</v>
      </c>
      <c r="B8" s="111"/>
      <c r="C8" s="111"/>
      <c r="D8" s="111"/>
      <c r="E8" s="111"/>
      <c r="F8" s="111"/>
      <c r="G8" s="111"/>
      <c r="H8" s="111"/>
      <c r="I8" s="111"/>
      <c r="J8" s="112"/>
      <c r="K8" s="110" t="s">
        <v>19</v>
      </c>
      <c r="L8" s="111"/>
      <c r="M8" s="111"/>
      <c r="N8" s="111"/>
      <c r="O8" s="111"/>
      <c r="P8" s="111"/>
      <c r="Q8" s="111"/>
      <c r="R8" s="111"/>
      <c r="S8" s="111"/>
      <c r="T8" s="112"/>
    </row>
    <row r="9" spans="1:20" ht="15" thickBot="1" x14ac:dyDescent="0.4">
      <c r="A9" s="137"/>
      <c r="B9" s="138"/>
      <c r="C9" s="138"/>
      <c r="D9" s="139"/>
      <c r="E9" s="106" t="s">
        <v>3</v>
      </c>
      <c r="F9" s="106"/>
      <c r="G9" s="106" t="s">
        <v>4</v>
      </c>
      <c r="H9" s="106"/>
      <c r="I9" s="106" t="s">
        <v>5</v>
      </c>
      <c r="J9" s="107"/>
      <c r="K9" s="137"/>
      <c r="L9" s="138"/>
      <c r="M9" s="138"/>
      <c r="N9" s="139"/>
      <c r="O9" s="106" t="s">
        <v>3</v>
      </c>
      <c r="P9" s="106"/>
      <c r="Q9" s="106" t="s">
        <v>4</v>
      </c>
      <c r="R9" s="106"/>
      <c r="S9" s="106" t="s">
        <v>5</v>
      </c>
      <c r="T9" s="107"/>
    </row>
    <row r="10" spans="1:20" s="5" customFormat="1" ht="15" thickBot="1" x14ac:dyDescent="0.4">
      <c r="A10" s="115" t="s">
        <v>16</v>
      </c>
      <c r="B10" s="116"/>
      <c r="C10" s="116"/>
      <c r="D10" s="14"/>
      <c r="E10" s="113">
        <v>1220000</v>
      </c>
      <c r="F10" s="114"/>
      <c r="G10" s="113">
        <v>256200</v>
      </c>
      <c r="H10" s="114"/>
      <c r="I10" s="108">
        <v>1476200</v>
      </c>
      <c r="J10" s="109"/>
      <c r="K10" s="115" t="s">
        <v>16</v>
      </c>
      <c r="L10" s="116"/>
      <c r="M10" s="116"/>
      <c r="N10" s="55" t="s">
        <v>167</v>
      </c>
      <c r="O10" s="113">
        <v>1310000</v>
      </c>
      <c r="P10" s="114"/>
      <c r="Q10" s="113">
        <f>O10/100*21</f>
        <v>275100</v>
      </c>
      <c r="R10" s="114"/>
      <c r="S10" s="108">
        <f>O10+Q10</f>
        <v>1585100</v>
      </c>
      <c r="T10" s="109"/>
    </row>
    <row r="11" spans="1:20" s="5" customFormat="1" ht="15" thickBot="1" x14ac:dyDescent="0.4">
      <c r="A11" s="15" t="s">
        <v>18</v>
      </c>
      <c r="B11" s="16"/>
      <c r="C11" s="16"/>
      <c r="D11" s="13">
        <v>7</v>
      </c>
      <c r="E11" s="113">
        <v>8540000</v>
      </c>
      <c r="F11" s="114"/>
      <c r="G11" s="113">
        <v>1793400</v>
      </c>
      <c r="H11" s="114"/>
      <c r="I11" s="108">
        <f>SUM(E11:H11)</f>
        <v>10333400</v>
      </c>
      <c r="J11" s="109"/>
      <c r="K11" s="15" t="s">
        <v>18</v>
      </c>
      <c r="L11" s="16"/>
      <c r="M11" s="16"/>
      <c r="N11" s="13">
        <v>7</v>
      </c>
      <c r="O11" s="113">
        <f>O10*N11</f>
        <v>9170000</v>
      </c>
      <c r="P11" s="114"/>
      <c r="Q11" s="113">
        <f>Q10*N11</f>
        <v>1925700</v>
      </c>
      <c r="R11" s="114"/>
      <c r="S11" s="108">
        <f>O11+Q11</f>
        <v>11095700</v>
      </c>
      <c r="T11" s="109"/>
    </row>
    <row r="12" spans="1:20" ht="15" thickBot="1" x14ac:dyDescent="0.4">
      <c r="A12" s="91" t="s">
        <v>17</v>
      </c>
      <c r="B12" s="92"/>
      <c r="C12" s="92"/>
      <c r="D12" s="92"/>
      <c r="E12" s="92"/>
      <c r="F12" s="92"/>
      <c r="G12" s="92"/>
      <c r="H12" s="92"/>
      <c r="I12" s="54">
        <v>2</v>
      </c>
      <c r="J12" s="6" t="s">
        <v>6</v>
      </c>
      <c r="K12" s="91" t="s">
        <v>17</v>
      </c>
      <c r="L12" s="92"/>
      <c r="M12" s="92"/>
      <c r="N12" s="92"/>
      <c r="O12" s="92"/>
      <c r="P12" s="92"/>
      <c r="Q12" s="92"/>
      <c r="R12" s="92"/>
      <c r="S12" s="12"/>
      <c r="T12" s="6" t="s">
        <v>6</v>
      </c>
    </row>
    <row r="13" spans="1:20" ht="5.25" customHeight="1" thickBot="1" x14ac:dyDescent="0.4">
      <c r="A13" s="101"/>
      <c r="B13" s="102"/>
      <c r="C13" s="102"/>
      <c r="D13" s="102"/>
      <c r="E13" s="102"/>
      <c r="F13" s="102"/>
      <c r="G13" s="102"/>
      <c r="H13" s="102"/>
      <c r="I13" s="102"/>
      <c r="J13" s="103"/>
      <c r="K13" s="101"/>
      <c r="L13" s="102"/>
      <c r="M13" s="102"/>
      <c r="N13" s="102"/>
      <c r="O13" s="102"/>
      <c r="P13" s="102"/>
      <c r="Q13" s="102"/>
      <c r="R13" s="102"/>
      <c r="S13" s="102"/>
      <c r="T13" s="103"/>
    </row>
    <row r="14" spans="1:20" ht="18" customHeight="1" thickBot="1" x14ac:dyDescent="0.4">
      <c r="A14" s="83" t="s">
        <v>37</v>
      </c>
      <c r="B14" s="84"/>
      <c r="C14" s="84"/>
      <c r="D14" s="84"/>
      <c r="E14" s="84"/>
      <c r="F14" s="84"/>
      <c r="G14" s="84"/>
      <c r="H14" s="84"/>
      <c r="I14" s="84"/>
      <c r="J14" s="85"/>
      <c r="K14" s="83" t="s">
        <v>168</v>
      </c>
      <c r="L14" s="84"/>
      <c r="M14" s="84"/>
      <c r="N14" s="84"/>
      <c r="O14" s="84"/>
      <c r="P14" s="84"/>
      <c r="Q14" s="84"/>
      <c r="R14" s="84"/>
      <c r="S14" s="84"/>
      <c r="T14" s="85"/>
    </row>
    <row r="15" spans="1:20" ht="15" thickBot="1" x14ac:dyDescent="0.4">
      <c r="A15" s="129"/>
      <c r="B15" s="130"/>
      <c r="C15" s="130"/>
      <c r="D15" s="130"/>
      <c r="E15" s="106" t="s">
        <v>3</v>
      </c>
      <c r="F15" s="106"/>
      <c r="G15" s="106" t="s">
        <v>4</v>
      </c>
      <c r="H15" s="106"/>
      <c r="I15" s="106" t="s">
        <v>5</v>
      </c>
      <c r="J15" s="107"/>
      <c r="K15" s="129">
        <v>12</v>
      </c>
      <c r="L15" s="130"/>
      <c r="M15" s="130"/>
      <c r="N15" s="130"/>
      <c r="O15" s="106" t="s">
        <v>3</v>
      </c>
      <c r="P15" s="106"/>
      <c r="Q15" s="106" t="s">
        <v>4</v>
      </c>
      <c r="R15" s="106"/>
      <c r="S15" s="106" t="s">
        <v>5</v>
      </c>
      <c r="T15" s="107"/>
    </row>
    <row r="16" spans="1:20" ht="32.25" customHeight="1" thickBot="1" x14ac:dyDescent="0.4">
      <c r="A16" s="97" t="s">
        <v>14</v>
      </c>
      <c r="B16" s="123"/>
      <c r="C16" s="123"/>
      <c r="D16" s="123"/>
      <c r="E16" s="86">
        <v>13800</v>
      </c>
      <c r="F16" s="86"/>
      <c r="G16" s="86">
        <v>2898</v>
      </c>
      <c r="H16" s="86"/>
      <c r="I16" s="95">
        <f>SUM(E16:H16)</f>
        <v>16698</v>
      </c>
      <c r="J16" s="96"/>
      <c r="K16" s="97" t="s">
        <v>14</v>
      </c>
      <c r="L16" s="123"/>
      <c r="M16" s="123"/>
      <c r="N16" s="123"/>
      <c r="O16" s="86">
        <f>13000</f>
        <v>13000</v>
      </c>
      <c r="P16" s="86"/>
      <c r="Q16" s="86">
        <f>O16/100*21</f>
        <v>2730</v>
      </c>
      <c r="R16" s="86"/>
      <c r="S16" s="95">
        <f>Q16+O16</f>
        <v>15730</v>
      </c>
      <c r="T16" s="96"/>
    </row>
    <row r="17" spans="1:20" ht="15" thickBot="1" x14ac:dyDescent="0.4">
      <c r="A17" s="91" t="s">
        <v>20</v>
      </c>
      <c r="B17" s="92"/>
      <c r="C17" s="92"/>
      <c r="D17" s="92"/>
      <c r="E17" s="92"/>
      <c r="F17" s="92"/>
      <c r="G17" s="92"/>
      <c r="H17" s="92"/>
      <c r="I17" s="12">
        <v>1</v>
      </c>
      <c r="J17" s="6" t="s">
        <v>7</v>
      </c>
      <c r="K17" s="91" t="s">
        <v>20</v>
      </c>
      <c r="L17" s="92"/>
      <c r="M17" s="92"/>
      <c r="N17" s="92"/>
      <c r="O17" s="92"/>
      <c r="P17" s="92"/>
      <c r="Q17" s="92"/>
      <c r="R17" s="92"/>
      <c r="S17" s="12">
        <v>1</v>
      </c>
      <c r="T17" s="6" t="s">
        <v>7</v>
      </c>
    </row>
    <row r="18" spans="1:20" ht="32.25" customHeight="1" thickBot="1" x14ac:dyDescent="0.4">
      <c r="A18" s="125" t="s">
        <v>15</v>
      </c>
      <c r="B18" s="126"/>
      <c r="C18" s="126"/>
      <c r="D18" s="126"/>
      <c r="E18" s="78">
        <f>E16*(8-I12)*I17</f>
        <v>82800</v>
      </c>
      <c r="F18" s="78"/>
      <c r="G18" s="78">
        <f>G16*(8-I12)*I17</f>
        <v>17388</v>
      </c>
      <c r="H18" s="78"/>
      <c r="I18" s="78">
        <f>I16*(8-I12)*I17</f>
        <v>100188</v>
      </c>
      <c r="J18" s="79"/>
      <c r="K18" s="125" t="s">
        <v>15</v>
      </c>
      <c r="L18" s="126"/>
      <c r="M18" s="126"/>
      <c r="N18" s="126"/>
      <c r="O18" s="78">
        <f>O16*(8-S12)*S17</f>
        <v>104000</v>
      </c>
      <c r="P18" s="78"/>
      <c r="Q18" s="78">
        <f>Q16*(8-S12)*S17</f>
        <v>21840</v>
      </c>
      <c r="R18" s="78"/>
      <c r="S18" s="78">
        <f>S16*(8-S12)*S17</f>
        <v>125840</v>
      </c>
      <c r="T18" s="79"/>
    </row>
    <row r="19" spans="1:20" ht="3.75" customHeight="1" thickBot="1" x14ac:dyDescent="0.4">
      <c r="A19" s="101"/>
      <c r="B19" s="102"/>
      <c r="C19" s="102"/>
      <c r="D19" s="102"/>
      <c r="E19" s="102"/>
      <c r="F19" s="102"/>
      <c r="G19" s="102"/>
      <c r="H19" s="102"/>
      <c r="I19" s="102"/>
      <c r="J19" s="103"/>
      <c r="K19" s="101"/>
      <c r="L19" s="102"/>
      <c r="M19" s="102"/>
      <c r="N19" s="102"/>
      <c r="O19" s="102"/>
      <c r="P19" s="102"/>
      <c r="Q19" s="102"/>
      <c r="R19" s="102"/>
      <c r="S19" s="102"/>
      <c r="T19" s="103"/>
    </row>
    <row r="20" spans="1:20" ht="47.25" customHeight="1" thickBot="1" x14ac:dyDescent="0.4">
      <c r="A20" s="104" t="s">
        <v>21</v>
      </c>
      <c r="B20" s="105"/>
      <c r="C20" s="105"/>
      <c r="D20" s="105"/>
      <c r="E20" s="86"/>
      <c r="F20" s="86"/>
      <c r="G20" s="86"/>
      <c r="H20" s="86"/>
      <c r="I20" s="95"/>
      <c r="J20" s="96"/>
      <c r="K20" s="104" t="s">
        <v>21</v>
      </c>
      <c r="L20" s="105"/>
      <c r="M20" s="105"/>
      <c r="N20" s="105"/>
      <c r="O20" s="86">
        <v>0</v>
      </c>
      <c r="P20" s="86"/>
      <c r="Q20" s="86">
        <v>0</v>
      </c>
      <c r="R20" s="86"/>
      <c r="S20" s="95">
        <v>0</v>
      </c>
      <c r="T20" s="96"/>
    </row>
    <row r="21" spans="1:20" ht="15" thickBot="1" x14ac:dyDescent="0.4">
      <c r="A21" s="91" t="s">
        <v>25</v>
      </c>
      <c r="B21" s="92"/>
      <c r="C21" s="92"/>
      <c r="D21" s="92"/>
      <c r="E21" s="92"/>
      <c r="F21" s="92"/>
      <c r="G21" s="92"/>
      <c r="H21" s="92"/>
      <c r="I21" s="12"/>
      <c r="J21" s="6" t="s">
        <v>7</v>
      </c>
      <c r="K21" s="91" t="s">
        <v>25</v>
      </c>
      <c r="L21" s="92"/>
      <c r="M21" s="92"/>
      <c r="N21" s="92"/>
      <c r="O21" s="92"/>
      <c r="P21" s="92"/>
      <c r="Q21" s="92"/>
      <c r="R21" s="92"/>
      <c r="S21" s="12"/>
      <c r="T21" s="6" t="s">
        <v>7</v>
      </c>
    </row>
    <row r="22" spans="1:20" ht="33.75" customHeight="1" thickBot="1" x14ac:dyDescent="0.4">
      <c r="A22" s="93" t="s">
        <v>22</v>
      </c>
      <c r="B22" s="94"/>
      <c r="C22" s="94"/>
      <c r="D22" s="94"/>
      <c r="E22" s="78">
        <f>E20*(8-I12)*I21</f>
        <v>0</v>
      </c>
      <c r="F22" s="78"/>
      <c r="G22" s="78">
        <f>G20*(8-I12)*I21</f>
        <v>0</v>
      </c>
      <c r="H22" s="78"/>
      <c r="I22" s="78">
        <f>I20*(8-I12)*I21</f>
        <v>0</v>
      </c>
      <c r="J22" s="79"/>
      <c r="K22" s="93" t="s">
        <v>22</v>
      </c>
      <c r="L22" s="94"/>
      <c r="M22" s="94"/>
      <c r="N22" s="94"/>
      <c r="O22" s="78">
        <f>O20*(8-S12)*S21</f>
        <v>0</v>
      </c>
      <c r="P22" s="78"/>
      <c r="Q22" s="78">
        <f>Q20*(8-S12)*S21</f>
        <v>0</v>
      </c>
      <c r="R22" s="78"/>
      <c r="S22" s="78">
        <f>S20*(8-S12)*S21</f>
        <v>0</v>
      </c>
      <c r="T22" s="79"/>
    </row>
    <row r="23" spans="1:20" ht="5.25" customHeight="1" thickBot="1" x14ac:dyDescent="0.4">
      <c r="A23" s="101"/>
      <c r="B23" s="102"/>
      <c r="C23" s="102"/>
      <c r="D23" s="102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2"/>
      <c r="R23" s="102"/>
      <c r="S23" s="102"/>
      <c r="T23" s="103"/>
    </row>
    <row r="24" spans="1:20" ht="54" customHeight="1" thickBot="1" x14ac:dyDescent="0.4">
      <c r="A24" s="104" t="s">
        <v>23</v>
      </c>
      <c r="B24" s="105"/>
      <c r="C24" s="105"/>
      <c r="D24" s="105"/>
      <c r="E24" s="86">
        <v>0</v>
      </c>
      <c r="F24" s="86"/>
      <c r="G24" s="86">
        <v>0</v>
      </c>
      <c r="H24" s="86"/>
      <c r="I24" s="95">
        <v>0</v>
      </c>
      <c r="J24" s="96"/>
      <c r="K24" s="104" t="s">
        <v>23</v>
      </c>
      <c r="L24" s="105"/>
      <c r="M24" s="105"/>
      <c r="N24" s="105"/>
      <c r="O24" s="86">
        <v>0</v>
      </c>
      <c r="P24" s="86"/>
      <c r="Q24" s="86">
        <v>0</v>
      </c>
      <c r="R24" s="86"/>
      <c r="S24" s="95">
        <v>0</v>
      </c>
      <c r="T24" s="96"/>
    </row>
    <row r="25" spans="1:20" ht="15" thickBot="1" x14ac:dyDescent="0.4">
      <c r="A25" s="97" t="s">
        <v>24</v>
      </c>
      <c r="B25" s="98"/>
      <c r="C25" s="98"/>
      <c r="D25" s="98"/>
      <c r="E25" s="98"/>
      <c r="F25" s="98"/>
      <c r="G25" s="98"/>
      <c r="H25" s="98"/>
      <c r="I25" s="12"/>
      <c r="J25" s="6" t="s">
        <v>7</v>
      </c>
      <c r="K25" s="97" t="s">
        <v>24</v>
      </c>
      <c r="L25" s="98"/>
      <c r="M25" s="98"/>
      <c r="N25" s="98"/>
      <c r="O25" s="98"/>
      <c r="P25" s="98"/>
      <c r="Q25" s="98"/>
      <c r="R25" s="98"/>
      <c r="S25" s="12"/>
      <c r="T25" s="6" t="s">
        <v>7</v>
      </c>
    </row>
    <row r="26" spans="1:20" ht="36" customHeight="1" thickBot="1" x14ac:dyDescent="0.4">
      <c r="A26" s="99" t="s">
        <v>26</v>
      </c>
      <c r="B26" s="100"/>
      <c r="C26" s="100"/>
      <c r="D26" s="100"/>
      <c r="E26" s="78">
        <f>E24*(8-I12)*I25</f>
        <v>0</v>
      </c>
      <c r="F26" s="78"/>
      <c r="G26" s="78">
        <f>G24*(8-I12)*I25</f>
        <v>0</v>
      </c>
      <c r="H26" s="78"/>
      <c r="I26" s="78">
        <f>I24*(8-I12)*I25</f>
        <v>0</v>
      </c>
      <c r="J26" s="79"/>
      <c r="K26" s="99" t="s">
        <v>26</v>
      </c>
      <c r="L26" s="100"/>
      <c r="M26" s="100"/>
      <c r="N26" s="100"/>
      <c r="O26" s="78">
        <f>O24*(8-S12)*S25</f>
        <v>0</v>
      </c>
      <c r="P26" s="78"/>
      <c r="Q26" s="78">
        <f>Q24*(8-S12)*S25</f>
        <v>0</v>
      </c>
      <c r="R26" s="78"/>
      <c r="S26" s="78">
        <f>S24*(8-S12)*S25</f>
        <v>0</v>
      </c>
      <c r="T26" s="79"/>
    </row>
    <row r="27" spans="1:20" ht="4.5" customHeight="1" thickBot="1" x14ac:dyDescent="0.4">
      <c r="A27" s="120"/>
      <c r="B27" s="121"/>
      <c r="C27" s="121"/>
      <c r="D27" s="121"/>
      <c r="E27" s="121"/>
      <c r="F27" s="121"/>
      <c r="G27" s="121"/>
      <c r="H27" s="121"/>
      <c r="I27" s="121"/>
      <c r="J27" s="122"/>
      <c r="K27" s="120"/>
      <c r="L27" s="121"/>
      <c r="M27" s="121"/>
      <c r="N27" s="121"/>
      <c r="O27" s="121"/>
      <c r="P27" s="121"/>
      <c r="Q27" s="121"/>
      <c r="R27" s="121"/>
      <c r="S27" s="121"/>
      <c r="T27" s="122"/>
    </row>
    <row r="28" spans="1:20" ht="30" customHeight="1" thickBot="1" x14ac:dyDescent="0.4">
      <c r="A28" s="89" t="s">
        <v>27</v>
      </c>
      <c r="B28" s="90"/>
      <c r="C28" s="90"/>
      <c r="D28" s="90"/>
      <c r="E28" s="78">
        <f>D11*(E18+E22+E26)</f>
        <v>579600</v>
      </c>
      <c r="F28" s="78"/>
      <c r="G28" s="78">
        <f>D11*(G18+G22+G26)</f>
        <v>121716</v>
      </c>
      <c r="H28" s="78"/>
      <c r="I28" s="78">
        <f>D11*(I18+I22+I26)</f>
        <v>701316</v>
      </c>
      <c r="J28" s="79"/>
      <c r="K28" s="89" t="s">
        <v>27</v>
      </c>
      <c r="L28" s="90"/>
      <c r="M28" s="90"/>
      <c r="N28" s="90"/>
      <c r="O28" s="78">
        <f>N11*(O18+O22+O26)</f>
        <v>728000</v>
      </c>
      <c r="P28" s="78"/>
      <c r="Q28" s="78">
        <f>N11*(Q18+Q22+Q26)</f>
        <v>152880</v>
      </c>
      <c r="R28" s="78"/>
      <c r="S28" s="78">
        <f>N11*(S18+S22+S26)</f>
        <v>880880</v>
      </c>
      <c r="T28" s="79"/>
    </row>
    <row r="29" spans="1:20" ht="29.25" customHeight="1" thickBot="1" x14ac:dyDescent="0.4">
      <c r="A29" s="83" t="s">
        <v>53</v>
      </c>
      <c r="B29" s="84"/>
      <c r="C29" s="84"/>
      <c r="D29" s="84"/>
      <c r="E29" s="84"/>
      <c r="F29" s="84"/>
      <c r="G29" s="84"/>
      <c r="H29" s="84"/>
      <c r="I29" s="84"/>
      <c r="J29" s="85"/>
      <c r="K29" s="83" t="s">
        <v>53</v>
      </c>
      <c r="L29" s="84"/>
      <c r="M29" s="84"/>
      <c r="N29" s="84"/>
      <c r="O29" s="84"/>
      <c r="P29" s="84"/>
      <c r="Q29" s="84"/>
      <c r="R29" s="84"/>
      <c r="S29" s="84"/>
      <c r="T29" s="85"/>
    </row>
    <row r="30" spans="1:20" ht="29.25" customHeight="1" thickBot="1" x14ac:dyDescent="0.4">
      <c r="A30" s="97" t="s">
        <v>29</v>
      </c>
      <c r="B30" s="123"/>
      <c r="C30" s="123"/>
      <c r="D30" s="123"/>
      <c r="E30" s="86"/>
      <c r="F30" s="86"/>
      <c r="G30" s="86"/>
      <c r="H30" s="86"/>
      <c r="I30" s="86"/>
      <c r="J30" s="87"/>
      <c r="K30" s="97" t="s">
        <v>29</v>
      </c>
      <c r="L30" s="123"/>
      <c r="M30" s="123"/>
      <c r="N30" s="123"/>
      <c r="O30" s="86">
        <v>1290</v>
      </c>
      <c r="P30" s="86"/>
      <c r="Q30" s="86">
        <f>O30/100*21</f>
        <v>270.90000000000003</v>
      </c>
      <c r="R30" s="86"/>
      <c r="S30" s="86">
        <f>O30+Q30</f>
        <v>1560.9</v>
      </c>
      <c r="T30" s="87"/>
    </row>
    <row r="31" spans="1:20" ht="48" customHeight="1" thickBot="1" x14ac:dyDescent="0.4">
      <c r="A31" s="97" t="s">
        <v>30</v>
      </c>
      <c r="B31" s="123"/>
      <c r="C31" s="123"/>
      <c r="D31" s="123"/>
      <c r="E31" s="86">
        <v>3500</v>
      </c>
      <c r="F31" s="86"/>
      <c r="G31" s="86">
        <v>735</v>
      </c>
      <c r="H31" s="86"/>
      <c r="I31" s="86">
        <f>SUM(E31:H31)</f>
        <v>4235</v>
      </c>
      <c r="J31" s="87"/>
      <c r="K31" s="97" t="s">
        <v>30</v>
      </c>
      <c r="L31" s="123"/>
      <c r="M31" s="123"/>
      <c r="N31" s="123"/>
      <c r="O31" s="86">
        <v>620</v>
      </c>
      <c r="P31" s="86"/>
      <c r="Q31" s="86">
        <f>O31/100*21</f>
        <v>130.20000000000002</v>
      </c>
      <c r="R31" s="86"/>
      <c r="S31" s="86">
        <f>O31+Q31</f>
        <v>750.2</v>
      </c>
      <c r="T31" s="87"/>
    </row>
    <row r="32" spans="1:20" ht="39" customHeight="1" thickBot="1" x14ac:dyDescent="0.4">
      <c r="A32" s="81" t="s">
        <v>31</v>
      </c>
      <c r="B32" s="82"/>
      <c r="C32" s="82"/>
      <c r="D32" s="82"/>
      <c r="E32" s="78">
        <f>(E30+E31)*1*(8-I12)</f>
        <v>21000</v>
      </c>
      <c r="F32" s="78"/>
      <c r="G32" s="78">
        <f>(G30+G31)*1*(8-I12)</f>
        <v>4410</v>
      </c>
      <c r="H32" s="78"/>
      <c r="I32" s="78">
        <f>(I30+I31)*1*(8-I12)</f>
        <v>25410</v>
      </c>
      <c r="J32" s="79"/>
      <c r="K32" s="81" t="s">
        <v>31</v>
      </c>
      <c r="L32" s="82"/>
      <c r="M32" s="82"/>
      <c r="N32" s="82"/>
      <c r="O32" s="78">
        <f>(O30+O31)*1*(8-S12)</f>
        <v>15280</v>
      </c>
      <c r="P32" s="78"/>
      <c r="Q32" s="78">
        <f>(Q30+Q31)*1*(8-S12)</f>
        <v>3208.8</v>
      </c>
      <c r="R32" s="78"/>
      <c r="S32" s="78">
        <f>(S30+S31)*1*(8-S12)</f>
        <v>18488.800000000003</v>
      </c>
      <c r="T32" s="79"/>
    </row>
    <row r="33" spans="1:20" ht="30" customHeight="1" thickBot="1" x14ac:dyDescent="0.4">
      <c r="A33" s="83" t="s">
        <v>54</v>
      </c>
      <c r="B33" s="84"/>
      <c r="C33" s="84"/>
      <c r="D33" s="84"/>
      <c r="E33" s="84"/>
      <c r="F33" s="84"/>
      <c r="G33" s="84"/>
      <c r="H33" s="84"/>
      <c r="I33" s="84"/>
      <c r="J33" s="85"/>
      <c r="K33" s="83" t="s">
        <v>54</v>
      </c>
      <c r="L33" s="84"/>
      <c r="M33" s="84"/>
      <c r="N33" s="84"/>
      <c r="O33" s="84"/>
      <c r="P33" s="84"/>
      <c r="Q33" s="84"/>
      <c r="R33" s="84"/>
      <c r="S33" s="84"/>
      <c r="T33" s="85"/>
    </row>
    <row r="34" spans="1:20" ht="51" customHeight="1" thickBot="1" x14ac:dyDescent="0.4">
      <c r="A34" s="97" t="s">
        <v>28</v>
      </c>
      <c r="B34" s="123"/>
      <c r="C34" s="123"/>
      <c r="D34" s="123"/>
      <c r="E34" s="86">
        <v>0</v>
      </c>
      <c r="F34" s="86"/>
      <c r="G34" s="86">
        <v>0</v>
      </c>
      <c r="H34" s="86"/>
      <c r="I34" s="86">
        <v>0</v>
      </c>
      <c r="J34" s="87"/>
      <c r="K34" s="97" t="s">
        <v>28</v>
      </c>
      <c r="L34" s="123"/>
      <c r="M34" s="123"/>
      <c r="N34" s="123"/>
      <c r="O34" s="86">
        <v>0</v>
      </c>
      <c r="P34" s="86"/>
      <c r="Q34" s="86">
        <v>0</v>
      </c>
      <c r="R34" s="86"/>
      <c r="S34" s="86">
        <v>0</v>
      </c>
      <c r="T34" s="87"/>
    </row>
    <row r="35" spans="1:20" ht="3.75" customHeight="1" thickBot="1" x14ac:dyDescent="0.4">
      <c r="A35" s="70"/>
      <c r="B35" s="71"/>
      <c r="C35" s="71"/>
      <c r="D35" s="71"/>
      <c r="E35" s="71"/>
      <c r="F35" s="71"/>
      <c r="G35" s="71"/>
      <c r="H35" s="71"/>
      <c r="I35" s="71"/>
      <c r="J35" s="72"/>
      <c r="K35" s="70"/>
      <c r="L35" s="71"/>
      <c r="M35" s="71"/>
      <c r="N35" s="71"/>
      <c r="O35" s="71"/>
      <c r="P35" s="71"/>
      <c r="Q35" s="71"/>
      <c r="R35" s="71"/>
      <c r="S35" s="71"/>
      <c r="T35" s="72"/>
    </row>
    <row r="36" spans="1:20" s="7" customFormat="1" ht="39.75" customHeight="1" thickBot="1" x14ac:dyDescent="0.4">
      <c r="A36" s="73" t="s">
        <v>32</v>
      </c>
      <c r="B36" s="74"/>
      <c r="C36" s="74"/>
      <c r="D36" s="74"/>
      <c r="E36" s="80">
        <f>E11+E28+E34+E32</f>
        <v>9140600</v>
      </c>
      <c r="F36" s="80"/>
      <c r="G36" s="80">
        <f>G11+G28+G34+G32</f>
        <v>1919526</v>
      </c>
      <c r="H36" s="80"/>
      <c r="I36" s="80">
        <f>I11+I28+I34+I32</f>
        <v>11060126</v>
      </c>
      <c r="J36" s="88"/>
      <c r="K36" s="73" t="s">
        <v>32</v>
      </c>
      <c r="L36" s="74"/>
      <c r="M36" s="74"/>
      <c r="N36" s="74"/>
      <c r="O36" s="80">
        <f>O11+O28+O34+O32</f>
        <v>9913280</v>
      </c>
      <c r="P36" s="80"/>
      <c r="Q36" s="80">
        <f>Q11+Q28+Q34+Q32</f>
        <v>2081788.8</v>
      </c>
      <c r="R36" s="80"/>
      <c r="S36" s="80">
        <f>S11+S28+S34+S32</f>
        <v>11995068.800000001</v>
      </c>
      <c r="T36" s="88"/>
    </row>
    <row r="37" spans="1:20" ht="9.75" customHeight="1" x14ac:dyDescent="0.35"/>
    <row r="38" spans="1:20" ht="30" customHeight="1" x14ac:dyDescent="0.35">
      <c r="A38" s="69" t="s">
        <v>10</v>
      </c>
      <c r="B38" s="69"/>
      <c r="C38" s="69"/>
      <c r="D38" s="69"/>
      <c r="E38" s="69"/>
      <c r="F38" s="69"/>
      <c r="G38" s="69"/>
      <c r="H38" s="69"/>
      <c r="I38" s="69"/>
      <c r="J38" s="69"/>
      <c r="K38" s="69" t="s">
        <v>10</v>
      </c>
      <c r="L38" s="69"/>
      <c r="M38" s="69"/>
      <c r="N38" s="69"/>
      <c r="O38" s="69"/>
      <c r="P38" s="69"/>
      <c r="Q38" s="69"/>
      <c r="R38" s="69"/>
      <c r="S38" s="69"/>
      <c r="T38" s="69"/>
    </row>
    <row r="39" spans="1:20" ht="32.25" customHeight="1" x14ac:dyDescent="0.35">
      <c r="A39" s="77" t="s">
        <v>8</v>
      </c>
      <c r="B39" s="77"/>
      <c r="C39" s="77"/>
      <c r="D39" s="77"/>
      <c r="E39" s="77"/>
      <c r="F39" s="77"/>
      <c r="G39" s="77"/>
      <c r="H39" s="77"/>
      <c r="I39" s="77"/>
      <c r="J39" s="77"/>
      <c r="K39" s="77" t="s">
        <v>8</v>
      </c>
      <c r="L39" s="77"/>
      <c r="M39" s="77"/>
      <c r="N39" s="77"/>
      <c r="O39" s="77"/>
      <c r="P39" s="77"/>
      <c r="Q39" s="77"/>
      <c r="R39" s="77"/>
      <c r="S39" s="77"/>
      <c r="T39" s="77"/>
    </row>
    <row r="40" spans="1:20" ht="46.5" customHeight="1" x14ac:dyDescent="0.35">
      <c r="A40" s="75" t="s">
        <v>9</v>
      </c>
      <c r="B40" s="75"/>
      <c r="C40" s="75"/>
      <c r="D40" s="75"/>
      <c r="E40" s="75"/>
      <c r="F40" s="75"/>
      <c r="G40" s="75"/>
      <c r="H40" s="75"/>
      <c r="I40" s="75"/>
      <c r="J40" s="75"/>
      <c r="K40" s="75" t="s">
        <v>9</v>
      </c>
      <c r="L40" s="75"/>
      <c r="M40" s="75"/>
      <c r="N40" s="75"/>
      <c r="O40" s="75"/>
      <c r="P40" s="75"/>
      <c r="Q40" s="75"/>
      <c r="R40" s="75"/>
      <c r="S40" s="75"/>
      <c r="T40" s="75"/>
    </row>
    <row r="41" spans="1:20" ht="44.25" customHeight="1" x14ac:dyDescent="0.35">
      <c r="A41" s="124" t="s">
        <v>11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 t="s">
        <v>11</v>
      </c>
      <c r="L41" s="124"/>
      <c r="M41" s="124"/>
      <c r="N41" s="124"/>
      <c r="O41" s="124"/>
      <c r="P41" s="124"/>
      <c r="Q41" s="124"/>
      <c r="R41" s="124"/>
      <c r="S41" s="124"/>
      <c r="T41" s="124"/>
    </row>
    <row r="42" spans="1:20" ht="9" customHeight="1" x14ac:dyDescent="0.35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0" ht="31.5" customHeight="1" x14ac:dyDescent="0.35">
      <c r="A43" s="76" t="s">
        <v>36</v>
      </c>
      <c r="B43" s="76"/>
      <c r="C43" s="76"/>
      <c r="D43" s="76"/>
      <c r="E43" s="76"/>
      <c r="F43" s="76"/>
      <c r="G43" s="76"/>
      <c r="H43" s="76"/>
      <c r="I43" s="76"/>
      <c r="J43" s="76"/>
      <c r="K43" s="76" t="s">
        <v>36</v>
      </c>
      <c r="L43" s="76"/>
      <c r="M43" s="76"/>
      <c r="N43" s="76"/>
      <c r="O43" s="76"/>
      <c r="P43" s="76"/>
      <c r="Q43" s="76"/>
      <c r="R43" s="76"/>
      <c r="S43" s="76"/>
      <c r="T43" s="76"/>
    </row>
    <row r="44" spans="1:20" ht="33" customHeight="1" x14ac:dyDescent="0.35">
      <c r="A44" s="76" t="s">
        <v>35</v>
      </c>
      <c r="B44" s="76"/>
      <c r="C44" s="76"/>
      <c r="D44" s="76"/>
      <c r="E44" s="76"/>
      <c r="F44" s="76"/>
      <c r="G44" s="76"/>
      <c r="H44" s="76"/>
      <c r="I44" s="76"/>
      <c r="J44" s="76"/>
      <c r="K44" s="76" t="s">
        <v>35</v>
      </c>
      <c r="L44" s="76"/>
      <c r="M44" s="76"/>
      <c r="N44" s="76"/>
      <c r="O44" s="76"/>
      <c r="P44" s="76"/>
      <c r="Q44" s="76"/>
      <c r="R44" s="76"/>
      <c r="S44" s="76"/>
      <c r="T44" s="76"/>
    </row>
    <row r="45" spans="1:20" ht="39" customHeight="1" x14ac:dyDescent="0.35">
      <c r="A45" s="76" t="s">
        <v>34</v>
      </c>
      <c r="B45" s="76"/>
      <c r="C45" s="76"/>
      <c r="D45" s="76"/>
      <c r="E45" s="76"/>
      <c r="F45" s="76"/>
      <c r="G45" s="76"/>
      <c r="H45" s="76"/>
      <c r="I45" s="76"/>
      <c r="J45" s="76"/>
      <c r="K45" s="76" t="s">
        <v>34</v>
      </c>
      <c r="L45" s="76"/>
      <c r="M45" s="76"/>
      <c r="N45" s="76"/>
      <c r="O45" s="76"/>
      <c r="P45" s="76"/>
      <c r="Q45" s="76"/>
      <c r="R45" s="76"/>
      <c r="S45" s="76"/>
      <c r="T45" s="76"/>
    </row>
    <row r="46" spans="1:20" ht="16.5" x14ac:dyDescent="0.35">
      <c r="A46" s="8"/>
      <c r="K46" s="8"/>
    </row>
    <row r="47" spans="1:20" ht="27" customHeight="1" x14ac:dyDescent="0.35">
      <c r="I47" s="1"/>
      <c r="J47" s="1"/>
      <c r="S47" s="1"/>
      <c r="T47" s="1"/>
    </row>
    <row r="87" ht="22.5" customHeight="1" x14ac:dyDescent="0.35"/>
    <row r="88" ht="8.25" customHeight="1" x14ac:dyDescent="0.35"/>
  </sheetData>
  <mergeCells count="186">
    <mergeCell ref="K44:T44"/>
    <mergeCell ref="K45:T45"/>
    <mergeCell ref="K39:T39"/>
    <mergeCell ref="K40:T40"/>
    <mergeCell ref="K41:T41"/>
    <mergeCell ref="K42:T42"/>
    <mergeCell ref="K43:T43"/>
    <mergeCell ref="K36:N36"/>
    <mergeCell ref="O36:P36"/>
    <mergeCell ref="Q36:R36"/>
    <mergeCell ref="S36:T36"/>
    <mergeCell ref="K38:T38"/>
    <mergeCell ref="K34:N34"/>
    <mergeCell ref="O34:P34"/>
    <mergeCell ref="Q34:R34"/>
    <mergeCell ref="S34:T34"/>
    <mergeCell ref="K35:T35"/>
    <mergeCell ref="K32:N32"/>
    <mergeCell ref="O32:P32"/>
    <mergeCell ref="Q32:R32"/>
    <mergeCell ref="S32:T32"/>
    <mergeCell ref="K33:T33"/>
    <mergeCell ref="K30:N30"/>
    <mergeCell ref="O30:P30"/>
    <mergeCell ref="Q30:R30"/>
    <mergeCell ref="S30:T30"/>
    <mergeCell ref="K31:N31"/>
    <mergeCell ref="O31:P31"/>
    <mergeCell ref="Q31:R31"/>
    <mergeCell ref="S31:T31"/>
    <mergeCell ref="K28:N28"/>
    <mergeCell ref="O28:P28"/>
    <mergeCell ref="Q28:R28"/>
    <mergeCell ref="S28:T28"/>
    <mergeCell ref="K29:T29"/>
    <mergeCell ref="K26:N26"/>
    <mergeCell ref="O26:P26"/>
    <mergeCell ref="Q26:R26"/>
    <mergeCell ref="S26:T26"/>
    <mergeCell ref="K27:T27"/>
    <mergeCell ref="K24:N24"/>
    <mergeCell ref="O24:P24"/>
    <mergeCell ref="Q24:R24"/>
    <mergeCell ref="S24:T24"/>
    <mergeCell ref="K25:R25"/>
    <mergeCell ref="K22:N22"/>
    <mergeCell ref="O22:P22"/>
    <mergeCell ref="Q22:R22"/>
    <mergeCell ref="S22:T22"/>
    <mergeCell ref="K23:T23"/>
    <mergeCell ref="K20:N20"/>
    <mergeCell ref="O20:P20"/>
    <mergeCell ref="Q20:R20"/>
    <mergeCell ref="S20:T20"/>
    <mergeCell ref="K21:R21"/>
    <mergeCell ref="K18:N18"/>
    <mergeCell ref="O18:P18"/>
    <mergeCell ref="Q18:R18"/>
    <mergeCell ref="S18:T18"/>
    <mergeCell ref="K19:T19"/>
    <mergeCell ref="K16:N16"/>
    <mergeCell ref="O16:P16"/>
    <mergeCell ref="Q16:R16"/>
    <mergeCell ref="S16:T16"/>
    <mergeCell ref="K17:R17"/>
    <mergeCell ref="K12:R12"/>
    <mergeCell ref="K13:T13"/>
    <mergeCell ref="K14:T14"/>
    <mergeCell ref="K15:N15"/>
    <mergeCell ref="O15:P15"/>
    <mergeCell ref="Q15:R15"/>
    <mergeCell ref="S15:T15"/>
    <mergeCell ref="K10:M10"/>
    <mergeCell ref="O10:P10"/>
    <mergeCell ref="Q10:R10"/>
    <mergeCell ref="S10:T10"/>
    <mergeCell ref="O11:P11"/>
    <mergeCell ref="Q11:R11"/>
    <mergeCell ref="S11:T11"/>
    <mergeCell ref="K7:M7"/>
    <mergeCell ref="N7:P7"/>
    <mergeCell ref="Q7:T7"/>
    <mergeCell ref="K8:T8"/>
    <mergeCell ref="K9:N9"/>
    <mergeCell ref="O9:P9"/>
    <mergeCell ref="Q9:R9"/>
    <mergeCell ref="S9:T9"/>
    <mergeCell ref="K1:T1"/>
    <mergeCell ref="K2:T2"/>
    <mergeCell ref="L3:T3"/>
    <mergeCell ref="K5:T5"/>
    <mergeCell ref="K6:M6"/>
    <mergeCell ref="Q6:S6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9:D9"/>
    <mergeCell ref="E10:F10"/>
    <mergeCell ref="A6:C6"/>
    <mergeCell ref="G6:I6"/>
    <mergeCell ref="A7:C7"/>
    <mergeCell ref="D7:F7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 xr:uid="{00000000-0004-0000-0100-000000000000}"/>
    <hyperlink ref="Q7" r:id="rId2" xr:uid="{00000000-0004-0000-0100-000001000000}"/>
  </hyperlinks>
  <pageMargins left="0.24" right="0.24" top="0.25" bottom="0.22" header="0.2" footer="0.2"/>
  <pageSetup paperSize="9" scale="61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2021-03-04T08:35:12Z</dcterms:modified>
</cp:coreProperties>
</file>