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2" i="1"/>
  <c r="O32"/>
  <c r="S31"/>
  <c r="Q31"/>
  <c r="S30"/>
  <c r="Q30"/>
  <c r="Q32" s="1"/>
  <c r="S26"/>
  <c r="Q26"/>
  <c r="O26"/>
  <c r="S22"/>
  <c r="Q22"/>
  <c r="O22"/>
  <c r="S18"/>
  <c r="S28" s="1"/>
  <c r="O18"/>
  <c r="O28" s="1"/>
  <c r="S16"/>
  <c r="Q16"/>
  <c r="Q18" s="1"/>
  <c r="Q28" s="1"/>
  <c r="O11"/>
  <c r="O36" l="1"/>
  <c r="S11"/>
  <c r="S10"/>
  <c r="Q10" s="1"/>
  <c r="Q11" l="1"/>
  <c r="Q36" s="1"/>
  <c r="S36"/>
  <c r="B58" i="2" l="1"/>
  <c r="B56"/>
  <c r="E11" i="1"/>
  <c r="G34"/>
  <c r="I34" s="1"/>
  <c r="G31"/>
  <c r="I31" s="1"/>
  <c r="G30"/>
  <c r="I30" s="1"/>
  <c r="I16"/>
  <c r="G16"/>
  <c r="I11" l="1"/>
  <c r="G11"/>
  <c r="I10"/>
  <c r="G10"/>
  <c r="I32"/>
  <c r="G32"/>
  <c r="E3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<sst xmlns="http://schemas.openxmlformats.org/spreadsheetml/2006/main" count="258" uniqueCount="123">
  <si>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</si>
  <si>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</si>
  <si>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</si>
  <si>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</si>
  <si>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</si>
  <si>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</si>
  <si>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</si>
  <si>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</si>
  <si>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</si>
  <si>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</si>
  <si>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</si>
  <si>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</si>
  <si>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</si>
  <si>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</si>
  <si>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</si>
  <si>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</si>
  <si>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</si>
  <si>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</si>
  <si>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</si>
  <si>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</si>
  <si>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</si>
  <si>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</si>
  <si>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</si>
  <si>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</si>
  <si>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</si>
  <si>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</si>
  <si>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</si>
  <si>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</si>
  <si>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</si>
  <si>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</si>
  <si>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</si>
  <si>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</si>
  <si>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</si>
  <si>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</si>
  <si>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</si>
  <si>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</si>
  <si>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</si>
  <si>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</si>
  <si>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</si>
  <si>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</si>
  <si>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</si>
  <si>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</si>
  <si>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</si>
  <si>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</si>
  <si>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</si>
  <si>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</si>
  <si>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</si>
  <si>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</si>
  <si>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</si>
  <si>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</si>
  <si>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</si>
  <si>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</si>
  <si>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</si>
  <si>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</si>
  <si>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</si>
  <si>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</si>
  <si>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</si>
  <si>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</si>
  <si>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</si>
  <si>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</si>
  <si>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Ultrazvukový systém musí mít integrovaný LCD monitor velikosti minimálně 15"</t>
  </si>
  <si>
    <t>Ultrazvukový systém musí mít funkci zvětšení (zoom) plynule nastavitelnou v několika krocích s možností pohybu zvětšené oblasti v živém i zamraženém obraze a s možností celkového náhledu na scanovanou oblast</t>
  </si>
  <si>
    <t>Ultrazvukový přístroj umožňuje export dat na libovolné externí zařízení typu USB (flash disk, HDD)</t>
  </si>
  <si>
    <t>ultrazvukový přístroj musí mít funkci logování přístupu uživatelů k pacientským datům - GDPR kompatibilní</t>
  </si>
  <si>
    <t>Ultrazvukový systém musí mít funkci porovnání aktivního B-módu a barevného (výkonového) Dopplera</t>
  </si>
  <si>
    <t>Ultrazvukový systém musí mít funkci pro zvýraznění intervenčního nástroje (jehly) ve 2D</t>
  </si>
  <si>
    <t>Ultrazvukový systém musí mít harmonické zobrazení na všech sondách</t>
  </si>
  <si>
    <t>Ultrazvukový systém musí umožňovat programovatelné kalkulace</t>
  </si>
  <si>
    <t>Ultrazvukový systém musí mít interní integrovanou pacientskou databázi s možností vyhledávání, ukládání obrázků a smyček do této pacientské databáze</t>
  </si>
  <si>
    <t>Ultrazvukový systém musí plně podporovat DICOM 3.0</t>
  </si>
  <si>
    <t>Zobrazení</t>
  </si>
  <si>
    <t>Postprocessing</t>
  </si>
  <si>
    <t>Součást dodávky přenosného ultrazvukového systému</t>
  </si>
  <si>
    <t>Součástí každého ultrazvuku musí být mobilní transportní vozík pro přístroj a připojené sondy</t>
  </si>
  <si>
    <t>Dodávka, instalace, uvedení do provozu 2 kusů ultrazvukového přístroje na vozíku včetně sond pro kliniku KARIM včetně provedení zaškolení personálu.</t>
  </si>
  <si>
    <t>Ultrazvukový systém musí být v ruce přenosný (typu notebook)</t>
  </si>
  <si>
    <t>Ultrazvukový systém musí mít maximální hmotnost včetně baterie 5kg</t>
  </si>
  <si>
    <t>Ultrazvukový systém musí mít integorvané madlo pro bezpečný transport systému</t>
  </si>
  <si>
    <t>Ultrazvukový systém musí umožňovat provoz z integrované baterie i z elektrické sítě. Minimální doba práce v případě provozu na baterii je 30 minut</t>
  </si>
  <si>
    <t>Ultrazvukový systém musí mít ovládání přes ovládací panel s podsvícenými mechanickými ovládacími prvky a tlačítky, včetně omyvatelné alfanumerické klávesnice a trackballu</t>
  </si>
  <si>
    <t>Ultrazvukový systém se musí spustit do plného provozu za maximálně 120s z vypnutého stavu. V případě Standby (sleep) módu musí být start do 30s. V případě absence standby režimu musí přístroj spustit do plného provozu z vypnutého stavu do 30s</t>
  </si>
  <si>
    <t>Ultrazvukový systém musí mít manuální nastavení TGC křivky pomocí minimálně šesti ovladačů</t>
  </si>
  <si>
    <t xml:space="preserve">Ultrazvukový systém musí mít integrovaný SSD s minimální kapacitou 256 GB pro archivaci dat </t>
  </si>
  <si>
    <t>Ultrazvukový přístroj musí podporovat Wi-Fi přenos dat – možnost bezdrátového připojení k síti</t>
  </si>
  <si>
    <t>ultrazvukový přístroj musí být při předání na náklady dodavatele obousměrně připojen (včetně napojení na WorkList) do nemocniční PACS - Marie PACS (ORCZ, DICOM 3.0)</t>
  </si>
  <si>
    <t xml:space="preserve">Ultrazvukový systém musí mít M-mód, barevný M-mód </t>
  </si>
  <si>
    <t>Ultrazvukový systém musí mít zobrazení redukující ultrazvukové speckle nastavitelné minimálně v pěti úrovních</t>
  </si>
  <si>
    <t>Ultrazvukový systém musí mít standardní výpočty a měření vzdáleností, ploch a úhlů</t>
  </si>
  <si>
    <t>Ultrazvukový systém musí mít kompletní měření úhlů dětských kyčlí včetně klasifikace podle Grafa</t>
  </si>
  <si>
    <t>Ultrazvukový systém musí umožnit upravování uložených snímků a smyček - intenzita 2D a barvy, dynamického rozsahu, změna šedé škály, možnost měření na uložených snímcích (2D rozměry i rychlosti)</t>
  </si>
  <si>
    <t>Součástí každého ultrazvuku musí být aktivní přepínač pro minimálně 3 sondy</t>
  </si>
  <si>
    <t>Versana Active, výrobce: GE Healthcare</t>
  </si>
  <si>
    <t>ANO</t>
  </si>
  <si>
    <t>Širokoúhlá 15,6" obrazovka</t>
  </si>
  <si>
    <t>minimálně 8 hardwarových ovládačů</t>
  </si>
  <si>
    <t>Ortopedie, Urologie, Gynekologie, Pordnictví, Small Parts, Musculoskeletal, Abdomen, Kardio, Pediatrie, Thorax - plíce, PICC a Midline katery, Nerves, …</t>
  </si>
  <si>
    <t xml:space="preserve">plynule nastavitelná v min. 19 krocích </t>
  </si>
  <si>
    <r>
      <t>pouze B-mode a PW a CW Doppler s automatickou kontinuální dynamickou optimalizací obrazu</t>
    </r>
    <r>
      <rPr>
        <sz val="12"/>
        <color rgb="FFFF0000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>(všechny s možností automatické optimalizace obrazu)</t>
    </r>
  </si>
  <si>
    <t>Stand-by mode do 2 sec., start do 90 sec.</t>
  </si>
  <si>
    <t>nastavitelné až v 8 úrovních, dále se doporučuje mít na systému modul compaudnáho zobrazení (zobrazení z více úhlů) nastavitelné až ve 4 úrovních - zvyšuje prostorové rozlišení obrazu!</t>
  </si>
  <si>
    <t>výhodné vlastnosti funkce (ne jen prosté on/off): změna úhlu vpichu - steer paprsků do min. 50°, změna zesílení – gain intervenčního nástroje, volba šířky jehly</t>
  </si>
  <si>
    <t>lineární multifrekvenční sonda, min. 4 – 13 MHz, možnost nastavení min. 4 nativních vysílacích frekvencí a zároveň možnost nastavení min. 4 harmonických vysílacích frekvencí v B obraze, šířka aktivního pole max. 4 cm, vyznačené značky středu a osy sondy pro snadné provádění intervenčních zákroků, funkce trapezoidního zobrazení, sonda s min. 192 krystaly ve snímači</t>
  </si>
  <si>
    <t>sektorová (kardiální) multifrekvenční sonda 1,7 – 4.0 MHz, možnost nastavení min. 3 nativních vysílacích frekvencí a zároveň možnost nastavení min. 4 harmonických vysílacích frekvencí v B obraze, sonda výlučně typu single crystal s polarizovanými krystaly</t>
  </si>
  <si>
    <t>konvexní (břišní) multifrekvenční sonda, min. 2 – 5 MHz, možnost nastavení min. 4 nativních vysílacích frekvencí a zároveň možnost nastavení min. 3 harmonických vysílacích frekvencí v B obraze, sonda s min. 128 krystaly ve snímači</t>
  </si>
  <si>
    <t>výškově stavitelný originální mobilní transportní vozík pro přístroj a připojené sondy a příslušenství</t>
  </si>
  <si>
    <t>EKG modul pro systém, max. 3 svodové EKG, křivka EKG možná pro všechny sondy, natavení min. zesílení, pozice křivky a rychlost posuvu</t>
  </si>
  <si>
    <t>24 měsíců</t>
  </si>
  <si>
    <t>Název veřejné zakázky: Dodávka, instalace, uvedení do provozu 2 kusů ultrazvukového přístroje na vozíku včetně sond pro kliniku KARIM včetně provedení zaškolení personálu</t>
  </si>
  <si>
    <t>Dodávka, instalace, uvedení do provozu 2 kusů ultrazvukového přístroje na vozíku včetně sond pro kliniku KARIM včetně provedení zaškolení personálu</t>
  </si>
  <si>
    <t>Ing. Jaroslav Haluzík</t>
  </si>
  <si>
    <t>haluzik@emsbrno.com</t>
  </si>
  <si>
    <t>Electric Medical Service, s.r.o.</t>
  </si>
  <si>
    <t>Ultrazvukový systém musí mít vlastní přednastavení (presety) určené pro KARIM a zároveň uživatelsky nastavitelné presety</t>
  </si>
  <si>
    <t>Ultrazvukový systém musí mít B-mód, barevný směrový Doppler, výkonový Doppler, spektrální PW Doppler, CW (kontinuální) Doppler</t>
  </si>
  <si>
    <t>Dostupná a v budoucnu rozšiřitelná lineární vysokofrekvenční hokejková sonda pro zobrazení velmi blízkých polí, vhodná pro intervenční zákroky ve velmi blízkých polích a současně pro pediatrické aplikace, frekvenční rozsah min. 6,7 – 18 MHz, možnost nastavení min. 4 nativních vysílacích frekvencí a zároveň možnost nastavení min. 3 harmonických vysílacích frekvencí v B obraze, šířka aktivního pole max. 35 mm, vyznačené značky středu a osy sondy pro snadné provádění intervenčních zákroků, funkce trapezoidního zobrazení, sonda s min. 168 krystaly ve snímači</t>
  </si>
  <si>
    <t>NE</t>
  </si>
  <si>
    <t>6kg</t>
  </si>
  <si>
    <t>Součástí každého ultrazvuku musí být lineární, břišní a kardiální sonda (prosím specifikovat technické parametry)</t>
  </si>
  <si>
    <t>6-15MHz</t>
  </si>
  <si>
    <t>Nimotech, s.r.o.</t>
  </si>
  <si>
    <t>Ing. Bogdan Szpyrc</t>
  </si>
  <si>
    <t>szpyrc@nimotech.cz</t>
  </si>
  <si>
    <t>Samsung HM70EVO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</si>
</sst>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3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left" vertical="center" wrapText="1"/>
    </xf>
    <xf numFmtId="0" fontId="17" fillId="10" borderId="51" xfId="0" applyFont="1" applyFill="1" applyBorder="1" applyAlignment="1">
      <alignment horizontal="left" vertical="center" wrapText="1"/>
    </xf>
    <xf numFmtId="0" fontId="20" fillId="10" borderId="29" xfId="0" applyFont="1" applyFill="1" applyBorder="1" applyAlignment="1">
      <alignment horizontal="center" vertical="center" wrapText="1"/>
    </xf>
    <xf numFmtId="44" fontId="15" fillId="9" borderId="49" xfId="0" applyNumberFormat="1" applyFont="1" applyFill="1" applyBorder="1" applyAlignment="1">
      <alignment horizontal="center" vertical="center" wrapText="1"/>
    </xf>
    <xf numFmtId="44" fontId="15" fillId="9" borderId="48" xfId="0" applyNumberFormat="1" applyFont="1" applyFill="1" applyBorder="1" applyAlignment="1">
      <alignment horizontal="center" vertical="center" wrapText="1"/>
    </xf>
    <xf numFmtId="44" fontId="6" fillId="9" borderId="43" xfId="0" applyNumberFormat="1" applyFont="1" applyFill="1" applyBorder="1" applyAlignment="1">
      <alignment horizontal="center" vertical="center" wrapText="1"/>
    </xf>
    <xf numFmtId="44" fontId="6" fillId="9" borderId="49" xfId="0" applyNumberFormat="1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3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609600</xdr:colOff>
      <xdr:row>0</xdr:row>
      <xdr:rowOff>819150</xdr:rowOff>
    </xdr:to>
    <xdr:pic>
      <xdr:nvPicPr>
        <xdr:cNvPr id="5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1428750</xdr:colOff>
      <xdr:row>0</xdr:row>
      <xdr:rowOff>800100</xdr:rowOff>
    </xdr:to>
    <xdr:pic>
      <xdr:nvPicPr>
        <xdr:cNvPr id="6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1913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609600</xdr:colOff>
      <xdr:row>0</xdr:row>
      <xdr:rowOff>819150</xdr:rowOff>
    </xdr:to>
    <xdr:pic>
      <xdr:nvPicPr>
        <xdr:cNvPr id="7" name="obrázek 6" descr="ilustrator kopie">
          <a:extLst>
            <a:ext uri="{FF2B5EF4-FFF2-40B4-BE49-F238E27FC236}">
              <a16:creationId xmlns:a16="http://schemas.microsoft.com/office/drawing/2014/main" xmlns="" id="{237B7828-8224-4446-B0DE-3661F0271A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1428750</xdr:colOff>
      <xdr:row>0</xdr:row>
      <xdr:rowOff>800100</xdr:rowOff>
    </xdr:to>
    <xdr:pic>
      <xdr:nvPicPr>
        <xdr:cNvPr id="8" name="WordPictureWatermark3" descr="ilustrator kopie">
          <a:extLst>
            <a:ext uri="{FF2B5EF4-FFF2-40B4-BE49-F238E27FC236}">
              <a16:creationId xmlns:a16="http://schemas.microsoft.com/office/drawing/2014/main" xmlns="" id="{21F3FE6C-A524-4D13-951B-7EF9E74C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1913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zpyrc@nimotech.cz" TargetMode="External"/><Relationship Id="rId1" Type="http://schemas.openxmlformats.org/officeDocument/2006/relationships/hyperlink" Target="mailto:haluzik@emsbr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zoomScale="80" zoomScaleNormal="80" workbookViewId="0">
      <selection activeCell="A20" sqref="A20:A21"/>
    </sheetView>
  </sheetViews>
  <sheetFormatPr defaultRowHeight="15"/>
  <cols>
    <col min="1" max="1" width="107.42578125" customWidth="1"/>
    <col min="2" max="2" width="16.28515625" customWidth="1"/>
    <col min="3" max="3" width="21.7109375" customWidth="1"/>
    <col min="4" max="4" width="16.28515625" customWidth="1"/>
    <col min="5" max="5" width="21.7109375" customWidth="1"/>
  </cols>
  <sheetData>
    <row r="1" spans="1:5" ht="66.75" customHeight="1" thickBot="1">
      <c r="A1" s="59"/>
      <c r="B1" s="60"/>
      <c r="C1" s="61"/>
      <c r="D1" s="60"/>
      <c r="E1" s="61"/>
    </row>
    <row r="2" spans="1:5" ht="66.75" customHeight="1" thickBot="1">
      <c r="A2" s="62" t="s">
        <v>54</v>
      </c>
      <c r="B2" s="63"/>
      <c r="C2" s="64"/>
      <c r="D2" s="63"/>
      <c r="E2" s="64"/>
    </row>
    <row r="3" spans="1:5" ht="41.65" customHeight="1" thickBot="1">
      <c r="A3" s="56" t="s">
        <v>107</v>
      </c>
      <c r="B3" s="57"/>
      <c r="C3" s="58"/>
      <c r="D3" s="57"/>
      <c r="E3" s="58"/>
    </row>
    <row r="4" spans="1:5" ht="29.65" customHeight="1" thickBot="1">
      <c r="A4" s="28" t="s">
        <v>53</v>
      </c>
      <c r="B4" s="54" t="s">
        <v>91</v>
      </c>
      <c r="C4" s="55"/>
      <c r="D4" s="54" t="s">
        <v>122</v>
      </c>
      <c r="E4" s="55"/>
    </row>
    <row r="5" spans="1:5" ht="25.5" customHeight="1" thickBot="1">
      <c r="A5" s="38" t="s">
        <v>47</v>
      </c>
      <c r="B5" s="40" t="s">
        <v>48</v>
      </c>
      <c r="C5" s="39" t="s">
        <v>40</v>
      </c>
      <c r="D5" s="40" t="s">
        <v>48</v>
      </c>
      <c r="E5" s="39" t="s">
        <v>40</v>
      </c>
    </row>
    <row r="6" spans="1:5" ht="30.75" thickBot="1">
      <c r="A6" s="36" t="s">
        <v>74</v>
      </c>
      <c r="B6" s="35" t="s">
        <v>92</v>
      </c>
      <c r="C6" s="37"/>
      <c r="D6" s="35" t="s">
        <v>92</v>
      </c>
      <c r="E6" s="37"/>
    </row>
    <row r="7" spans="1:5" ht="15.75">
      <c r="A7" s="24" t="s">
        <v>41</v>
      </c>
      <c r="B7" s="25" t="s">
        <v>46</v>
      </c>
      <c r="C7" s="26" t="s">
        <v>40</v>
      </c>
      <c r="D7" s="25" t="s">
        <v>46</v>
      </c>
      <c r="E7" s="26" t="s">
        <v>40</v>
      </c>
    </row>
    <row r="8" spans="1:5" ht="15.75">
      <c r="A8" s="29" t="s">
        <v>75</v>
      </c>
      <c r="B8" s="18" t="s">
        <v>92</v>
      </c>
      <c r="C8" s="21"/>
      <c r="D8" s="18" t="s">
        <v>92</v>
      </c>
      <c r="E8" s="21"/>
    </row>
    <row r="9" spans="1:5" ht="15.75">
      <c r="A9" s="53" t="s">
        <v>76</v>
      </c>
      <c r="B9" s="18" t="s">
        <v>92</v>
      </c>
      <c r="C9" s="21"/>
      <c r="D9" s="18" t="s">
        <v>115</v>
      </c>
      <c r="E9" s="21" t="s">
        <v>116</v>
      </c>
    </row>
    <row r="10" spans="1:5" ht="15.75">
      <c r="A10" s="29" t="s">
        <v>77</v>
      </c>
      <c r="B10" s="18" t="s">
        <v>92</v>
      </c>
      <c r="C10" s="21"/>
      <c r="D10" s="18" t="s">
        <v>92</v>
      </c>
      <c r="E10" s="21"/>
    </row>
    <row r="11" spans="1:5" ht="30">
      <c r="A11" s="29" t="s">
        <v>78</v>
      </c>
      <c r="B11" s="18" t="s">
        <v>92</v>
      </c>
      <c r="C11" s="21"/>
      <c r="D11" s="18" t="s">
        <v>92</v>
      </c>
      <c r="E11" s="21"/>
    </row>
    <row r="12" spans="1:5" ht="30">
      <c r="A12" s="29" t="s">
        <v>79</v>
      </c>
      <c r="B12" s="18" t="s">
        <v>92</v>
      </c>
      <c r="C12" s="21"/>
      <c r="D12" s="18" t="s">
        <v>92</v>
      </c>
      <c r="E12" s="21"/>
    </row>
    <row r="13" spans="1:5" ht="45">
      <c r="A13" s="29" t="s">
        <v>80</v>
      </c>
      <c r="B13" s="18" t="s">
        <v>92</v>
      </c>
      <c r="C13" s="21" t="s">
        <v>98</v>
      </c>
      <c r="D13" s="18" t="s">
        <v>92</v>
      </c>
      <c r="E13" s="21"/>
    </row>
    <row r="14" spans="1:5" ht="31.5">
      <c r="A14" s="29" t="s">
        <v>60</v>
      </c>
      <c r="B14" s="18" t="s">
        <v>92</v>
      </c>
      <c r="C14" s="21" t="s">
        <v>93</v>
      </c>
      <c r="D14" s="18" t="s">
        <v>92</v>
      </c>
      <c r="E14" s="21"/>
    </row>
    <row r="15" spans="1:5" ht="47.25">
      <c r="A15" s="29" t="s">
        <v>81</v>
      </c>
      <c r="B15" s="18" t="s">
        <v>92</v>
      </c>
      <c r="C15" s="21" t="s">
        <v>94</v>
      </c>
      <c r="D15" s="18" t="s">
        <v>92</v>
      </c>
      <c r="E15" s="21"/>
    </row>
    <row r="16" spans="1:5" ht="126">
      <c r="A16" s="45" t="s">
        <v>112</v>
      </c>
      <c r="B16" s="18" t="s">
        <v>92</v>
      </c>
      <c r="C16" s="21" t="s">
        <v>95</v>
      </c>
      <c r="D16" s="18" t="s">
        <v>92</v>
      </c>
      <c r="E16" s="21"/>
    </row>
    <row r="17" spans="1:5" ht="15.75">
      <c r="A17" s="29" t="s">
        <v>82</v>
      </c>
      <c r="B17" s="18" t="s">
        <v>92</v>
      </c>
      <c r="C17" s="21"/>
      <c r="D17" s="18" t="s">
        <v>92</v>
      </c>
      <c r="E17" s="21"/>
    </row>
    <row r="18" spans="1:5" ht="45">
      <c r="A18" s="29" t="s">
        <v>61</v>
      </c>
      <c r="B18" s="18" t="s">
        <v>92</v>
      </c>
      <c r="C18" s="21" t="s">
        <v>96</v>
      </c>
      <c r="D18" s="18" t="s">
        <v>92</v>
      </c>
      <c r="E18" s="21"/>
    </row>
    <row r="19" spans="1:5" ht="15.75">
      <c r="A19" s="29" t="s">
        <v>83</v>
      </c>
      <c r="B19" s="18" t="s">
        <v>92</v>
      </c>
      <c r="C19" s="21"/>
      <c r="D19" s="18" t="s">
        <v>92</v>
      </c>
      <c r="E19" s="21"/>
    </row>
    <row r="20" spans="1:5" ht="15.75">
      <c r="A20" s="29" t="s">
        <v>62</v>
      </c>
      <c r="B20" s="18" t="s">
        <v>92</v>
      </c>
      <c r="C20" s="21"/>
      <c r="D20" s="18" t="s">
        <v>92</v>
      </c>
      <c r="E20" s="21"/>
    </row>
    <row r="21" spans="1:5" ht="15.75">
      <c r="A21" s="29" t="s">
        <v>63</v>
      </c>
      <c r="B21" s="18" t="s">
        <v>92</v>
      </c>
      <c r="C21" s="21"/>
      <c r="D21" s="18" t="s">
        <v>92</v>
      </c>
      <c r="E21" s="21"/>
    </row>
    <row r="22" spans="1:5" ht="30">
      <c r="A22" s="46" t="s">
        <v>84</v>
      </c>
      <c r="B22" s="18" t="s">
        <v>92</v>
      </c>
      <c r="C22" s="21"/>
      <c r="D22" s="18" t="s">
        <v>92</v>
      </c>
      <c r="E22" s="21"/>
    </row>
    <row r="23" spans="1:5" ht="15.75">
      <c r="A23" s="47" t="s">
        <v>70</v>
      </c>
      <c r="B23" s="18"/>
      <c r="C23" s="21"/>
      <c r="D23" s="18"/>
      <c r="E23" s="21"/>
    </row>
    <row r="24" spans="1:5" ht="15.75">
      <c r="A24" s="29" t="s">
        <v>85</v>
      </c>
      <c r="B24" s="18" t="s">
        <v>92</v>
      </c>
      <c r="C24" s="21"/>
      <c r="D24" s="18" t="s">
        <v>92</v>
      </c>
      <c r="E24" s="21"/>
    </row>
    <row r="25" spans="1:5" ht="126">
      <c r="A25" s="53" t="s">
        <v>113</v>
      </c>
      <c r="B25" s="18" t="s">
        <v>92</v>
      </c>
      <c r="C25" s="21" t="s">
        <v>97</v>
      </c>
      <c r="D25" s="18" t="s">
        <v>92</v>
      </c>
      <c r="E25" s="21"/>
    </row>
    <row r="26" spans="1:5" ht="15.75">
      <c r="A26" s="29" t="s">
        <v>64</v>
      </c>
      <c r="B26" s="18" t="s">
        <v>92</v>
      </c>
      <c r="C26" s="21"/>
      <c r="D26" s="18" t="s">
        <v>92</v>
      </c>
      <c r="E26" s="21"/>
    </row>
    <row r="27" spans="1:5" ht="15.75">
      <c r="A27" s="29" t="s">
        <v>66</v>
      </c>
      <c r="B27" s="18" t="s">
        <v>92</v>
      </c>
      <c r="C27" s="21"/>
      <c r="D27" s="18" t="s">
        <v>92</v>
      </c>
      <c r="E27" s="21"/>
    </row>
    <row r="28" spans="1:5" ht="157.5">
      <c r="A28" s="29" t="s">
        <v>86</v>
      </c>
      <c r="B28" s="18" t="s">
        <v>92</v>
      </c>
      <c r="C28" s="21" t="s">
        <v>99</v>
      </c>
      <c r="D28" s="18" t="s">
        <v>92</v>
      </c>
      <c r="E28" s="21"/>
    </row>
    <row r="29" spans="1:5" ht="126">
      <c r="A29" s="46" t="s">
        <v>65</v>
      </c>
      <c r="B29" s="18" t="s">
        <v>92</v>
      </c>
      <c r="C29" s="21" t="s">
        <v>100</v>
      </c>
      <c r="D29" s="18" t="s">
        <v>92</v>
      </c>
      <c r="E29" s="21"/>
    </row>
    <row r="30" spans="1:5" ht="15.75">
      <c r="A30" s="47" t="s">
        <v>71</v>
      </c>
      <c r="B30" s="18"/>
      <c r="C30" s="21"/>
      <c r="D30" s="18"/>
      <c r="E30" s="21"/>
    </row>
    <row r="31" spans="1:5" ht="15.75">
      <c r="A31" s="29" t="s">
        <v>87</v>
      </c>
      <c r="B31" s="18" t="s">
        <v>92</v>
      </c>
      <c r="C31" s="21"/>
      <c r="D31" s="18" t="s">
        <v>92</v>
      </c>
      <c r="E31" s="21"/>
    </row>
    <row r="32" spans="1:5" ht="15.75">
      <c r="A32" s="53" t="s">
        <v>88</v>
      </c>
      <c r="B32" s="18" t="s">
        <v>92</v>
      </c>
      <c r="C32" s="21"/>
      <c r="D32" s="18"/>
      <c r="E32" s="21"/>
    </row>
    <row r="33" spans="1:5" ht="15.75">
      <c r="A33" s="29" t="s">
        <v>67</v>
      </c>
      <c r="B33" s="18" t="s">
        <v>92</v>
      </c>
      <c r="C33" s="21"/>
      <c r="D33" s="18" t="s">
        <v>92</v>
      </c>
      <c r="E33" s="21"/>
    </row>
    <row r="34" spans="1:5" ht="30">
      <c r="A34" s="29" t="s">
        <v>68</v>
      </c>
      <c r="B34" s="18" t="s">
        <v>92</v>
      </c>
      <c r="C34" s="21"/>
      <c r="D34" s="18" t="s">
        <v>92</v>
      </c>
      <c r="E34" s="21"/>
    </row>
    <row r="35" spans="1:5" ht="60.75" customHeight="1">
      <c r="A35" s="29" t="s">
        <v>89</v>
      </c>
      <c r="B35" s="18" t="s">
        <v>92</v>
      </c>
      <c r="C35" s="21"/>
      <c r="D35" s="18" t="s">
        <v>92</v>
      </c>
      <c r="E35" s="21"/>
    </row>
    <row r="36" spans="1:5" ht="15.75">
      <c r="A36" s="29" t="s">
        <v>69</v>
      </c>
      <c r="B36" s="18" t="s">
        <v>92</v>
      </c>
      <c r="C36" s="21"/>
      <c r="D36" s="18" t="s">
        <v>92</v>
      </c>
      <c r="E36" s="21"/>
    </row>
    <row r="37" spans="1:5" ht="15.75">
      <c r="A37" s="29"/>
      <c r="B37" s="18"/>
      <c r="C37" s="21"/>
      <c r="D37" s="18"/>
      <c r="E37" s="21"/>
    </row>
    <row r="38" spans="1:5" ht="15.75">
      <c r="A38" s="29"/>
      <c r="B38" s="18"/>
      <c r="C38" s="21"/>
      <c r="D38" s="18"/>
      <c r="E38" s="21"/>
    </row>
    <row r="39" spans="1:5" ht="15.75">
      <c r="A39" s="47" t="s">
        <v>72</v>
      </c>
      <c r="B39" s="18"/>
      <c r="C39" s="21"/>
      <c r="D39" s="18"/>
      <c r="E39" s="21"/>
    </row>
    <row r="40" spans="1:5" ht="30">
      <c r="A40" s="29" t="s">
        <v>117</v>
      </c>
      <c r="B40" s="18" t="s">
        <v>92</v>
      </c>
      <c r="C40" s="27"/>
      <c r="D40" s="18" t="s">
        <v>92</v>
      </c>
      <c r="E40" s="27"/>
    </row>
    <row r="41" spans="1:5" ht="60">
      <c r="A41" s="29" t="s">
        <v>101</v>
      </c>
      <c r="B41" s="18" t="s">
        <v>92</v>
      </c>
      <c r="C41" s="27"/>
      <c r="D41" s="18" t="s">
        <v>92</v>
      </c>
      <c r="E41" s="27"/>
    </row>
    <row r="42" spans="1:5" ht="45">
      <c r="A42" s="29" t="s">
        <v>103</v>
      </c>
      <c r="B42" s="18" t="s">
        <v>92</v>
      </c>
      <c r="C42" s="27"/>
      <c r="D42" s="18" t="s">
        <v>92</v>
      </c>
      <c r="E42" s="27"/>
    </row>
    <row r="43" spans="1:5" ht="45">
      <c r="A43" s="29" t="s">
        <v>102</v>
      </c>
      <c r="B43" s="18" t="s">
        <v>92</v>
      </c>
      <c r="C43" s="27"/>
      <c r="D43" s="18" t="s">
        <v>92</v>
      </c>
      <c r="E43" s="27"/>
    </row>
    <row r="44" spans="1:5" ht="90">
      <c r="A44" s="53" t="s">
        <v>114</v>
      </c>
      <c r="B44" s="18" t="s">
        <v>92</v>
      </c>
      <c r="C44" s="27"/>
      <c r="D44" s="18" t="s">
        <v>115</v>
      </c>
      <c r="E44" s="27" t="s">
        <v>118</v>
      </c>
    </row>
    <row r="45" spans="1:5" ht="78.75">
      <c r="A45" s="29" t="s">
        <v>73</v>
      </c>
      <c r="B45" s="18" t="s">
        <v>92</v>
      </c>
      <c r="C45" s="21" t="s">
        <v>104</v>
      </c>
      <c r="D45" s="18" t="s">
        <v>92</v>
      </c>
      <c r="E45" s="21"/>
    </row>
    <row r="46" spans="1:5" ht="15.75">
      <c r="A46" s="29" t="s">
        <v>90</v>
      </c>
      <c r="B46" s="18" t="s">
        <v>92</v>
      </c>
      <c r="C46" s="21"/>
      <c r="D46" s="18" t="s">
        <v>92</v>
      </c>
      <c r="E46" s="21"/>
    </row>
    <row r="47" spans="1:5" ht="126">
      <c r="A47" s="29"/>
      <c r="B47" s="18" t="s">
        <v>92</v>
      </c>
      <c r="C47" s="43" t="s">
        <v>105</v>
      </c>
      <c r="D47" s="18"/>
      <c r="E47" s="43"/>
    </row>
    <row r="48" spans="1:5" ht="15.75">
      <c r="A48" s="19" t="s">
        <v>42</v>
      </c>
      <c r="B48" s="42"/>
      <c r="C48" s="20"/>
      <c r="D48" s="42"/>
      <c r="E48" s="20"/>
    </row>
    <row r="49" spans="1:5" ht="45">
      <c r="A49" s="31" t="s">
        <v>49</v>
      </c>
      <c r="B49" s="41" t="s">
        <v>92</v>
      </c>
      <c r="C49" s="27"/>
      <c r="D49" s="41" t="s">
        <v>92</v>
      </c>
      <c r="E49" s="27"/>
    </row>
    <row r="50" spans="1:5" ht="30">
      <c r="A50" s="29" t="s">
        <v>50</v>
      </c>
      <c r="B50" s="41" t="s">
        <v>92</v>
      </c>
      <c r="C50" s="27"/>
      <c r="D50" s="41" t="s">
        <v>92</v>
      </c>
      <c r="E50" s="27"/>
    </row>
    <row r="51" spans="1:5" ht="30">
      <c r="A51" s="30" t="s">
        <v>43</v>
      </c>
      <c r="B51" s="41" t="s">
        <v>92</v>
      </c>
      <c r="C51" s="27"/>
      <c r="D51" s="41" t="s">
        <v>92</v>
      </c>
      <c r="E51" s="27"/>
    </row>
    <row r="52" spans="1:5" ht="15.75">
      <c r="A52" s="19" t="s">
        <v>44</v>
      </c>
      <c r="B52" s="42"/>
      <c r="C52" s="20"/>
      <c r="D52" s="42"/>
      <c r="E52" s="20"/>
    </row>
    <row r="53" spans="1:5" ht="30">
      <c r="A53" s="30" t="s">
        <v>57</v>
      </c>
      <c r="B53" s="41" t="s">
        <v>92</v>
      </c>
      <c r="C53" s="27" t="s">
        <v>106</v>
      </c>
      <c r="D53" s="41" t="s">
        <v>92</v>
      </c>
      <c r="E53" s="27"/>
    </row>
    <row r="54" spans="1:5" ht="18" customHeight="1" thickBot="1">
      <c r="A54" s="30" t="s">
        <v>45</v>
      </c>
      <c r="B54" s="41" t="s">
        <v>92</v>
      </c>
      <c r="C54" s="27"/>
      <c r="D54" s="41" t="s">
        <v>92</v>
      </c>
      <c r="E54" s="27"/>
    </row>
    <row r="55" spans="1:5" ht="15.75">
      <c r="A55" s="32" t="s">
        <v>51</v>
      </c>
      <c r="B55" s="50">
        <v>1296000</v>
      </c>
      <c r="C55" s="22"/>
      <c r="D55" s="50">
        <v>750000</v>
      </c>
      <c r="E55" s="22"/>
    </row>
    <row r="56" spans="1:5" ht="16.5" thickBot="1">
      <c r="A56" s="33" t="s">
        <v>52</v>
      </c>
      <c r="B56" s="51">
        <f>B55*1.21</f>
        <v>1568160</v>
      </c>
      <c r="C56" s="23"/>
      <c r="D56" s="51">
        <v>907500</v>
      </c>
      <c r="E56" s="23"/>
    </row>
    <row r="57" spans="1:5" ht="47.25">
      <c r="A57" s="34" t="s">
        <v>58</v>
      </c>
      <c r="B57" s="49">
        <v>36000</v>
      </c>
      <c r="C57" s="44"/>
      <c r="D57" s="49">
        <v>2500</v>
      </c>
      <c r="E57" s="44"/>
    </row>
    <row r="58" spans="1:5" ht="48" thickBot="1">
      <c r="A58" s="33" t="s">
        <v>59</v>
      </c>
      <c r="B58" s="48">
        <f>B57*1.21</f>
        <v>43560</v>
      </c>
      <c r="C58" s="23"/>
      <c r="D58" s="48">
        <v>3025</v>
      </c>
      <c r="E58" s="23"/>
    </row>
  </sheetData>
  <mergeCells count="8">
    <mergeCell ref="B4:C4"/>
    <mergeCell ref="A3:C3"/>
    <mergeCell ref="A1:C1"/>
    <mergeCell ref="A2:C2"/>
    <mergeCell ref="D1:E1"/>
    <mergeCell ref="D2:E2"/>
    <mergeCell ref="D3:E3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8"/>
  <sheetViews>
    <sheetView zoomScale="70" zoomScaleNormal="70" workbookViewId="0">
      <selection activeCell="V16" sqref="V16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4" width="25.140625" style="1" customWidth="1"/>
    <col min="15" max="18" width="9.140625" style="1"/>
    <col min="19" max="20" width="9.140625" style="11"/>
    <col min="21" max="16384" width="9.140625" style="1"/>
  </cols>
  <sheetData>
    <row r="1" spans="1:20" ht="21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  <c r="K1" s="67" t="s">
        <v>33</v>
      </c>
      <c r="L1" s="67"/>
      <c r="M1" s="67"/>
      <c r="N1" s="67"/>
      <c r="O1" s="67"/>
      <c r="P1" s="67"/>
      <c r="Q1" s="67"/>
      <c r="R1" s="67"/>
      <c r="S1" s="67"/>
      <c r="T1" s="67"/>
    </row>
    <row r="2" spans="1:20" ht="34.5" thickBot="1">
      <c r="A2" s="85" t="s">
        <v>12</v>
      </c>
      <c r="B2" s="86"/>
      <c r="C2" s="86"/>
      <c r="D2" s="86"/>
      <c r="E2" s="86"/>
      <c r="F2" s="86"/>
      <c r="G2" s="86"/>
      <c r="H2" s="86"/>
      <c r="I2" s="86"/>
      <c r="J2" s="87"/>
      <c r="K2" s="85" t="s">
        <v>12</v>
      </c>
      <c r="L2" s="86"/>
      <c r="M2" s="86"/>
      <c r="N2" s="86"/>
      <c r="O2" s="86"/>
      <c r="P2" s="86"/>
      <c r="Q2" s="86"/>
      <c r="R2" s="86"/>
      <c r="S2" s="86"/>
      <c r="T2" s="87"/>
    </row>
    <row r="3" spans="1:20" ht="27" customHeight="1" thickBot="1">
      <c r="A3" s="17" t="s">
        <v>39</v>
      </c>
      <c r="B3" s="65" t="s">
        <v>108</v>
      </c>
      <c r="C3" s="66"/>
      <c r="D3" s="66"/>
      <c r="E3" s="66"/>
      <c r="F3" s="66"/>
      <c r="G3" s="66"/>
      <c r="H3" s="66"/>
      <c r="I3" s="66"/>
      <c r="J3" s="66"/>
      <c r="K3" s="17" t="s">
        <v>39</v>
      </c>
      <c r="L3" s="65"/>
      <c r="M3" s="66"/>
      <c r="N3" s="66"/>
      <c r="O3" s="66"/>
      <c r="P3" s="66"/>
      <c r="Q3" s="66"/>
      <c r="R3" s="66"/>
      <c r="S3" s="66"/>
      <c r="T3" s="66"/>
    </row>
    <row r="4" spans="1:2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  <c r="K4" s="3" t="s">
        <v>0</v>
      </c>
      <c r="L4" s="2"/>
      <c r="M4" s="2"/>
      <c r="N4" s="2"/>
      <c r="O4" s="2"/>
      <c r="P4" s="2"/>
      <c r="Q4" s="2"/>
      <c r="R4" s="2"/>
      <c r="S4" s="10"/>
      <c r="T4" s="9"/>
    </row>
    <row r="5" spans="1:20">
      <c r="A5" s="88" t="s">
        <v>111</v>
      </c>
      <c r="B5" s="89"/>
      <c r="C5" s="89"/>
      <c r="D5" s="89"/>
      <c r="E5" s="89"/>
      <c r="F5" s="89"/>
      <c r="G5" s="89"/>
      <c r="H5" s="89"/>
      <c r="I5" s="89"/>
      <c r="J5" s="90"/>
      <c r="K5" s="88" t="s">
        <v>119</v>
      </c>
      <c r="L5" s="89"/>
      <c r="M5" s="89"/>
      <c r="N5" s="89"/>
      <c r="O5" s="89"/>
      <c r="P5" s="89"/>
      <c r="Q5" s="89"/>
      <c r="R5" s="89"/>
      <c r="S5" s="89"/>
      <c r="T5" s="90"/>
    </row>
    <row r="6" spans="1:20">
      <c r="A6" s="103" t="s">
        <v>13</v>
      </c>
      <c r="B6" s="104"/>
      <c r="C6" s="104"/>
      <c r="D6" s="4" t="s">
        <v>1</v>
      </c>
      <c r="E6" s="2"/>
      <c r="F6" s="2"/>
      <c r="G6" s="105" t="s">
        <v>2</v>
      </c>
      <c r="H6" s="104"/>
      <c r="I6" s="104"/>
      <c r="J6" s="9"/>
      <c r="K6" s="103" t="s">
        <v>13</v>
      </c>
      <c r="L6" s="104"/>
      <c r="M6" s="104"/>
      <c r="N6" s="4" t="s">
        <v>1</v>
      </c>
      <c r="O6" s="2"/>
      <c r="P6" s="2"/>
      <c r="Q6" s="105" t="s">
        <v>2</v>
      </c>
      <c r="R6" s="104"/>
      <c r="S6" s="104"/>
      <c r="T6" s="9"/>
    </row>
    <row r="7" spans="1:20" ht="15.75" thickBot="1">
      <c r="A7" s="106" t="s">
        <v>109</v>
      </c>
      <c r="B7" s="107"/>
      <c r="C7" s="107"/>
      <c r="D7" s="108">
        <v>543524381</v>
      </c>
      <c r="E7" s="109"/>
      <c r="F7" s="109"/>
      <c r="G7" s="115" t="s">
        <v>110</v>
      </c>
      <c r="H7" s="116"/>
      <c r="I7" s="116"/>
      <c r="J7" s="117"/>
      <c r="K7" s="106" t="s">
        <v>120</v>
      </c>
      <c r="L7" s="107"/>
      <c r="M7" s="107"/>
      <c r="N7" s="108">
        <v>724538703</v>
      </c>
      <c r="O7" s="109"/>
      <c r="P7" s="109"/>
      <c r="Q7" s="115" t="s">
        <v>121</v>
      </c>
      <c r="R7" s="116"/>
      <c r="S7" s="116"/>
      <c r="T7" s="117"/>
    </row>
    <row r="8" spans="1:20" ht="21.75" customHeight="1" thickTop="1" thickBot="1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  <c r="K8" s="110" t="s">
        <v>19</v>
      </c>
      <c r="L8" s="111"/>
      <c r="M8" s="111"/>
      <c r="N8" s="111"/>
      <c r="O8" s="111"/>
      <c r="P8" s="111"/>
      <c r="Q8" s="111"/>
      <c r="R8" s="111"/>
      <c r="S8" s="111"/>
      <c r="T8" s="112"/>
    </row>
    <row r="9" spans="1:20" ht="15.75" thickBot="1">
      <c r="A9" s="100"/>
      <c r="B9" s="101"/>
      <c r="C9" s="101"/>
      <c r="D9" s="102"/>
      <c r="E9" s="83" t="s">
        <v>3</v>
      </c>
      <c r="F9" s="83"/>
      <c r="G9" s="83" t="s">
        <v>4</v>
      </c>
      <c r="H9" s="83"/>
      <c r="I9" s="83" t="s">
        <v>5</v>
      </c>
      <c r="J9" s="84"/>
      <c r="K9" s="100"/>
      <c r="L9" s="101"/>
      <c r="M9" s="101"/>
      <c r="N9" s="102"/>
      <c r="O9" s="83" t="s">
        <v>3</v>
      </c>
      <c r="P9" s="83"/>
      <c r="Q9" s="83" t="s">
        <v>4</v>
      </c>
      <c r="R9" s="83"/>
      <c r="S9" s="83" t="s">
        <v>5</v>
      </c>
      <c r="T9" s="84"/>
    </row>
    <row r="10" spans="1:20" s="5" customFormat="1" ht="15.75" thickBot="1">
      <c r="A10" s="113" t="s">
        <v>16</v>
      </c>
      <c r="B10" s="114"/>
      <c r="C10" s="114"/>
      <c r="D10" s="14" t="s">
        <v>37</v>
      </c>
      <c r="E10" s="65">
        <v>648000</v>
      </c>
      <c r="F10" s="72"/>
      <c r="G10" s="65">
        <f>E10*0.21</f>
        <v>136080</v>
      </c>
      <c r="H10" s="72"/>
      <c r="I10" s="78">
        <f>E10*1.21</f>
        <v>784080</v>
      </c>
      <c r="J10" s="79"/>
      <c r="K10" s="113" t="s">
        <v>16</v>
      </c>
      <c r="L10" s="114"/>
      <c r="M10" s="114"/>
      <c r="N10" s="52" t="s">
        <v>37</v>
      </c>
      <c r="O10" s="65">
        <v>750000</v>
      </c>
      <c r="P10" s="72"/>
      <c r="Q10" s="65">
        <f>S10-O10</f>
        <v>157500</v>
      </c>
      <c r="R10" s="72"/>
      <c r="S10" s="78">
        <f>O10*1.21</f>
        <v>907500</v>
      </c>
      <c r="T10" s="79"/>
    </row>
    <row r="11" spans="1:20" s="5" customFormat="1" ht="15.75" thickBot="1">
      <c r="A11" s="15" t="s">
        <v>18</v>
      </c>
      <c r="B11" s="16"/>
      <c r="C11" s="16"/>
      <c r="D11" s="13">
        <v>2</v>
      </c>
      <c r="E11" s="65">
        <f>E10*D11</f>
        <v>1296000</v>
      </c>
      <c r="F11" s="72"/>
      <c r="G11" s="65">
        <f>E11*0.21</f>
        <v>272160</v>
      </c>
      <c r="H11" s="72"/>
      <c r="I11" s="78">
        <f>E11*1.21</f>
        <v>1568160</v>
      </c>
      <c r="J11" s="79"/>
      <c r="K11" s="15" t="s">
        <v>18</v>
      </c>
      <c r="L11" s="16"/>
      <c r="M11" s="16"/>
      <c r="N11" s="13">
        <v>2</v>
      </c>
      <c r="O11" s="65">
        <f>N11*O10</f>
        <v>1500000</v>
      </c>
      <c r="P11" s="72"/>
      <c r="Q11" s="65">
        <f>S11-O11</f>
        <v>315000</v>
      </c>
      <c r="R11" s="72"/>
      <c r="S11" s="78">
        <f>O11*1.21</f>
        <v>1815000</v>
      </c>
      <c r="T11" s="79"/>
    </row>
    <row r="12" spans="1:20" ht="15.75" thickBot="1">
      <c r="A12" s="73" t="s">
        <v>17</v>
      </c>
      <c r="B12" s="74"/>
      <c r="C12" s="74"/>
      <c r="D12" s="74"/>
      <c r="E12" s="74"/>
      <c r="F12" s="74"/>
      <c r="G12" s="74"/>
      <c r="H12" s="74"/>
      <c r="I12" s="12">
        <v>2</v>
      </c>
      <c r="J12" s="6" t="s">
        <v>6</v>
      </c>
      <c r="K12" s="73" t="s">
        <v>17</v>
      </c>
      <c r="L12" s="74"/>
      <c r="M12" s="74"/>
      <c r="N12" s="74"/>
      <c r="O12" s="74"/>
      <c r="P12" s="74"/>
      <c r="Q12" s="74"/>
      <c r="R12" s="74"/>
      <c r="S12" s="12">
        <v>2</v>
      </c>
      <c r="T12" s="6" t="s">
        <v>6</v>
      </c>
    </row>
    <row r="13" spans="1:20" ht="5.25" customHeight="1" thickBot="1">
      <c r="A13" s="75"/>
      <c r="B13" s="76"/>
      <c r="C13" s="76"/>
      <c r="D13" s="76"/>
      <c r="E13" s="76"/>
      <c r="F13" s="76"/>
      <c r="G13" s="76"/>
      <c r="H13" s="76"/>
      <c r="I13" s="76"/>
      <c r="J13" s="77"/>
      <c r="K13" s="75"/>
      <c r="L13" s="76"/>
      <c r="M13" s="76"/>
      <c r="N13" s="76"/>
      <c r="O13" s="76"/>
      <c r="P13" s="76"/>
      <c r="Q13" s="76"/>
      <c r="R13" s="76"/>
      <c r="S13" s="76"/>
      <c r="T13" s="77"/>
    </row>
    <row r="14" spans="1:20" ht="18" customHeight="1" thickBot="1">
      <c r="A14" s="80" t="s">
        <v>38</v>
      </c>
      <c r="B14" s="81"/>
      <c r="C14" s="81"/>
      <c r="D14" s="81"/>
      <c r="E14" s="81"/>
      <c r="F14" s="81"/>
      <c r="G14" s="81"/>
      <c r="H14" s="81"/>
      <c r="I14" s="81"/>
      <c r="J14" s="82"/>
      <c r="K14" s="80" t="s">
        <v>38</v>
      </c>
      <c r="L14" s="81"/>
      <c r="M14" s="81"/>
      <c r="N14" s="81"/>
      <c r="O14" s="81"/>
      <c r="P14" s="81"/>
      <c r="Q14" s="81"/>
      <c r="R14" s="81"/>
      <c r="S14" s="81"/>
      <c r="T14" s="82"/>
    </row>
    <row r="15" spans="1:20" ht="15.75" thickBot="1">
      <c r="A15" s="68"/>
      <c r="B15" s="69"/>
      <c r="C15" s="69"/>
      <c r="D15" s="69"/>
      <c r="E15" s="83" t="s">
        <v>3</v>
      </c>
      <c r="F15" s="83"/>
      <c r="G15" s="83" t="s">
        <v>4</v>
      </c>
      <c r="H15" s="83"/>
      <c r="I15" s="83" t="s">
        <v>5</v>
      </c>
      <c r="J15" s="84"/>
      <c r="K15" s="68"/>
      <c r="L15" s="69"/>
      <c r="M15" s="69"/>
      <c r="N15" s="69"/>
      <c r="O15" s="83" t="s">
        <v>3</v>
      </c>
      <c r="P15" s="83"/>
      <c r="Q15" s="83" t="s">
        <v>4</v>
      </c>
      <c r="R15" s="83"/>
      <c r="S15" s="83" t="s">
        <v>5</v>
      </c>
      <c r="T15" s="84"/>
    </row>
    <row r="16" spans="1:20" ht="32.25" customHeight="1" thickBot="1">
      <c r="A16" s="70" t="s">
        <v>14</v>
      </c>
      <c r="B16" s="71"/>
      <c r="C16" s="71"/>
      <c r="D16" s="71"/>
      <c r="E16" s="91">
        <v>3000</v>
      </c>
      <c r="F16" s="91"/>
      <c r="G16" s="91">
        <f>E16*0.21</f>
        <v>630</v>
      </c>
      <c r="H16" s="91"/>
      <c r="I16" s="92">
        <f>G16+E16</f>
        <v>3630</v>
      </c>
      <c r="J16" s="93"/>
      <c r="K16" s="70" t="s">
        <v>14</v>
      </c>
      <c r="L16" s="71"/>
      <c r="M16" s="71"/>
      <c r="N16" s="71"/>
      <c r="O16" s="91">
        <v>2500</v>
      </c>
      <c r="P16" s="91"/>
      <c r="Q16" s="65">
        <f>S16-O16</f>
        <v>525</v>
      </c>
      <c r="R16" s="72"/>
      <c r="S16" s="78">
        <f>O16*1.21</f>
        <v>3025</v>
      </c>
      <c r="T16" s="79"/>
    </row>
    <row r="17" spans="1:20" ht="15.75" thickBot="1">
      <c r="A17" s="73" t="s">
        <v>20</v>
      </c>
      <c r="B17" s="74"/>
      <c r="C17" s="74"/>
      <c r="D17" s="74"/>
      <c r="E17" s="74"/>
      <c r="F17" s="74"/>
      <c r="G17" s="74"/>
      <c r="H17" s="74"/>
      <c r="I17" s="12">
        <v>1</v>
      </c>
      <c r="J17" s="6" t="s">
        <v>7</v>
      </c>
      <c r="K17" s="73" t="s">
        <v>20</v>
      </c>
      <c r="L17" s="74"/>
      <c r="M17" s="74"/>
      <c r="N17" s="74"/>
      <c r="O17" s="74"/>
      <c r="P17" s="74"/>
      <c r="Q17" s="74"/>
      <c r="R17" s="74"/>
      <c r="S17" s="12">
        <v>0.5</v>
      </c>
      <c r="T17" s="6" t="s">
        <v>7</v>
      </c>
    </row>
    <row r="18" spans="1:20" ht="32.25" customHeight="1" thickBot="1">
      <c r="A18" s="96" t="s">
        <v>15</v>
      </c>
      <c r="B18" s="97"/>
      <c r="C18" s="97"/>
      <c r="D18" s="97"/>
      <c r="E18" s="98">
        <f>E16*(8-I12)*I17</f>
        <v>18000</v>
      </c>
      <c r="F18" s="98"/>
      <c r="G18" s="98">
        <f>G16*(8-I12)*I17</f>
        <v>3780</v>
      </c>
      <c r="H18" s="98"/>
      <c r="I18" s="98">
        <f>I16*(8-I12)*I17</f>
        <v>21780</v>
      </c>
      <c r="J18" s="99"/>
      <c r="K18" s="96" t="s">
        <v>15</v>
      </c>
      <c r="L18" s="97"/>
      <c r="M18" s="97"/>
      <c r="N18" s="97"/>
      <c r="O18" s="98">
        <f>O16*(8-S12)*S17</f>
        <v>7500</v>
      </c>
      <c r="P18" s="98"/>
      <c r="Q18" s="98">
        <f>Q16*(8-S12)*S17</f>
        <v>1575</v>
      </c>
      <c r="R18" s="98"/>
      <c r="S18" s="98">
        <f>S16*(8-S12)*S17</f>
        <v>9075</v>
      </c>
      <c r="T18" s="99"/>
    </row>
    <row r="19" spans="1:20" ht="3.75" customHeight="1" thickBot="1">
      <c r="A19" s="75"/>
      <c r="B19" s="76"/>
      <c r="C19" s="76"/>
      <c r="D19" s="76"/>
      <c r="E19" s="76"/>
      <c r="F19" s="76"/>
      <c r="G19" s="76"/>
      <c r="H19" s="76"/>
      <c r="I19" s="76"/>
      <c r="J19" s="77"/>
      <c r="K19" s="75"/>
      <c r="L19" s="76"/>
      <c r="M19" s="76"/>
      <c r="N19" s="76"/>
      <c r="O19" s="76"/>
      <c r="P19" s="76"/>
      <c r="Q19" s="76"/>
      <c r="R19" s="76"/>
      <c r="S19" s="76"/>
      <c r="T19" s="77"/>
    </row>
    <row r="20" spans="1:20" ht="47.25" customHeight="1" thickBot="1">
      <c r="A20" s="94" t="s">
        <v>21</v>
      </c>
      <c r="B20" s="95"/>
      <c r="C20" s="95"/>
      <c r="D20" s="95"/>
      <c r="E20" s="91">
        <v>0</v>
      </c>
      <c r="F20" s="91"/>
      <c r="G20" s="91">
        <v>0</v>
      </c>
      <c r="H20" s="91"/>
      <c r="I20" s="92">
        <v>0</v>
      </c>
      <c r="J20" s="93"/>
      <c r="K20" s="94" t="s">
        <v>21</v>
      </c>
      <c r="L20" s="95"/>
      <c r="M20" s="95"/>
      <c r="N20" s="95"/>
      <c r="O20" s="91">
        <v>0</v>
      </c>
      <c r="P20" s="91"/>
      <c r="Q20" s="91">
        <v>0</v>
      </c>
      <c r="R20" s="91"/>
      <c r="S20" s="92">
        <v>0</v>
      </c>
      <c r="T20" s="93"/>
    </row>
    <row r="21" spans="1:20" ht="15.75" thickBot="1">
      <c r="A21" s="73" t="s">
        <v>25</v>
      </c>
      <c r="B21" s="74"/>
      <c r="C21" s="74"/>
      <c r="D21" s="74"/>
      <c r="E21" s="74"/>
      <c r="F21" s="74"/>
      <c r="G21" s="74"/>
      <c r="H21" s="74"/>
      <c r="I21" s="12">
        <v>1</v>
      </c>
      <c r="J21" s="6" t="s">
        <v>7</v>
      </c>
      <c r="K21" s="73" t="s">
        <v>25</v>
      </c>
      <c r="L21" s="74"/>
      <c r="M21" s="74"/>
      <c r="N21" s="74"/>
      <c r="O21" s="74"/>
      <c r="P21" s="74"/>
      <c r="Q21" s="74"/>
      <c r="R21" s="74"/>
      <c r="S21" s="12">
        <v>0</v>
      </c>
      <c r="T21" s="6" t="s">
        <v>7</v>
      </c>
    </row>
    <row r="22" spans="1:20" ht="33.75" customHeight="1" thickBot="1">
      <c r="A22" s="124" t="s">
        <v>22</v>
      </c>
      <c r="B22" s="125"/>
      <c r="C22" s="125"/>
      <c r="D22" s="125"/>
      <c r="E22" s="98">
        <v>0</v>
      </c>
      <c r="F22" s="98"/>
      <c r="G22" s="98">
        <v>0</v>
      </c>
      <c r="H22" s="98"/>
      <c r="I22" s="98">
        <v>0</v>
      </c>
      <c r="J22" s="99"/>
      <c r="K22" s="124" t="s">
        <v>22</v>
      </c>
      <c r="L22" s="125"/>
      <c r="M22" s="125"/>
      <c r="N22" s="125"/>
      <c r="O22" s="98">
        <f>O20*(8-S12)*S21</f>
        <v>0</v>
      </c>
      <c r="P22" s="98"/>
      <c r="Q22" s="98">
        <f>Q20*(8-S12)*S21</f>
        <v>0</v>
      </c>
      <c r="R22" s="98"/>
      <c r="S22" s="98">
        <f>S20*(8-S12)*S21</f>
        <v>0</v>
      </c>
      <c r="T22" s="99"/>
    </row>
    <row r="23" spans="1:20" ht="5.25" customHeight="1" thickBot="1">
      <c r="A23" s="75"/>
      <c r="B23" s="76"/>
      <c r="C23" s="76"/>
      <c r="D23" s="76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6"/>
      <c r="R23" s="76"/>
      <c r="S23" s="76"/>
      <c r="T23" s="77"/>
    </row>
    <row r="24" spans="1:20" ht="54" customHeight="1" thickBot="1">
      <c r="A24" s="94" t="s">
        <v>23</v>
      </c>
      <c r="B24" s="95"/>
      <c r="C24" s="95"/>
      <c r="D24" s="95"/>
      <c r="E24" s="91">
        <v>0</v>
      </c>
      <c r="F24" s="91"/>
      <c r="G24" s="91">
        <v>0</v>
      </c>
      <c r="H24" s="91"/>
      <c r="I24" s="92">
        <v>0</v>
      </c>
      <c r="J24" s="93"/>
      <c r="K24" s="94" t="s">
        <v>23</v>
      </c>
      <c r="L24" s="95"/>
      <c r="M24" s="95"/>
      <c r="N24" s="95"/>
      <c r="O24" s="91">
        <v>0</v>
      </c>
      <c r="P24" s="91"/>
      <c r="Q24" s="91">
        <v>0</v>
      </c>
      <c r="R24" s="91"/>
      <c r="S24" s="92">
        <v>0</v>
      </c>
      <c r="T24" s="93"/>
    </row>
    <row r="25" spans="1:20" ht="15.75" customHeight="1" thickBot="1">
      <c r="A25" s="70" t="s">
        <v>24</v>
      </c>
      <c r="B25" s="127"/>
      <c r="C25" s="127"/>
      <c r="D25" s="127"/>
      <c r="E25" s="127"/>
      <c r="F25" s="127"/>
      <c r="G25" s="127"/>
      <c r="H25" s="127"/>
      <c r="I25" s="12">
        <v>1</v>
      </c>
      <c r="J25" s="6" t="s">
        <v>7</v>
      </c>
      <c r="K25" s="70" t="s">
        <v>24</v>
      </c>
      <c r="L25" s="127"/>
      <c r="M25" s="127"/>
      <c r="N25" s="127"/>
      <c r="O25" s="127"/>
      <c r="P25" s="127"/>
      <c r="Q25" s="127"/>
      <c r="R25" s="127"/>
      <c r="S25" s="12">
        <v>0</v>
      </c>
      <c r="T25" s="6" t="s">
        <v>7</v>
      </c>
    </row>
    <row r="26" spans="1:20" ht="36" customHeight="1" thickBot="1">
      <c r="A26" s="128" t="s">
        <v>26</v>
      </c>
      <c r="B26" s="129"/>
      <c r="C26" s="129"/>
      <c r="D26" s="129"/>
      <c r="E26" s="98">
        <v>0</v>
      </c>
      <c r="F26" s="98"/>
      <c r="G26" s="98">
        <v>0</v>
      </c>
      <c r="H26" s="98"/>
      <c r="I26" s="98">
        <v>0</v>
      </c>
      <c r="J26" s="99"/>
      <c r="K26" s="128" t="s">
        <v>26</v>
      </c>
      <c r="L26" s="129"/>
      <c r="M26" s="129"/>
      <c r="N26" s="129"/>
      <c r="O26" s="98">
        <f>O24*(8-S12)*S25</f>
        <v>0</v>
      </c>
      <c r="P26" s="98"/>
      <c r="Q26" s="98">
        <f>Q24*(8-S12)*S25</f>
        <v>0</v>
      </c>
      <c r="R26" s="98"/>
      <c r="S26" s="98">
        <f>S24*(8-S12)*S25</f>
        <v>0</v>
      </c>
      <c r="T26" s="99"/>
    </row>
    <row r="27" spans="1:20" ht="4.5" customHeight="1" thickBot="1">
      <c r="A27" s="119"/>
      <c r="B27" s="120"/>
      <c r="C27" s="120"/>
      <c r="D27" s="120"/>
      <c r="E27" s="120"/>
      <c r="F27" s="120"/>
      <c r="G27" s="120"/>
      <c r="H27" s="120"/>
      <c r="I27" s="120"/>
      <c r="J27" s="121"/>
      <c r="K27" s="119"/>
      <c r="L27" s="120"/>
      <c r="M27" s="120"/>
      <c r="N27" s="120"/>
      <c r="O27" s="120"/>
      <c r="P27" s="120"/>
      <c r="Q27" s="120"/>
      <c r="R27" s="120"/>
      <c r="S27" s="120"/>
      <c r="T27" s="121"/>
    </row>
    <row r="28" spans="1:20" ht="30" customHeight="1" thickBot="1">
      <c r="A28" s="134" t="s">
        <v>27</v>
      </c>
      <c r="B28" s="135"/>
      <c r="C28" s="135"/>
      <c r="D28" s="135"/>
      <c r="E28" s="98">
        <f>D11*(E18+E22+E26)</f>
        <v>36000</v>
      </c>
      <c r="F28" s="98"/>
      <c r="G28" s="98">
        <f>D11*(G18+G22+G26)</f>
        <v>7560</v>
      </c>
      <c r="H28" s="98"/>
      <c r="I28" s="98">
        <f>D11*(I18+I22+I26)</f>
        <v>43560</v>
      </c>
      <c r="J28" s="99"/>
      <c r="K28" s="134" t="s">
        <v>27</v>
      </c>
      <c r="L28" s="135"/>
      <c r="M28" s="135"/>
      <c r="N28" s="135"/>
      <c r="O28" s="98">
        <f>N11*(O18+O22+O26)</f>
        <v>15000</v>
      </c>
      <c r="P28" s="98"/>
      <c r="Q28" s="98">
        <f>N11*(Q18+Q22+Q26)</f>
        <v>3150</v>
      </c>
      <c r="R28" s="98"/>
      <c r="S28" s="98">
        <f>N11*(S18+S22+S26)</f>
        <v>18150</v>
      </c>
      <c r="T28" s="99"/>
    </row>
    <row r="29" spans="1:20" ht="29.25" customHeight="1" thickBot="1">
      <c r="A29" s="80" t="s">
        <v>55</v>
      </c>
      <c r="B29" s="81"/>
      <c r="C29" s="81"/>
      <c r="D29" s="81"/>
      <c r="E29" s="81"/>
      <c r="F29" s="81"/>
      <c r="G29" s="81"/>
      <c r="H29" s="81"/>
      <c r="I29" s="81"/>
      <c r="J29" s="82"/>
      <c r="K29" s="80" t="s">
        <v>55</v>
      </c>
      <c r="L29" s="81"/>
      <c r="M29" s="81"/>
      <c r="N29" s="81"/>
      <c r="O29" s="81"/>
      <c r="P29" s="81"/>
      <c r="Q29" s="81"/>
      <c r="R29" s="81"/>
      <c r="S29" s="81"/>
      <c r="T29" s="82"/>
    </row>
    <row r="30" spans="1:20" ht="29.25" customHeight="1" thickBot="1">
      <c r="A30" s="70" t="s">
        <v>29</v>
      </c>
      <c r="B30" s="71"/>
      <c r="C30" s="71"/>
      <c r="D30" s="71"/>
      <c r="E30" s="91">
        <v>900</v>
      </c>
      <c r="F30" s="91"/>
      <c r="G30" s="91">
        <f>E30*0.21</f>
        <v>189</v>
      </c>
      <c r="H30" s="91"/>
      <c r="I30" s="91">
        <f>E30+G30</f>
        <v>1089</v>
      </c>
      <c r="J30" s="122"/>
      <c r="K30" s="70" t="s">
        <v>29</v>
      </c>
      <c r="L30" s="71"/>
      <c r="M30" s="71"/>
      <c r="N30" s="71"/>
      <c r="O30" s="91">
        <v>980</v>
      </c>
      <c r="P30" s="91"/>
      <c r="Q30" s="65">
        <f>S30-O30</f>
        <v>205.79999999999995</v>
      </c>
      <c r="R30" s="72"/>
      <c r="S30" s="78">
        <f>O30*1.21</f>
        <v>1185.8</v>
      </c>
      <c r="T30" s="79"/>
    </row>
    <row r="31" spans="1:20" ht="48" customHeight="1" thickBot="1">
      <c r="A31" s="70" t="s">
        <v>30</v>
      </c>
      <c r="B31" s="71"/>
      <c r="C31" s="71"/>
      <c r="D31" s="71"/>
      <c r="E31" s="91">
        <v>1920</v>
      </c>
      <c r="F31" s="91"/>
      <c r="G31" s="91">
        <f>E31*0.21</f>
        <v>403.2</v>
      </c>
      <c r="H31" s="91"/>
      <c r="I31" s="91">
        <f>E31+G31</f>
        <v>2323.1999999999998</v>
      </c>
      <c r="J31" s="122"/>
      <c r="K31" s="70" t="s">
        <v>30</v>
      </c>
      <c r="L31" s="71"/>
      <c r="M31" s="71"/>
      <c r="N31" s="71"/>
      <c r="O31" s="91">
        <v>1500</v>
      </c>
      <c r="P31" s="91"/>
      <c r="Q31" s="65">
        <f>S31-O31</f>
        <v>315</v>
      </c>
      <c r="R31" s="72"/>
      <c r="S31" s="78">
        <f>O31*1.21</f>
        <v>1815</v>
      </c>
      <c r="T31" s="79"/>
    </row>
    <row r="32" spans="1:20" ht="39" customHeight="1" thickBot="1">
      <c r="A32" s="131" t="s">
        <v>31</v>
      </c>
      <c r="B32" s="132"/>
      <c r="C32" s="132"/>
      <c r="D32" s="132"/>
      <c r="E32" s="98">
        <f>(E30+E31)*1*(8-I12)</f>
        <v>16920</v>
      </c>
      <c r="F32" s="98"/>
      <c r="G32" s="98">
        <f>(G30+G31)*1*(8-I12)</f>
        <v>3553.2000000000003</v>
      </c>
      <c r="H32" s="98"/>
      <c r="I32" s="98">
        <f>(I30+I31)*1*(8-I12)</f>
        <v>20473.199999999997</v>
      </c>
      <c r="J32" s="99"/>
      <c r="K32" s="131" t="s">
        <v>31</v>
      </c>
      <c r="L32" s="132"/>
      <c r="M32" s="132"/>
      <c r="N32" s="132"/>
      <c r="O32" s="98">
        <f>(O30+O31)*1*(8-S12)</f>
        <v>14880</v>
      </c>
      <c r="P32" s="98"/>
      <c r="Q32" s="98">
        <f>(Q30+Q31)*1*(8-S12)</f>
        <v>3124.7999999999997</v>
      </c>
      <c r="R32" s="98"/>
      <c r="S32" s="98">
        <f>(S30+S31)*1*(8-S12)</f>
        <v>18004.800000000003</v>
      </c>
      <c r="T32" s="99"/>
    </row>
    <row r="33" spans="1:20" ht="30" customHeight="1" thickBot="1">
      <c r="A33" s="80" t="s">
        <v>56</v>
      </c>
      <c r="B33" s="81"/>
      <c r="C33" s="81"/>
      <c r="D33" s="81"/>
      <c r="E33" s="81"/>
      <c r="F33" s="81"/>
      <c r="G33" s="81"/>
      <c r="H33" s="81"/>
      <c r="I33" s="81"/>
      <c r="J33" s="82"/>
      <c r="K33" s="80" t="s">
        <v>56</v>
      </c>
      <c r="L33" s="81"/>
      <c r="M33" s="81"/>
      <c r="N33" s="81"/>
      <c r="O33" s="81"/>
      <c r="P33" s="81"/>
      <c r="Q33" s="81"/>
      <c r="R33" s="81"/>
      <c r="S33" s="81"/>
      <c r="T33" s="82"/>
    </row>
    <row r="34" spans="1:20" ht="51" customHeight="1" thickBot="1">
      <c r="A34" s="70" t="s">
        <v>28</v>
      </c>
      <c r="B34" s="71"/>
      <c r="C34" s="71"/>
      <c r="D34" s="71"/>
      <c r="E34" s="91">
        <v>1000</v>
      </c>
      <c r="F34" s="91"/>
      <c r="G34" s="91">
        <f>E34*0.21</f>
        <v>210</v>
      </c>
      <c r="H34" s="91"/>
      <c r="I34" s="91">
        <f>E34+G34</f>
        <v>1210</v>
      </c>
      <c r="J34" s="122"/>
      <c r="K34" s="70" t="s">
        <v>28</v>
      </c>
      <c r="L34" s="71"/>
      <c r="M34" s="71"/>
      <c r="N34" s="71"/>
      <c r="O34" s="91">
        <v>0</v>
      </c>
      <c r="P34" s="91"/>
      <c r="Q34" s="91">
        <v>0</v>
      </c>
      <c r="R34" s="91"/>
      <c r="S34" s="91">
        <v>0</v>
      </c>
      <c r="T34" s="122"/>
    </row>
    <row r="35" spans="1:20" ht="3.75" customHeight="1" thickBot="1">
      <c r="A35" s="138"/>
      <c r="B35" s="139"/>
      <c r="C35" s="139"/>
      <c r="D35" s="139"/>
      <c r="E35" s="139"/>
      <c r="F35" s="139"/>
      <c r="G35" s="139"/>
      <c r="H35" s="139"/>
      <c r="I35" s="139"/>
      <c r="J35" s="140"/>
      <c r="K35" s="138"/>
      <c r="L35" s="139"/>
      <c r="M35" s="139"/>
      <c r="N35" s="139"/>
      <c r="O35" s="139"/>
      <c r="P35" s="139"/>
      <c r="Q35" s="139"/>
      <c r="R35" s="139"/>
      <c r="S35" s="139"/>
      <c r="T35" s="140"/>
    </row>
    <row r="36" spans="1:20" s="7" customFormat="1" ht="39.75" customHeight="1" thickBot="1">
      <c r="A36" s="141" t="s">
        <v>32</v>
      </c>
      <c r="B36" s="142"/>
      <c r="C36" s="142"/>
      <c r="D36" s="142"/>
      <c r="E36" s="126">
        <f>E11+E28+E34+E32</f>
        <v>1349920</v>
      </c>
      <c r="F36" s="126"/>
      <c r="G36" s="126">
        <f>G11+G28+G34+G32</f>
        <v>283483.2</v>
      </c>
      <c r="H36" s="126"/>
      <c r="I36" s="126">
        <f>I11+I28+I34+I32</f>
        <v>1633403.2</v>
      </c>
      <c r="J36" s="133"/>
      <c r="K36" s="141" t="s">
        <v>32</v>
      </c>
      <c r="L36" s="142"/>
      <c r="M36" s="142"/>
      <c r="N36" s="142"/>
      <c r="O36" s="126">
        <f>O11+O28+O34+O32</f>
        <v>1529880</v>
      </c>
      <c r="P36" s="126"/>
      <c r="Q36" s="126">
        <f>Q11+Q28+Q34+Q32</f>
        <v>321274.8</v>
      </c>
      <c r="R36" s="126"/>
      <c r="S36" s="126">
        <f>S11+S28+S34+S32</f>
        <v>1851154.8</v>
      </c>
      <c r="T36" s="133"/>
    </row>
    <row r="37" spans="1:20" ht="9.75" customHeight="1"/>
    <row r="38" spans="1:20" ht="30" customHeight="1">
      <c r="A38" s="137" t="s">
        <v>10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 t="s">
        <v>10</v>
      </c>
      <c r="L38" s="137"/>
      <c r="M38" s="137"/>
      <c r="N38" s="137"/>
      <c r="O38" s="137"/>
      <c r="P38" s="137"/>
      <c r="Q38" s="137"/>
      <c r="R38" s="137"/>
      <c r="S38" s="137"/>
      <c r="T38" s="137"/>
    </row>
    <row r="39" spans="1:20" ht="32.25" customHeight="1">
      <c r="A39" s="130" t="s">
        <v>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 t="s">
        <v>8</v>
      </c>
      <c r="L39" s="130"/>
      <c r="M39" s="130"/>
      <c r="N39" s="130"/>
      <c r="O39" s="130"/>
      <c r="P39" s="130"/>
      <c r="Q39" s="130"/>
      <c r="R39" s="130"/>
      <c r="S39" s="130"/>
      <c r="T39" s="130"/>
    </row>
    <row r="40" spans="1:20" ht="46.5" customHeight="1">
      <c r="A40" s="143" t="s">
        <v>9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 t="s">
        <v>9</v>
      </c>
      <c r="L40" s="143"/>
      <c r="M40" s="143"/>
      <c r="N40" s="143"/>
      <c r="O40" s="143"/>
      <c r="P40" s="143"/>
      <c r="Q40" s="143"/>
      <c r="R40" s="143"/>
      <c r="S40" s="143"/>
      <c r="T40" s="143"/>
    </row>
    <row r="41" spans="1:20" ht="44.25" customHeight="1">
      <c r="A41" s="123" t="s">
        <v>11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 t="s">
        <v>11</v>
      </c>
      <c r="L41" s="123"/>
      <c r="M41" s="123"/>
      <c r="N41" s="123"/>
      <c r="O41" s="123"/>
      <c r="P41" s="123"/>
      <c r="Q41" s="123"/>
      <c r="R41" s="123"/>
      <c r="S41" s="123"/>
      <c r="T41" s="123"/>
    </row>
    <row r="42" spans="1:20" ht="9" customHeight="1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</row>
    <row r="43" spans="1:20" ht="31.5" customHeight="1">
      <c r="A43" s="118" t="s">
        <v>36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 t="s">
        <v>36</v>
      </c>
      <c r="L43" s="118"/>
      <c r="M43" s="118"/>
      <c r="N43" s="118"/>
      <c r="O43" s="118"/>
      <c r="P43" s="118"/>
      <c r="Q43" s="118"/>
      <c r="R43" s="118"/>
      <c r="S43" s="118"/>
      <c r="T43" s="118"/>
    </row>
    <row r="44" spans="1:20" ht="33" customHeight="1">
      <c r="A44" s="118" t="s">
        <v>35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 t="s">
        <v>35</v>
      </c>
      <c r="L44" s="118"/>
      <c r="M44" s="118"/>
      <c r="N44" s="118"/>
      <c r="O44" s="118"/>
      <c r="P44" s="118"/>
      <c r="Q44" s="118"/>
      <c r="R44" s="118"/>
      <c r="S44" s="118"/>
      <c r="T44" s="118"/>
    </row>
    <row r="45" spans="1:20" ht="39" customHeight="1">
      <c r="A45" s="118" t="s">
        <v>34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 t="s">
        <v>34</v>
      </c>
      <c r="L45" s="118"/>
      <c r="M45" s="118"/>
      <c r="N45" s="118"/>
      <c r="O45" s="118"/>
      <c r="P45" s="118"/>
      <c r="Q45" s="118"/>
      <c r="R45" s="118"/>
      <c r="S45" s="118"/>
      <c r="T45" s="118"/>
    </row>
    <row r="46" spans="1:20" ht="17.25">
      <c r="A46" s="8"/>
      <c r="K46" s="8"/>
    </row>
    <row r="47" spans="1:20" ht="27" customHeight="1">
      <c r="I47" s="1"/>
      <c r="J47" s="1"/>
      <c r="S47" s="1"/>
      <c r="T47" s="1"/>
    </row>
    <row r="87" ht="22.5" customHeight="1"/>
    <row r="88" ht="8.25" customHeight="1"/>
  </sheetData>
  <mergeCells count="186">
    <mergeCell ref="K44:T44"/>
    <mergeCell ref="K45:T45"/>
    <mergeCell ref="K39:T39"/>
    <mergeCell ref="K40:T40"/>
    <mergeCell ref="K41:T41"/>
    <mergeCell ref="K42:T42"/>
    <mergeCell ref="K43:T43"/>
    <mergeCell ref="K36:N36"/>
    <mergeCell ref="O36:P36"/>
    <mergeCell ref="Q36:R36"/>
    <mergeCell ref="S36:T36"/>
    <mergeCell ref="K38:T38"/>
    <mergeCell ref="K34:N34"/>
    <mergeCell ref="O34:P34"/>
    <mergeCell ref="Q34:R34"/>
    <mergeCell ref="S34:T34"/>
    <mergeCell ref="K35:T35"/>
    <mergeCell ref="K32:N32"/>
    <mergeCell ref="O32:P32"/>
    <mergeCell ref="Q32:R32"/>
    <mergeCell ref="S32:T32"/>
    <mergeCell ref="K33:T33"/>
    <mergeCell ref="K30:N30"/>
    <mergeCell ref="O30:P30"/>
    <mergeCell ref="Q30:R30"/>
    <mergeCell ref="S30:T30"/>
    <mergeCell ref="K31:N31"/>
    <mergeCell ref="O31:P31"/>
    <mergeCell ref="Q31:R31"/>
    <mergeCell ref="S31:T31"/>
    <mergeCell ref="K28:N28"/>
    <mergeCell ref="O28:P28"/>
    <mergeCell ref="Q28:R28"/>
    <mergeCell ref="S28:T28"/>
    <mergeCell ref="K29:T29"/>
    <mergeCell ref="K26:N26"/>
    <mergeCell ref="O26:P26"/>
    <mergeCell ref="Q26:R26"/>
    <mergeCell ref="S26:T26"/>
    <mergeCell ref="K27:T27"/>
    <mergeCell ref="K24:N24"/>
    <mergeCell ref="O24:P24"/>
    <mergeCell ref="Q24:R24"/>
    <mergeCell ref="S24:T24"/>
    <mergeCell ref="K25:R25"/>
    <mergeCell ref="K22:N22"/>
    <mergeCell ref="O22:P22"/>
    <mergeCell ref="Q22:R22"/>
    <mergeCell ref="S22:T22"/>
    <mergeCell ref="K23:T23"/>
    <mergeCell ref="K20:N20"/>
    <mergeCell ref="O20:P20"/>
    <mergeCell ref="Q20:R20"/>
    <mergeCell ref="S20:T20"/>
    <mergeCell ref="K21:R21"/>
    <mergeCell ref="K18:N18"/>
    <mergeCell ref="O18:P18"/>
    <mergeCell ref="Q18:R18"/>
    <mergeCell ref="S18:T18"/>
    <mergeCell ref="K19:T19"/>
    <mergeCell ref="K16:N16"/>
    <mergeCell ref="O16:P16"/>
    <mergeCell ref="Q16:R16"/>
    <mergeCell ref="S16:T16"/>
    <mergeCell ref="K17:R17"/>
    <mergeCell ref="K12:R12"/>
    <mergeCell ref="K13:T13"/>
    <mergeCell ref="K14:T14"/>
    <mergeCell ref="K15:N15"/>
    <mergeCell ref="O15:P15"/>
    <mergeCell ref="Q15:R15"/>
    <mergeCell ref="S15:T15"/>
    <mergeCell ref="K10:M10"/>
    <mergeCell ref="O10:P10"/>
    <mergeCell ref="Q10:R10"/>
    <mergeCell ref="S10:T10"/>
    <mergeCell ref="O11:P11"/>
    <mergeCell ref="Q11:R11"/>
    <mergeCell ref="S11:T11"/>
    <mergeCell ref="K7:M7"/>
    <mergeCell ref="N7:P7"/>
    <mergeCell ref="Q7:T7"/>
    <mergeCell ref="K8:T8"/>
    <mergeCell ref="K9:N9"/>
    <mergeCell ref="O9:P9"/>
    <mergeCell ref="Q9:R9"/>
    <mergeCell ref="S9:T9"/>
    <mergeCell ref="K1:T1"/>
    <mergeCell ref="K2:T2"/>
    <mergeCell ref="L3:T3"/>
    <mergeCell ref="K5:T5"/>
    <mergeCell ref="K6:M6"/>
    <mergeCell ref="Q6:S6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9:D9"/>
    <mergeCell ref="E10:F10"/>
    <mergeCell ref="A6:C6"/>
    <mergeCell ref="G6:I6"/>
    <mergeCell ref="A7:C7"/>
    <mergeCell ref="D7:F7"/>
  </mergeCells>
  <hyperlinks>
    <hyperlink ref="G7" r:id="rId1"/>
    <hyperlink ref="Q7" r:id="rId2"/>
  </hyperlinks>
  <pageMargins left="0.24" right="0.24" top="0.25" bottom="0.22" header="0.2" footer="0.2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2021-03-05T06:24:00Z</dcterms:modified>
</cp:coreProperties>
</file>