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ondra\Desktop\"/>
    </mc:Choice>
  </mc:AlternateContent>
  <bookViews>
    <workbookView xWindow="0" yWindow="0" windowWidth="23040" windowHeight="9192" activeTab="1"/>
  </bookViews>
  <sheets>
    <sheet name="průzkum trhu - specifikace" sheetId="2" r:id="rId1"/>
    <sheet name="průzkum trhu - rozpis cen" sheetId="1" r:id="rId2"/>
  </sheets>
  <calcPr calcId="162913"/>
</workbook>
</file>

<file path=xl/calcChain.xml><?xml version="1.0" encoding="utf-8"?>
<calcChain xmlns="http://schemas.openxmlformats.org/spreadsheetml/2006/main">
  <c r="I34" i="1" l="1"/>
  <c r="G34" i="1"/>
  <c r="I31" i="1"/>
  <c r="G31" i="1"/>
  <c r="I30" i="1"/>
  <c r="G30" i="1"/>
  <c r="I11" i="1"/>
  <c r="G11" i="1"/>
  <c r="E11" i="1"/>
  <c r="I10" i="1"/>
  <c r="G10" i="1"/>
  <c r="B93" i="2"/>
  <c r="I16" i="1"/>
  <c r="G16" i="1"/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<sst xmlns="http://schemas.openxmlformats.org/spreadsheetml/2006/main" count="221" uniqueCount="140">
  <si>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</si>
  <si>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</si>
  <si>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</si>
  <si>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</si>
  <si>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</si>
  <si>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</si>
  <si>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</si>
  <si>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</si>
  <si>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</si>
  <si>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</si>
  <si>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</si>
  <si>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</si>
  <si>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</si>
  <si>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</si>
  <si>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</si>
  <si>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</si>
  <si>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</si>
  <si>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</si>
  <si>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</si>
  <si>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</si>
  <si>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</si>
  <si>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</si>
  <si>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</si>
  <si>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</si>
  <si>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</si>
  <si>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</si>
  <si>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</si>
  <si>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</si>
  <si>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</si>
  <si>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</si>
  <si>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</si>
  <si>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</si>
  <si>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</si>
  <si>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</si>
  <si>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</si>
  <si>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</si>
  <si>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</si>
  <si>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</si>
  <si>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</si>
  <si>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</si>
  <si>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</si>
  <si>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</si>
  <si>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</si>
  <si>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</si>
  <si>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</si>
  <si>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</si>
  <si>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</si>
  <si>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</si>
  <si>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</si>
  <si>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</si>
  <si>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</si>
  <si>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</si>
  <si>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</si>
  <si>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</si>
  <si>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</si>
  <si>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</si>
  <si>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</si>
  <si>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</si>
  <si>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</si>
  <si>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maximálně přenosný ultrazvukový systém typu notebook</t>
  </si>
  <si>
    <t>hmotnost systému včetně baterie max. 5 kg</t>
  </si>
  <si>
    <t>integrované madlo pro bezpečný transport systému</t>
  </si>
  <si>
    <t>start systému do plné funkce max. 90 s, ze Sleep (Standby) módu max. 2 s</t>
  </si>
  <si>
    <t>ovládání přístroje přes klasický ovládací panel s podsvícenými mechanickými ovládacími prvky a tlačítky</t>
  </si>
  <si>
    <t>kompletní podsvětlená omyvatelná hardwarová alfanumerická klávesnice pro zadávání údajů umístěná na ovládacím panelu</t>
  </si>
  <si>
    <t>snadné ovládání přístroje přes standardní trackball (kuličku)</t>
  </si>
  <si>
    <t>možnost práce z integrované baterie nebo z elektrické sítě</t>
  </si>
  <si>
    <t>práce systému na baterie min. 30 min.</t>
  </si>
  <si>
    <t>integrovaný širokoúhlý min. 15,6" LCD monitor s vysokým rozlišením a velkým pozorovacím úhlem</t>
  </si>
  <si>
    <t>manuální nastavení TGC křivky pomocí min. 8 hardwarových ovladačů</t>
  </si>
  <si>
    <t>možnost výměny sond za provozu</t>
  </si>
  <si>
    <t>minimální vstupy/výstupy: 4x USB, LAN, HDMI</t>
  </si>
  <si>
    <t>min. 3 uživatelská tlačítka, funkce nastavitelná uživatelem</t>
  </si>
  <si>
    <t>Základní vlastnosti systému:</t>
  </si>
  <si>
    <t>Základní funkce systému:</t>
  </si>
  <si>
    <t>uživatelsky jednoduše vytvářená a modifikovatelná vlastní přednastavení (presety)</t>
  </si>
  <si>
    <t>kontinuální automatická optimalizace obrazu pro: B-mód a Doppler</t>
  </si>
  <si>
    <t>archivace pacientských dat na interní SSD HDD, min. 256 GB</t>
  </si>
  <si>
    <t>možnost upravování uložených snímků a smyček - intenzita 2D a barvy, dynamického rozsahu, změna šedé škály, úprava TGC křivky, možnost měření na uložených snímcích (2D rozměry i rychlosti)</t>
  </si>
  <si>
    <t>funkce zvětšení (ZOOM) plynule nastavitelná v min. 19 krocích s možností pohybu zvětšené oblasti v živém i zamraženém obraze, možnost celkového náhledu na scanovanou oblast</t>
  </si>
  <si>
    <t>funkce trapezoidního zobrazení na lineárních sondách</t>
  </si>
  <si>
    <t>možnost snadného exportu dat do standardních formátů (AVI, JPEG, apod.)</t>
  </si>
  <si>
    <t>interní paměťová smyčka pro minimálně 2000 snímků</t>
  </si>
  <si>
    <t>maximálně jednoduchá obsluha</t>
  </si>
  <si>
    <t>podpora Wi-Fi přenosu dat – možnost bezdrátového připojení k síti LAN</t>
  </si>
  <si>
    <t>podpora bezdrátového Bluetooth přenosu dat</t>
  </si>
  <si>
    <t>možnost exportu dat na libovolné externí zařízení typu USB (flash disk, HDD)</t>
  </si>
  <si>
    <t>kompletní DICOM 3.0</t>
  </si>
  <si>
    <t>software pro analýzu průtoku ve tkáních pro dopplerovské módy, analýza ve formě TIC křivek (time intensity curve), nutná funkcionalita i na archivovaných hrubých datech</t>
  </si>
  <si>
    <t>aktivní TCD mód</t>
  </si>
  <si>
    <t>standardní výpočty, měření vzdáleností, ploch a úhlů</t>
  </si>
  <si>
    <t>možno provést min. 9 měření v jednom diagnostickém obraze</t>
  </si>
  <si>
    <t>automatické on-line i off-line trasování dopplerovské křivky s modifikovatelnými výpočty, min. hodnot S, D, S/D, D/S, PI, RI, HR</t>
  </si>
  <si>
    <t>programovatelné vlastní kalkulace a nastavení menu pro výpočty</t>
  </si>
  <si>
    <t>volitelné horké klávesy pro nastavená měření</t>
  </si>
  <si>
    <t>standardní výpočty, měření vzdáleností, ploch a úhlů pro RDG, měkké tkáně a muskuloskeletální aplikace</t>
  </si>
  <si>
    <t>automatické měření objemu močového měchýře s automatickou detekcí orgánu a automatickým výpočtem jeho objemu bez nutnosti manuálního nakládání kaliperů</t>
  </si>
  <si>
    <t>Zobrazovací módy:</t>
  </si>
  <si>
    <t>velmi kvalitní B-mód s možností automatické optimalizace 2D obrazu</t>
  </si>
  <si>
    <t>M-mód, barevný M-mód</t>
  </si>
  <si>
    <t>barevný směrový rychlostní Doppler</t>
  </si>
  <si>
    <t xml:space="preserve">citlivý výkonový (energetický, angio) Doppler vč. možnosti rozlišení směru toku </t>
  </si>
  <si>
    <t>možnost současného porovnání aktivního B-módu a duálního zobrazení s barevným (výkonovým) Dopplerem vedle sebe</t>
  </si>
  <si>
    <t>spektrální PW Doppler s možností automatické optimalizace</t>
  </si>
  <si>
    <t xml:space="preserve">harmonické zobrazení na všech sondách </t>
  </si>
  <si>
    <t>zobrazení redukující ultrazvukové spekle nastavitelné v min. 8 úrovních</t>
  </si>
  <si>
    <t>compaundní zobrazení (zobrazení z více úhlů) nastavitelné v min. 4 úrovních</t>
  </si>
  <si>
    <t>nutná funkce pro zvýraznění intervenčního nástroje (jehly) ve 2D, nezbytné vlastnosti funkce: změna úhlu vpichu - steer paprsků do min. 50°, změna zesílení – gain intervenčního nástroje, volba šířky jehly</t>
  </si>
  <si>
    <t>lineární multifrekvenční sonda min. 4,2 – 13 MHz, možnost nastavení min. 4 nativních vysílacích frekvencí a zároveň možnost nastavení min. 4 harmonických vysílacích frekvencí v B obraze, šířka aktivního pole max. 4 cm, vyznačené značky středu a osy sondy pro snadné provádění intervenčních zákroků, funkce trapezoidního zobrazení, sonda s min. 128 krystaly ve snímači</t>
  </si>
  <si>
    <t>konvexní multifrekvenční sonda min. 2 – 5 MHz, možnost nastavení min. 4 nativních vysílacích frekvencí a zároveň možnost nastavení min. 3 harmonických vysílacích frekvencí v B obraze, sonda s min. 128 krystaly ve snímači</t>
  </si>
  <si>
    <t>dostupná a v budoucnu rozšiřitelná lineární vysokofrekvenční hokejková sonda pro zobrazení velmi blízkých polí, vhodná pro intervenční zákroky ve velmi blízkých polích a současně pro pediatrické aplikace, frekvenční rozsah min. 6,7 – 18 MHz, možnost nastavení min. 4 nativních vysílacích frekvencí a zároveň možnost nastavení min. 3 harmonických vysílacích frekvencí v B obraze, šířka aktivního pole max. 35 mm, vyznačené značky středu a osy sondy pro snadné provádění intervenčních zákroků, funkce trapezoidního zobrazení, sonda s min. 168 krystaly ve snímači</t>
  </si>
  <si>
    <t>podpora dalších typů sond, min.: mikrokonvexní, endokavitální (rektální/vaginální), sektorové vč. vysokofrekvenční sektorové sondy</t>
  </si>
  <si>
    <t>výškově stavitelný originální mobilní transportní vozík pro přístroj a připojené sondy a příslušenství</t>
  </si>
  <si>
    <t>hardwarový přepínač pro min. 3 současně připojení sondy</t>
  </si>
  <si>
    <t>digitální USB termotiskárna (dostupná jako option)</t>
  </si>
  <si>
    <t>Sondy:</t>
  </si>
  <si>
    <t>Kalkulace:</t>
  </si>
  <si>
    <t>EKG modul pro systém, max. 3 svodové EKG, křivka EKG možná pro všechny sondy, nastavení min. zesílení, pozice křivky a rychlost posuvu</t>
  </si>
  <si>
    <t>bioptický nástavec pro konvexní sondu</t>
  </si>
  <si>
    <r>
      <t xml:space="preserve">Uveďte typ, výrobce: </t>
    </r>
    <r>
      <rPr>
        <b/>
        <sz val="14"/>
        <rFont val="Arial"/>
        <family val="2"/>
        <charset val="238"/>
      </rPr>
      <t xml:space="preserve">
</t>
    </r>
  </si>
  <si>
    <t xml:space="preserve">do budoucna rozšiřitelná kapacita interního SSD HD až na 1 TB </t>
  </si>
  <si>
    <t>interní integrovaná pacientská databáze s možností vyhledáváni, ukládání obrázků a smyček do této pacientské databáze nejlépe ve formátu hrubých dat vhodných k pozdější úpravě</t>
  </si>
  <si>
    <t xml:space="preserve">budoucí možnost rozšíření o anatomický M-mód </t>
  </si>
  <si>
    <t xml:space="preserve">budoucí možnost rozšíření o panaromatické zobrazení </t>
  </si>
  <si>
    <t xml:space="preserve">možnost budoucího rozšíření o kontinuální CW Doppler s možností automatické optimalizace </t>
  </si>
  <si>
    <t>možnost budoucího rozšíření o tkáňový Doppler (TVI a TVD zobrazení)</t>
  </si>
  <si>
    <t>možnost budoucího rozšíření o nedoplerovské zobrazení krevního toku s vysokou senzitivitou k velmi pomalým tokům a s vysokým rozlišením</t>
  </si>
  <si>
    <t>možnost budoucího rozšíření o 3D zobrazení</t>
  </si>
  <si>
    <t>možnost budoucího rozšíření o funkce přesného porovnání minulého nálezu s aktuálním stavem pacienta – vyhodnocení diferencí pomocí grafického zvýraznění</t>
  </si>
  <si>
    <t>možnost budoucího rozšíření o elastografii</t>
  </si>
  <si>
    <t>výuková ultrazvuková aplikace s aktuálním ultrazvukovým zobrazením</t>
  </si>
  <si>
    <r>
      <t>budoucí možnost rozšíření práce systému na baterie při umístění ve vozíku min. na 90 min</t>
    </r>
    <r>
      <rPr>
        <b/>
        <sz val="12"/>
        <rFont val="Arial"/>
        <family val="2"/>
        <charset val="238"/>
      </rPr>
      <t xml:space="preserve"> </t>
    </r>
  </si>
  <si>
    <t>Název veřejné zakázky: Mobilní ultrazvukový systém včetně lineární a konvexní sondy, včetně EKG navigace, mobilní vozík s přepínačem sond</t>
  </si>
  <si>
    <t>Versana Active, výrobce GE Healthcare</t>
  </si>
  <si>
    <t>ANO</t>
  </si>
  <si>
    <t>24 měsíců</t>
  </si>
  <si>
    <t>Electric Medical Service, s.r.o.</t>
  </si>
  <si>
    <t>Ing. Jaroslav Haluzík</t>
  </si>
  <si>
    <t xml:space="preserve">haluzik@emsbrno.com </t>
  </si>
  <si>
    <t>Mobilní ultrazvukový systém včetně lineární a konvexní sondy, včetně EKG navigace, mobilní vozík s přepínačem sond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</si>
</sst>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Kč&quot;;[Red]\-#,##0\ &quot;Kč&quot;"/>
    <numFmt numFmtId="44" formatCode="_-* #,##0.00\ &quot;Kč&quot;_-;\-* #,##0.0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4" xfId="0" applyFont="1" applyFill="1" applyBorder="1" applyAlignment="1">
      <alignment horizontal="center" vertical="center" wrapText="1"/>
    </xf>
    <xf numFmtId="0" fontId="15" fillId="9" borderId="45" xfId="0" applyFont="1" applyFill="1" applyBorder="1" applyAlignment="1">
      <alignment horizontal="center" vertical="center" wrapText="1"/>
    </xf>
    <xf numFmtId="0" fontId="16" fillId="10" borderId="46" xfId="0" applyFont="1" applyFill="1" applyBorder="1" applyAlignment="1">
      <alignment horizontal="center" vertical="center" wrapText="1"/>
    </xf>
    <xf numFmtId="0" fontId="16" fillId="10" borderId="44" xfId="0" applyFont="1" applyFill="1" applyBorder="1" applyAlignment="1">
      <alignment horizontal="justify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5" fillId="9" borderId="46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7" fillId="10" borderId="33" xfId="0" applyFont="1" applyFill="1" applyBorder="1" applyAlignment="1">
      <alignment horizontal="center" vertical="center" wrapText="1"/>
    </xf>
    <xf numFmtId="6" fontId="15" fillId="9" borderId="47" xfId="0" applyNumberFormat="1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center" wrapText="1"/>
    </xf>
    <xf numFmtId="0" fontId="15" fillId="10" borderId="33" xfId="0" applyFont="1" applyFill="1" applyBorder="1" applyAlignment="1">
      <alignment horizontal="center" vertical="center" wrapText="1"/>
    </xf>
    <xf numFmtId="0" fontId="19" fillId="10" borderId="29" xfId="0" applyFont="1" applyFill="1" applyBorder="1" applyAlignment="1">
      <alignment horizontal="center" vertical="center" wrapText="1"/>
    </xf>
    <xf numFmtId="6" fontId="15" fillId="9" borderId="43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44" fontId="6" fillId="4" borderId="22" xfId="1" applyFont="1" applyFill="1" applyBorder="1" applyAlignment="1">
      <alignment horizontal="center" vertical="center"/>
    </xf>
    <xf numFmtId="0" fontId="6" fillId="4" borderId="6" xfId="2" applyFont="1" applyFill="1" applyBorder="1" applyAlignment="1">
      <alignment horizontal="left" vertical="center" indent="1"/>
    </xf>
    <xf numFmtId="0" fontId="6" fillId="4" borderId="1" xfId="2" applyFont="1" applyFill="1" applyBorder="1" applyAlignment="1">
      <alignment horizontal="left" vertical="center" indent="1"/>
    </xf>
    <xf numFmtId="0" fontId="6" fillId="4" borderId="5" xfId="2" applyFont="1" applyFill="1" applyBorder="1" applyAlignment="1">
      <alignment horizontal="left" vertical="center" indent="1"/>
    </xf>
    <xf numFmtId="0" fontId="20" fillId="4" borderId="26" xfId="3" applyFill="1" applyBorder="1" applyAlignment="1">
      <alignment horizontal="left" vertical="center"/>
    </xf>
  </cellXfs>
  <cellStyles count="4">
    <cellStyle name="Hypertextový odkaz" xfId="3" builtinId="8"/>
    <cellStyle name="Měna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aluzik@emsbrn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zoomScale="115" zoomScaleNormal="115" workbookViewId="0">
      <selection activeCell="F2" sqref="F2"/>
    </sheetView>
  </sheetViews>
  <sheetFormatPr defaultRowHeight="14.4" x14ac:dyDescent="0.3"/>
  <cols>
    <col min="1" max="1" width="63.88671875" customWidth="1"/>
    <col min="2" max="2" width="16.21875" customWidth="1"/>
    <col min="3" max="3" width="17.5546875" customWidth="1"/>
  </cols>
  <sheetData>
    <row r="1" spans="1:3" ht="66.75" customHeight="1" thickBot="1" x14ac:dyDescent="0.35">
      <c r="A1" s="63"/>
      <c r="B1" s="64"/>
      <c r="C1" s="65"/>
    </row>
    <row r="2" spans="1:3" ht="66.75" customHeight="1" thickBot="1" x14ac:dyDescent="0.35">
      <c r="A2" s="66" t="s">
        <v>53</v>
      </c>
      <c r="B2" s="67"/>
      <c r="C2" s="68"/>
    </row>
    <row r="3" spans="1:3" ht="41.55" customHeight="1" thickBot="1" x14ac:dyDescent="0.35">
      <c r="A3" s="60" t="s">
        <v>132</v>
      </c>
      <c r="B3" s="61"/>
      <c r="C3" s="62"/>
    </row>
    <row r="4" spans="1:3" ht="57" customHeight="1" thickBot="1" x14ac:dyDescent="0.35">
      <c r="A4" s="28" t="s">
        <v>119</v>
      </c>
      <c r="B4" s="58" t="s">
        <v>133</v>
      </c>
      <c r="C4" s="59"/>
    </row>
    <row r="5" spans="1:3" ht="25.5" customHeight="1" thickBot="1" x14ac:dyDescent="0.35">
      <c r="A5" s="40" t="s">
        <v>47</v>
      </c>
      <c r="B5" s="42" t="s">
        <v>48</v>
      </c>
      <c r="C5" s="41" t="s">
        <v>40</v>
      </c>
    </row>
    <row r="6" spans="1:3" ht="16.2" thickBot="1" x14ac:dyDescent="0.35">
      <c r="A6" s="38"/>
      <c r="B6" s="36"/>
      <c r="C6" s="39"/>
    </row>
    <row r="7" spans="1:3" ht="15.6" x14ac:dyDescent="0.3">
      <c r="A7" s="24" t="s">
        <v>41</v>
      </c>
      <c r="B7" s="25" t="s">
        <v>46</v>
      </c>
      <c r="C7" s="26" t="s">
        <v>40</v>
      </c>
    </row>
    <row r="8" spans="1:3" ht="17.399999999999999" x14ac:dyDescent="0.3">
      <c r="A8" s="56" t="s">
        <v>73</v>
      </c>
      <c r="B8" s="18"/>
      <c r="C8" s="18"/>
    </row>
    <row r="9" spans="1:3" ht="15.6" x14ac:dyDescent="0.3">
      <c r="A9" s="29" t="s">
        <v>59</v>
      </c>
      <c r="B9" s="18" t="s">
        <v>134</v>
      </c>
      <c r="C9" s="21"/>
    </row>
    <row r="10" spans="1:3" ht="15.6" x14ac:dyDescent="0.3">
      <c r="A10" s="29" t="s">
        <v>60</v>
      </c>
      <c r="B10" s="18" t="s">
        <v>134</v>
      </c>
      <c r="C10" s="21"/>
    </row>
    <row r="11" spans="1:3" ht="15.6" x14ac:dyDescent="0.3">
      <c r="A11" s="29" t="s">
        <v>61</v>
      </c>
      <c r="B11" s="18" t="s">
        <v>134</v>
      </c>
      <c r="C11" s="21"/>
    </row>
    <row r="12" spans="1:3" ht="30" x14ac:dyDescent="0.3">
      <c r="A12" s="29" t="s">
        <v>62</v>
      </c>
      <c r="B12" s="18" t="s">
        <v>134</v>
      </c>
      <c r="C12" s="21"/>
    </row>
    <row r="13" spans="1:3" ht="30" x14ac:dyDescent="0.3">
      <c r="A13" s="29" t="s">
        <v>63</v>
      </c>
      <c r="B13" s="18" t="s">
        <v>134</v>
      </c>
      <c r="C13" s="21"/>
    </row>
    <row r="14" spans="1:3" ht="30" x14ac:dyDescent="0.3">
      <c r="A14" s="29" t="s">
        <v>64</v>
      </c>
      <c r="B14" s="18" t="s">
        <v>134</v>
      </c>
      <c r="C14" s="27"/>
    </row>
    <row r="15" spans="1:3" ht="15.6" x14ac:dyDescent="0.3">
      <c r="A15" s="29" t="s">
        <v>65</v>
      </c>
      <c r="B15" s="18" t="s">
        <v>134</v>
      </c>
      <c r="C15" s="27"/>
    </row>
    <row r="16" spans="1:3" ht="15.6" x14ac:dyDescent="0.3">
      <c r="A16" s="29" t="s">
        <v>66</v>
      </c>
      <c r="B16" s="18" t="s">
        <v>134</v>
      </c>
      <c r="C16" s="21"/>
    </row>
    <row r="17" spans="1:3" ht="15.6" x14ac:dyDescent="0.3">
      <c r="A17" s="29" t="s">
        <v>67</v>
      </c>
      <c r="B17" s="18" t="s">
        <v>134</v>
      </c>
      <c r="C17" s="21"/>
    </row>
    <row r="18" spans="1:3" ht="30" x14ac:dyDescent="0.3">
      <c r="A18" s="29" t="s">
        <v>131</v>
      </c>
      <c r="B18" s="18" t="s">
        <v>134</v>
      </c>
      <c r="C18" s="21"/>
    </row>
    <row r="19" spans="1:3" ht="30" x14ac:dyDescent="0.3">
      <c r="A19" s="29" t="s">
        <v>68</v>
      </c>
      <c r="B19" s="18" t="s">
        <v>134</v>
      </c>
      <c r="C19" s="49"/>
    </row>
    <row r="20" spans="1:3" ht="30" x14ac:dyDescent="0.3">
      <c r="A20" s="29" t="s">
        <v>69</v>
      </c>
      <c r="B20" s="18" t="s">
        <v>134</v>
      </c>
      <c r="C20" s="49"/>
    </row>
    <row r="21" spans="1:3" ht="15.6" x14ac:dyDescent="0.3">
      <c r="A21" s="29" t="s">
        <v>70</v>
      </c>
      <c r="B21" s="18" t="s">
        <v>134</v>
      </c>
      <c r="C21" s="49"/>
    </row>
    <row r="22" spans="1:3" ht="15.6" x14ac:dyDescent="0.3">
      <c r="A22" s="29" t="s">
        <v>71</v>
      </c>
      <c r="B22" s="18" t="s">
        <v>134</v>
      </c>
      <c r="C22" s="49"/>
    </row>
    <row r="23" spans="1:3" ht="15.6" x14ac:dyDescent="0.3">
      <c r="A23" s="29" t="s">
        <v>72</v>
      </c>
      <c r="B23" s="18" t="s">
        <v>134</v>
      </c>
      <c r="C23" s="49"/>
    </row>
    <row r="24" spans="1:3" ht="15.6" x14ac:dyDescent="0.3">
      <c r="A24" s="52" t="s">
        <v>74</v>
      </c>
      <c r="B24" s="18"/>
      <c r="C24" s="49"/>
    </row>
    <row r="25" spans="1:3" ht="30" x14ac:dyDescent="0.3">
      <c r="A25" s="29" t="s">
        <v>75</v>
      </c>
      <c r="B25" s="18" t="s">
        <v>134</v>
      </c>
      <c r="C25" s="49"/>
    </row>
    <row r="26" spans="1:3" ht="30" x14ac:dyDescent="0.3">
      <c r="A26" s="29" t="s">
        <v>76</v>
      </c>
      <c r="B26" s="18" t="s">
        <v>134</v>
      </c>
      <c r="C26" s="49"/>
    </row>
    <row r="27" spans="1:3" ht="15.6" x14ac:dyDescent="0.3">
      <c r="A27" s="29" t="s">
        <v>77</v>
      </c>
      <c r="B27" s="18" t="s">
        <v>134</v>
      </c>
      <c r="C27" s="49"/>
    </row>
    <row r="28" spans="1:3" ht="15.6" x14ac:dyDescent="0.3">
      <c r="A28" s="29" t="s">
        <v>120</v>
      </c>
      <c r="B28" s="18" t="s">
        <v>134</v>
      </c>
      <c r="C28" s="49"/>
    </row>
    <row r="29" spans="1:3" ht="60" x14ac:dyDescent="0.3">
      <c r="A29" s="29" t="s">
        <v>121</v>
      </c>
      <c r="B29" s="18" t="s">
        <v>134</v>
      </c>
      <c r="C29" s="50"/>
    </row>
    <row r="30" spans="1:3" ht="60" x14ac:dyDescent="0.3">
      <c r="A30" s="29" t="s">
        <v>78</v>
      </c>
      <c r="B30" s="18" t="s">
        <v>134</v>
      </c>
      <c r="C30" s="50"/>
    </row>
    <row r="31" spans="1:3" ht="45" x14ac:dyDescent="0.3">
      <c r="A31" s="29" t="s">
        <v>79</v>
      </c>
      <c r="B31" s="18" t="s">
        <v>134</v>
      </c>
      <c r="C31" s="50"/>
    </row>
    <row r="32" spans="1:3" ht="15.6" x14ac:dyDescent="0.3">
      <c r="A32" s="29" t="s">
        <v>80</v>
      </c>
      <c r="B32" s="18" t="s">
        <v>134</v>
      </c>
      <c r="C32" s="50"/>
    </row>
    <row r="33" spans="1:3" ht="30" x14ac:dyDescent="0.3">
      <c r="A33" s="29" t="s">
        <v>81</v>
      </c>
      <c r="B33" s="18" t="s">
        <v>134</v>
      </c>
      <c r="C33" s="50"/>
    </row>
    <row r="34" spans="1:3" ht="15.6" x14ac:dyDescent="0.3">
      <c r="A34" s="29" t="s">
        <v>82</v>
      </c>
      <c r="B34" s="18" t="s">
        <v>134</v>
      </c>
      <c r="C34" s="50"/>
    </row>
    <row r="35" spans="1:3" ht="15.6" x14ac:dyDescent="0.3">
      <c r="A35" s="29" t="s">
        <v>83</v>
      </c>
      <c r="B35" s="18" t="s">
        <v>134</v>
      </c>
      <c r="C35" s="50"/>
    </row>
    <row r="36" spans="1:3" ht="30" x14ac:dyDescent="0.3">
      <c r="A36" s="29" t="s">
        <v>84</v>
      </c>
      <c r="B36" s="18" t="s">
        <v>134</v>
      </c>
      <c r="C36" s="50"/>
    </row>
    <row r="37" spans="1:3" ht="15.6" x14ac:dyDescent="0.3">
      <c r="A37" s="29" t="s">
        <v>85</v>
      </c>
      <c r="B37" s="18" t="s">
        <v>134</v>
      </c>
      <c r="C37" s="50"/>
    </row>
    <row r="38" spans="1:3" ht="30" x14ac:dyDescent="0.3">
      <c r="A38" s="29" t="s">
        <v>86</v>
      </c>
      <c r="B38" s="18" t="s">
        <v>134</v>
      </c>
      <c r="C38" s="50"/>
    </row>
    <row r="39" spans="1:3" ht="15.6" x14ac:dyDescent="0.3">
      <c r="A39" s="29" t="s">
        <v>87</v>
      </c>
      <c r="B39" s="18" t="s">
        <v>134</v>
      </c>
      <c r="C39" s="50"/>
    </row>
    <row r="40" spans="1:3" ht="45" x14ac:dyDescent="0.3">
      <c r="A40" s="29" t="s">
        <v>88</v>
      </c>
      <c r="B40" s="18" t="s">
        <v>134</v>
      </c>
      <c r="C40" s="50"/>
    </row>
    <row r="41" spans="1:3" ht="30" x14ac:dyDescent="0.3">
      <c r="A41" s="29" t="s">
        <v>130</v>
      </c>
      <c r="B41" s="18" t="s">
        <v>134</v>
      </c>
      <c r="C41" s="50"/>
    </row>
    <row r="42" spans="1:3" ht="15.6" x14ac:dyDescent="0.3">
      <c r="A42" s="29" t="s">
        <v>89</v>
      </c>
      <c r="B42" s="18" t="s">
        <v>134</v>
      </c>
      <c r="C42" s="50"/>
    </row>
    <row r="43" spans="1:3" ht="15.6" x14ac:dyDescent="0.3">
      <c r="A43" s="55" t="s">
        <v>116</v>
      </c>
      <c r="B43" s="46"/>
      <c r="C43" s="50"/>
    </row>
    <row r="44" spans="1:3" ht="15.6" x14ac:dyDescent="0.3">
      <c r="A44" s="29" t="s">
        <v>90</v>
      </c>
      <c r="B44" s="43" t="s">
        <v>134</v>
      </c>
      <c r="C44" s="50"/>
    </row>
    <row r="45" spans="1:3" ht="15.6" x14ac:dyDescent="0.3">
      <c r="A45" s="29" t="s">
        <v>91</v>
      </c>
      <c r="B45" s="43" t="s">
        <v>134</v>
      </c>
      <c r="C45" s="50"/>
    </row>
    <row r="46" spans="1:3" ht="45" x14ac:dyDescent="0.3">
      <c r="A46" s="29" t="s">
        <v>92</v>
      </c>
      <c r="B46" s="43" t="s">
        <v>134</v>
      </c>
      <c r="C46" s="50"/>
    </row>
    <row r="47" spans="1:3" ht="30" x14ac:dyDescent="0.3">
      <c r="A47" s="29" t="s">
        <v>93</v>
      </c>
      <c r="B47" s="43" t="s">
        <v>134</v>
      </c>
      <c r="C47" s="50"/>
    </row>
    <row r="48" spans="1:3" ht="15.6" x14ac:dyDescent="0.3">
      <c r="A48" s="29" t="s">
        <v>94</v>
      </c>
      <c r="B48" s="43" t="s">
        <v>134</v>
      </c>
      <c r="C48" s="50"/>
    </row>
    <row r="49" spans="1:3" ht="30" x14ac:dyDescent="0.3">
      <c r="A49" s="29" t="s">
        <v>95</v>
      </c>
      <c r="B49" s="43" t="s">
        <v>134</v>
      </c>
      <c r="C49" s="50"/>
    </row>
    <row r="50" spans="1:3" ht="45" x14ac:dyDescent="0.3">
      <c r="A50" s="29" t="s">
        <v>92</v>
      </c>
      <c r="B50" s="43" t="s">
        <v>134</v>
      </c>
      <c r="C50" s="50"/>
    </row>
    <row r="51" spans="1:3" ht="30" x14ac:dyDescent="0.3">
      <c r="A51" s="29" t="s">
        <v>93</v>
      </c>
      <c r="B51" s="43" t="s">
        <v>134</v>
      </c>
      <c r="C51" s="50"/>
    </row>
    <row r="52" spans="1:3" ht="45" x14ac:dyDescent="0.3">
      <c r="A52" s="29" t="s">
        <v>96</v>
      </c>
      <c r="B52" s="43" t="s">
        <v>134</v>
      </c>
      <c r="C52" s="50"/>
    </row>
    <row r="53" spans="1:3" ht="15.6" x14ac:dyDescent="0.3">
      <c r="A53" s="55" t="s">
        <v>97</v>
      </c>
      <c r="B53" s="46"/>
      <c r="C53" s="50"/>
    </row>
    <row r="54" spans="1:3" ht="30" x14ac:dyDescent="0.3">
      <c r="A54" s="29" t="s">
        <v>98</v>
      </c>
      <c r="B54" s="43" t="s">
        <v>134</v>
      </c>
      <c r="C54" s="50"/>
    </row>
    <row r="55" spans="1:3" ht="15.6" x14ac:dyDescent="0.3">
      <c r="A55" s="29" t="s">
        <v>99</v>
      </c>
      <c r="B55" s="43" t="s">
        <v>134</v>
      </c>
      <c r="C55" s="50"/>
    </row>
    <row r="56" spans="1:3" ht="15.6" x14ac:dyDescent="0.3">
      <c r="A56" s="29" t="s">
        <v>122</v>
      </c>
      <c r="B56" s="43" t="s">
        <v>134</v>
      </c>
      <c r="C56" s="50"/>
    </row>
    <row r="57" spans="1:3" ht="15.6" x14ac:dyDescent="0.3">
      <c r="A57" s="29" t="s">
        <v>100</v>
      </c>
      <c r="B57" s="43" t="s">
        <v>134</v>
      </c>
      <c r="C57" s="50"/>
    </row>
    <row r="58" spans="1:3" ht="30" x14ac:dyDescent="0.3">
      <c r="A58" s="29" t="s">
        <v>101</v>
      </c>
      <c r="B58" s="43" t="s">
        <v>134</v>
      </c>
      <c r="C58" s="50"/>
    </row>
    <row r="59" spans="1:3" ht="30" x14ac:dyDescent="0.3">
      <c r="A59" s="29" t="s">
        <v>102</v>
      </c>
      <c r="B59" s="43" t="s">
        <v>134</v>
      </c>
      <c r="C59" s="50"/>
    </row>
    <row r="60" spans="1:3" ht="15.6" x14ac:dyDescent="0.3">
      <c r="A60" s="29" t="s">
        <v>103</v>
      </c>
      <c r="B60" s="43" t="s">
        <v>134</v>
      </c>
      <c r="C60" s="50"/>
    </row>
    <row r="61" spans="1:3" ht="15.6" x14ac:dyDescent="0.3">
      <c r="A61" s="29" t="s">
        <v>104</v>
      </c>
      <c r="B61" s="43" t="s">
        <v>134</v>
      </c>
      <c r="C61" s="50"/>
    </row>
    <row r="62" spans="1:3" ht="30" x14ac:dyDescent="0.3">
      <c r="A62" s="29" t="s">
        <v>105</v>
      </c>
      <c r="B62" s="43" t="s">
        <v>134</v>
      </c>
      <c r="C62" s="50"/>
    </row>
    <row r="63" spans="1:3" ht="30" x14ac:dyDescent="0.3">
      <c r="A63" s="29" t="s">
        <v>106</v>
      </c>
      <c r="B63" s="43" t="s">
        <v>134</v>
      </c>
      <c r="C63" s="50"/>
    </row>
    <row r="64" spans="1:3" ht="15.6" x14ac:dyDescent="0.3">
      <c r="A64" s="29" t="s">
        <v>123</v>
      </c>
      <c r="B64" s="43" t="s">
        <v>134</v>
      </c>
      <c r="C64" s="50"/>
    </row>
    <row r="65" spans="1:3" ht="60" x14ac:dyDescent="0.3">
      <c r="A65" s="29" t="s">
        <v>107</v>
      </c>
      <c r="B65" s="43" t="s">
        <v>134</v>
      </c>
      <c r="C65" s="50"/>
    </row>
    <row r="66" spans="1:3" ht="30" x14ac:dyDescent="0.3">
      <c r="A66" s="29" t="s">
        <v>124</v>
      </c>
      <c r="B66" s="43" t="s">
        <v>134</v>
      </c>
      <c r="C66" s="50"/>
    </row>
    <row r="67" spans="1:3" ht="30" x14ac:dyDescent="0.3">
      <c r="A67" s="29" t="s">
        <v>125</v>
      </c>
      <c r="B67" s="43" t="s">
        <v>134</v>
      </c>
      <c r="C67" s="50"/>
    </row>
    <row r="68" spans="1:3" ht="45" x14ac:dyDescent="0.3">
      <c r="A68" s="29" t="s">
        <v>126</v>
      </c>
      <c r="B68" s="43" t="s">
        <v>134</v>
      </c>
      <c r="C68" s="50"/>
    </row>
    <row r="69" spans="1:3" ht="15.6" x14ac:dyDescent="0.3">
      <c r="A69" s="29" t="s">
        <v>127</v>
      </c>
      <c r="B69" s="43" t="s">
        <v>134</v>
      </c>
      <c r="C69" s="50"/>
    </row>
    <row r="70" spans="1:3" ht="15.6" x14ac:dyDescent="0.3">
      <c r="A70" s="29" t="s">
        <v>129</v>
      </c>
      <c r="B70" s="43" t="s">
        <v>134</v>
      </c>
      <c r="C70" s="50"/>
    </row>
    <row r="71" spans="1:3" ht="45" x14ac:dyDescent="0.3">
      <c r="A71" s="29" t="s">
        <v>128</v>
      </c>
      <c r="B71" s="43" t="s">
        <v>134</v>
      </c>
      <c r="C71" s="50"/>
    </row>
    <row r="72" spans="1:3" ht="15.6" x14ac:dyDescent="0.3">
      <c r="A72" s="54" t="s">
        <v>115</v>
      </c>
      <c r="B72" s="46"/>
      <c r="C72" s="50"/>
    </row>
    <row r="73" spans="1:3" ht="105" x14ac:dyDescent="0.3">
      <c r="A73" s="29" t="s">
        <v>108</v>
      </c>
      <c r="B73" s="43" t="s">
        <v>134</v>
      </c>
      <c r="C73" s="50"/>
    </row>
    <row r="74" spans="1:3" ht="60" x14ac:dyDescent="0.3">
      <c r="A74" s="29" t="s">
        <v>109</v>
      </c>
      <c r="B74" s="43" t="s">
        <v>134</v>
      </c>
      <c r="C74" s="50"/>
    </row>
    <row r="75" spans="1:3" ht="15.6" x14ac:dyDescent="0.3">
      <c r="A75" s="29" t="s">
        <v>118</v>
      </c>
      <c r="B75" s="43" t="s">
        <v>134</v>
      </c>
      <c r="C75" s="50"/>
    </row>
    <row r="76" spans="1:3" ht="150" x14ac:dyDescent="0.3">
      <c r="A76" s="29" t="s">
        <v>110</v>
      </c>
      <c r="B76" s="43" t="s">
        <v>134</v>
      </c>
      <c r="C76" s="50"/>
    </row>
    <row r="77" spans="1:3" ht="45" x14ac:dyDescent="0.3">
      <c r="A77" s="29" t="s">
        <v>111</v>
      </c>
      <c r="B77" s="43" t="s">
        <v>134</v>
      </c>
      <c r="C77" s="50"/>
    </row>
    <row r="78" spans="1:3" ht="30" x14ac:dyDescent="0.3">
      <c r="A78" s="29" t="s">
        <v>112</v>
      </c>
      <c r="B78" s="43" t="s">
        <v>134</v>
      </c>
      <c r="C78" s="50"/>
    </row>
    <row r="79" spans="1:3" ht="15.6" x14ac:dyDescent="0.3">
      <c r="A79" s="29" t="s">
        <v>113</v>
      </c>
      <c r="B79" s="43" t="s">
        <v>134</v>
      </c>
      <c r="C79" s="50"/>
    </row>
    <row r="80" spans="1:3" ht="45" x14ac:dyDescent="0.3">
      <c r="A80" s="29" t="s">
        <v>117</v>
      </c>
      <c r="B80" s="43" t="s">
        <v>134</v>
      </c>
      <c r="C80" s="50"/>
    </row>
    <row r="81" spans="1:3" ht="15.6" x14ac:dyDescent="0.3">
      <c r="A81" s="29" t="s">
        <v>114</v>
      </c>
      <c r="B81" s="43" t="s">
        <v>134</v>
      </c>
      <c r="C81" s="50"/>
    </row>
    <row r="82" spans="1:3" ht="15.6" x14ac:dyDescent="0.3">
      <c r="A82" s="35"/>
      <c r="B82" s="44"/>
      <c r="C82" s="20"/>
    </row>
    <row r="83" spans="1:3" ht="15.6" x14ac:dyDescent="0.3">
      <c r="A83" s="29"/>
      <c r="B83" s="45"/>
      <c r="C83" s="37"/>
    </row>
    <row r="84" spans="1:3" ht="15.6" x14ac:dyDescent="0.3">
      <c r="A84" s="29"/>
      <c r="B84" s="43"/>
      <c r="C84" s="27"/>
    </row>
    <row r="85" spans="1:3" ht="18" customHeight="1" x14ac:dyDescent="0.3">
      <c r="A85" s="29"/>
      <c r="B85" s="43"/>
      <c r="C85" s="27"/>
    </row>
    <row r="86" spans="1:3" ht="15.6" x14ac:dyDescent="0.3">
      <c r="A86" s="19" t="s">
        <v>42</v>
      </c>
      <c r="B86" s="44"/>
      <c r="C86" s="20"/>
    </row>
    <row r="87" spans="1:3" ht="60" customHeight="1" x14ac:dyDescent="0.3">
      <c r="A87" s="31" t="s">
        <v>49</v>
      </c>
      <c r="B87" s="43" t="s">
        <v>134</v>
      </c>
      <c r="C87" s="27"/>
    </row>
    <row r="88" spans="1:3" ht="60" customHeight="1" x14ac:dyDescent="0.3">
      <c r="A88" s="29" t="s">
        <v>50</v>
      </c>
      <c r="B88" s="43" t="s">
        <v>134</v>
      </c>
      <c r="C88" s="27"/>
    </row>
    <row r="89" spans="1:3" ht="60" customHeight="1" x14ac:dyDescent="0.3">
      <c r="A89" s="30" t="s">
        <v>43</v>
      </c>
      <c r="B89" s="43" t="s">
        <v>134</v>
      </c>
      <c r="C89" s="27"/>
    </row>
    <row r="90" spans="1:3" ht="60" customHeight="1" x14ac:dyDescent="0.3">
      <c r="A90" s="19" t="s">
        <v>44</v>
      </c>
      <c r="B90" s="44"/>
      <c r="C90" s="20"/>
    </row>
    <row r="91" spans="1:3" ht="60" customHeight="1" x14ac:dyDescent="0.3">
      <c r="A91" s="30" t="s">
        <v>56</v>
      </c>
      <c r="B91" s="43" t="s">
        <v>134</v>
      </c>
      <c r="C91" s="27" t="s">
        <v>135</v>
      </c>
    </row>
    <row r="92" spans="1:3" ht="60" customHeight="1" thickBot="1" x14ac:dyDescent="0.35">
      <c r="A92" s="30" t="s">
        <v>45</v>
      </c>
      <c r="B92" s="43" t="s">
        <v>134</v>
      </c>
      <c r="C92" s="27"/>
    </row>
    <row r="93" spans="1:3" ht="15.6" x14ac:dyDescent="0.3">
      <c r="A93" s="32" t="s">
        <v>51</v>
      </c>
      <c r="B93" s="57">
        <f>B94/1.21</f>
        <v>570247.9338842975</v>
      </c>
      <c r="C93" s="22"/>
    </row>
    <row r="94" spans="1:3" ht="16.2" thickBot="1" x14ac:dyDescent="0.35">
      <c r="A94" s="33" t="s">
        <v>52</v>
      </c>
      <c r="B94" s="53">
        <v>690000</v>
      </c>
      <c r="C94" s="23"/>
    </row>
    <row r="95" spans="1:3" ht="94.5" customHeight="1" x14ac:dyDescent="0.3">
      <c r="A95" s="34" t="s">
        <v>57</v>
      </c>
      <c r="B95" s="48"/>
      <c r="C95" s="51"/>
    </row>
    <row r="96" spans="1:3" ht="106.5" customHeight="1" thickBot="1" x14ac:dyDescent="0.35">
      <c r="A96" s="33" t="s">
        <v>58</v>
      </c>
      <c r="B96" s="47"/>
      <c r="C96" s="23"/>
    </row>
  </sheetData>
  <mergeCells count="4">
    <mergeCell ref="B4:C4"/>
    <mergeCell ref="A3:C3"/>
    <mergeCell ref="A1:C1"/>
    <mergeCell ref="A2:C2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tabSelected="1" topLeftCell="A4" zoomScale="80" zoomScaleNormal="80" workbookViewId="0">
      <selection activeCell="P18" sqref="P18"/>
    </sheetView>
  </sheetViews>
  <sheetFormatPr defaultColWidth="9.109375" defaultRowHeight="14.4" x14ac:dyDescent="0.3"/>
  <cols>
    <col min="1" max="4" width="25.109375" style="1" customWidth="1"/>
    <col min="5" max="8" width="9.109375" style="1"/>
    <col min="9" max="10" width="9.109375" style="11"/>
    <col min="11" max="11" width="13.21875" style="1" customWidth="1"/>
    <col min="12" max="16384" width="9.109375" style="1"/>
  </cols>
  <sheetData>
    <row r="1" spans="1:10" ht="21" x14ac:dyDescent="0.3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33.6" thickBot="1" x14ac:dyDescent="0.35">
      <c r="A2" s="88" t="s">
        <v>12</v>
      </c>
      <c r="B2" s="89"/>
      <c r="C2" s="89"/>
      <c r="D2" s="89"/>
      <c r="E2" s="89"/>
      <c r="F2" s="89"/>
      <c r="G2" s="89"/>
      <c r="H2" s="89"/>
      <c r="I2" s="89"/>
      <c r="J2" s="90"/>
    </row>
    <row r="3" spans="1:10" ht="27" customHeight="1" thickBot="1" x14ac:dyDescent="0.35">
      <c r="A3" s="17" t="s">
        <v>39</v>
      </c>
      <c r="B3" s="69" t="s">
        <v>139</v>
      </c>
      <c r="C3" s="70"/>
      <c r="D3" s="70"/>
      <c r="E3" s="70"/>
      <c r="F3" s="70"/>
      <c r="G3" s="70"/>
      <c r="H3" s="70"/>
      <c r="I3" s="70"/>
      <c r="J3" s="76"/>
    </row>
    <row r="4" spans="1:10" x14ac:dyDescent="0.3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3">
      <c r="A5" s="144" t="s">
        <v>136</v>
      </c>
      <c r="B5" s="145"/>
      <c r="C5" s="145"/>
      <c r="D5" s="145"/>
      <c r="E5" s="145"/>
      <c r="F5" s="145"/>
      <c r="G5" s="145"/>
      <c r="H5" s="145"/>
      <c r="I5" s="145"/>
      <c r="J5" s="146"/>
    </row>
    <row r="6" spans="1:10" x14ac:dyDescent="0.3">
      <c r="A6" s="103" t="s">
        <v>13</v>
      </c>
      <c r="B6" s="104"/>
      <c r="C6" s="104"/>
      <c r="D6" s="4" t="s">
        <v>1</v>
      </c>
      <c r="E6" s="2"/>
      <c r="F6" s="2"/>
      <c r="G6" s="105" t="s">
        <v>2</v>
      </c>
      <c r="H6" s="104"/>
      <c r="I6" s="104"/>
      <c r="J6" s="9"/>
    </row>
    <row r="7" spans="1:10" ht="15" thickBot="1" x14ac:dyDescent="0.35">
      <c r="A7" s="106" t="s">
        <v>137</v>
      </c>
      <c r="B7" s="107"/>
      <c r="C7" s="107"/>
      <c r="D7" s="108">
        <v>543524381</v>
      </c>
      <c r="E7" s="109"/>
      <c r="F7" s="109"/>
      <c r="G7" s="147" t="s">
        <v>138</v>
      </c>
      <c r="H7" s="115"/>
      <c r="I7" s="115"/>
      <c r="J7" s="116"/>
    </row>
    <row r="8" spans="1:10" ht="21.75" customHeight="1" thickTop="1" thickBot="1" x14ac:dyDescent="0.35">
      <c r="A8" s="110" t="s">
        <v>19</v>
      </c>
      <c r="B8" s="111"/>
      <c r="C8" s="111"/>
      <c r="D8" s="111"/>
      <c r="E8" s="111"/>
      <c r="F8" s="111"/>
      <c r="G8" s="111"/>
      <c r="H8" s="111"/>
      <c r="I8" s="111"/>
      <c r="J8" s="112"/>
    </row>
    <row r="9" spans="1:10" ht="15" thickBot="1" x14ac:dyDescent="0.35">
      <c r="A9" s="100"/>
      <c r="B9" s="101"/>
      <c r="C9" s="101"/>
      <c r="D9" s="102"/>
      <c r="E9" s="86" t="s">
        <v>3</v>
      </c>
      <c r="F9" s="86"/>
      <c r="G9" s="86" t="s">
        <v>4</v>
      </c>
      <c r="H9" s="86"/>
      <c r="I9" s="86" t="s">
        <v>5</v>
      </c>
      <c r="J9" s="87"/>
    </row>
    <row r="10" spans="1:10" s="5" customFormat="1" ht="15" thickBot="1" x14ac:dyDescent="0.35">
      <c r="A10" s="113" t="s">
        <v>16</v>
      </c>
      <c r="B10" s="114"/>
      <c r="C10" s="114"/>
      <c r="D10" s="14" t="s">
        <v>37</v>
      </c>
      <c r="E10" s="69">
        <v>570248</v>
      </c>
      <c r="F10" s="76"/>
      <c r="G10" s="69">
        <f>E10*0.21</f>
        <v>119752.08</v>
      </c>
      <c r="H10" s="76"/>
      <c r="I10" s="82">
        <f>E10+G10</f>
        <v>690000.08</v>
      </c>
      <c r="J10" s="143"/>
    </row>
    <row r="11" spans="1:10" s="5" customFormat="1" ht="15" thickBot="1" x14ac:dyDescent="0.35">
      <c r="A11" s="15" t="s">
        <v>18</v>
      </c>
      <c r="B11" s="16"/>
      <c r="C11" s="16"/>
      <c r="D11" s="13">
        <v>1</v>
      </c>
      <c r="E11" s="69">
        <f>E10*D11</f>
        <v>570248</v>
      </c>
      <c r="F11" s="76"/>
      <c r="G11" s="69">
        <f>G10*D11</f>
        <v>119752.08</v>
      </c>
      <c r="H11" s="76"/>
      <c r="I11" s="82">
        <f>I10*D11</f>
        <v>690000.08</v>
      </c>
      <c r="J11" s="143"/>
    </row>
    <row r="12" spans="1:10" ht="15" thickBot="1" x14ac:dyDescent="0.35">
      <c r="A12" s="77" t="s">
        <v>17</v>
      </c>
      <c r="B12" s="78"/>
      <c r="C12" s="78"/>
      <c r="D12" s="78"/>
      <c r="E12" s="78"/>
      <c r="F12" s="78"/>
      <c r="G12" s="78"/>
      <c r="H12" s="78"/>
      <c r="I12" s="12">
        <v>2</v>
      </c>
      <c r="J12" s="6" t="s">
        <v>6</v>
      </c>
    </row>
    <row r="13" spans="1:10" ht="5.25" customHeight="1" thickBot="1" x14ac:dyDescent="0.35">
      <c r="A13" s="79"/>
      <c r="B13" s="80"/>
      <c r="C13" s="80"/>
      <c r="D13" s="80"/>
      <c r="E13" s="80"/>
      <c r="F13" s="80"/>
      <c r="G13" s="80"/>
      <c r="H13" s="80"/>
      <c r="I13" s="80"/>
      <c r="J13" s="81"/>
    </row>
    <row r="14" spans="1:10" ht="18" customHeight="1" thickBot="1" x14ac:dyDescent="0.35">
      <c r="A14" s="83" t="s">
        <v>38</v>
      </c>
      <c r="B14" s="84"/>
      <c r="C14" s="84"/>
      <c r="D14" s="84"/>
      <c r="E14" s="84"/>
      <c r="F14" s="84"/>
      <c r="G14" s="84"/>
      <c r="H14" s="84"/>
      <c r="I14" s="84"/>
      <c r="J14" s="85"/>
    </row>
    <row r="15" spans="1:10" ht="15" thickBot="1" x14ac:dyDescent="0.35">
      <c r="A15" s="72"/>
      <c r="B15" s="73"/>
      <c r="C15" s="73"/>
      <c r="D15" s="73"/>
      <c r="E15" s="86" t="s">
        <v>3</v>
      </c>
      <c r="F15" s="86"/>
      <c r="G15" s="86" t="s">
        <v>4</v>
      </c>
      <c r="H15" s="86"/>
      <c r="I15" s="86" t="s">
        <v>5</v>
      </c>
      <c r="J15" s="87"/>
    </row>
    <row r="16" spans="1:10" ht="32.25" customHeight="1" thickBot="1" x14ac:dyDescent="0.35">
      <c r="A16" s="74" t="s">
        <v>14</v>
      </c>
      <c r="B16" s="75"/>
      <c r="C16" s="75"/>
      <c r="D16" s="75"/>
      <c r="E16" s="91">
        <v>2500</v>
      </c>
      <c r="F16" s="91"/>
      <c r="G16" s="91">
        <f>E16*0.21</f>
        <v>525</v>
      </c>
      <c r="H16" s="91"/>
      <c r="I16" s="92">
        <f>E16+G16</f>
        <v>3025</v>
      </c>
      <c r="J16" s="93"/>
    </row>
    <row r="17" spans="1:10" ht="15" thickBot="1" x14ac:dyDescent="0.35">
      <c r="A17" s="77" t="s">
        <v>20</v>
      </c>
      <c r="B17" s="78"/>
      <c r="C17" s="78"/>
      <c r="D17" s="78"/>
      <c r="E17" s="78"/>
      <c r="F17" s="78"/>
      <c r="G17" s="78"/>
      <c r="H17" s="78"/>
      <c r="I17" s="12">
        <v>1</v>
      </c>
      <c r="J17" s="6" t="s">
        <v>7</v>
      </c>
    </row>
    <row r="18" spans="1:10" ht="32.25" customHeight="1" thickBot="1" x14ac:dyDescent="0.35">
      <c r="A18" s="96" t="s">
        <v>15</v>
      </c>
      <c r="B18" s="97"/>
      <c r="C18" s="97"/>
      <c r="D18" s="97"/>
      <c r="E18" s="98">
        <f>E16*(8-I12)*I17</f>
        <v>15000</v>
      </c>
      <c r="F18" s="98"/>
      <c r="G18" s="98">
        <f>G16*(8-I12)*I17</f>
        <v>3150</v>
      </c>
      <c r="H18" s="98"/>
      <c r="I18" s="98">
        <f>I16*(8-I12)*I17</f>
        <v>18150</v>
      </c>
      <c r="J18" s="99"/>
    </row>
    <row r="19" spans="1:10" ht="3.75" customHeight="1" thickBot="1" x14ac:dyDescent="0.35">
      <c r="A19" s="79"/>
      <c r="B19" s="80"/>
      <c r="C19" s="80"/>
      <c r="D19" s="80"/>
      <c r="E19" s="80"/>
      <c r="F19" s="80"/>
      <c r="G19" s="80"/>
      <c r="H19" s="80"/>
      <c r="I19" s="80"/>
      <c r="J19" s="81"/>
    </row>
    <row r="20" spans="1:10" ht="47.25" customHeight="1" thickBot="1" x14ac:dyDescent="0.35">
      <c r="A20" s="94" t="s">
        <v>21</v>
      </c>
      <c r="B20" s="95"/>
      <c r="C20" s="95"/>
      <c r="D20" s="95"/>
      <c r="E20" s="91">
        <v>0</v>
      </c>
      <c r="F20" s="91"/>
      <c r="G20" s="91">
        <v>0</v>
      </c>
      <c r="H20" s="91"/>
      <c r="I20" s="92">
        <v>0</v>
      </c>
      <c r="J20" s="93"/>
    </row>
    <row r="21" spans="1:10" ht="15" thickBot="1" x14ac:dyDescent="0.35">
      <c r="A21" s="77" t="s">
        <v>25</v>
      </c>
      <c r="B21" s="78"/>
      <c r="C21" s="78"/>
      <c r="D21" s="78"/>
      <c r="E21" s="78"/>
      <c r="F21" s="78"/>
      <c r="G21" s="78"/>
      <c r="H21" s="78"/>
      <c r="I21" s="12">
        <v>1</v>
      </c>
      <c r="J21" s="6" t="s">
        <v>7</v>
      </c>
    </row>
    <row r="22" spans="1:10" ht="33.75" customHeight="1" thickBot="1" x14ac:dyDescent="0.35">
      <c r="A22" s="123" t="s">
        <v>22</v>
      </c>
      <c r="B22" s="124"/>
      <c r="C22" s="124"/>
      <c r="D22" s="124"/>
      <c r="E22" s="98">
        <f>E20*(8-I12)*I21</f>
        <v>0</v>
      </c>
      <c r="F22" s="98"/>
      <c r="G22" s="98">
        <f>G20*(8-I12)*I21</f>
        <v>0</v>
      </c>
      <c r="H22" s="98"/>
      <c r="I22" s="98">
        <f>I20*(8-I12)*I21</f>
        <v>0</v>
      </c>
      <c r="J22" s="99"/>
    </row>
    <row r="23" spans="1:10" ht="5.25" customHeight="1" thickBot="1" x14ac:dyDescent="0.35">
      <c r="A23" s="79"/>
      <c r="B23" s="80"/>
      <c r="C23" s="80"/>
      <c r="D23" s="80"/>
      <c r="E23" s="80"/>
      <c r="F23" s="80"/>
      <c r="G23" s="80"/>
      <c r="H23" s="80"/>
      <c r="I23" s="80"/>
      <c r="J23" s="81"/>
    </row>
    <row r="24" spans="1:10" ht="54" customHeight="1" thickBot="1" x14ac:dyDescent="0.35">
      <c r="A24" s="94" t="s">
        <v>23</v>
      </c>
      <c r="B24" s="95"/>
      <c r="C24" s="95"/>
      <c r="D24" s="95"/>
      <c r="E24" s="91">
        <v>0</v>
      </c>
      <c r="F24" s="91"/>
      <c r="G24" s="91">
        <v>0</v>
      </c>
      <c r="H24" s="91"/>
      <c r="I24" s="92">
        <v>0</v>
      </c>
      <c r="J24" s="93"/>
    </row>
    <row r="25" spans="1:10" ht="15" thickBot="1" x14ac:dyDescent="0.35">
      <c r="A25" s="74" t="s">
        <v>24</v>
      </c>
      <c r="B25" s="126"/>
      <c r="C25" s="126"/>
      <c r="D25" s="126"/>
      <c r="E25" s="126"/>
      <c r="F25" s="126"/>
      <c r="G25" s="126"/>
      <c r="H25" s="126"/>
      <c r="I25" s="12">
        <v>1</v>
      </c>
      <c r="J25" s="6" t="s">
        <v>7</v>
      </c>
    </row>
    <row r="26" spans="1:10" ht="36" customHeight="1" thickBot="1" x14ac:dyDescent="0.35">
      <c r="A26" s="127" t="s">
        <v>26</v>
      </c>
      <c r="B26" s="128"/>
      <c r="C26" s="128"/>
      <c r="D26" s="128"/>
      <c r="E26" s="98">
        <f>E24*(8-I12)*I25</f>
        <v>0</v>
      </c>
      <c r="F26" s="98"/>
      <c r="G26" s="98">
        <f>G24*(8-I12)*I25</f>
        <v>0</v>
      </c>
      <c r="H26" s="98"/>
      <c r="I26" s="98">
        <f>I24*(8-I12)*I25</f>
        <v>0</v>
      </c>
      <c r="J26" s="99"/>
    </row>
    <row r="27" spans="1:10" ht="4.5" customHeight="1" thickBot="1" x14ac:dyDescent="0.35">
      <c r="A27" s="118"/>
      <c r="B27" s="119"/>
      <c r="C27" s="119"/>
      <c r="D27" s="119"/>
      <c r="E27" s="119"/>
      <c r="F27" s="119"/>
      <c r="G27" s="119"/>
      <c r="H27" s="119"/>
      <c r="I27" s="119"/>
      <c r="J27" s="120"/>
    </row>
    <row r="28" spans="1:10" ht="30" customHeight="1" thickBot="1" x14ac:dyDescent="0.35">
      <c r="A28" s="141" t="s">
        <v>27</v>
      </c>
      <c r="B28" s="142"/>
      <c r="C28" s="142"/>
      <c r="D28" s="142"/>
      <c r="E28" s="98">
        <f>D11*(E18+E22+E26)</f>
        <v>15000</v>
      </c>
      <c r="F28" s="98"/>
      <c r="G28" s="98">
        <f>D11*(G18+G22+G26)</f>
        <v>3150</v>
      </c>
      <c r="H28" s="98"/>
      <c r="I28" s="98">
        <f>D11*(I18+I22+I26)</f>
        <v>18150</v>
      </c>
      <c r="J28" s="99"/>
    </row>
    <row r="29" spans="1:10" ht="29.25" customHeight="1" thickBot="1" x14ac:dyDescent="0.35">
      <c r="A29" s="83" t="s">
        <v>54</v>
      </c>
      <c r="B29" s="84"/>
      <c r="C29" s="84"/>
      <c r="D29" s="84"/>
      <c r="E29" s="84"/>
      <c r="F29" s="84"/>
      <c r="G29" s="84"/>
      <c r="H29" s="84"/>
      <c r="I29" s="84"/>
      <c r="J29" s="85"/>
    </row>
    <row r="30" spans="1:10" ht="29.25" customHeight="1" thickBot="1" x14ac:dyDescent="0.35">
      <c r="A30" s="74" t="s">
        <v>29</v>
      </c>
      <c r="B30" s="75"/>
      <c r="C30" s="75"/>
      <c r="D30" s="75"/>
      <c r="E30" s="91">
        <v>900</v>
      </c>
      <c r="F30" s="91"/>
      <c r="G30" s="91">
        <f>E30*0.21</f>
        <v>189</v>
      </c>
      <c r="H30" s="91"/>
      <c r="I30" s="91">
        <f>E30+G30</f>
        <v>1089</v>
      </c>
      <c r="J30" s="121"/>
    </row>
    <row r="31" spans="1:10" ht="48" customHeight="1" thickBot="1" x14ac:dyDescent="0.35">
      <c r="A31" s="74" t="s">
        <v>30</v>
      </c>
      <c r="B31" s="75"/>
      <c r="C31" s="75"/>
      <c r="D31" s="75"/>
      <c r="E31" s="91">
        <v>1920</v>
      </c>
      <c r="F31" s="91"/>
      <c r="G31" s="91">
        <f>E31*0.21</f>
        <v>403.2</v>
      </c>
      <c r="H31" s="91"/>
      <c r="I31" s="91">
        <f>E31+G31</f>
        <v>2323.1999999999998</v>
      </c>
      <c r="J31" s="121"/>
    </row>
    <row r="32" spans="1:10" ht="39" customHeight="1" thickBot="1" x14ac:dyDescent="0.35">
      <c r="A32" s="138" t="s">
        <v>31</v>
      </c>
      <c r="B32" s="139"/>
      <c r="C32" s="139"/>
      <c r="D32" s="139"/>
      <c r="E32" s="98">
        <f>(E30+E31)*1*(8-I12)</f>
        <v>16920</v>
      </c>
      <c r="F32" s="98"/>
      <c r="G32" s="98">
        <f>(G30+G31)*1*(8-I12)</f>
        <v>3553.2000000000003</v>
      </c>
      <c r="H32" s="98"/>
      <c r="I32" s="98">
        <f>(I30+I31)*1*(8-I12)</f>
        <v>20473.199999999997</v>
      </c>
      <c r="J32" s="99"/>
    </row>
    <row r="33" spans="1:10" ht="30" customHeight="1" thickBot="1" x14ac:dyDescent="0.35">
      <c r="A33" s="83" t="s">
        <v>55</v>
      </c>
      <c r="B33" s="84"/>
      <c r="C33" s="84"/>
      <c r="D33" s="84"/>
      <c r="E33" s="84"/>
      <c r="F33" s="84"/>
      <c r="G33" s="84"/>
      <c r="H33" s="84"/>
      <c r="I33" s="84"/>
      <c r="J33" s="85"/>
    </row>
    <row r="34" spans="1:10" ht="51" customHeight="1" thickBot="1" x14ac:dyDescent="0.35">
      <c r="A34" s="74" t="s">
        <v>28</v>
      </c>
      <c r="B34" s="75"/>
      <c r="C34" s="75"/>
      <c r="D34" s="75"/>
      <c r="E34" s="91">
        <v>1000</v>
      </c>
      <c r="F34" s="91"/>
      <c r="G34" s="91">
        <f>E34*0.21</f>
        <v>210</v>
      </c>
      <c r="H34" s="91"/>
      <c r="I34" s="91">
        <f>E34+G34</f>
        <v>1210</v>
      </c>
      <c r="J34" s="121"/>
    </row>
    <row r="35" spans="1:10" ht="3.75" customHeight="1" thickBot="1" x14ac:dyDescent="0.35">
      <c r="A35" s="131"/>
      <c r="B35" s="132"/>
      <c r="C35" s="132"/>
      <c r="D35" s="132"/>
      <c r="E35" s="132"/>
      <c r="F35" s="132"/>
      <c r="G35" s="132"/>
      <c r="H35" s="132"/>
      <c r="I35" s="132"/>
      <c r="J35" s="133"/>
    </row>
    <row r="36" spans="1:10" s="7" customFormat="1" ht="39.75" customHeight="1" thickBot="1" x14ac:dyDescent="0.35">
      <c r="A36" s="134" t="s">
        <v>32</v>
      </c>
      <c r="B36" s="135"/>
      <c r="C36" s="135"/>
      <c r="D36" s="135"/>
      <c r="E36" s="125">
        <f>E11+E28+E34+E32</f>
        <v>603168</v>
      </c>
      <c r="F36" s="125"/>
      <c r="G36" s="125">
        <f>G11+G28+G34+G32</f>
        <v>126665.28</v>
      </c>
      <c r="H36" s="125"/>
      <c r="I36" s="125">
        <f>I11+I28+I34+I32</f>
        <v>729833.27999999991</v>
      </c>
      <c r="J36" s="140"/>
    </row>
    <row r="37" spans="1:10" ht="9.75" customHeight="1" x14ac:dyDescent="0.3"/>
    <row r="38" spans="1:10" ht="30" customHeight="1" x14ac:dyDescent="0.3">
      <c r="A38" s="130" t="s">
        <v>10</v>
      </c>
      <c r="B38" s="130"/>
      <c r="C38" s="130"/>
      <c r="D38" s="130"/>
      <c r="E38" s="130"/>
      <c r="F38" s="130"/>
      <c r="G38" s="130"/>
      <c r="H38" s="130"/>
      <c r="I38" s="130"/>
      <c r="J38" s="130"/>
    </row>
    <row r="39" spans="1:10" ht="32.25" customHeight="1" x14ac:dyDescent="0.3">
      <c r="A39" s="137" t="s">
        <v>8</v>
      </c>
      <c r="B39" s="137"/>
      <c r="C39" s="137"/>
      <c r="D39" s="137"/>
      <c r="E39" s="137"/>
      <c r="F39" s="137"/>
      <c r="G39" s="137"/>
      <c r="H39" s="137"/>
      <c r="I39" s="137"/>
      <c r="J39" s="137"/>
    </row>
    <row r="40" spans="1:10" ht="46.5" customHeight="1" x14ac:dyDescent="0.3">
      <c r="A40" s="136" t="s">
        <v>9</v>
      </c>
      <c r="B40" s="136"/>
      <c r="C40" s="136"/>
      <c r="D40" s="136"/>
      <c r="E40" s="136"/>
      <c r="F40" s="136"/>
      <c r="G40" s="136"/>
      <c r="H40" s="136"/>
      <c r="I40" s="136"/>
      <c r="J40" s="136"/>
    </row>
    <row r="41" spans="1:10" ht="44.25" customHeight="1" x14ac:dyDescent="0.3">
      <c r="A41" s="122" t="s">
        <v>11</v>
      </c>
      <c r="B41" s="122"/>
      <c r="C41" s="122"/>
      <c r="D41" s="122"/>
      <c r="E41" s="122"/>
      <c r="F41" s="122"/>
      <c r="G41" s="122"/>
      <c r="H41" s="122"/>
      <c r="I41" s="122"/>
      <c r="J41" s="122"/>
    </row>
    <row r="42" spans="1:10" ht="9" customHeight="1" x14ac:dyDescent="0.3">
      <c r="A42" s="129"/>
      <c r="B42" s="129"/>
      <c r="C42" s="129"/>
      <c r="D42" s="129"/>
      <c r="E42" s="129"/>
      <c r="F42" s="129"/>
      <c r="G42" s="129"/>
      <c r="H42" s="129"/>
      <c r="I42" s="129"/>
      <c r="J42" s="129"/>
    </row>
    <row r="43" spans="1:10" ht="31.5" customHeight="1" x14ac:dyDescent="0.3">
      <c r="A43" s="117" t="s">
        <v>36</v>
      </c>
      <c r="B43" s="117"/>
      <c r="C43" s="117"/>
      <c r="D43" s="117"/>
      <c r="E43" s="117"/>
      <c r="F43" s="117"/>
      <c r="G43" s="117"/>
      <c r="H43" s="117"/>
      <c r="I43" s="117"/>
      <c r="J43" s="117"/>
    </row>
    <row r="44" spans="1:10" ht="33" customHeight="1" x14ac:dyDescent="0.3">
      <c r="A44" s="117" t="s">
        <v>35</v>
      </c>
      <c r="B44" s="117"/>
      <c r="C44" s="117"/>
      <c r="D44" s="117"/>
      <c r="E44" s="117"/>
      <c r="F44" s="117"/>
      <c r="G44" s="117"/>
      <c r="H44" s="117"/>
      <c r="I44" s="117"/>
      <c r="J44" s="117"/>
    </row>
    <row r="45" spans="1:10" ht="39" customHeight="1" x14ac:dyDescent="0.3">
      <c r="A45" s="117" t="s">
        <v>34</v>
      </c>
      <c r="B45" s="117"/>
      <c r="C45" s="117"/>
      <c r="D45" s="117"/>
      <c r="E45" s="117"/>
      <c r="F45" s="117"/>
      <c r="G45" s="117"/>
      <c r="H45" s="117"/>
      <c r="I45" s="117"/>
      <c r="J45" s="117"/>
    </row>
    <row r="46" spans="1:10" ht="16.2" x14ac:dyDescent="0.3">
      <c r="A46" s="8"/>
    </row>
    <row r="47" spans="1:10" ht="27" customHeight="1" x14ac:dyDescent="0.3">
      <c r="I47" s="1"/>
      <c r="J47" s="1"/>
    </row>
    <row r="87" ht="22.5" customHeight="1" x14ac:dyDescent="0.3"/>
    <row r="88" ht="8.25" customHeight="1" x14ac:dyDescent="0.3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/>
  </hyperlinks>
  <pageMargins left="0.24" right="0.24" top="0.25" bottom="0.22" header="0.2" footer="0.2"/>
  <pageSetup paperSize="9"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Ondrej Podloucky</cp:lastModifiedBy>
  <cp:lastPrinted>2021-01-21T15:38:56Z</cp:lastPrinted>
  <dcterms:created xsi:type="dcterms:W3CDTF">2016-05-04T05:30:34Z</dcterms:created>
  <dcterms:modified xsi:type="dcterms:W3CDTF">2021-01-28T16:01:35Z</dcterms:modified>
</cp:coreProperties>
</file>