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040" windowHeight="9195"/>
  </bookViews>
  <sheets>
    <sheet name="průzkum trhu - specifikace" sheetId="2" r:id="rId1"/>
    <sheet name="EMS" sheetId="1" r:id="rId2"/>
    <sheet name="Samsung" sheetId="3" r:id="rId3"/>
  </sheets>
  <calcPr calcId="125725"/>
</workbook>
</file>

<file path=xl/calcChain.xml><?xml version="1.0" encoding="utf-8"?>
<calcChain xmlns="http://schemas.openxmlformats.org/spreadsheetml/2006/main">
  <c r="I34" i="3"/>
  <c r="G34" s="1"/>
  <c r="E32"/>
  <c r="I31"/>
  <c r="G31" s="1"/>
  <c r="I30"/>
  <c r="I32" s="1"/>
  <c r="I26"/>
  <c r="G26"/>
  <c r="E26"/>
  <c r="I22"/>
  <c r="G22"/>
  <c r="E22"/>
  <c r="E28" s="1"/>
  <c r="E36" s="1"/>
  <c r="I18"/>
  <c r="I28" s="1"/>
  <c r="E18"/>
  <c r="I16"/>
  <c r="G16"/>
  <c r="G18" s="1"/>
  <c r="G28" s="1"/>
  <c r="I11"/>
  <c r="I36" s="1"/>
  <c r="E11"/>
  <c r="I10"/>
  <c r="G10" s="1"/>
  <c r="G11" s="1"/>
  <c r="G36" l="1"/>
  <c r="G30"/>
  <c r="G32" s="1"/>
  <c r="I34" i="1" l="1"/>
  <c r="G34"/>
  <c r="I31"/>
  <c r="G31"/>
  <c r="I30"/>
  <c r="G30"/>
  <c r="I11"/>
  <c r="G11"/>
  <c r="E11"/>
  <c r="I10"/>
  <c r="G10"/>
  <c r="B93" i="2"/>
  <c r="I16" i="1"/>
  <c r="G16"/>
  <c r="I32" l="1"/>
  <c r="G32"/>
  <c r="E32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<sst xmlns="http://schemas.openxmlformats.org/spreadsheetml/2006/main" count="356" uniqueCount="151">
  <si>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</si>
  <si>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</si>
  <si>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</si>
  <si>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</si>
  <si>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</si>
  <si>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</si>
  <si>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</si>
  <si>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</si>
  <si>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</si>
  <si>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</si>
  <si>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</si>
  <si>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</si>
  <si>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</si>
  <si>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</si>
  <si>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</si>
  <si>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</si>
  <si>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</si>
  <si>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</si>
  <si>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</si>
  <si>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</si>
  <si>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</si>
  <si>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</si>
  <si>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</si>
  <si>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</si>
  <si>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</si>
  <si>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</si>
  <si>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</si>
  <si>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</si>
  <si>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</si>
  <si>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</si>
  <si>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</si>
  <si>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</si>
  <si>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</si>
  <si>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</si>
  <si>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</si>
  <si>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</si>
  <si>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</si>
  <si>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</si>
  <si>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</si>
  <si>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</si>
  <si>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</si>
  <si>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</si>
  <si>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</si>
  <si>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</si>
  <si>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</si>
  <si>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</si>
  <si>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</si>
  <si>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</si>
  <si>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</si>
  <si>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</si>
  <si>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</si>
  <si>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</si>
  <si>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</si>
  <si>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</si>
  <si>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</si>
  <si>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</si>
  <si>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</si>
  <si>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</si>
  <si>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</si>
  <si>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maximálně přenosný ultrazvukový systém typu notebook</t>
  </si>
  <si>
    <t>hmotnost systému včetně baterie max. 5 kg</t>
  </si>
  <si>
    <t>integrované madlo pro bezpečný transport systému</t>
  </si>
  <si>
    <t>start systému do plné funkce max. 90 s, ze Sleep (Standby) módu max. 2 s</t>
  </si>
  <si>
    <t>ovládání přístroje přes klasický ovládací panel s podsvícenými mechanickými ovládacími prvky a tlačítky</t>
  </si>
  <si>
    <t>kompletní podsvětlená omyvatelná hardwarová alfanumerická klávesnice pro zadávání údajů umístěná na ovládacím panelu</t>
  </si>
  <si>
    <t>snadné ovládání přístroje přes standardní trackball (kuličku)</t>
  </si>
  <si>
    <t>možnost práce z integrované baterie nebo z elektrické sítě</t>
  </si>
  <si>
    <t>práce systému na baterie min. 30 min.</t>
  </si>
  <si>
    <t>integrovaný širokoúhlý min. 15,6" LCD monitor s vysokým rozlišením a velkým pozorovacím úhlem</t>
  </si>
  <si>
    <t>manuální nastavení TGC křivky pomocí min. 8 hardwarových ovladačů</t>
  </si>
  <si>
    <t>možnost výměny sond za provozu</t>
  </si>
  <si>
    <t>minimální vstupy/výstupy: 4x USB, LAN, HDMI</t>
  </si>
  <si>
    <t>min. 3 uživatelská tlačítka, funkce nastavitelná uživatelem</t>
  </si>
  <si>
    <t>Základní vlastnosti systému:</t>
  </si>
  <si>
    <t>Základní funkce systému:</t>
  </si>
  <si>
    <t>uživatelsky jednoduše vytvářená a modifikovatelná vlastní přednastavení (presety)</t>
  </si>
  <si>
    <t>kontinuální automatická optimalizace obrazu pro: B-mód a Doppler</t>
  </si>
  <si>
    <t>archivace pacientských dat na interní SSD HDD, min. 256 GB</t>
  </si>
  <si>
    <t>možnost upravování uložených snímků a smyček - intenzita 2D a barvy, dynamického rozsahu, změna šedé škály, úprava TGC křivky, možnost měření na uložených snímcích (2D rozměry i rychlosti)</t>
  </si>
  <si>
    <t>funkce zvětšení (ZOOM) plynule nastavitelná v min. 19 krocích s možností pohybu zvětšené oblasti v živém i zamraženém obraze, možnost celkového náhledu na scanovanou oblast</t>
  </si>
  <si>
    <t>funkce trapezoidního zobrazení na lineárních sondách</t>
  </si>
  <si>
    <t>možnost snadného exportu dat do standardních formátů (AVI, JPEG, apod.)</t>
  </si>
  <si>
    <t>interní paměťová smyčka pro minimálně 2000 snímků</t>
  </si>
  <si>
    <t>maximálně jednoduchá obsluha</t>
  </si>
  <si>
    <t>podpora Wi-Fi přenosu dat – možnost bezdrátového připojení k síti LAN</t>
  </si>
  <si>
    <t>podpora bezdrátového Bluetooth přenosu dat</t>
  </si>
  <si>
    <t>možnost exportu dat na libovolné externí zařízení typu USB (flash disk, HDD)</t>
  </si>
  <si>
    <t>kompletní DICOM 3.0</t>
  </si>
  <si>
    <t>software pro analýzu průtoku ve tkáních pro dopplerovské módy, analýza ve formě TIC křivek (time intensity curve), nutná funkcionalita i na archivovaných hrubých datech</t>
  </si>
  <si>
    <t>aktivní TCD mód</t>
  </si>
  <si>
    <t>standardní výpočty, měření vzdáleností, ploch a úhlů</t>
  </si>
  <si>
    <t>možno provést min. 9 měření v jednom diagnostickém obraze</t>
  </si>
  <si>
    <t>automatické on-line i off-line trasování dopplerovské křivky s modifikovatelnými výpočty, min. hodnot S, D, S/D, D/S, PI, RI, HR</t>
  </si>
  <si>
    <t>programovatelné vlastní kalkulace a nastavení menu pro výpočty</t>
  </si>
  <si>
    <t>volitelné horké klávesy pro nastavená měření</t>
  </si>
  <si>
    <t>standardní výpočty, měření vzdáleností, ploch a úhlů pro RDG, měkké tkáně a muskuloskeletální aplikace</t>
  </si>
  <si>
    <t>automatické měření objemu močového měchýře s automatickou detekcí orgánu a automatickým výpočtem jeho objemu bez nutnosti manuálního nakládání kaliperů</t>
  </si>
  <si>
    <t>Zobrazovací módy:</t>
  </si>
  <si>
    <t>velmi kvalitní B-mód s možností automatické optimalizace 2D obrazu</t>
  </si>
  <si>
    <t>M-mód, barevný M-mód</t>
  </si>
  <si>
    <t>barevný směrový rychlostní Doppler</t>
  </si>
  <si>
    <t xml:space="preserve">citlivý výkonový (energetický, angio) Doppler vč. možnosti rozlišení směru toku </t>
  </si>
  <si>
    <t>možnost současného porovnání aktivního B-módu a duálního zobrazení s barevným (výkonovým) Dopplerem vedle sebe</t>
  </si>
  <si>
    <t>spektrální PW Doppler s možností automatické optimalizace</t>
  </si>
  <si>
    <t xml:space="preserve">harmonické zobrazení na všech sondách </t>
  </si>
  <si>
    <t>zobrazení redukující ultrazvukové spekle nastavitelné v min. 8 úrovních</t>
  </si>
  <si>
    <t>compaundní zobrazení (zobrazení z více úhlů) nastavitelné v min. 4 úrovních</t>
  </si>
  <si>
    <t>nutná funkce pro zvýraznění intervenčního nástroje (jehly) ve 2D, nezbytné vlastnosti funkce: změna úhlu vpichu - steer paprsků do min. 50°, změna zesílení – gain intervenčního nástroje, volba šířky jehly</t>
  </si>
  <si>
    <t>lineární multifrekvenční sonda min. 4,2 – 13 MHz, možnost nastavení min. 4 nativních vysílacích frekvencí a zároveň možnost nastavení min. 4 harmonických vysílacích frekvencí v B obraze, šířka aktivního pole max. 4 cm, vyznačené značky středu a osy sondy pro snadné provádění intervenčních zákroků, funkce trapezoidního zobrazení, sonda s min. 128 krystaly ve snímači</t>
  </si>
  <si>
    <t>konvexní multifrekvenční sonda min. 2 – 5 MHz, možnost nastavení min. 4 nativních vysílacích frekvencí a zároveň možnost nastavení min. 3 harmonických vysílacích frekvencí v B obraze, sonda s min. 128 krystaly ve snímači</t>
  </si>
  <si>
    <t>dostupná a v budoucnu rozšiřitelná lineární vysokofrekvenční hokejková sonda pro zobrazení velmi blízkých polí, vhodná pro intervenční zákroky ve velmi blízkých polích a současně pro pediatrické aplikace, frekvenční rozsah min. 6,7 – 18 MHz, možnost nastavení min. 4 nativních vysílacích frekvencí a zároveň možnost nastavení min. 3 harmonických vysílacích frekvencí v B obraze, šířka aktivního pole max. 35 mm, vyznačené značky středu a osy sondy pro snadné provádění intervenčních zákroků, funkce trapezoidního zobrazení, sonda s min. 168 krystaly ve snímači</t>
  </si>
  <si>
    <t>podpora dalších typů sond, min.: mikrokonvexní, endokavitální (rektální/vaginální), sektorové vč. vysokofrekvenční sektorové sondy</t>
  </si>
  <si>
    <t>výškově stavitelný originální mobilní transportní vozík pro přístroj a připojené sondy a příslušenství</t>
  </si>
  <si>
    <t>hardwarový přepínač pro min. 3 současně připojení sondy</t>
  </si>
  <si>
    <t>digitální USB termotiskárna (dostupná jako option)</t>
  </si>
  <si>
    <t>Sondy:</t>
  </si>
  <si>
    <t>Kalkulace:</t>
  </si>
  <si>
    <t>EKG modul pro systém, max. 3 svodové EKG, křivka EKG možná pro všechny sondy, nastavení min. zesílení, pozice křivky a rychlost posuvu</t>
  </si>
  <si>
    <t>bioptický nástavec pro konvexní sondu</t>
  </si>
  <si>
    <r>
      <t xml:space="preserve">Uveďte typ, výrobce: </t>
    </r>
    <r>
      <rPr>
        <b/>
        <sz val="14"/>
        <rFont val="Arial"/>
        <family val="2"/>
        <charset val="238"/>
      </rPr>
      <t xml:space="preserve">
</t>
    </r>
  </si>
  <si>
    <t xml:space="preserve">do budoucna rozšiřitelná kapacita interního SSD HD až na 1 TB </t>
  </si>
  <si>
    <t>interní integrovaná pacientská databáze s možností vyhledáváni, ukládání obrázků a smyček do této pacientské databáze nejlépe ve formátu hrubých dat vhodných k pozdější úpravě</t>
  </si>
  <si>
    <t xml:space="preserve">budoucí možnost rozšíření o anatomický M-mód </t>
  </si>
  <si>
    <t xml:space="preserve">budoucí možnost rozšíření o panaromatické zobrazení </t>
  </si>
  <si>
    <t xml:space="preserve">možnost budoucího rozšíření o kontinuální CW Doppler s možností automatické optimalizace </t>
  </si>
  <si>
    <t>možnost budoucího rozšíření o tkáňový Doppler (TVI a TVD zobrazení)</t>
  </si>
  <si>
    <t>možnost budoucího rozšíření o nedoplerovské zobrazení krevního toku s vysokou senzitivitou k velmi pomalým tokům a s vysokým rozlišením</t>
  </si>
  <si>
    <t>možnost budoucího rozšíření o 3D zobrazení</t>
  </si>
  <si>
    <t>možnost budoucího rozšíření o funkce přesného porovnání minulého nálezu s aktuálním stavem pacienta – vyhodnocení diferencí pomocí grafického zvýraznění</t>
  </si>
  <si>
    <t>možnost budoucího rozšíření o elastografii</t>
  </si>
  <si>
    <t>výuková ultrazvuková aplikace s aktuálním ultrazvukovým zobrazením</t>
  </si>
  <si>
    <t>Název veřejné zakázky: Mobilní ultrazvukový systém včetně lineární a konvexní sondy, včetně EKG navigace, mobilní vozík s přepínačem sond</t>
  </si>
  <si>
    <t>Versana Active, výrobce GE Healthcare</t>
  </si>
  <si>
    <t>ANO</t>
  </si>
  <si>
    <t>24 měsíců</t>
  </si>
  <si>
    <t>Electric Medical Service, s.r.o.</t>
  </si>
  <si>
    <t>Ing. Jaroslav Haluzík</t>
  </si>
  <si>
    <t xml:space="preserve">haluzik@emsbrno.com </t>
  </si>
  <si>
    <t>Mobilní ultrazvukový systém včetně lineární a konvexní sondy, včetně EKG navigace, mobilní vozík s přepínačem sond</t>
  </si>
  <si>
    <t>Samsung Medison HM70A</t>
  </si>
  <si>
    <t>NE</t>
  </si>
  <si>
    <t>6,1kg</t>
  </si>
  <si>
    <t>60s/15s</t>
  </si>
  <si>
    <t>kryt klávesnice pro sterilizaci</t>
  </si>
  <si>
    <t>15"</t>
  </si>
  <si>
    <t>bez TGC</t>
  </si>
  <si>
    <t>5-16MHz</t>
  </si>
  <si>
    <t>NIMOTECH</t>
  </si>
  <si>
    <t>Ing. Bogdan Szpyec</t>
  </si>
  <si>
    <t>szpyrc@nimotech.cz</t>
  </si>
  <si>
    <r>
      <t>budoucí možnost rozšíření práce systému na baterie při umístění ve vozíku min. na 90 min</t>
    </r>
    <r>
      <rPr>
        <b/>
        <sz val="12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</si>
</sst>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4" formatCode="#,##0.00\ &quot;Kč&quot;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4" xfId="0" applyFont="1" applyFill="1" applyBorder="1" applyAlignment="1">
      <alignment horizontal="center" vertical="center" wrapText="1"/>
    </xf>
    <xf numFmtId="0" fontId="15" fillId="9" borderId="45" xfId="0" applyFont="1" applyFill="1" applyBorder="1" applyAlignment="1">
      <alignment horizontal="center" vertical="center" wrapText="1"/>
    </xf>
    <xf numFmtId="0" fontId="16" fillId="10" borderId="46" xfId="0" applyFont="1" applyFill="1" applyBorder="1" applyAlignment="1">
      <alignment horizontal="center" vertical="center" wrapText="1"/>
    </xf>
    <xf numFmtId="0" fontId="16" fillId="10" borderId="44" xfId="0" applyFont="1" applyFill="1" applyBorder="1" applyAlignment="1">
      <alignment horizontal="justify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7" fillId="10" borderId="33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center" wrapText="1"/>
    </xf>
    <xf numFmtId="0" fontId="15" fillId="10" borderId="33" xfId="0" applyFont="1" applyFill="1" applyBorder="1" applyAlignment="1">
      <alignment horizontal="center" vertical="center" wrapText="1"/>
    </xf>
    <xf numFmtId="0" fontId="19" fillId="10" borderId="29" xfId="0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 vertical="center"/>
    </xf>
    <xf numFmtId="0" fontId="16" fillId="10" borderId="45" xfId="0" applyFont="1" applyFill="1" applyBorder="1" applyAlignment="1">
      <alignment horizontal="center" vertical="center" wrapText="1"/>
    </xf>
    <xf numFmtId="0" fontId="21" fillId="9" borderId="45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left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4" xfId="0" applyFont="1" applyFill="1" applyBorder="1" applyAlignment="1">
      <alignment horizontal="left" vertical="center" wrapText="1"/>
    </xf>
    <xf numFmtId="0" fontId="0" fillId="4" borderId="0" xfId="0" applyFill="1"/>
    <xf numFmtId="0" fontId="16" fillId="4" borderId="34" xfId="0" applyFont="1" applyFill="1" applyBorder="1" applyAlignment="1">
      <alignment horizontal="justify" vertical="center" wrapText="1"/>
    </xf>
    <xf numFmtId="0" fontId="16" fillId="4" borderId="42" xfId="0" applyFont="1" applyFill="1" applyBorder="1" applyAlignment="1">
      <alignment horizontal="justify" vertical="center" wrapText="1"/>
    </xf>
    <xf numFmtId="0" fontId="16" fillId="4" borderId="44" xfId="0" applyFont="1" applyFill="1" applyBorder="1" applyAlignment="1">
      <alignment horizontal="center" vertical="center" wrapText="1"/>
    </xf>
    <xf numFmtId="164" fontId="15" fillId="9" borderId="43" xfId="0" applyNumberFormat="1" applyFont="1" applyFill="1" applyBorder="1" applyAlignment="1">
      <alignment horizontal="center" vertical="center" wrapText="1"/>
    </xf>
    <xf numFmtId="164" fontId="15" fillId="9" borderId="32" xfId="0" applyNumberFormat="1" applyFont="1" applyFill="1" applyBorder="1" applyAlignment="1">
      <alignment horizontal="center" vertical="center" wrapText="1"/>
    </xf>
    <xf numFmtId="164" fontId="15" fillId="9" borderId="43" xfId="1" applyNumberFormat="1" applyFont="1" applyFill="1" applyBorder="1" applyAlignment="1">
      <alignment horizontal="center" vertical="center" wrapText="1"/>
    </xf>
    <xf numFmtId="164" fontId="15" fillId="9" borderId="47" xfId="0" applyNumberFormat="1" applyFont="1" applyFill="1" applyBorder="1" applyAlignment="1">
      <alignment horizontal="center" vertical="center" wrapText="1"/>
    </xf>
    <xf numFmtId="164" fontId="15" fillId="9" borderId="36" xfId="0" applyNumberFormat="1" applyFont="1" applyFill="1" applyBorder="1" applyAlignment="1">
      <alignment horizontal="center" vertical="center" wrapText="1"/>
    </xf>
    <xf numFmtId="164" fontId="15" fillId="9" borderId="47" xfId="1" applyNumberFormat="1" applyFont="1" applyFill="1" applyBorder="1" applyAlignment="1">
      <alignment horizontal="center" vertical="center" wrapText="1"/>
    </xf>
    <xf numFmtId="164" fontId="15" fillId="9" borderId="46" xfId="0" applyNumberFormat="1" applyFont="1" applyFill="1" applyBorder="1" applyAlignment="1">
      <alignment horizontal="center" vertical="center" wrapText="1"/>
    </xf>
    <xf numFmtId="164" fontId="15" fillId="9" borderId="48" xfId="0" applyNumberFormat="1" applyFont="1" applyFill="1" applyBorder="1" applyAlignment="1">
      <alignment horizontal="center" vertical="center" wrapText="1"/>
    </xf>
    <xf numFmtId="164" fontId="15" fillId="9" borderId="46" xfId="1" applyNumberFormat="1" applyFont="1" applyFill="1" applyBorder="1" applyAlignment="1">
      <alignment horizontal="center" vertical="center" wrapText="1"/>
    </xf>
    <xf numFmtId="0" fontId="23" fillId="10" borderId="29" xfId="0" applyFont="1" applyFill="1" applyBorder="1" applyAlignment="1">
      <alignment horizontal="center" vertical="center" wrapText="1"/>
    </xf>
    <xf numFmtId="0" fontId="23" fillId="10" borderId="34" xfId="0" applyFont="1" applyFill="1" applyBorder="1" applyAlignment="1">
      <alignment horizontal="justify" vertical="center" wrapText="1"/>
    </xf>
    <xf numFmtId="0" fontId="23" fillId="10" borderId="45" xfId="0" applyFont="1" applyFill="1" applyBorder="1" applyAlignment="1">
      <alignment horizontal="center" vertical="center" wrapText="1"/>
    </xf>
    <xf numFmtId="0" fontId="22" fillId="0" borderId="0" xfId="0" applyFont="1"/>
    <xf numFmtId="0" fontId="23" fillId="4" borderId="29" xfId="0" applyFont="1" applyFill="1" applyBorder="1" applyAlignment="1">
      <alignment horizontal="center" vertical="center" wrapText="1"/>
    </xf>
    <xf numFmtId="0" fontId="23" fillId="4" borderId="42" xfId="0" applyFont="1" applyFill="1" applyBorder="1" applyAlignment="1">
      <alignment horizontal="justify" vertical="center" wrapText="1"/>
    </xf>
    <xf numFmtId="0" fontId="23" fillId="4" borderId="44" xfId="0" applyFont="1" applyFill="1" applyBorder="1" applyAlignment="1">
      <alignment horizontal="center" vertical="center" wrapText="1"/>
    </xf>
    <xf numFmtId="0" fontId="22" fillId="4" borderId="0" xfId="0" applyFont="1" applyFill="1"/>
    <xf numFmtId="0" fontId="23" fillId="10" borderId="42" xfId="0" applyFont="1" applyFill="1" applyBorder="1" applyAlignment="1">
      <alignment horizontal="justify" vertical="center" wrapText="1"/>
    </xf>
    <xf numFmtId="0" fontId="23" fillId="10" borderId="44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22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6" fillId="4" borderId="6" xfId="2" applyFont="1" applyFill="1" applyBorder="1" applyAlignment="1">
      <alignment horizontal="left" vertical="center" indent="1"/>
    </xf>
    <xf numFmtId="0" fontId="6" fillId="4" borderId="1" xfId="2" applyFont="1" applyFill="1" applyBorder="1" applyAlignment="1">
      <alignment horizontal="left" vertical="center" indent="1"/>
    </xf>
    <xf numFmtId="0" fontId="6" fillId="4" borderId="5" xfId="2" applyFont="1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0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44" fontId="6" fillId="4" borderId="10" xfId="1" applyFont="1" applyFill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4">
    <cellStyle name="Hypertextový odkaz" xfId="3" builtinId="8"/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aluzik@emsbrno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zpyrc@nimotech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6"/>
  <sheetViews>
    <sheetView tabSelected="1" zoomScaleNormal="100" workbookViewId="0">
      <selection activeCell="E87" sqref="E87"/>
    </sheetView>
  </sheetViews>
  <sheetFormatPr defaultRowHeight="15"/>
  <cols>
    <col min="1" max="1" width="63.85546875" customWidth="1"/>
    <col min="2" max="2" width="16.28515625" customWidth="1"/>
    <col min="3" max="3" width="17.5703125" customWidth="1"/>
    <col min="4" max="4" width="21.7109375" customWidth="1"/>
    <col min="5" max="5" width="17.5703125" customWidth="1"/>
  </cols>
  <sheetData>
    <row r="1" spans="1:5" ht="66.75" customHeight="1" thickBot="1">
      <c r="A1" s="88"/>
      <c r="B1" s="89"/>
      <c r="C1" s="90"/>
    </row>
    <row r="2" spans="1:5" ht="66.75" customHeight="1" thickBot="1">
      <c r="A2" s="91" t="s">
        <v>53</v>
      </c>
      <c r="B2" s="92"/>
      <c r="C2" s="93"/>
    </row>
    <row r="3" spans="1:5" ht="41.65" customHeight="1" thickBot="1">
      <c r="A3" s="85" t="s">
        <v>131</v>
      </c>
      <c r="B3" s="86"/>
      <c r="C3" s="87"/>
    </row>
    <row r="4" spans="1:5" ht="57" customHeight="1" thickBot="1">
      <c r="A4" s="28" t="s">
        <v>119</v>
      </c>
      <c r="B4" s="83" t="s">
        <v>132</v>
      </c>
      <c r="C4" s="84"/>
      <c r="D4" s="83" t="s">
        <v>139</v>
      </c>
      <c r="E4" s="84"/>
    </row>
    <row r="5" spans="1:5" ht="25.5" customHeight="1" thickBot="1">
      <c r="A5" s="40" t="s">
        <v>47</v>
      </c>
      <c r="B5" s="42" t="s">
        <v>48</v>
      </c>
      <c r="C5" s="41" t="s">
        <v>40</v>
      </c>
      <c r="D5" s="42" t="s">
        <v>48</v>
      </c>
      <c r="E5" s="41" t="s">
        <v>40</v>
      </c>
    </row>
    <row r="6" spans="1:5" ht="16.5" thickBot="1">
      <c r="A6" s="38"/>
      <c r="B6" s="36"/>
      <c r="C6" s="39"/>
      <c r="D6" s="36"/>
      <c r="E6" s="39"/>
    </row>
    <row r="7" spans="1:5" ht="15.75">
      <c r="A7" s="24" t="s">
        <v>41</v>
      </c>
      <c r="B7" s="25" t="s">
        <v>46</v>
      </c>
      <c r="C7" s="26" t="s">
        <v>40</v>
      </c>
      <c r="D7" s="25" t="s">
        <v>46</v>
      </c>
      <c r="E7" s="26" t="s">
        <v>40</v>
      </c>
    </row>
    <row r="8" spans="1:5" ht="18.75">
      <c r="A8" s="53" t="s">
        <v>73</v>
      </c>
      <c r="B8" s="18"/>
      <c r="C8" s="18"/>
      <c r="D8" s="18"/>
      <c r="E8" s="18"/>
    </row>
    <row r="9" spans="1:5" ht="15.75">
      <c r="A9" s="29" t="s">
        <v>59</v>
      </c>
      <c r="B9" s="18" t="s">
        <v>133</v>
      </c>
      <c r="C9" s="21"/>
      <c r="D9" s="18" t="s">
        <v>133</v>
      </c>
      <c r="E9" s="21"/>
    </row>
    <row r="10" spans="1:5" ht="15.75">
      <c r="A10" s="29" t="s">
        <v>60</v>
      </c>
      <c r="B10" s="18" t="s">
        <v>133</v>
      </c>
      <c r="C10" s="21"/>
      <c r="D10" s="18" t="s">
        <v>140</v>
      </c>
      <c r="E10" s="21" t="s">
        <v>141</v>
      </c>
    </row>
    <row r="11" spans="1:5" ht="15.75">
      <c r="A11" s="29" t="s">
        <v>61</v>
      </c>
      <c r="B11" s="18" t="s">
        <v>133</v>
      </c>
      <c r="C11" s="21"/>
      <c r="D11" s="18" t="s">
        <v>133</v>
      </c>
      <c r="E11" s="21"/>
    </row>
    <row r="12" spans="1:5" s="60" customFormat="1" ht="30">
      <c r="A12" s="57" t="s">
        <v>62</v>
      </c>
      <c r="B12" s="58" t="s">
        <v>133</v>
      </c>
      <c r="C12" s="59"/>
      <c r="D12" s="58" t="s">
        <v>140</v>
      </c>
      <c r="E12" s="59" t="s">
        <v>142</v>
      </c>
    </row>
    <row r="13" spans="1:5" ht="30">
      <c r="A13" s="29" t="s">
        <v>63</v>
      </c>
      <c r="B13" s="18" t="s">
        <v>133</v>
      </c>
      <c r="C13" s="21"/>
      <c r="D13" s="18" t="s">
        <v>133</v>
      </c>
      <c r="E13" s="21"/>
    </row>
    <row r="14" spans="1:5" ht="31.5">
      <c r="A14" s="29" t="s">
        <v>64</v>
      </c>
      <c r="B14" s="18" t="s">
        <v>133</v>
      </c>
      <c r="C14" s="27"/>
      <c r="D14" s="18" t="s">
        <v>133</v>
      </c>
      <c r="E14" s="27" t="s">
        <v>143</v>
      </c>
    </row>
    <row r="15" spans="1:5" ht="15.75">
      <c r="A15" s="29" t="s">
        <v>65</v>
      </c>
      <c r="B15" s="18" t="s">
        <v>133</v>
      </c>
      <c r="C15" s="27"/>
      <c r="D15" s="43" t="s">
        <v>133</v>
      </c>
      <c r="E15" s="27"/>
    </row>
    <row r="16" spans="1:5" ht="15.75">
      <c r="A16" s="29" t="s">
        <v>66</v>
      </c>
      <c r="B16" s="18" t="s">
        <v>133</v>
      </c>
      <c r="C16" s="21"/>
      <c r="D16" s="18" t="s">
        <v>133</v>
      </c>
      <c r="E16" s="21"/>
    </row>
    <row r="17" spans="1:5" ht="15.75">
      <c r="A17" s="29" t="s">
        <v>67</v>
      </c>
      <c r="B17" s="18" t="s">
        <v>133</v>
      </c>
      <c r="C17" s="21"/>
      <c r="D17" s="18" t="s">
        <v>133</v>
      </c>
      <c r="E17" s="21"/>
    </row>
    <row r="18" spans="1:5" ht="30">
      <c r="A18" s="29" t="s">
        <v>150</v>
      </c>
      <c r="B18" s="18" t="s">
        <v>133</v>
      </c>
      <c r="C18" s="21"/>
      <c r="D18" s="18" t="s">
        <v>133</v>
      </c>
      <c r="E18" s="21"/>
    </row>
    <row r="19" spans="1:5" s="60" customFormat="1" ht="30">
      <c r="A19" s="57" t="s">
        <v>68</v>
      </c>
      <c r="B19" s="58" t="s">
        <v>133</v>
      </c>
      <c r="C19" s="61"/>
      <c r="D19" s="58" t="s">
        <v>140</v>
      </c>
      <c r="E19" s="61" t="s">
        <v>144</v>
      </c>
    </row>
    <row r="20" spans="1:5" ht="30">
      <c r="A20" s="29" t="s">
        <v>69</v>
      </c>
      <c r="B20" s="18" t="s">
        <v>133</v>
      </c>
      <c r="C20" s="47"/>
      <c r="D20" s="18" t="s">
        <v>133</v>
      </c>
      <c r="E20" s="47"/>
    </row>
    <row r="21" spans="1:5" ht="15.75">
      <c r="A21" s="29" t="s">
        <v>70</v>
      </c>
      <c r="B21" s="18" t="s">
        <v>133</v>
      </c>
      <c r="C21" s="47"/>
      <c r="D21" s="18" t="s">
        <v>133</v>
      </c>
      <c r="E21" s="47"/>
    </row>
    <row r="22" spans="1:5" s="76" customFormat="1" ht="15.75">
      <c r="A22" s="29" t="s">
        <v>71</v>
      </c>
      <c r="B22" s="73" t="s">
        <v>133</v>
      </c>
      <c r="C22" s="74"/>
      <c r="D22" s="73" t="s">
        <v>133</v>
      </c>
      <c r="E22" s="74"/>
    </row>
    <row r="23" spans="1:5" ht="15.75">
      <c r="A23" s="29" t="s">
        <v>72</v>
      </c>
      <c r="B23" s="18" t="s">
        <v>133</v>
      </c>
      <c r="C23" s="47"/>
      <c r="D23" s="55" t="s">
        <v>133</v>
      </c>
      <c r="E23" s="47"/>
    </row>
    <row r="24" spans="1:5" ht="15.75">
      <c r="A24" s="50" t="s">
        <v>74</v>
      </c>
      <c r="B24" s="18"/>
      <c r="C24" s="47"/>
      <c r="D24" s="55"/>
      <c r="E24" s="47"/>
    </row>
    <row r="25" spans="1:5" ht="30">
      <c r="A25" s="29" t="s">
        <v>75</v>
      </c>
      <c r="B25" s="18" t="s">
        <v>133</v>
      </c>
      <c r="C25" s="47"/>
      <c r="D25" s="55" t="s">
        <v>133</v>
      </c>
      <c r="E25" s="47"/>
    </row>
    <row r="26" spans="1:5" ht="30">
      <c r="A26" s="29" t="s">
        <v>76</v>
      </c>
      <c r="B26" s="18" t="s">
        <v>133</v>
      </c>
      <c r="C26" s="47"/>
      <c r="D26" s="55" t="s">
        <v>133</v>
      </c>
      <c r="E26" s="47"/>
    </row>
    <row r="27" spans="1:5" ht="15.75">
      <c r="A27" s="29" t="s">
        <v>77</v>
      </c>
      <c r="B27" s="18" t="s">
        <v>133</v>
      </c>
      <c r="C27" s="47"/>
      <c r="D27" s="55" t="s">
        <v>133</v>
      </c>
      <c r="E27" s="47"/>
    </row>
    <row r="28" spans="1:5" s="76" customFormat="1" ht="30">
      <c r="A28" s="29" t="s">
        <v>120</v>
      </c>
      <c r="B28" s="73" t="s">
        <v>133</v>
      </c>
      <c r="C28" s="74"/>
      <c r="D28" s="75" t="s">
        <v>133</v>
      </c>
      <c r="E28" s="74"/>
    </row>
    <row r="29" spans="1:5" s="76" customFormat="1" ht="60">
      <c r="A29" s="29" t="s">
        <v>121</v>
      </c>
      <c r="B29" s="73" t="s">
        <v>133</v>
      </c>
      <c r="C29" s="81"/>
      <c r="D29" s="82" t="s">
        <v>133</v>
      </c>
      <c r="E29" s="81"/>
    </row>
    <row r="30" spans="1:5" ht="60">
      <c r="A30" s="29" t="s">
        <v>78</v>
      </c>
      <c r="B30" s="18" t="s">
        <v>133</v>
      </c>
      <c r="C30" s="48"/>
      <c r="D30" s="43" t="s">
        <v>133</v>
      </c>
      <c r="E30" s="48" t="s">
        <v>145</v>
      </c>
    </row>
    <row r="31" spans="1:5" ht="45">
      <c r="A31" s="29" t="s">
        <v>79</v>
      </c>
      <c r="B31" s="18" t="s">
        <v>133</v>
      </c>
      <c r="C31" s="48"/>
      <c r="D31" s="43" t="s">
        <v>133</v>
      </c>
      <c r="E31" s="48"/>
    </row>
    <row r="32" spans="1:5" ht="15.75">
      <c r="A32" s="29" t="s">
        <v>80</v>
      </c>
      <c r="B32" s="18" t="s">
        <v>133</v>
      </c>
      <c r="C32" s="48"/>
      <c r="D32" s="43" t="s">
        <v>133</v>
      </c>
      <c r="E32" s="48"/>
    </row>
    <row r="33" spans="1:5" ht="30">
      <c r="A33" s="29" t="s">
        <v>81</v>
      </c>
      <c r="B33" s="18" t="s">
        <v>133</v>
      </c>
      <c r="C33" s="48"/>
      <c r="D33" s="43" t="s">
        <v>133</v>
      </c>
      <c r="E33" s="48"/>
    </row>
    <row r="34" spans="1:5" s="76" customFormat="1" ht="15.75">
      <c r="A34" s="29" t="s">
        <v>82</v>
      </c>
      <c r="B34" s="73" t="s">
        <v>133</v>
      </c>
      <c r="C34" s="81"/>
      <c r="D34" s="82" t="s">
        <v>133</v>
      </c>
      <c r="E34" s="81"/>
    </row>
    <row r="35" spans="1:5" s="76" customFormat="1" ht="15.75">
      <c r="A35" s="29" t="s">
        <v>83</v>
      </c>
      <c r="B35" s="73" t="s">
        <v>133</v>
      </c>
      <c r="C35" s="81"/>
      <c r="D35" s="82" t="s">
        <v>133</v>
      </c>
      <c r="E35" s="81"/>
    </row>
    <row r="36" spans="1:5" ht="30">
      <c r="A36" s="29" t="s">
        <v>84</v>
      </c>
      <c r="B36" s="18" t="s">
        <v>133</v>
      </c>
      <c r="C36" s="48"/>
      <c r="D36" s="43" t="s">
        <v>133</v>
      </c>
      <c r="E36" s="48"/>
    </row>
    <row r="37" spans="1:5" s="80" customFormat="1" ht="15.75">
      <c r="A37" s="57" t="s">
        <v>85</v>
      </c>
      <c r="B37" s="77" t="s">
        <v>133</v>
      </c>
      <c r="C37" s="78"/>
      <c r="D37" s="79" t="s">
        <v>140</v>
      </c>
      <c r="E37" s="78"/>
    </row>
    <row r="38" spans="1:5" ht="30">
      <c r="A38" s="29" t="s">
        <v>86</v>
      </c>
      <c r="B38" s="18" t="s">
        <v>133</v>
      </c>
      <c r="C38" s="48"/>
      <c r="D38" s="43" t="s">
        <v>133</v>
      </c>
      <c r="E38" s="48"/>
    </row>
    <row r="39" spans="1:5" s="76" customFormat="1" ht="15.75">
      <c r="A39" s="29" t="s">
        <v>87</v>
      </c>
      <c r="B39" s="73" t="s">
        <v>133</v>
      </c>
      <c r="C39" s="81"/>
      <c r="D39" s="82" t="s">
        <v>133</v>
      </c>
      <c r="E39" s="81"/>
    </row>
    <row r="40" spans="1:5" s="80" customFormat="1" ht="45">
      <c r="A40" s="57" t="s">
        <v>88</v>
      </c>
      <c r="B40" s="77" t="s">
        <v>133</v>
      </c>
      <c r="C40" s="78"/>
      <c r="D40" s="79" t="s">
        <v>140</v>
      </c>
      <c r="E40" s="78"/>
    </row>
    <row r="41" spans="1:5" s="76" customFormat="1" ht="30">
      <c r="A41" s="29" t="s">
        <v>130</v>
      </c>
      <c r="B41" s="73" t="s">
        <v>133</v>
      </c>
      <c r="C41" s="81"/>
      <c r="D41" s="82" t="s">
        <v>133</v>
      </c>
      <c r="E41" s="81"/>
    </row>
    <row r="42" spans="1:5" s="76" customFormat="1" ht="15.75">
      <c r="A42" s="29" t="s">
        <v>89</v>
      </c>
      <c r="B42" s="73" t="s">
        <v>133</v>
      </c>
      <c r="C42" s="81"/>
      <c r="D42" s="82" t="s">
        <v>133</v>
      </c>
      <c r="E42" s="81"/>
    </row>
    <row r="43" spans="1:5" ht="15.75">
      <c r="A43" s="52" t="s">
        <v>116</v>
      </c>
      <c r="B43" s="46"/>
      <c r="C43" s="48"/>
      <c r="D43" s="43"/>
      <c r="E43" s="48"/>
    </row>
    <row r="44" spans="1:5" s="76" customFormat="1" ht="15.75">
      <c r="A44" s="29" t="s">
        <v>90</v>
      </c>
      <c r="B44" s="82" t="s">
        <v>133</v>
      </c>
      <c r="C44" s="81"/>
      <c r="D44" s="82" t="s">
        <v>133</v>
      </c>
      <c r="E44" s="81"/>
    </row>
    <row r="45" spans="1:5" ht="15.75">
      <c r="A45" s="29" t="s">
        <v>91</v>
      </c>
      <c r="B45" s="43" t="s">
        <v>133</v>
      </c>
      <c r="C45" s="48"/>
      <c r="D45" s="43" t="s">
        <v>133</v>
      </c>
      <c r="E45" s="48"/>
    </row>
    <row r="46" spans="1:5" ht="45">
      <c r="A46" s="29" t="s">
        <v>92</v>
      </c>
      <c r="B46" s="43" t="s">
        <v>133</v>
      </c>
      <c r="C46" s="48"/>
      <c r="D46" s="43" t="s">
        <v>133</v>
      </c>
      <c r="E46" s="48"/>
    </row>
    <row r="47" spans="1:5" s="76" customFormat="1" ht="30">
      <c r="A47" s="29" t="s">
        <v>93</v>
      </c>
      <c r="B47" s="82" t="s">
        <v>133</v>
      </c>
      <c r="C47" s="81"/>
      <c r="D47" s="82" t="s">
        <v>133</v>
      </c>
      <c r="E47" s="81"/>
    </row>
    <row r="48" spans="1:5" ht="15.75">
      <c r="A48" s="29" t="s">
        <v>94</v>
      </c>
      <c r="B48" s="43" t="s">
        <v>133</v>
      </c>
      <c r="C48" s="48"/>
      <c r="D48" s="43" t="s">
        <v>133</v>
      </c>
      <c r="E48" s="48"/>
    </row>
    <row r="49" spans="1:5" ht="30">
      <c r="A49" s="29" t="s">
        <v>95</v>
      </c>
      <c r="B49" s="43" t="s">
        <v>133</v>
      </c>
      <c r="C49" s="48"/>
      <c r="D49" s="43" t="s">
        <v>133</v>
      </c>
      <c r="E49" s="48"/>
    </row>
    <row r="50" spans="1:5" ht="45">
      <c r="A50" s="29" t="s">
        <v>92</v>
      </c>
      <c r="B50" s="43" t="s">
        <v>133</v>
      </c>
      <c r="C50" s="48"/>
      <c r="D50" s="43" t="s">
        <v>133</v>
      </c>
      <c r="E50" s="48"/>
    </row>
    <row r="51" spans="1:5" s="76" customFormat="1" ht="30">
      <c r="A51" s="29" t="s">
        <v>93</v>
      </c>
      <c r="B51" s="82" t="s">
        <v>133</v>
      </c>
      <c r="C51" s="81"/>
      <c r="D51" s="82" t="s">
        <v>133</v>
      </c>
      <c r="E51" s="81"/>
    </row>
    <row r="52" spans="1:5" s="60" customFormat="1" ht="45">
      <c r="A52" s="57" t="s">
        <v>96</v>
      </c>
      <c r="B52" s="63" t="s">
        <v>133</v>
      </c>
      <c r="C52" s="62"/>
      <c r="D52" s="63" t="s">
        <v>140</v>
      </c>
      <c r="E52" s="62"/>
    </row>
    <row r="53" spans="1:5" ht="15.75">
      <c r="A53" s="52" t="s">
        <v>97</v>
      </c>
      <c r="B53" s="46"/>
      <c r="C53" s="48"/>
      <c r="D53" s="43"/>
      <c r="E53" s="48"/>
    </row>
    <row r="54" spans="1:5" ht="30">
      <c r="A54" s="29" t="s">
        <v>98</v>
      </c>
      <c r="B54" s="43" t="s">
        <v>133</v>
      </c>
      <c r="C54" s="48"/>
      <c r="D54" s="43" t="s">
        <v>133</v>
      </c>
      <c r="E54" s="48"/>
    </row>
    <row r="55" spans="1:5" ht="15.75">
      <c r="A55" s="29" t="s">
        <v>99</v>
      </c>
      <c r="B55" s="43" t="s">
        <v>133</v>
      </c>
      <c r="C55" s="48"/>
      <c r="D55" s="43" t="s">
        <v>133</v>
      </c>
      <c r="E55" s="48"/>
    </row>
    <row r="56" spans="1:5" ht="15.75">
      <c r="A56" s="29" t="s">
        <v>122</v>
      </c>
      <c r="B56" s="43" t="s">
        <v>133</v>
      </c>
      <c r="C56" s="48"/>
      <c r="D56" s="43" t="s">
        <v>133</v>
      </c>
      <c r="E56" s="48"/>
    </row>
    <row r="57" spans="1:5" ht="15.75">
      <c r="A57" s="29" t="s">
        <v>100</v>
      </c>
      <c r="B57" s="43" t="s">
        <v>133</v>
      </c>
      <c r="C57" s="48"/>
      <c r="D57" s="43" t="s">
        <v>133</v>
      </c>
      <c r="E57" s="48"/>
    </row>
    <row r="58" spans="1:5" ht="30">
      <c r="A58" s="29" t="s">
        <v>101</v>
      </c>
      <c r="B58" s="43" t="s">
        <v>133</v>
      </c>
      <c r="C58" s="48"/>
      <c r="D58" s="43" t="s">
        <v>133</v>
      </c>
      <c r="E58" s="48"/>
    </row>
    <row r="59" spans="1:5" ht="30">
      <c r="A59" s="29" t="s">
        <v>102</v>
      </c>
      <c r="B59" s="43" t="s">
        <v>133</v>
      </c>
      <c r="C59" s="48"/>
      <c r="D59" s="43" t="s">
        <v>133</v>
      </c>
      <c r="E59" s="48"/>
    </row>
    <row r="60" spans="1:5" ht="15.75">
      <c r="A60" s="29" t="s">
        <v>103</v>
      </c>
      <c r="B60" s="43" t="s">
        <v>133</v>
      </c>
      <c r="C60" s="48"/>
      <c r="D60" s="43" t="s">
        <v>133</v>
      </c>
      <c r="E60" s="48"/>
    </row>
    <row r="61" spans="1:5" ht="15.75">
      <c r="A61" s="29" t="s">
        <v>104</v>
      </c>
      <c r="B61" s="43" t="s">
        <v>133</v>
      </c>
      <c r="C61" s="48"/>
      <c r="D61" s="43" t="s">
        <v>133</v>
      </c>
      <c r="E61" s="48"/>
    </row>
    <row r="62" spans="1:5" ht="30">
      <c r="A62" s="29" t="s">
        <v>105</v>
      </c>
      <c r="B62" s="43" t="s">
        <v>133</v>
      </c>
      <c r="C62" s="48"/>
      <c r="D62" s="43" t="s">
        <v>133</v>
      </c>
      <c r="E62" s="48"/>
    </row>
    <row r="63" spans="1:5" ht="30">
      <c r="A63" s="29" t="s">
        <v>106</v>
      </c>
      <c r="B63" s="43" t="s">
        <v>133</v>
      </c>
      <c r="C63" s="48"/>
      <c r="D63" s="43" t="s">
        <v>133</v>
      </c>
      <c r="E63" s="48"/>
    </row>
    <row r="64" spans="1:5" ht="15.75">
      <c r="A64" s="29" t="s">
        <v>123</v>
      </c>
      <c r="B64" s="43" t="s">
        <v>133</v>
      </c>
      <c r="C64" s="48"/>
      <c r="D64" s="43" t="s">
        <v>133</v>
      </c>
      <c r="E64" s="48"/>
    </row>
    <row r="65" spans="1:5" ht="60">
      <c r="A65" s="29" t="s">
        <v>107</v>
      </c>
      <c r="B65" s="43" t="s">
        <v>133</v>
      </c>
      <c r="C65" s="48"/>
      <c r="D65" s="43" t="s">
        <v>133</v>
      </c>
      <c r="E65" s="48"/>
    </row>
    <row r="66" spans="1:5" ht="30">
      <c r="A66" s="29" t="s">
        <v>124</v>
      </c>
      <c r="B66" s="43" t="s">
        <v>133</v>
      </c>
      <c r="C66" s="48"/>
      <c r="D66" s="43" t="s">
        <v>133</v>
      </c>
      <c r="E66" s="48"/>
    </row>
    <row r="67" spans="1:5" ht="30">
      <c r="A67" s="29" t="s">
        <v>125</v>
      </c>
      <c r="B67" s="43" t="s">
        <v>133</v>
      </c>
      <c r="C67" s="48"/>
      <c r="D67" s="43" t="s">
        <v>133</v>
      </c>
      <c r="E67" s="48"/>
    </row>
    <row r="68" spans="1:5" ht="45">
      <c r="A68" s="29" t="s">
        <v>126</v>
      </c>
      <c r="B68" s="43" t="s">
        <v>133</v>
      </c>
      <c r="C68" s="48"/>
      <c r="D68" s="43" t="s">
        <v>133</v>
      </c>
      <c r="E68" s="48"/>
    </row>
    <row r="69" spans="1:5" ht="15.75">
      <c r="A69" s="29" t="s">
        <v>127</v>
      </c>
      <c r="B69" s="43" t="s">
        <v>133</v>
      </c>
      <c r="C69" s="48"/>
      <c r="D69" s="43" t="s">
        <v>133</v>
      </c>
      <c r="E69" s="48"/>
    </row>
    <row r="70" spans="1:5" ht="15.75">
      <c r="A70" s="29" t="s">
        <v>129</v>
      </c>
      <c r="B70" s="43" t="s">
        <v>133</v>
      </c>
      <c r="C70" s="48"/>
      <c r="D70" s="43" t="s">
        <v>133</v>
      </c>
      <c r="E70" s="48"/>
    </row>
    <row r="71" spans="1:5" ht="45">
      <c r="A71" s="29" t="s">
        <v>128</v>
      </c>
      <c r="B71" s="43" t="s">
        <v>133</v>
      </c>
      <c r="C71" s="48"/>
      <c r="D71" s="43" t="s">
        <v>133</v>
      </c>
      <c r="E71" s="48"/>
    </row>
    <row r="72" spans="1:5" ht="15.75">
      <c r="A72" s="51" t="s">
        <v>115</v>
      </c>
      <c r="B72" s="46"/>
      <c r="C72" s="48"/>
      <c r="D72" s="43"/>
      <c r="E72" s="48"/>
    </row>
    <row r="73" spans="1:5" ht="105">
      <c r="A73" s="29" t="s">
        <v>108</v>
      </c>
      <c r="B73" s="43" t="s">
        <v>133</v>
      </c>
      <c r="C73" s="48"/>
      <c r="D73" s="43" t="s">
        <v>133</v>
      </c>
      <c r="E73" s="48"/>
    </row>
    <row r="74" spans="1:5" ht="60">
      <c r="A74" s="29" t="s">
        <v>109</v>
      </c>
      <c r="B74" s="43" t="s">
        <v>133</v>
      </c>
      <c r="C74" s="48"/>
      <c r="D74" s="43" t="s">
        <v>133</v>
      </c>
      <c r="E74" s="48"/>
    </row>
    <row r="75" spans="1:5" ht="15.75">
      <c r="A75" s="29" t="s">
        <v>118</v>
      </c>
      <c r="B75" s="43" t="s">
        <v>133</v>
      </c>
      <c r="C75" s="48"/>
      <c r="D75" s="43" t="s">
        <v>133</v>
      </c>
      <c r="E75" s="48"/>
    </row>
    <row r="76" spans="1:5" s="60" customFormat="1" ht="150">
      <c r="A76" s="57" t="s">
        <v>110</v>
      </c>
      <c r="B76" s="63" t="s">
        <v>133</v>
      </c>
      <c r="C76" s="62"/>
      <c r="D76" s="63" t="s">
        <v>140</v>
      </c>
      <c r="E76" s="62" t="s">
        <v>146</v>
      </c>
    </row>
    <row r="77" spans="1:5" ht="45">
      <c r="A77" s="29" t="s">
        <v>111</v>
      </c>
      <c r="B77" s="43" t="s">
        <v>133</v>
      </c>
      <c r="C77" s="48"/>
      <c r="D77" s="43" t="s">
        <v>133</v>
      </c>
      <c r="E77" s="48"/>
    </row>
    <row r="78" spans="1:5" ht="30">
      <c r="A78" s="29" t="s">
        <v>112</v>
      </c>
      <c r="B78" s="43" t="s">
        <v>133</v>
      </c>
      <c r="C78" s="48"/>
      <c r="D78" s="43" t="s">
        <v>133</v>
      </c>
      <c r="E78" s="48"/>
    </row>
    <row r="79" spans="1:5" ht="15.75">
      <c r="A79" s="29" t="s">
        <v>113</v>
      </c>
      <c r="B79" s="43" t="s">
        <v>133</v>
      </c>
      <c r="C79" s="48"/>
      <c r="D79" s="43" t="s">
        <v>133</v>
      </c>
      <c r="E79" s="48"/>
    </row>
    <row r="80" spans="1:5" ht="45">
      <c r="A80" s="29" t="s">
        <v>117</v>
      </c>
      <c r="B80" s="43" t="s">
        <v>133</v>
      </c>
      <c r="C80" s="48"/>
      <c r="D80" s="43" t="s">
        <v>133</v>
      </c>
      <c r="E80" s="48"/>
    </row>
    <row r="81" spans="1:5" ht="15.75">
      <c r="A81" s="29" t="s">
        <v>114</v>
      </c>
      <c r="B81" s="43" t="s">
        <v>133</v>
      </c>
      <c r="C81" s="48"/>
      <c r="D81" s="43" t="s">
        <v>133</v>
      </c>
      <c r="E81" s="48"/>
    </row>
    <row r="82" spans="1:5" ht="15.75">
      <c r="A82" s="35"/>
      <c r="B82" s="44"/>
      <c r="C82" s="20"/>
      <c r="D82" s="56"/>
      <c r="E82" s="20"/>
    </row>
    <row r="83" spans="1:5" ht="15.75">
      <c r="A83" s="29"/>
      <c r="B83" s="45"/>
      <c r="C83" s="37"/>
      <c r="D83" s="45"/>
      <c r="E83" s="37"/>
    </row>
    <row r="84" spans="1:5" ht="15.75">
      <c r="A84" s="29"/>
      <c r="B84" s="43"/>
      <c r="C84" s="27"/>
      <c r="D84" s="43"/>
      <c r="E84" s="27"/>
    </row>
    <row r="85" spans="1:5" ht="18" customHeight="1">
      <c r="A85" s="29"/>
      <c r="B85" s="43"/>
      <c r="C85" s="27"/>
      <c r="D85" s="43"/>
      <c r="E85" s="27"/>
    </row>
    <row r="86" spans="1:5" ht="15.75">
      <c r="A86" s="19" t="s">
        <v>42</v>
      </c>
      <c r="B86" s="44"/>
      <c r="C86" s="20"/>
      <c r="D86" s="44"/>
      <c r="E86" s="20"/>
    </row>
    <row r="87" spans="1:5" ht="60" customHeight="1">
      <c r="A87" s="31" t="s">
        <v>49</v>
      </c>
      <c r="B87" s="43" t="s">
        <v>133</v>
      </c>
      <c r="C87" s="27"/>
      <c r="D87" s="43" t="s">
        <v>133</v>
      </c>
      <c r="E87" s="27"/>
    </row>
    <row r="88" spans="1:5" ht="60" customHeight="1">
      <c r="A88" s="29" t="s">
        <v>50</v>
      </c>
      <c r="B88" s="43" t="s">
        <v>133</v>
      </c>
      <c r="C88" s="27"/>
      <c r="D88" s="43" t="s">
        <v>133</v>
      </c>
      <c r="E88" s="27"/>
    </row>
    <row r="89" spans="1:5" ht="60" customHeight="1">
      <c r="A89" s="30" t="s">
        <v>43</v>
      </c>
      <c r="B89" s="43" t="s">
        <v>133</v>
      </c>
      <c r="C89" s="27"/>
      <c r="D89" s="43" t="s">
        <v>133</v>
      </c>
      <c r="E89" s="27"/>
    </row>
    <row r="90" spans="1:5" ht="60" customHeight="1">
      <c r="A90" s="19" t="s">
        <v>44</v>
      </c>
      <c r="B90" s="44"/>
      <c r="C90" s="20"/>
      <c r="D90" s="44"/>
      <c r="E90" s="20"/>
    </row>
    <row r="91" spans="1:5" ht="60" customHeight="1">
      <c r="A91" s="30" t="s">
        <v>56</v>
      </c>
      <c r="B91" s="43" t="s">
        <v>133</v>
      </c>
      <c r="C91" s="27" t="s">
        <v>134</v>
      </c>
      <c r="D91" s="43" t="s">
        <v>133</v>
      </c>
      <c r="E91" s="27"/>
    </row>
    <row r="92" spans="1:5" ht="60" customHeight="1" thickBot="1">
      <c r="A92" s="30" t="s">
        <v>45</v>
      </c>
      <c r="B92" s="43" t="s">
        <v>133</v>
      </c>
      <c r="C92" s="27"/>
      <c r="D92" s="43" t="s">
        <v>133</v>
      </c>
      <c r="E92" s="27"/>
    </row>
    <row r="93" spans="1:5" ht="15.75">
      <c r="A93" s="32" t="s">
        <v>51</v>
      </c>
      <c r="B93" s="64">
        <f>B94/1.21</f>
        <v>570247.9338842975</v>
      </c>
      <c r="C93" s="65"/>
      <c r="D93" s="66">
        <v>704002.15428571438</v>
      </c>
      <c r="E93" s="22"/>
    </row>
    <row r="94" spans="1:5" ht="16.5" thickBot="1">
      <c r="A94" s="33" t="s">
        <v>52</v>
      </c>
      <c r="B94" s="67">
        <v>690000</v>
      </c>
      <c r="C94" s="68"/>
      <c r="D94" s="69">
        <v>851842.60668571433</v>
      </c>
      <c r="E94" s="23"/>
    </row>
    <row r="95" spans="1:5" ht="94.5" customHeight="1">
      <c r="A95" s="34" t="s">
        <v>57</v>
      </c>
      <c r="B95" s="70">
        <v>603168</v>
      </c>
      <c r="C95" s="71"/>
      <c r="D95" s="72">
        <v>728382.15</v>
      </c>
      <c r="E95" s="49"/>
    </row>
    <row r="96" spans="1:5" ht="106.5" customHeight="1" thickBot="1">
      <c r="A96" s="33" t="s">
        <v>58</v>
      </c>
      <c r="B96" s="67">
        <v>729833.28</v>
      </c>
      <c r="C96" s="68"/>
      <c r="D96" s="69">
        <v>881342.41</v>
      </c>
      <c r="E96" s="23"/>
    </row>
  </sheetData>
  <mergeCells count="5">
    <mergeCell ref="B4:C4"/>
    <mergeCell ref="A3:C3"/>
    <mergeCell ref="A1:C1"/>
    <mergeCell ref="A2:C2"/>
    <mergeCell ref="D4:E4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topLeftCell="A10" zoomScale="80" zoomScaleNormal="80" workbookViewId="0">
      <selection activeCell="P18" sqref="P18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97" t="s">
        <v>33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34.5" thickBot="1">
      <c r="A2" s="114" t="s">
        <v>12</v>
      </c>
      <c r="B2" s="115"/>
      <c r="C2" s="115"/>
      <c r="D2" s="115"/>
      <c r="E2" s="115"/>
      <c r="F2" s="115"/>
      <c r="G2" s="115"/>
      <c r="H2" s="115"/>
      <c r="I2" s="115"/>
      <c r="J2" s="116"/>
    </row>
    <row r="3" spans="1:10" ht="27" customHeight="1" thickBot="1">
      <c r="A3" s="17" t="s">
        <v>39</v>
      </c>
      <c r="B3" s="94" t="s">
        <v>138</v>
      </c>
      <c r="C3" s="95"/>
      <c r="D3" s="95"/>
      <c r="E3" s="95"/>
      <c r="F3" s="95"/>
      <c r="G3" s="95"/>
      <c r="H3" s="95"/>
      <c r="I3" s="95"/>
      <c r="J3" s="96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117" t="s">
        <v>135</v>
      </c>
      <c r="B5" s="118"/>
      <c r="C5" s="118"/>
      <c r="D5" s="118"/>
      <c r="E5" s="118"/>
      <c r="F5" s="118"/>
      <c r="G5" s="118"/>
      <c r="H5" s="118"/>
      <c r="I5" s="118"/>
      <c r="J5" s="119"/>
    </row>
    <row r="6" spans="1:10">
      <c r="A6" s="132" t="s">
        <v>13</v>
      </c>
      <c r="B6" s="133"/>
      <c r="C6" s="133"/>
      <c r="D6" s="4" t="s">
        <v>1</v>
      </c>
      <c r="E6" s="2"/>
      <c r="F6" s="2"/>
      <c r="G6" s="134" t="s">
        <v>2</v>
      </c>
      <c r="H6" s="133"/>
      <c r="I6" s="133"/>
      <c r="J6" s="9"/>
    </row>
    <row r="7" spans="1:10" ht="15.75" thickBot="1">
      <c r="A7" s="135" t="s">
        <v>136</v>
      </c>
      <c r="B7" s="136"/>
      <c r="C7" s="136"/>
      <c r="D7" s="137">
        <v>543524381</v>
      </c>
      <c r="E7" s="138"/>
      <c r="F7" s="138"/>
      <c r="G7" s="144" t="s">
        <v>137</v>
      </c>
      <c r="H7" s="145"/>
      <c r="I7" s="145"/>
      <c r="J7" s="146"/>
    </row>
    <row r="8" spans="1:10" ht="21.75" customHeight="1" thickTop="1" thickBot="1">
      <c r="A8" s="139" t="s">
        <v>19</v>
      </c>
      <c r="B8" s="140"/>
      <c r="C8" s="140"/>
      <c r="D8" s="140"/>
      <c r="E8" s="140"/>
      <c r="F8" s="140"/>
      <c r="G8" s="140"/>
      <c r="H8" s="140"/>
      <c r="I8" s="140"/>
      <c r="J8" s="141"/>
    </row>
    <row r="9" spans="1:10" ht="15.75" thickBot="1">
      <c r="A9" s="129"/>
      <c r="B9" s="130"/>
      <c r="C9" s="130"/>
      <c r="D9" s="131"/>
      <c r="E9" s="112" t="s">
        <v>3</v>
      </c>
      <c r="F9" s="112"/>
      <c r="G9" s="112" t="s">
        <v>4</v>
      </c>
      <c r="H9" s="112"/>
      <c r="I9" s="112" t="s">
        <v>5</v>
      </c>
      <c r="J9" s="113"/>
    </row>
    <row r="10" spans="1:10" s="5" customFormat="1" ht="15.75" thickBot="1">
      <c r="A10" s="142" t="s">
        <v>16</v>
      </c>
      <c r="B10" s="143"/>
      <c r="C10" s="143"/>
      <c r="D10" s="14" t="s">
        <v>37</v>
      </c>
      <c r="E10" s="94">
        <v>570248</v>
      </c>
      <c r="F10" s="96"/>
      <c r="G10" s="94">
        <f>E10*0.21</f>
        <v>119752.08</v>
      </c>
      <c r="H10" s="96"/>
      <c r="I10" s="107">
        <f>E10+G10</f>
        <v>690000.08</v>
      </c>
      <c r="J10" s="108"/>
    </row>
    <row r="11" spans="1:10" s="5" customFormat="1" ht="15.75" thickBot="1">
      <c r="A11" s="15" t="s">
        <v>18</v>
      </c>
      <c r="B11" s="16"/>
      <c r="C11" s="16"/>
      <c r="D11" s="13">
        <v>1</v>
      </c>
      <c r="E11" s="94">
        <f>E10*D11</f>
        <v>570248</v>
      </c>
      <c r="F11" s="96"/>
      <c r="G11" s="94">
        <f>G10*D11</f>
        <v>119752.08</v>
      </c>
      <c r="H11" s="96"/>
      <c r="I11" s="107">
        <f>I10*D11</f>
        <v>690000.08</v>
      </c>
      <c r="J11" s="108"/>
    </row>
    <row r="12" spans="1:10" ht="15.75" thickBot="1">
      <c r="A12" s="102" t="s">
        <v>17</v>
      </c>
      <c r="B12" s="103"/>
      <c r="C12" s="103"/>
      <c r="D12" s="103"/>
      <c r="E12" s="103"/>
      <c r="F12" s="103"/>
      <c r="G12" s="103"/>
      <c r="H12" s="103"/>
      <c r="I12" s="12">
        <v>2</v>
      </c>
      <c r="J12" s="6" t="s">
        <v>6</v>
      </c>
    </row>
    <row r="13" spans="1:10" ht="5.25" customHeight="1" thickBot="1">
      <c r="A13" s="104"/>
      <c r="B13" s="105"/>
      <c r="C13" s="105"/>
      <c r="D13" s="105"/>
      <c r="E13" s="105"/>
      <c r="F13" s="105"/>
      <c r="G13" s="105"/>
      <c r="H13" s="105"/>
      <c r="I13" s="105"/>
      <c r="J13" s="106"/>
    </row>
    <row r="14" spans="1:10" ht="18" customHeight="1" thickBot="1">
      <c r="A14" s="109" t="s">
        <v>38</v>
      </c>
      <c r="B14" s="110"/>
      <c r="C14" s="110"/>
      <c r="D14" s="110"/>
      <c r="E14" s="110"/>
      <c r="F14" s="110"/>
      <c r="G14" s="110"/>
      <c r="H14" s="110"/>
      <c r="I14" s="110"/>
      <c r="J14" s="111"/>
    </row>
    <row r="15" spans="1:10" ht="15.75" thickBot="1">
      <c r="A15" s="98"/>
      <c r="B15" s="99"/>
      <c r="C15" s="99"/>
      <c r="D15" s="99"/>
      <c r="E15" s="112" t="s">
        <v>3</v>
      </c>
      <c r="F15" s="112"/>
      <c r="G15" s="112" t="s">
        <v>4</v>
      </c>
      <c r="H15" s="112"/>
      <c r="I15" s="112" t="s">
        <v>5</v>
      </c>
      <c r="J15" s="113"/>
    </row>
    <row r="16" spans="1:10" ht="32.25" customHeight="1" thickBot="1">
      <c r="A16" s="100" t="s">
        <v>14</v>
      </c>
      <c r="B16" s="101"/>
      <c r="C16" s="101"/>
      <c r="D16" s="101"/>
      <c r="E16" s="120">
        <v>2500</v>
      </c>
      <c r="F16" s="120"/>
      <c r="G16" s="120">
        <f>E16*0.21</f>
        <v>525</v>
      </c>
      <c r="H16" s="120"/>
      <c r="I16" s="121">
        <f>E16+G16</f>
        <v>3025</v>
      </c>
      <c r="J16" s="122"/>
    </row>
    <row r="17" spans="1:10" ht="15.75" thickBot="1">
      <c r="A17" s="102" t="s">
        <v>20</v>
      </c>
      <c r="B17" s="103"/>
      <c r="C17" s="103"/>
      <c r="D17" s="103"/>
      <c r="E17" s="103"/>
      <c r="F17" s="103"/>
      <c r="G17" s="103"/>
      <c r="H17" s="103"/>
      <c r="I17" s="12">
        <v>1</v>
      </c>
      <c r="J17" s="6" t="s">
        <v>7</v>
      </c>
    </row>
    <row r="18" spans="1:10" ht="32.25" customHeight="1" thickBot="1">
      <c r="A18" s="125" t="s">
        <v>15</v>
      </c>
      <c r="B18" s="126"/>
      <c r="C18" s="126"/>
      <c r="D18" s="126"/>
      <c r="E18" s="127">
        <f>E16*(8-I12)*I17</f>
        <v>15000</v>
      </c>
      <c r="F18" s="127"/>
      <c r="G18" s="127">
        <f>G16*(8-I12)*I17</f>
        <v>3150</v>
      </c>
      <c r="H18" s="127"/>
      <c r="I18" s="127">
        <f>I16*(8-I12)*I17</f>
        <v>18150</v>
      </c>
      <c r="J18" s="128"/>
    </row>
    <row r="19" spans="1:10" ht="3.75" customHeight="1" thickBot="1">
      <c r="A19" s="104"/>
      <c r="B19" s="105"/>
      <c r="C19" s="105"/>
      <c r="D19" s="105"/>
      <c r="E19" s="105"/>
      <c r="F19" s="105"/>
      <c r="G19" s="105"/>
      <c r="H19" s="105"/>
      <c r="I19" s="105"/>
      <c r="J19" s="106"/>
    </row>
    <row r="20" spans="1:10" ht="47.25" customHeight="1" thickBot="1">
      <c r="A20" s="123" t="s">
        <v>21</v>
      </c>
      <c r="B20" s="124"/>
      <c r="C20" s="124"/>
      <c r="D20" s="124"/>
      <c r="E20" s="120">
        <v>0</v>
      </c>
      <c r="F20" s="120"/>
      <c r="G20" s="120">
        <v>0</v>
      </c>
      <c r="H20" s="120"/>
      <c r="I20" s="121">
        <v>0</v>
      </c>
      <c r="J20" s="122"/>
    </row>
    <row r="21" spans="1:10" ht="15.75" thickBot="1">
      <c r="A21" s="102" t="s">
        <v>25</v>
      </c>
      <c r="B21" s="103"/>
      <c r="C21" s="103"/>
      <c r="D21" s="103"/>
      <c r="E21" s="103"/>
      <c r="F21" s="103"/>
      <c r="G21" s="103"/>
      <c r="H21" s="103"/>
      <c r="I21" s="12">
        <v>1</v>
      </c>
      <c r="J21" s="6" t="s">
        <v>7</v>
      </c>
    </row>
    <row r="22" spans="1:10" ht="33.75" customHeight="1" thickBot="1">
      <c r="A22" s="153" t="s">
        <v>22</v>
      </c>
      <c r="B22" s="154"/>
      <c r="C22" s="154"/>
      <c r="D22" s="154"/>
      <c r="E22" s="127">
        <f>E20*(8-I12)*I21</f>
        <v>0</v>
      </c>
      <c r="F22" s="127"/>
      <c r="G22" s="127">
        <f>G20*(8-I12)*I21</f>
        <v>0</v>
      </c>
      <c r="H22" s="127"/>
      <c r="I22" s="127">
        <f>I20*(8-I12)*I21</f>
        <v>0</v>
      </c>
      <c r="J22" s="128"/>
    </row>
    <row r="23" spans="1:10" ht="5.25" customHeight="1" thickBot="1">
      <c r="A23" s="104"/>
      <c r="B23" s="105"/>
      <c r="C23" s="105"/>
      <c r="D23" s="105"/>
      <c r="E23" s="105"/>
      <c r="F23" s="105"/>
      <c r="G23" s="105"/>
      <c r="H23" s="105"/>
      <c r="I23" s="105"/>
      <c r="J23" s="106"/>
    </row>
    <row r="24" spans="1:10" ht="54" customHeight="1" thickBot="1">
      <c r="A24" s="123" t="s">
        <v>23</v>
      </c>
      <c r="B24" s="124"/>
      <c r="C24" s="124"/>
      <c r="D24" s="124"/>
      <c r="E24" s="120">
        <v>0</v>
      </c>
      <c r="F24" s="120"/>
      <c r="G24" s="120">
        <v>0</v>
      </c>
      <c r="H24" s="120"/>
      <c r="I24" s="121">
        <v>0</v>
      </c>
      <c r="J24" s="122"/>
    </row>
    <row r="25" spans="1:10" ht="15.75" thickBot="1">
      <c r="A25" s="100" t="s">
        <v>24</v>
      </c>
      <c r="B25" s="156"/>
      <c r="C25" s="156"/>
      <c r="D25" s="156"/>
      <c r="E25" s="156"/>
      <c r="F25" s="156"/>
      <c r="G25" s="156"/>
      <c r="H25" s="156"/>
      <c r="I25" s="12">
        <v>1</v>
      </c>
      <c r="J25" s="6" t="s">
        <v>7</v>
      </c>
    </row>
    <row r="26" spans="1:10" ht="36" customHeight="1" thickBot="1">
      <c r="A26" s="157" t="s">
        <v>26</v>
      </c>
      <c r="B26" s="158"/>
      <c r="C26" s="158"/>
      <c r="D26" s="158"/>
      <c r="E26" s="127">
        <f>E24*(8-I12)*I25</f>
        <v>0</v>
      </c>
      <c r="F26" s="127"/>
      <c r="G26" s="127">
        <f>G24*(8-I12)*I25</f>
        <v>0</v>
      </c>
      <c r="H26" s="127"/>
      <c r="I26" s="127">
        <f>I24*(8-I12)*I25</f>
        <v>0</v>
      </c>
      <c r="J26" s="128"/>
    </row>
    <row r="27" spans="1:10" ht="4.5" customHeight="1" thickBot="1">
      <c r="A27" s="148"/>
      <c r="B27" s="149"/>
      <c r="C27" s="149"/>
      <c r="D27" s="149"/>
      <c r="E27" s="149"/>
      <c r="F27" s="149"/>
      <c r="G27" s="149"/>
      <c r="H27" s="149"/>
      <c r="I27" s="149"/>
      <c r="J27" s="150"/>
    </row>
    <row r="28" spans="1:10" ht="30" customHeight="1" thickBot="1">
      <c r="A28" s="171" t="s">
        <v>27</v>
      </c>
      <c r="B28" s="172"/>
      <c r="C28" s="172"/>
      <c r="D28" s="172"/>
      <c r="E28" s="127">
        <f>D11*(E18+E22+E26)</f>
        <v>15000</v>
      </c>
      <c r="F28" s="127"/>
      <c r="G28" s="127">
        <f>D11*(G18+G22+G26)</f>
        <v>3150</v>
      </c>
      <c r="H28" s="127"/>
      <c r="I28" s="127">
        <f>D11*(I18+I22+I26)</f>
        <v>18150</v>
      </c>
      <c r="J28" s="128"/>
    </row>
    <row r="29" spans="1:10" ht="29.25" customHeight="1" thickBot="1">
      <c r="A29" s="109" t="s">
        <v>54</v>
      </c>
      <c r="B29" s="110"/>
      <c r="C29" s="110"/>
      <c r="D29" s="110"/>
      <c r="E29" s="110"/>
      <c r="F29" s="110"/>
      <c r="G29" s="110"/>
      <c r="H29" s="110"/>
      <c r="I29" s="110"/>
      <c r="J29" s="111"/>
    </row>
    <row r="30" spans="1:10" ht="29.25" customHeight="1" thickBot="1">
      <c r="A30" s="100" t="s">
        <v>29</v>
      </c>
      <c r="B30" s="101"/>
      <c r="C30" s="101"/>
      <c r="D30" s="101"/>
      <c r="E30" s="120">
        <v>900</v>
      </c>
      <c r="F30" s="120"/>
      <c r="G30" s="120">
        <f>E30*0.21</f>
        <v>189</v>
      </c>
      <c r="H30" s="120"/>
      <c r="I30" s="120">
        <f>E30+G30</f>
        <v>1089</v>
      </c>
      <c r="J30" s="151"/>
    </row>
    <row r="31" spans="1:10" ht="48" customHeight="1" thickBot="1">
      <c r="A31" s="100" t="s">
        <v>30</v>
      </c>
      <c r="B31" s="101"/>
      <c r="C31" s="101"/>
      <c r="D31" s="101"/>
      <c r="E31" s="120">
        <v>1920</v>
      </c>
      <c r="F31" s="120"/>
      <c r="G31" s="120">
        <f>E31*0.21</f>
        <v>403.2</v>
      </c>
      <c r="H31" s="120"/>
      <c r="I31" s="120">
        <f>E31+G31</f>
        <v>2323.1999999999998</v>
      </c>
      <c r="J31" s="151"/>
    </row>
    <row r="32" spans="1:10" ht="39" customHeight="1" thickBot="1">
      <c r="A32" s="168" t="s">
        <v>31</v>
      </c>
      <c r="B32" s="169"/>
      <c r="C32" s="169"/>
      <c r="D32" s="169"/>
      <c r="E32" s="127">
        <f>(E30+E31)*1*(8-I12)</f>
        <v>16920</v>
      </c>
      <c r="F32" s="127"/>
      <c r="G32" s="127">
        <f>(G30+G31)*1*(8-I12)</f>
        <v>3553.2000000000003</v>
      </c>
      <c r="H32" s="127"/>
      <c r="I32" s="127">
        <f>(I30+I31)*1*(8-I12)</f>
        <v>20473.199999999997</v>
      </c>
      <c r="J32" s="128"/>
    </row>
    <row r="33" spans="1:10" ht="30" customHeight="1" thickBot="1">
      <c r="A33" s="109" t="s">
        <v>55</v>
      </c>
      <c r="B33" s="110"/>
      <c r="C33" s="110"/>
      <c r="D33" s="110"/>
      <c r="E33" s="110"/>
      <c r="F33" s="110"/>
      <c r="G33" s="110"/>
      <c r="H33" s="110"/>
      <c r="I33" s="110"/>
      <c r="J33" s="111"/>
    </row>
    <row r="34" spans="1:10" ht="51" customHeight="1" thickBot="1">
      <c r="A34" s="100" t="s">
        <v>28</v>
      </c>
      <c r="B34" s="101"/>
      <c r="C34" s="101"/>
      <c r="D34" s="101"/>
      <c r="E34" s="120">
        <v>1000</v>
      </c>
      <c r="F34" s="120"/>
      <c r="G34" s="120">
        <f>E34*0.21</f>
        <v>210</v>
      </c>
      <c r="H34" s="120"/>
      <c r="I34" s="120">
        <f>E34+G34</f>
        <v>1210</v>
      </c>
      <c r="J34" s="151"/>
    </row>
    <row r="35" spans="1:10" ht="3.75" customHeight="1" thickBot="1">
      <c r="A35" s="161"/>
      <c r="B35" s="162"/>
      <c r="C35" s="162"/>
      <c r="D35" s="162"/>
      <c r="E35" s="162"/>
      <c r="F35" s="162"/>
      <c r="G35" s="162"/>
      <c r="H35" s="162"/>
      <c r="I35" s="162"/>
      <c r="J35" s="163"/>
    </row>
    <row r="36" spans="1:10" s="7" customFormat="1" ht="39.75" customHeight="1" thickBot="1">
      <c r="A36" s="164" t="s">
        <v>32</v>
      </c>
      <c r="B36" s="165"/>
      <c r="C36" s="165"/>
      <c r="D36" s="165"/>
      <c r="E36" s="155">
        <f>E11+E28+E34+E32</f>
        <v>603168</v>
      </c>
      <c r="F36" s="155"/>
      <c r="G36" s="155">
        <f>G11+G28+G34+G32</f>
        <v>126665.28</v>
      </c>
      <c r="H36" s="155"/>
      <c r="I36" s="155">
        <f>I11+I28+I34+I32</f>
        <v>729833.27999999991</v>
      </c>
      <c r="J36" s="170"/>
    </row>
    <row r="37" spans="1:10" ht="9.75" customHeight="1"/>
    <row r="38" spans="1:10" ht="30" customHeight="1">
      <c r="A38" s="160" t="s">
        <v>10</v>
      </c>
      <c r="B38" s="160"/>
      <c r="C38" s="160"/>
      <c r="D38" s="160"/>
      <c r="E38" s="160"/>
      <c r="F38" s="160"/>
      <c r="G38" s="160"/>
      <c r="H38" s="160"/>
      <c r="I38" s="160"/>
      <c r="J38" s="160"/>
    </row>
    <row r="39" spans="1:10" ht="32.25" customHeight="1">
      <c r="A39" s="167" t="s">
        <v>8</v>
      </c>
      <c r="B39" s="167"/>
      <c r="C39" s="167"/>
      <c r="D39" s="167"/>
      <c r="E39" s="167"/>
      <c r="F39" s="167"/>
      <c r="G39" s="167"/>
      <c r="H39" s="167"/>
      <c r="I39" s="167"/>
      <c r="J39" s="167"/>
    </row>
    <row r="40" spans="1:10" ht="46.5" customHeight="1">
      <c r="A40" s="166" t="s">
        <v>9</v>
      </c>
      <c r="B40" s="166"/>
      <c r="C40" s="166"/>
      <c r="D40" s="166"/>
      <c r="E40" s="166"/>
      <c r="F40" s="166"/>
      <c r="G40" s="166"/>
      <c r="H40" s="166"/>
      <c r="I40" s="166"/>
      <c r="J40" s="166"/>
    </row>
    <row r="41" spans="1:10" ht="44.25" customHeight="1">
      <c r="A41" s="152" t="s">
        <v>11</v>
      </c>
      <c r="B41" s="152"/>
      <c r="C41" s="152"/>
      <c r="D41" s="152"/>
      <c r="E41" s="152"/>
      <c r="F41" s="152"/>
      <c r="G41" s="152"/>
      <c r="H41" s="152"/>
      <c r="I41" s="152"/>
      <c r="J41" s="152"/>
    </row>
    <row r="42" spans="1:10" ht="9" customHeight="1">
      <c r="A42" s="159"/>
      <c r="B42" s="159"/>
      <c r="C42" s="159"/>
      <c r="D42" s="159"/>
      <c r="E42" s="159"/>
      <c r="F42" s="159"/>
      <c r="G42" s="159"/>
      <c r="H42" s="159"/>
      <c r="I42" s="159"/>
      <c r="J42" s="159"/>
    </row>
    <row r="43" spans="1:10" ht="31.5" customHeight="1">
      <c r="A43" s="147" t="s">
        <v>36</v>
      </c>
      <c r="B43" s="147"/>
      <c r="C43" s="147"/>
      <c r="D43" s="147"/>
      <c r="E43" s="147"/>
      <c r="F43" s="147"/>
      <c r="G43" s="147"/>
      <c r="H43" s="147"/>
      <c r="I43" s="147"/>
      <c r="J43" s="147"/>
    </row>
    <row r="44" spans="1:10" ht="33" customHeight="1">
      <c r="A44" s="147" t="s">
        <v>35</v>
      </c>
      <c r="B44" s="147"/>
      <c r="C44" s="147"/>
      <c r="D44" s="147"/>
      <c r="E44" s="147"/>
      <c r="F44" s="147"/>
      <c r="G44" s="147"/>
      <c r="H44" s="147"/>
      <c r="I44" s="147"/>
      <c r="J44" s="147"/>
    </row>
    <row r="45" spans="1:10" ht="39" customHeight="1">
      <c r="A45" s="147" t="s">
        <v>34</v>
      </c>
      <c r="B45" s="147"/>
      <c r="C45" s="147"/>
      <c r="D45" s="147"/>
      <c r="E45" s="147"/>
      <c r="F45" s="147"/>
      <c r="G45" s="147"/>
      <c r="H45" s="147"/>
      <c r="I45" s="147"/>
      <c r="J45" s="147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/>
  </hyperlinks>
  <pageMargins left="0.24" right="0.24" top="0.25" bottom="0.22" header="0.2" footer="0.2"/>
  <pageSetup paperSize="9" scale="63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7"/>
  <sheetViews>
    <sheetView topLeftCell="A4" workbookViewId="0">
      <selection activeCell="E36" sqref="E36:F36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97" t="s">
        <v>33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34.5" thickBot="1">
      <c r="A2" s="114" t="s">
        <v>12</v>
      </c>
      <c r="B2" s="115"/>
      <c r="C2" s="115"/>
      <c r="D2" s="115"/>
      <c r="E2" s="115"/>
      <c r="F2" s="115"/>
      <c r="G2" s="115"/>
      <c r="H2" s="115"/>
      <c r="I2" s="115"/>
      <c r="J2" s="116"/>
    </row>
    <row r="3" spans="1:10" ht="16.5" thickBot="1">
      <c r="A3" s="17" t="s">
        <v>39</v>
      </c>
      <c r="B3" s="94"/>
      <c r="C3" s="95"/>
      <c r="D3" s="95"/>
      <c r="E3" s="95"/>
      <c r="F3" s="95"/>
      <c r="G3" s="95"/>
      <c r="H3" s="95"/>
      <c r="I3" s="95"/>
      <c r="J3" s="95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174" t="s">
        <v>147</v>
      </c>
      <c r="B5" s="175"/>
      <c r="C5" s="175"/>
      <c r="D5" s="175"/>
      <c r="E5" s="175"/>
      <c r="F5" s="175"/>
      <c r="G5" s="175"/>
      <c r="H5" s="175"/>
      <c r="I5" s="175"/>
      <c r="J5" s="176"/>
    </row>
    <row r="6" spans="1:10">
      <c r="A6" s="132" t="s">
        <v>13</v>
      </c>
      <c r="B6" s="133"/>
      <c r="C6" s="133"/>
      <c r="D6" s="4" t="s">
        <v>1</v>
      </c>
      <c r="E6" s="2"/>
      <c r="F6" s="2"/>
      <c r="G6" s="134" t="s">
        <v>2</v>
      </c>
      <c r="H6" s="133"/>
      <c r="I6" s="133"/>
      <c r="J6" s="9"/>
    </row>
    <row r="7" spans="1:10" ht="15.75" thickBot="1">
      <c r="A7" s="135" t="s">
        <v>148</v>
      </c>
      <c r="B7" s="136"/>
      <c r="C7" s="136"/>
      <c r="D7" s="137">
        <v>724538703</v>
      </c>
      <c r="E7" s="138"/>
      <c r="F7" s="138"/>
      <c r="G7" s="144" t="s">
        <v>149</v>
      </c>
      <c r="H7" s="145"/>
      <c r="I7" s="145"/>
      <c r="J7" s="146"/>
    </row>
    <row r="8" spans="1:10" ht="16.5" thickTop="1" thickBot="1">
      <c r="A8" s="139" t="s">
        <v>19</v>
      </c>
      <c r="B8" s="140"/>
      <c r="C8" s="140"/>
      <c r="D8" s="140"/>
      <c r="E8" s="140"/>
      <c r="F8" s="140"/>
      <c r="G8" s="140"/>
      <c r="H8" s="140"/>
      <c r="I8" s="140"/>
      <c r="J8" s="141"/>
    </row>
    <row r="9" spans="1:10" ht="15.75" thickBot="1">
      <c r="A9" s="129"/>
      <c r="B9" s="130"/>
      <c r="C9" s="130"/>
      <c r="D9" s="131"/>
      <c r="E9" s="112" t="s">
        <v>3</v>
      </c>
      <c r="F9" s="112"/>
      <c r="G9" s="112" t="s">
        <v>4</v>
      </c>
      <c r="H9" s="112"/>
      <c r="I9" s="112" t="s">
        <v>5</v>
      </c>
      <c r="J9" s="113"/>
    </row>
    <row r="10" spans="1:10" s="5" customFormat="1" ht="15.75" thickBot="1">
      <c r="A10" s="142" t="s">
        <v>16</v>
      </c>
      <c r="B10" s="143"/>
      <c r="C10" s="143"/>
      <c r="D10" s="54" t="s">
        <v>37</v>
      </c>
      <c r="E10" s="94">
        <v>704002.15428571438</v>
      </c>
      <c r="F10" s="96">
        <v>704002.15428571438</v>
      </c>
      <c r="G10" s="94">
        <f>I10-E10</f>
        <v>147840.45239999995</v>
      </c>
      <c r="H10" s="96"/>
      <c r="I10" s="107">
        <f>E10*1.21</f>
        <v>851842.60668571433</v>
      </c>
      <c r="J10" s="173"/>
    </row>
    <row r="11" spans="1:10" s="5" customFormat="1" ht="15.75" thickBot="1">
      <c r="A11" s="15" t="s">
        <v>18</v>
      </c>
      <c r="B11" s="16"/>
      <c r="C11" s="16"/>
      <c r="D11" s="13">
        <v>1</v>
      </c>
      <c r="E11" s="94">
        <f>E10*$D11</f>
        <v>704002.15428571438</v>
      </c>
      <c r="F11" s="96"/>
      <c r="G11" s="94">
        <f t="shared" ref="G11" si="0">G10*$D11</f>
        <v>147840.45239999995</v>
      </c>
      <c r="H11" s="96"/>
      <c r="I11" s="94">
        <f t="shared" ref="I11" si="1">I10*$D11</f>
        <v>851842.60668571433</v>
      </c>
      <c r="J11" s="96"/>
    </row>
    <row r="12" spans="1:10" ht="15.75" thickBot="1">
      <c r="A12" s="102" t="s">
        <v>17</v>
      </c>
      <c r="B12" s="103"/>
      <c r="C12" s="103"/>
      <c r="D12" s="103"/>
      <c r="E12" s="103"/>
      <c r="F12" s="103"/>
      <c r="G12" s="103"/>
      <c r="H12" s="103"/>
      <c r="I12" s="12">
        <v>2</v>
      </c>
      <c r="J12" s="6" t="s">
        <v>6</v>
      </c>
    </row>
    <row r="13" spans="1:10" ht="15.75" thickBot="1">
      <c r="A13" s="104"/>
      <c r="B13" s="105"/>
      <c r="C13" s="105"/>
      <c r="D13" s="105"/>
      <c r="E13" s="105"/>
      <c r="F13" s="105"/>
      <c r="G13" s="105"/>
      <c r="H13" s="105"/>
      <c r="I13" s="105"/>
      <c r="J13" s="106"/>
    </row>
    <row r="14" spans="1:10" ht="15.75" thickBot="1">
      <c r="A14" s="109" t="s">
        <v>38</v>
      </c>
      <c r="B14" s="110"/>
      <c r="C14" s="110"/>
      <c r="D14" s="110"/>
      <c r="E14" s="110"/>
      <c r="F14" s="110"/>
      <c r="G14" s="110"/>
      <c r="H14" s="110"/>
      <c r="I14" s="110"/>
      <c r="J14" s="111"/>
    </row>
    <row r="15" spans="1:10" ht="15.75" thickBot="1">
      <c r="A15" s="98"/>
      <c r="B15" s="99"/>
      <c r="C15" s="99"/>
      <c r="D15" s="99"/>
      <c r="E15" s="112" t="s">
        <v>3</v>
      </c>
      <c r="F15" s="112"/>
      <c r="G15" s="112" t="s">
        <v>4</v>
      </c>
      <c r="H15" s="112"/>
      <c r="I15" s="112" t="s">
        <v>5</v>
      </c>
      <c r="J15" s="113"/>
    </row>
    <row r="16" spans="1:10" ht="15.75" thickBot="1">
      <c r="A16" s="100" t="s">
        <v>14</v>
      </c>
      <c r="B16" s="101"/>
      <c r="C16" s="101"/>
      <c r="D16" s="101"/>
      <c r="E16" s="120">
        <v>2500</v>
      </c>
      <c r="F16" s="120"/>
      <c r="G16" s="94">
        <f>I16-E16</f>
        <v>525</v>
      </c>
      <c r="H16" s="96"/>
      <c r="I16" s="107">
        <f>E16*1.21</f>
        <v>3025</v>
      </c>
      <c r="J16" s="173"/>
    </row>
    <row r="17" spans="1:10" ht="15.75" thickBot="1">
      <c r="A17" s="102" t="s">
        <v>20</v>
      </c>
      <c r="B17" s="103"/>
      <c r="C17" s="103"/>
      <c r="D17" s="103"/>
      <c r="E17" s="103"/>
      <c r="F17" s="103"/>
      <c r="G17" s="103"/>
      <c r="H17" s="103"/>
      <c r="I17" s="12">
        <v>0.5</v>
      </c>
      <c r="J17" s="6" t="s">
        <v>7</v>
      </c>
    </row>
    <row r="18" spans="1:10" ht="15.75" thickBot="1">
      <c r="A18" s="125" t="s">
        <v>15</v>
      </c>
      <c r="B18" s="126"/>
      <c r="C18" s="126"/>
      <c r="D18" s="126"/>
      <c r="E18" s="127">
        <f>E16*(8-I12)*I17</f>
        <v>7500</v>
      </c>
      <c r="F18" s="127"/>
      <c r="G18" s="127">
        <f>G16*(8-I12)*I17</f>
        <v>1575</v>
      </c>
      <c r="H18" s="127"/>
      <c r="I18" s="127">
        <f>I16*(8-I12)*I17</f>
        <v>9075</v>
      </c>
      <c r="J18" s="128"/>
    </row>
    <row r="19" spans="1:10" ht="15.75" thickBot="1">
      <c r="A19" s="104"/>
      <c r="B19" s="105"/>
      <c r="C19" s="105"/>
      <c r="D19" s="105"/>
      <c r="E19" s="105"/>
      <c r="F19" s="105"/>
      <c r="G19" s="105"/>
      <c r="H19" s="105"/>
      <c r="I19" s="105"/>
      <c r="J19" s="106"/>
    </row>
    <row r="20" spans="1:10" ht="15.75" thickBot="1">
      <c r="A20" s="123" t="s">
        <v>21</v>
      </c>
      <c r="B20" s="124"/>
      <c r="C20" s="124"/>
      <c r="D20" s="124"/>
      <c r="E20" s="120">
        <v>0</v>
      </c>
      <c r="F20" s="120"/>
      <c r="G20" s="120">
        <v>0</v>
      </c>
      <c r="H20" s="120"/>
      <c r="I20" s="121">
        <v>0</v>
      </c>
      <c r="J20" s="122"/>
    </row>
    <row r="21" spans="1:10" ht="15.75" thickBot="1">
      <c r="A21" s="102" t="s">
        <v>25</v>
      </c>
      <c r="B21" s="103"/>
      <c r="C21" s="103"/>
      <c r="D21" s="103"/>
      <c r="E21" s="103"/>
      <c r="F21" s="103"/>
      <c r="G21" s="103"/>
      <c r="H21" s="103"/>
      <c r="I21" s="12">
        <v>0</v>
      </c>
      <c r="J21" s="6" t="s">
        <v>7</v>
      </c>
    </row>
    <row r="22" spans="1:10" ht="15.75" thickBot="1">
      <c r="A22" s="153" t="s">
        <v>22</v>
      </c>
      <c r="B22" s="154"/>
      <c r="C22" s="154"/>
      <c r="D22" s="154"/>
      <c r="E22" s="127">
        <f>E20*(8-I12)*I21</f>
        <v>0</v>
      </c>
      <c r="F22" s="127"/>
      <c r="G22" s="127">
        <f>G20*(8-I12)*I21</f>
        <v>0</v>
      </c>
      <c r="H22" s="127"/>
      <c r="I22" s="127">
        <f>I20*(8-I12)*I21</f>
        <v>0</v>
      </c>
      <c r="J22" s="128"/>
    </row>
    <row r="23" spans="1:10" ht="15.75" thickBot="1">
      <c r="A23" s="104"/>
      <c r="B23" s="105"/>
      <c r="C23" s="105"/>
      <c r="D23" s="105"/>
      <c r="E23" s="105"/>
      <c r="F23" s="105"/>
      <c r="G23" s="105"/>
      <c r="H23" s="105"/>
      <c r="I23" s="105"/>
      <c r="J23" s="106"/>
    </row>
    <row r="24" spans="1:10" ht="15.75" thickBot="1">
      <c r="A24" s="123" t="s">
        <v>23</v>
      </c>
      <c r="B24" s="124"/>
      <c r="C24" s="124"/>
      <c r="D24" s="124"/>
      <c r="E24" s="120">
        <v>0</v>
      </c>
      <c r="F24" s="120"/>
      <c r="G24" s="120">
        <v>0</v>
      </c>
      <c r="H24" s="120"/>
      <c r="I24" s="121">
        <v>0</v>
      </c>
      <c r="J24" s="122"/>
    </row>
    <row r="25" spans="1:10" ht="15.75" thickBot="1">
      <c r="A25" s="100" t="s">
        <v>24</v>
      </c>
      <c r="B25" s="156"/>
      <c r="C25" s="156"/>
      <c r="D25" s="156"/>
      <c r="E25" s="156"/>
      <c r="F25" s="156"/>
      <c r="G25" s="156"/>
      <c r="H25" s="156"/>
      <c r="I25" s="12">
        <v>0</v>
      </c>
      <c r="J25" s="6" t="s">
        <v>7</v>
      </c>
    </row>
    <row r="26" spans="1:10" ht="15.75" thickBot="1">
      <c r="A26" s="157" t="s">
        <v>26</v>
      </c>
      <c r="B26" s="158"/>
      <c r="C26" s="158"/>
      <c r="D26" s="158"/>
      <c r="E26" s="127">
        <f>E24*(8-I12)*I25</f>
        <v>0</v>
      </c>
      <c r="F26" s="127"/>
      <c r="G26" s="127">
        <f>G24*(8-I12)*I25</f>
        <v>0</v>
      </c>
      <c r="H26" s="127"/>
      <c r="I26" s="127">
        <f>I24*(8-I12)*I25</f>
        <v>0</v>
      </c>
      <c r="J26" s="128"/>
    </row>
    <row r="27" spans="1:10" ht="15.75" thickBot="1">
      <c r="A27" s="148"/>
      <c r="B27" s="149"/>
      <c r="C27" s="149"/>
      <c r="D27" s="149"/>
      <c r="E27" s="149"/>
      <c r="F27" s="149"/>
      <c r="G27" s="149"/>
      <c r="H27" s="149"/>
      <c r="I27" s="149"/>
      <c r="J27" s="150"/>
    </row>
    <row r="28" spans="1:10" ht="19.5" thickBot="1">
      <c r="A28" s="171" t="s">
        <v>27</v>
      </c>
      <c r="B28" s="172"/>
      <c r="C28" s="172"/>
      <c r="D28" s="172"/>
      <c r="E28" s="127">
        <f>D11*(E18+E22+E26)</f>
        <v>7500</v>
      </c>
      <c r="F28" s="127"/>
      <c r="G28" s="127">
        <f>D11*(G18+G22+G26)</f>
        <v>1575</v>
      </c>
      <c r="H28" s="127"/>
      <c r="I28" s="127">
        <f>D11*(I18+I22+I26)</f>
        <v>9075</v>
      </c>
      <c r="J28" s="128"/>
    </row>
    <row r="29" spans="1:10" ht="15.75" thickBot="1">
      <c r="A29" s="109" t="s">
        <v>54</v>
      </c>
      <c r="B29" s="110"/>
      <c r="C29" s="110"/>
      <c r="D29" s="110"/>
      <c r="E29" s="110"/>
      <c r="F29" s="110"/>
      <c r="G29" s="110"/>
      <c r="H29" s="110"/>
      <c r="I29" s="110"/>
      <c r="J29" s="111"/>
    </row>
    <row r="30" spans="1:10" ht="15.75" thickBot="1">
      <c r="A30" s="100" t="s">
        <v>29</v>
      </c>
      <c r="B30" s="101"/>
      <c r="C30" s="101"/>
      <c r="D30" s="101"/>
      <c r="E30" s="120">
        <v>980</v>
      </c>
      <c r="F30" s="120"/>
      <c r="G30" s="94">
        <f>I30-E30</f>
        <v>205.79999999999995</v>
      </c>
      <c r="H30" s="96"/>
      <c r="I30" s="107">
        <f>E30*1.21</f>
        <v>1185.8</v>
      </c>
      <c r="J30" s="173"/>
    </row>
    <row r="31" spans="1:10" ht="15.75" thickBot="1">
      <c r="A31" s="100" t="s">
        <v>30</v>
      </c>
      <c r="B31" s="101"/>
      <c r="C31" s="101"/>
      <c r="D31" s="101"/>
      <c r="E31" s="120">
        <v>1500</v>
      </c>
      <c r="F31" s="120"/>
      <c r="G31" s="94">
        <f>I31-E31</f>
        <v>315</v>
      </c>
      <c r="H31" s="96"/>
      <c r="I31" s="107">
        <f>E31*1.21</f>
        <v>1815</v>
      </c>
      <c r="J31" s="173"/>
    </row>
    <row r="32" spans="1:10" ht="15.75" thickBot="1">
      <c r="A32" s="168" t="s">
        <v>31</v>
      </c>
      <c r="B32" s="169"/>
      <c r="C32" s="169"/>
      <c r="D32" s="169"/>
      <c r="E32" s="127">
        <f>(E30+E31)*1*(8-I12)</f>
        <v>14880</v>
      </c>
      <c r="F32" s="127"/>
      <c r="G32" s="127">
        <f>(G30+G31)*1*(8-I12)</f>
        <v>3124.7999999999997</v>
      </c>
      <c r="H32" s="127"/>
      <c r="I32" s="127">
        <f>(I30+I31)*1*(8-I12)</f>
        <v>18004.800000000003</v>
      </c>
      <c r="J32" s="128"/>
    </row>
    <row r="33" spans="1:10" ht="15.75" thickBot="1">
      <c r="A33" s="109" t="s">
        <v>55</v>
      </c>
      <c r="B33" s="110"/>
      <c r="C33" s="110"/>
      <c r="D33" s="110"/>
      <c r="E33" s="110"/>
      <c r="F33" s="110"/>
      <c r="G33" s="110"/>
      <c r="H33" s="110"/>
      <c r="I33" s="110"/>
      <c r="J33" s="111"/>
    </row>
    <row r="34" spans="1:10" ht="15.75" thickBot="1">
      <c r="A34" s="100" t="s">
        <v>28</v>
      </c>
      <c r="B34" s="101"/>
      <c r="C34" s="101"/>
      <c r="D34" s="101"/>
      <c r="E34" s="120">
        <v>2000</v>
      </c>
      <c r="F34" s="120"/>
      <c r="G34" s="94">
        <f>I34-E34</f>
        <v>420</v>
      </c>
      <c r="H34" s="96"/>
      <c r="I34" s="107">
        <f>E34*1.21</f>
        <v>2420</v>
      </c>
      <c r="J34" s="173"/>
    </row>
    <row r="35" spans="1:10" ht="15.75" thickBot="1">
      <c r="A35" s="161"/>
      <c r="B35" s="162"/>
      <c r="C35" s="162"/>
      <c r="D35" s="162"/>
      <c r="E35" s="162"/>
      <c r="F35" s="162"/>
      <c r="G35" s="162"/>
      <c r="H35" s="162"/>
      <c r="I35" s="162"/>
      <c r="J35" s="163"/>
    </row>
    <row r="36" spans="1:10" s="7" customFormat="1" ht="27" thickBot="1">
      <c r="A36" s="164" t="s">
        <v>32</v>
      </c>
      <c r="B36" s="165"/>
      <c r="C36" s="165"/>
      <c r="D36" s="165"/>
      <c r="E36" s="155">
        <f>E11+E28+E34+E32</f>
        <v>728382.15428571438</v>
      </c>
      <c r="F36" s="155"/>
      <c r="G36" s="155">
        <f>G11+G28+G34+G32</f>
        <v>152960.25239999994</v>
      </c>
      <c r="H36" s="155"/>
      <c r="I36" s="155">
        <f>I11+I28+I34+I32</f>
        <v>881342.40668571438</v>
      </c>
      <c r="J36" s="170"/>
    </row>
    <row r="38" spans="1:10">
      <c r="A38" s="160" t="s">
        <v>10</v>
      </c>
      <c r="B38" s="160"/>
      <c r="C38" s="160"/>
      <c r="D38" s="160"/>
      <c r="E38" s="160"/>
      <c r="F38" s="160"/>
      <c r="G38" s="160"/>
      <c r="H38" s="160"/>
      <c r="I38" s="160"/>
      <c r="J38" s="160"/>
    </row>
    <row r="39" spans="1:10">
      <c r="A39" s="167" t="s">
        <v>8</v>
      </c>
      <c r="B39" s="167"/>
      <c r="C39" s="167"/>
      <c r="D39" s="167"/>
      <c r="E39" s="167"/>
      <c r="F39" s="167"/>
      <c r="G39" s="167"/>
      <c r="H39" s="167"/>
      <c r="I39" s="167"/>
      <c r="J39" s="167"/>
    </row>
    <row r="40" spans="1:10">
      <c r="A40" s="166" t="s">
        <v>9</v>
      </c>
      <c r="B40" s="166"/>
      <c r="C40" s="166"/>
      <c r="D40" s="166"/>
      <c r="E40" s="166"/>
      <c r="F40" s="166"/>
      <c r="G40" s="166"/>
      <c r="H40" s="166"/>
      <c r="I40" s="166"/>
      <c r="J40" s="166"/>
    </row>
    <row r="41" spans="1:10">
      <c r="A41" s="152" t="s">
        <v>11</v>
      </c>
      <c r="B41" s="152"/>
      <c r="C41" s="152"/>
      <c r="D41" s="152"/>
      <c r="E41" s="152"/>
      <c r="F41" s="152"/>
      <c r="G41" s="152"/>
      <c r="H41" s="152"/>
      <c r="I41" s="152"/>
      <c r="J41" s="152"/>
    </row>
    <row r="42" spans="1:10">
      <c r="A42" s="159"/>
      <c r="B42" s="159"/>
      <c r="C42" s="159"/>
      <c r="D42" s="159"/>
      <c r="E42" s="159"/>
      <c r="F42" s="159"/>
      <c r="G42" s="159"/>
      <c r="H42" s="159"/>
      <c r="I42" s="159"/>
      <c r="J42" s="159"/>
    </row>
    <row r="43" spans="1:10">
      <c r="A43" s="147" t="s">
        <v>36</v>
      </c>
      <c r="B43" s="147"/>
      <c r="C43" s="147"/>
      <c r="D43" s="147"/>
      <c r="E43" s="147"/>
      <c r="F43" s="147"/>
      <c r="G43" s="147"/>
      <c r="H43" s="147"/>
      <c r="I43" s="147"/>
      <c r="J43" s="147"/>
    </row>
    <row r="44" spans="1:10">
      <c r="A44" s="147" t="s">
        <v>35</v>
      </c>
      <c r="B44" s="147"/>
      <c r="C44" s="147"/>
      <c r="D44" s="147"/>
      <c r="E44" s="147"/>
      <c r="F44" s="147"/>
      <c r="G44" s="147"/>
      <c r="H44" s="147"/>
      <c r="I44" s="147"/>
      <c r="J44" s="147"/>
    </row>
    <row r="45" spans="1:10">
      <c r="A45" s="147" t="s">
        <v>34</v>
      </c>
      <c r="B45" s="147"/>
      <c r="C45" s="147"/>
      <c r="D45" s="147"/>
      <c r="E45" s="147"/>
      <c r="F45" s="147"/>
      <c r="G45" s="147"/>
      <c r="H45" s="147"/>
      <c r="I45" s="147"/>
      <c r="J45" s="147"/>
    </row>
    <row r="46" spans="1:10" ht="17.25">
      <c r="A46" s="8"/>
    </row>
    <row r="47" spans="1:10">
      <c r="I47" s="1"/>
      <c r="J47" s="1"/>
    </row>
  </sheetData>
  <mergeCells count="93">
    <mergeCell ref="A1:J1"/>
    <mergeCell ref="A2:J2"/>
    <mergeCell ref="B3:J3"/>
    <mergeCell ref="A5:J5"/>
    <mergeCell ref="A6:C6"/>
    <mergeCell ref="G6:I6"/>
    <mergeCell ref="A7:C7"/>
    <mergeCell ref="D7:F7"/>
    <mergeCell ref="G7:J7"/>
    <mergeCell ref="A8:J8"/>
    <mergeCell ref="A9:D9"/>
    <mergeCell ref="E9:F9"/>
    <mergeCell ref="G9:H9"/>
    <mergeCell ref="I9:J9"/>
    <mergeCell ref="A10:C10"/>
    <mergeCell ref="E10:F10"/>
    <mergeCell ref="G10:H10"/>
    <mergeCell ref="I10:J10"/>
    <mergeCell ref="E11:F11"/>
    <mergeCell ref="G11:H11"/>
    <mergeCell ref="I11:J11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</mergeCells>
  <hyperlinks>
    <hyperlink ref="G7" r:id="rId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průzkum trhu - specifikace</vt:lpstr>
      <vt:lpstr>EMS</vt:lpstr>
      <vt:lpstr>Samsung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2021-01-21T15:38:56Z</cp:lastPrinted>
  <dcterms:created xsi:type="dcterms:W3CDTF">2016-05-04T05:30:34Z</dcterms:created>
  <dcterms:modified xsi:type="dcterms:W3CDTF">2021-03-08T07:37:30Z</dcterms:modified>
</cp:coreProperties>
</file>