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795"/>
  </bookViews>
  <sheets>
    <sheet name="průzkum trhu - specifikace" sheetId="2" r:id="rId1"/>
    <sheet name="Johnson and Johnson" sheetId="1" r:id="rId2"/>
    <sheet name="Philips" sheetId="3" r:id="rId3"/>
    <sheet name="EP Services" sheetId="4" r:id="rId4"/>
  </sheets>
  <calcPr calcId="125725"/>
</workbook>
</file>

<file path=xl/calcChain.xml><?xml version="1.0" encoding="utf-8"?>
<calcChain xmlns="http://schemas.openxmlformats.org/spreadsheetml/2006/main">
  <c r="I11" i="4"/>
  <c r="G11"/>
  <c r="I10"/>
  <c r="G10"/>
  <c r="I11" i="3"/>
  <c r="G11"/>
  <c r="I10"/>
  <c r="G10"/>
  <c r="I11" i="1"/>
  <c r="G11"/>
  <c r="I10"/>
  <c r="G10"/>
  <c r="G16"/>
  <c r="I16"/>
  <c r="I32" i="4"/>
  <c r="G32"/>
  <c r="E32"/>
  <c r="I26"/>
  <c r="G26"/>
  <c r="E26"/>
  <c r="I22"/>
  <c r="I28" s="1"/>
  <c r="I36" s="1"/>
  <c r="G22"/>
  <c r="G28" s="1"/>
  <c r="E22"/>
  <c r="I18"/>
  <c r="G18"/>
  <c r="E18"/>
  <c r="E28" s="1"/>
  <c r="E36" s="1"/>
  <c r="I32" i="3"/>
  <c r="G32"/>
  <c r="E32"/>
  <c r="E28"/>
  <c r="E36" s="1"/>
  <c r="I26"/>
  <c r="G26"/>
  <c r="E26"/>
  <c r="I22"/>
  <c r="G22"/>
  <c r="E22"/>
  <c r="I18"/>
  <c r="I28" s="1"/>
  <c r="I36" s="1"/>
  <c r="G18"/>
  <c r="G28" s="1"/>
  <c r="G36" s="1"/>
  <c r="E18"/>
  <c r="F46" i="2"/>
  <c r="G36" i="4" l="1"/>
  <c r="F47" i="2"/>
  <c r="I32" i="1" l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<sst xmlns="http://schemas.openxmlformats.org/spreadsheetml/2006/main" count="325" uniqueCount="119">
  <si>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</si>
  <si>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</si>
  <si>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</si>
  <si>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</si>
  <si>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</si>
  <si>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</si>
  <si>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</si>
  <si>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</si>
  <si>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</si>
  <si>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</si>
  <si>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</si>
  <si>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</si>
  <si>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</si>
  <si>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</si>
  <si>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</si>
  <si>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</si>
  <si>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</si>
  <si>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</si>
  <si>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</si>
  <si>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</si>
  <si>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</si>
  <si>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</si>
  <si>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</si>
  <si>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</si>
  <si>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</si>
  <si>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</si>
  <si>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</si>
  <si>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</si>
  <si>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</si>
  <si>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</si>
  <si>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</si>
  <si>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</si>
  <si>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</si>
  <si>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</si>
  <si>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</si>
  <si>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</si>
  <si>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</si>
  <si>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</si>
  <si>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</si>
  <si>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</si>
  <si>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</si>
  <si>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</si>
  <si>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</si>
  <si>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</si>
  <si>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</si>
  <si>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</si>
  <si>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</si>
  <si>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</si>
  <si>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</si>
  <si>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</si>
  <si>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</si>
  <si>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</si>
  <si>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</si>
  <si>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</si>
  <si>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</si>
  <si>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</si>
  <si>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</si>
  <si>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</si>
  <si>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Náklady na dopravu (1 návštěva) v souvislosti s příjezdem servisního technika na pracoviště, zahrnující kilometrovné, čás strávený na cestě, apod.)</t>
  </si>
  <si>
    <t>Název: Ablační RF generátor s proplachovou pumpou</t>
  </si>
  <si>
    <t>Dodávka, instalace, uvedení do provozu Ablačního RF generátoru s proplachovou pumpou pro I.interní kliniku-kardiologickou včetně provedení zaškolení personálu.</t>
  </si>
  <si>
    <t>Jedná se o pořízení ablačního přístroje pro léčbu arytmií a s ním kompatibilní proplachové pumpy řízené z centrálního pultu. Součástí dodávky musí být ablační generátor, proplachová pumpa, dálkové ovládání a ostatní hardwarové součásti nezbytné pro správnou funkci systému (např. propojovací optika a kabely….).</t>
  </si>
  <si>
    <t>Specifikace ablačního generátoru</t>
  </si>
  <si>
    <t>• Výkonový rozsah: min. 1 - 100 W.</t>
  </si>
  <si>
    <t>• Nastavitelná strmost nárůstu energie.</t>
  </si>
  <si>
    <t>• Funkce ukládání nastavení parametrů pro opakované použití.</t>
  </si>
  <si>
    <t>• Funkce plynulé změna ablačních parametrů i během ablace.</t>
  </si>
  <si>
    <t>• Funkce přednastavení ablačních katétrů do paměti přístroje a uložení jejich nastavení pro opakované použití.</t>
  </si>
  <si>
    <t>• Volba preferované řídící veličiny.</t>
  </si>
  <si>
    <t>• Manuálně řízená ablace.</t>
  </si>
  <si>
    <t>• Unipolární ablace.</t>
  </si>
  <si>
    <t>• Generátor podporuje dělenou i nedělenou indiferentní elektrodu.</t>
  </si>
  <si>
    <t>• Připojení nožního pedálu ke generátoru i k dálkovému ovládání.</t>
  </si>
  <si>
    <t>• Vizualizace ablačních parametrů.</t>
  </si>
  <si>
    <t>• Force time power integral - automatické hodnocení transmurality ablační léze dle integrace údajů síly kontaktu, velikosti a doby aplikace radiofrekvenční energie.</t>
  </si>
  <si>
    <t>• Generátor komunikuje s 3D mapovacím systémem (včetně dodání veškerých propojovacích kabelů).</t>
  </si>
  <si>
    <t>Specifikace proplachové pumpy</t>
  </si>
  <si>
    <t>• Ovládání proplachové pumpy z dálkového ovladače i manuálně.</t>
  </si>
  <si>
    <t>• Rozsah proplachu: min.  1- 100 ml/min.</t>
  </si>
  <si>
    <t>• Sledování objemu proplachu proplachovou pumpou.</t>
  </si>
  <si>
    <t>• Alarm při poklesu objemu proplachu pod přednastavenou hodnotu.</t>
  </si>
  <si>
    <t>• Alarm při detekci bublin v proplachovém setu.</t>
  </si>
  <si>
    <t>• Alarm při omezení průtoku proplachovým setem.</t>
  </si>
  <si>
    <t>• Diagnostika připojeného HW.</t>
  </si>
  <si>
    <t>Součást dodávky</t>
  </si>
  <si>
    <t>• 2x nožní spínač (1x ovladovna, 1x sál).</t>
  </si>
  <si>
    <t>• Dálkový ovládací pult (do ovladovny).</t>
  </si>
  <si>
    <t>• Propojovací kabel k dálkovému ovládání v minimální délce 15m.</t>
  </si>
  <si>
    <t>• Propojovací kabel k 3D mapovacímu systému v minimální délce 15m.</t>
  </si>
  <si>
    <r>
      <t>• Propojovací kabel k EP systému v minimální délce 15m.</t>
    </r>
    <r>
      <rPr>
        <i/>
        <u/>
        <sz val="10.5"/>
        <rFont val="Calibri Light"/>
        <family val="2"/>
        <charset val="238"/>
      </rPr>
      <t xml:space="preserve"> </t>
    </r>
  </si>
  <si>
    <t>cena 1 BTK/rok v Kč bez DPH</t>
  </si>
  <si>
    <t>jiné pravidelné servisní zásahy předepsané výrobcem v Kč bez DPH</t>
  </si>
  <si>
    <t>školení v Kč bez DPH</t>
  </si>
  <si>
    <t>cestovné v Kč bez DPH</t>
  </si>
  <si>
    <t>hodinová sazba technika v Kč bez DPH</t>
  </si>
  <si>
    <t>Nabídku podal:</t>
  </si>
  <si>
    <t>Philips</t>
  </si>
  <si>
    <t>Cardion s.r.o., Abbot IBI</t>
  </si>
  <si>
    <t>Ano</t>
  </si>
  <si>
    <t>1 127 000,- Kč</t>
  </si>
  <si>
    <t>1 363 670,- Kč</t>
  </si>
  <si>
    <t>Konkrétní podmínky pozáručního servisu budou stanoveny ve výběrovém řízení. Následnou separátní servisní smlouvu doporučujeme uzavřít přímo s dodavatelem dané technologie.</t>
  </si>
  <si>
    <t>Johnson and Johnson</t>
  </si>
  <si>
    <t>EP Services</t>
  </si>
  <si>
    <t>SmartAblate, Stockert</t>
  </si>
  <si>
    <t>980 000,- Kč</t>
  </si>
  <si>
    <t>1 185 800,- Kč</t>
  </si>
  <si>
    <t>480 000,- Kč</t>
  </si>
  <si>
    <t>80 000,- Kč</t>
  </si>
  <si>
    <t>Ablační RF generátor s proplachovou pumpou</t>
  </si>
  <si>
    <t>pnestroj@ITS.JNJ.com</t>
  </si>
  <si>
    <t>Mgr. Petr Nestrojil</t>
  </si>
  <si>
    <t>Johnson &amp; Johnson, s.r.o.</t>
  </si>
  <si>
    <t>EP Services s.r.o.</t>
  </si>
  <si>
    <t>Ing. Iva Mastná</t>
  </si>
  <si>
    <t>iva@epservices.cz</t>
  </si>
  <si>
    <t>Radovan Kneifl</t>
  </si>
  <si>
    <t>Philips Česká republika s.r.o.</t>
  </si>
  <si>
    <t xml:space="preserve">radovan.kneifl@philips.com 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</si>
</sst>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#,##0.00\ &quot;Kč&quot;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u/>
      <sz val="10.5"/>
      <name val="Calibri Light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3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3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5" fillId="9" borderId="29" xfId="0" applyFont="1" applyFill="1" applyBorder="1" applyAlignment="1">
      <alignment horizontal="center" vertical="center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20" fillId="10" borderId="34" xfId="0" applyFont="1" applyFill="1" applyBorder="1" applyAlignment="1">
      <alignment horizontal="center" vertical="center" wrapText="1"/>
    </xf>
    <xf numFmtId="0" fontId="20" fillId="0" borderId="0" xfId="0" applyFont="1"/>
    <xf numFmtId="0" fontId="20" fillId="10" borderId="34" xfId="0" applyFont="1" applyFill="1" applyBorder="1" applyAlignment="1">
      <alignment horizontal="left" vertical="center" wrapText="1"/>
    </xf>
    <xf numFmtId="0" fontId="21" fillId="10" borderId="34" xfId="0" applyFont="1" applyFill="1" applyBorder="1" applyAlignment="1">
      <alignment vertical="center"/>
    </xf>
    <xf numFmtId="164" fontId="15" fillId="9" borderId="31" xfId="0" applyNumberFormat="1" applyFont="1" applyFill="1" applyBorder="1" applyAlignment="1">
      <alignment horizontal="center" vertical="center" wrapText="1"/>
    </xf>
    <xf numFmtId="164" fontId="15" fillId="9" borderId="45" xfId="0" applyNumberFormat="1" applyFont="1" applyFill="1" applyBorder="1" applyAlignment="1">
      <alignment horizontal="center" vertical="center" wrapText="1"/>
    </xf>
    <xf numFmtId="164" fontId="15" fillId="9" borderId="39" xfId="0" applyNumberFormat="1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10" borderId="29" xfId="0" applyFont="1" applyFill="1" applyBorder="1" applyAlignment="1">
      <alignment horizontal="center" vertical="center" wrapText="1"/>
    </xf>
    <xf numFmtId="0" fontId="16" fillId="12" borderId="34" xfId="0" applyFont="1" applyFill="1" applyBorder="1" applyAlignment="1">
      <alignment horizontal="center" vertical="center" wrapText="1"/>
    </xf>
    <xf numFmtId="0" fontId="15" fillId="13" borderId="32" xfId="0" applyFont="1" applyFill="1" applyBorder="1" applyAlignment="1">
      <alignment horizontal="center" vertical="center"/>
    </xf>
    <xf numFmtId="0" fontId="23" fillId="12" borderId="34" xfId="0" applyFont="1" applyFill="1" applyBorder="1" applyAlignment="1">
      <alignment horizontal="center" vertical="center" wrapText="1"/>
    </xf>
    <xf numFmtId="0" fontId="21" fillId="10" borderId="34" xfId="0" applyFont="1" applyFill="1" applyBorder="1" applyAlignment="1">
      <alignment horizontal="center" vertical="center"/>
    </xf>
    <xf numFmtId="0" fontId="21" fillId="12" borderId="34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center" vertical="center" wrapText="1"/>
    </xf>
    <xf numFmtId="0" fontId="16" fillId="12" borderId="42" xfId="0" applyFont="1" applyFill="1" applyBorder="1" applyAlignment="1">
      <alignment horizontal="center" vertical="center" wrapText="1"/>
    </xf>
    <xf numFmtId="164" fontId="15" fillId="9" borderId="47" xfId="0" applyNumberFormat="1" applyFont="1" applyFill="1" applyBorder="1" applyAlignment="1">
      <alignment horizontal="center" vertical="center" wrapText="1"/>
    </xf>
    <xf numFmtId="164" fontId="15" fillId="9" borderId="48" xfId="0" applyNumberFormat="1" applyFont="1" applyFill="1" applyBorder="1" applyAlignment="1">
      <alignment horizontal="center" vertical="center" wrapText="1"/>
    </xf>
    <xf numFmtId="0" fontId="15" fillId="9" borderId="49" xfId="0" applyNumberFormat="1" applyFont="1" applyFill="1" applyBorder="1" applyAlignment="1">
      <alignment horizontal="center" vertical="center" wrapText="1"/>
    </xf>
    <xf numFmtId="0" fontId="15" fillId="9" borderId="50" xfId="0" applyNumberFormat="1" applyFont="1" applyFill="1" applyBorder="1" applyAlignment="1">
      <alignment horizontal="center" vertical="center" wrapText="1"/>
    </xf>
    <xf numFmtId="0" fontId="15" fillId="9" borderId="51" xfId="0" applyNumberFormat="1" applyFont="1" applyFill="1" applyBorder="1" applyAlignment="1">
      <alignment horizontal="center" vertical="center" wrapText="1"/>
    </xf>
    <xf numFmtId="0" fontId="15" fillId="9" borderId="3" xfId="0" applyNumberFormat="1" applyFont="1" applyFill="1" applyBorder="1" applyAlignment="1">
      <alignment horizontal="center" vertical="center" wrapText="1"/>
    </xf>
    <xf numFmtId="0" fontId="15" fillId="9" borderId="52" xfId="0" applyNumberFormat="1" applyFont="1" applyFill="1" applyBorder="1" applyAlignment="1">
      <alignment horizontal="center" vertical="center" wrapText="1"/>
    </xf>
    <xf numFmtId="0" fontId="15" fillId="9" borderId="53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164" fontId="15" fillId="9" borderId="43" xfId="0" applyNumberFormat="1" applyFont="1" applyFill="1" applyBorder="1" applyAlignment="1">
      <alignment horizontal="center" vertical="center" wrapText="1"/>
    </xf>
    <xf numFmtId="164" fontId="15" fillId="9" borderId="46" xfId="0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4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5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6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7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8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9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0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11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2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nestroj@ITS.JNJ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adovan.kneifl@philips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iva@epservice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workbookViewId="0">
      <selection activeCell="D1" sqref="D1"/>
    </sheetView>
  </sheetViews>
  <sheetFormatPr defaultColWidth="8.85546875" defaultRowHeight="15"/>
  <cols>
    <col min="1" max="1" width="119.42578125" customWidth="1"/>
    <col min="2" max="2" width="18.28515625" customWidth="1"/>
    <col min="3" max="3" width="15.85546875" customWidth="1"/>
    <col min="4" max="4" width="10.85546875" customWidth="1"/>
    <col min="5" max="5" width="17" style="48" customWidth="1"/>
    <col min="6" max="6" width="19.5703125" customWidth="1"/>
    <col min="7" max="7" width="24.42578125" style="48" customWidth="1"/>
    <col min="8" max="8" width="90.5703125" customWidth="1"/>
  </cols>
  <sheetData>
    <row r="1" spans="1:7" ht="66.75" customHeight="1" thickBot="1">
      <c r="A1" s="72"/>
      <c r="B1" s="72"/>
      <c r="C1" s="72"/>
    </row>
    <row r="2" spans="1:7" ht="66.75" customHeight="1" thickBot="1">
      <c r="A2" s="73" t="s">
        <v>53</v>
      </c>
      <c r="B2" s="74"/>
      <c r="C2" s="75"/>
    </row>
    <row r="3" spans="1:7" ht="41.45" customHeight="1" thickBot="1">
      <c r="A3" s="69" t="s">
        <v>59</v>
      </c>
      <c r="B3" s="70"/>
      <c r="C3" s="71"/>
    </row>
    <row r="4" spans="1:7" ht="25.5" customHeight="1" thickBot="1">
      <c r="A4" s="35" t="s">
        <v>95</v>
      </c>
      <c r="B4" s="65" t="s">
        <v>102</v>
      </c>
      <c r="C4" s="66"/>
      <c r="D4" s="65" t="s">
        <v>96</v>
      </c>
      <c r="E4" s="66"/>
      <c r="F4" s="65" t="s">
        <v>103</v>
      </c>
      <c r="G4" s="66"/>
    </row>
    <row r="5" spans="1:7" ht="18.75" customHeight="1" thickBot="1">
      <c r="A5" s="27" t="s">
        <v>52</v>
      </c>
      <c r="B5" s="65" t="s">
        <v>104</v>
      </c>
      <c r="C5" s="66"/>
      <c r="D5" s="65" t="s">
        <v>97</v>
      </c>
      <c r="E5" s="66"/>
      <c r="F5" s="65" t="s">
        <v>104</v>
      </c>
      <c r="G5" s="66"/>
    </row>
    <row r="6" spans="1:7" ht="15.75">
      <c r="A6" s="34" t="s">
        <v>46</v>
      </c>
      <c r="B6" s="36" t="s">
        <v>47</v>
      </c>
      <c r="C6" s="36" t="s">
        <v>39</v>
      </c>
      <c r="D6" s="36" t="s">
        <v>47</v>
      </c>
      <c r="E6" s="36" t="s">
        <v>39</v>
      </c>
      <c r="F6" s="36" t="s">
        <v>47</v>
      </c>
      <c r="G6" s="36" t="s">
        <v>39</v>
      </c>
    </row>
    <row r="7" spans="1:7" ht="30.75" thickBot="1">
      <c r="A7" s="28" t="s">
        <v>60</v>
      </c>
      <c r="B7" s="49" t="s">
        <v>98</v>
      </c>
      <c r="C7" s="37"/>
      <c r="D7" s="49" t="s">
        <v>98</v>
      </c>
      <c r="E7" s="37"/>
      <c r="F7" s="49" t="s">
        <v>98</v>
      </c>
      <c r="G7" s="50"/>
    </row>
    <row r="8" spans="1:7" ht="15.75">
      <c r="A8" s="23" t="s">
        <v>40</v>
      </c>
      <c r="B8" s="24" t="s">
        <v>45</v>
      </c>
      <c r="C8" s="25" t="s">
        <v>39</v>
      </c>
      <c r="D8" s="24" t="s">
        <v>45</v>
      </c>
      <c r="E8" s="25" t="s">
        <v>39</v>
      </c>
      <c r="F8" s="24" t="s">
        <v>45</v>
      </c>
      <c r="G8" s="51" t="s">
        <v>39</v>
      </c>
    </row>
    <row r="9" spans="1:7" ht="45">
      <c r="A9" s="28" t="s">
        <v>61</v>
      </c>
      <c r="B9" s="49" t="s">
        <v>98</v>
      </c>
      <c r="C9" s="20"/>
      <c r="D9" s="49" t="s">
        <v>98</v>
      </c>
      <c r="E9" s="37"/>
      <c r="F9" s="49" t="s">
        <v>98</v>
      </c>
      <c r="G9" s="50"/>
    </row>
    <row r="10" spans="1:7" ht="15.75">
      <c r="A10" s="18" t="s">
        <v>62</v>
      </c>
      <c r="B10" s="38"/>
      <c r="C10" s="19"/>
      <c r="D10" s="38"/>
      <c r="E10" s="19"/>
      <c r="F10" s="38"/>
      <c r="G10" s="19"/>
    </row>
    <row r="11" spans="1:7" s="40" customFormat="1">
      <c r="A11" s="28" t="s">
        <v>63</v>
      </c>
      <c r="B11" s="49" t="s">
        <v>98</v>
      </c>
      <c r="C11" s="39"/>
      <c r="D11" s="49" t="s">
        <v>98</v>
      </c>
      <c r="E11" s="39"/>
      <c r="F11" s="49" t="s">
        <v>98</v>
      </c>
      <c r="G11" s="52"/>
    </row>
    <row r="12" spans="1:7" s="40" customFormat="1">
      <c r="A12" s="28" t="s">
        <v>64</v>
      </c>
      <c r="B12" s="49" t="s">
        <v>98</v>
      </c>
      <c r="C12" s="39"/>
      <c r="D12" s="49" t="s">
        <v>98</v>
      </c>
      <c r="E12" s="39"/>
      <c r="F12" s="49" t="s">
        <v>98</v>
      </c>
      <c r="G12" s="52"/>
    </row>
    <row r="13" spans="1:7" s="40" customFormat="1">
      <c r="A13" s="28" t="s">
        <v>65</v>
      </c>
      <c r="B13" s="49" t="s">
        <v>98</v>
      </c>
      <c r="C13" s="41"/>
      <c r="D13" s="49" t="s">
        <v>98</v>
      </c>
      <c r="E13" s="39"/>
      <c r="F13" s="49" t="s">
        <v>98</v>
      </c>
      <c r="G13" s="52"/>
    </row>
    <row r="14" spans="1:7" s="40" customFormat="1">
      <c r="A14" s="28" t="s">
        <v>66</v>
      </c>
      <c r="B14" s="49" t="s">
        <v>98</v>
      </c>
      <c r="C14" s="41"/>
      <c r="D14" s="49" t="s">
        <v>98</v>
      </c>
      <c r="E14" s="39"/>
      <c r="F14" s="49" t="s">
        <v>98</v>
      </c>
      <c r="G14" s="52"/>
    </row>
    <row r="15" spans="1:7" s="40" customFormat="1">
      <c r="A15" s="28" t="s">
        <v>67</v>
      </c>
      <c r="B15" s="49" t="s">
        <v>98</v>
      </c>
      <c r="C15" s="41"/>
      <c r="D15" s="49" t="s">
        <v>98</v>
      </c>
      <c r="E15" s="39"/>
      <c r="F15" s="49" t="s">
        <v>98</v>
      </c>
      <c r="G15" s="52"/>
    </row>
    <row r="16" spans="1:7" s="40" customFormat="1">
      <c r="A16" s="28" t="s">
        <v>68</v>
      </c>
      <c r="B16" s="49" t="s">
        <v>98</v>
      </c>
      <c r="C16" s="41"/>
      <c r="D16" s="49" t="s">
        <v>98</v>
      </c>
      <c r="E16" s="39"/>
      <c r="F16" s="49" t="s">
        <v>98</v>
      </c>
      <c r="G16" s="52"/>
    </row>
    <row r="17" spans="1:7" s="40" customFormat="1">
      <c r="A17" s="28" t="s">
        <v>69</v>
      </c>
      <c r="B17" s="49" t="s">
        <v>98</v>
      </c>
      <c r="C17" s="41"/>
      <c r="D17" s="49" t="s">
        <v>98</v>
      </c>
      <c r="E17" s="39"/>
      <c r="F17" s="49" t="s">
        <v>98</v>
      </c>
      <c r="G17" s="52"/>
    </row>
    <row r="18" spans="1:7" s="40" customFormat="1">
      <c r="A18" s="28" t="s">
        <v>70</v>
      </c>
      <c r="B18" s="49" t="s">
        <v>98</v>
      </c>
      <c r="C18" s="41"/>
      <c r="D18" s="49" t="s">
        <v>98</v>
      </c>
      <c r="E18" s="39"/>
      <c r="F18" s="49" t="s">
        <v>98</v>
      </c>
      <c r="G18" s="52"/>
    </row>
    <row r="19" spans="1:7" s="40" customFormat="1">
      <c r="A19" s="28" t="s">
        <v>71</v>
      </c>
      <c r="B19" s="49" t="s">
        <v>98</v>
      </c>
      <c r="C19" s="41"/>
      <c r="D19" s="49" t="s">
        <v>98</v>
      </c>
      <c r="E19" s="39"/>
      <c r="F19" s="49" t="s">
        <v>98</v>
      </c>
      <c r="G19" s="52"/>
    </row>
    <row r="20" spans="1:7" s="40" customFormat="1">
      <c r="A20" s="28" t="s">
        <v>72</v>
      </c>
      <c r="B20" s="49" t="s">
        <v>98</v>
      </c>
      <c r="C20" s="41"/>
      <c r="D20" s="49" t="s">
        <v>98</v>
      </c>
      <c r="E20" s="39"/>
      <c r="F20" s="49" t="s">
        <v>98</v>
      </c>
      <c r="G20" s="52"/>
    </row>
    <row r="21" spans="1:7" s="40" customFormat="1">
      <c r="A21" s="28" t="s">
        <v>73</v>
      </c>
      <c r="B21" s="49" t="s">
        <v>98</v>
      </c>
      <c r="C21" s="42"/>
      <c r="D21" s="49" t="s">
        <v>98</v>
      </c>
      <c r="E21" s="53"/>
      <c r="F21" s="49" t="s">
        <v>98</v>
      </c>
      <c r="G21" s="54"/>
    </row>
    <row r="22" spans="1:7" s="40" customFormat="1" ht="30">
      <c r="A22" s="28" t="s">
        <v>74</v>
      </c>
      <c r="B22" s="49" t="s">
        <v>98</v>
      </c>
      <c r="C22" s="41"/>
      <c r="D22" s="49" t="s">
        <v>98</v>
      </c>
      <c r="E22" s="39"/>
      <c r="F22" s="49" t="s">
        <v>98</v>
      </c>
      <c r="G22" s="52"/>
    </row>
    <row r="23" spans="1:7" s="40" customFormat="1">
      <c r="A23" s="28" t="s">
        <v>75</v>
      </c>
      <c r="B23" s="49" t="s">
        <v>98</v>
      </c>
      <c r="C23" s="41"/>
      <c r="D23" s="49" t="s">
        <v>98</v>
      </c>
      <c r="E23" s="39"/>
      <c r="F23" s="49" t="s">
        <v>98</v>
      </c>
      <c r="G23" s="52"/>
    </row>
    <row r="24" spans="1:7" ht="15.75">
      <c r="A24" s="18" t="s">
        <v>76</v>
      </c>
      <c r="B24" s="38"/>
      <c r="C24" s="19"/>
      <c r="D24" s="38"/>
      <c r="E24" s="19"/>
      <c r="F24" s="38"/>
      <c r="G24" s="19"/>
    </row>
    <row r="25" spans="1:7" s="40" customFormat="1">
      <c r="A25" s="28" t="s">
        <v>77</v>
      </c>
      <c r="B25" s="49" t="s">
        <v>98</v>
      </c>
      <c r="C25" s="41"/>
      <c r="D25" s="49" t="s">
        <v>98</v>
      </c>
      <c r="E25" s="39"/>
      <c r="F25" s="49" t="s">
        <v>98</v>
      </c>
      <c r="G25" s="52"/>
    </row>
    <row r="26" spans="1:7" s="40" customFormat="1">
      <c r="A26" s="28" t="s">
        <v>78</v>
      </c>
      <c r="B26" s="49" t="s">
        <v>98</v>
      </c>
      <c r="C26" s="41"/>
      <c r="D26" s="49" t="s">
        <v>98</v>
      </c>
      <c r="E26" s="39"/>
      <c r="F26" s="49" t="s">
        <v>98</v>
      </c>
      <c r="G26" s="52"/>
    </row>
    <row r="27" spans="1:7" s="40" customFormat="1">
      <c r="A27" s="28" t="s">
        <v>79</v>
      </c>
      <c r="B27" s="49" t="s">
        <v>98</v>
      </c>
      <c r="C27" s="41"/>
      <c r="D27" s="49" t="s">
        <v>98</v>
      </c>
      <c r="E27" s="39"/>
      <c r="F27" s="49" t="s">
        <v>98</v>
      </c>
      <c r="G27" s="52"/>
    </row>
    <row r="28" spans="1:7" s="40" customFormat="1">
      <c r="A28" s="28" t="s">
        <v>80</v>
      </c>
      <c r="B28" s="49" t="s">
        <v>98</v>
      </c>
      <c r="C28" s="41"/>
      <c r="D28" s="49" t="s">
        <v>98</v>
      </c>
      <c r="E28" s="39"/>
      <c r="F28" s="49" t="s">
        <v>98</v>
      </c>
      <c r="G28" s="52"/>
    </row>
    <row r="29" spans="1:7" s="40" customFormat="1">
      <c r="A29" s="28" t="s">
        <v>81</v>
      </c>
      <c r="B29" s="49" t="s">
        <v>98</v>
      </c>
      <c r="C29" s="41"/>
      <c r="D29" s="49" t="s">
        <v>98</v>
      </c>
      <c r="E29" s="39"/>
      <c r="F29" s="49" t="s">
        <v>98</v>
      </c>
      <c r="G29" s="52"/>
    </row>
    <row r="30" spans="1:7" s="40" customFormat="1">
      <c r="A30" s="28" t="s">
        <v>82</v>
      </c>
      <c r="B30" s="49" t="s">
        <v>98</v>
      </c>
      <c r="C30" s="41"/>
      <c r="D30" s="49" t="s">
        <v>98</v>
      </c>
      <c r="E30" s="39"/>
      <c r="F30" s="49" t="s">
        <v>98</v>
      </c>
      <c r="G30" s="52"/>
    </row>
    <row r="31" spans="1:7" s="40" customFormat="1" ht="18" customHeight="1">
      <c r="A31" s="28" t="s">
        <v>83</v>
      </c>
      <c r="B31" s="49" t="s">
        <v>98</v>
      </c>
      <c r="C31" s="41"/>
      <c r="D31" s="49" t="s">
        <v>98</v>
      </c>
      <c r="E31" s="39"/>
      <c r="F31" s="49" t="s">
        <v>98</v>
      </c>
      <c r="G31" s="52"/>
    </row>
    <row r="32" spans="1:7" ht="15.75">
      <c r="A32" s="18" t="s">
        <v>84</v>
      </c>
      <c r="B32" s="38"/>
      <c r="C32" s="19"/>
      <c r="D32" s="38"/>
      <c r="E32" s="19"/>
      <c r="F32" s="38"/>
      <c r="G32" s="19"/>
    </row>
    <row r="33" spans="1:7" s="40" customFormat="1">
      <c r="A33" s="28" t="s">
        <v>85</v>
      </c>
      <c r="B33" s="49" t="s">
        <v>98</v>
      </c>
      <c r="C33" s="41"/>
      <c r="D33" s="49" t="s">
        <v>98</v>
      </c>
      <c r="E33" s="39"/>
      <c r="F33" s="49" t="s">
        <v>98</v>
      </c>
      <c r="G33" s="52"/>
    </row>
    <row r="34" spans="1:7" s="40" customFormat="1">
      <c r="A34" s="28" t="s">
        <v>86</v>
      </c>
      <c r="B34" s="49" t="s">
        <v>98</v>
      </c>
      <c r="C34" s="41"/>
      <c r="D34" s="49" t="s">
        <v>98</v>
      </c>
      <c r="E34" s="39"/>
      <c r="F34" s="49" t="s">
        <v>98</v>
      </c>
      <c r="G34" s="52"/>
    </row>
    <row r="35" spans="1:7" s="40" customFormat="1">
      <c r="A35" s="28" t="s">
        <v>87</v>
      </c>
      <c r="B35" s="49" t="s">
        <v>98</v>
      </c>
      <c r="C35" s="41"/>
      <c r="D35" s="49" t="s">
        <v>98</v>
      </c>
      <c r="E35" s="39"/>
      <c r="F35" s="49" t="s">
        <v>98</v>
      </c>
      <c r="G35" s="52"/>
    </row>
    <row r="36" spans="1:7" s="40" customFormat="1">
      <c r="A36" s="28" t="s">
        <v>88</v>
      </c>
      <c r="B36" s="49" t="s">
        <v>98</v>
      </c>
      <c r="C36" s="41"/>
      <c r="D36" s="49" t="s">
        <v>98</v>
      </c>
      <c r="E36" s="39"/>
      <c r="F36" s="49" t="s">
        <v>98</v>
      </c>
      <c r="G36" s="52"/>
    </row>
    <row r="37" spans="1:7" s="40" customFormat="1">
      <c r="A37" s="28" t="s">
        <v>89</v>
      </c>
      <c r="B37" s="49" t="s">
        <v>98</v>
      </c>
      <c r="C37" s="41"/>
      <c r="D37" s="49" t="s">
        <v>98</v>
      </c>
      <c r="E37" s="39"/>
      <c r="F37" s="49" t="s">
        <v>98</v>
      </c>
      <c r="G37" s="52"/>
    </row>
    <row r="38" spans="1:7" ht="18" customHeight="1">
      <c r="A38" s="18" t="s">
        <v>41</v>
      </c>
      <c r="B38" s="38"/>
      <c r="C38" s="19"/>
      <c r="D38" s="38"/>
      <c r="E38" s="19"/>
      <c r="F38" s="38"/>
      <c r="G38" s="19"/>
    </row>
    <row r="39" spans="1:7" ht="30">
      <c r="A39" s="30" t="s">
        <v>48</v>
      </c>
      <c r="B39" s="49" t="s">
        <v>98</v>
      </c>
      <c r="C39" s="20"/>
      <c r="D39" s="49" t="s">
        <v>98</v>
      </c>
      <c r="E39" s="37"/>
      <c r="F39" s="49" t="s">
        <v>98</v>
      </c>
      <c r="G39" s="50"/>
    </row>
    <row r="40" spans="1:7" ht="30">
      <c r="A40" s="28" t="s">
        <v>49</v>
      </c>
      <c r="B40" s="49" t="s">
        <v>98</v>
      </c>
      <c r="C40" s="20"/>
      <c r="D40" s="49" t="s">
        <v>98</v>
      </c>
      <c r="E40" s="37"/>
      <c r="F40" s="49" t="s">
        <v>98</v>
      </c>
      <c r="G40" s="50"/>
    </row>
    <row r="41" spans="1:7" ht="15.75">
      <c r="A41" s="29" t="s">
        <v>42</v>
      </c>
      <c r="B41" s="49" t="s">
        <v>98</v>
      </c>
      <c r="C41" s="26"/>
      <c r="D41" s="49" t="s">
        <v>98</v>
      </c>
      <c r="E41" s="55"/>
      <c r="F41" s="49" t="s">
        <v>98</v>
      </c>
      <c r="G41" s="56"/>
    </row>
    <row r="42" spans="1:7" ht="15.75">
      <c r="A42" s="18" t="s">
        <v>43</v>
      </c>
      <c r="B42" s="38"/>
      <c r="C42" s="19"/>
      <c r="D42" s="38"/>
      <c r="E42" s="19"/>
      <c r="F42" s="38"/>
      <c r="G42" s="19"/>
    </row>
    <row r="43" spans="1:7" ht="15.75">
      <c r="A43" s="29" t="s">
        <v>56</v>
      </c>
      <c r="B43" s="49" t="s">
        <v>98</v>
      </c>
      <c r="C43" s="26"/>
      <c r="D43" s="49" t="s">
        <v>98</v>
      </c>
      <c r="E43" s="55"/>
      <c r="F43" s="49" t="s">
        <v>98</v>
      </c>
      <c r="G43" s="56"/>
    </row>
    <row r="44" spans="1:7" ht="15.75" customHeight="1" thickBot="1">
      <c r="A44" s="29" t="s">
        <v>44</v>
      </c>
      <c r="B44" s="49" t="s">
        <v>98</v>
      </c>
      <c r="C44" s="26"/>
      <c r="D44" s="49" t="s">
        <v>98</v>
      </c>
      <c r="E44" s="55"/>
      <c r="F44" s="49" t="s">
        <v>98</v>
      </c>
      <c r="G44" s="56"/>
    </row>
    <row r="45" spans="1:7" ht="16.5" customHeight="1">
      <c r="A45" s="31" t="s">
        <v>50</v>
      </c>
      <c r="B45" s="43" t="s">
        <v>105</v>
      </c>
      <c r="C45" s="21"/>
      <c r="D45" s="67" t="s">
        <v>99</v>
      </c>
      <c r="E45" s="68"/>
      <c r="F45" s="43">
        <v>1400000</v>
      </c>
      <c r="G45" s="21"/>
    </row>
    <row r="46" spans="1:7" ht="47.25" customHeight="1" thickBot="1">
      <c r="A46" s="32" t="s">
        <v>51</v>
      </c>
      <c r="B46" s="44" t="s">
        <v>106</v>
      </c>
      <c r="C46" s="22"/>
      <c r="D46" s="57" t="s">
        <v>100</v>
      </c>
      <c r="E46" s="58"/>
      <c r="F46" s="44">
        <f>1.21*F45</f>
        <v>1694000</v>
      </c>
      <c r="G46" s="22"/>
    </row>
    <row r="47" spans="1:7" ht="47.25">
      <c r="A47" s="33" t="s">
        <v>57</v>
      </c>
      <c r="B47" s="45" t="s">
        <v>107</v>
      </c>
      <c r="C47" s="46"/>
      <c r="D47" s="59" t="s">
        <v>101</v>
      </c>
      <c r="E47" s="60"/>
      <c r="F47" s="45">
        <f>SUM(F48:F52)*6</f>
        <v>0</v>
      </c>
      <c r="G47" s="46"/>
    </row>
    <row r="48" spans="1:7" ht="32.25" thickBot="1">
      <c r="A48" s="32" t="s">
        <v>90</v>
      </c>
      <c r="B48" s="44" t="s">
        <v>108</v>
      </c>
      <c r="C48" s="22"/>
      <c r="D48" s="61"/>
      <c r="E48" s="62"/>
      <c r="F48" s="44"/>
      <c r="G48" s="22"/>
    </row>
    <row r="49" spans="1:7" ht="16.5" thickBot="1">
      <c r="A49" s="32" t="s">
        <v>91</v>
      </c>
      <c r="B49" s="44">
        <v>0</v>
      </c>
      <c r="C49" s="22"/>
      <c r="D49" s="61"/>
      <c r="E49" s="62"/>
      <c r="F49" s="44"/>
      <c r="G49" s="22"/>
    </row>
    <row r="50" spans="1:7" ht="16.5" thickBot="1">
      <c r="A50" s="32" t="s">
        <v>92</v>
      </c>
      <c r="B50" s="44">
        <v>0</v>
      </c>
      <c r="C50" s="22"/>
      <c r="D50" s="61"/>
      <c r="E50" s="62"/>
      <c r="F50" s="44"/>
      <c r="G50" s="22"/>
    </row>
    <row r="51" spans="1:7" ht="16.5" thickBot="1">
      <c r="A51" s="32" t="s">
        <v>93</v>
      </c>
      <c r="B51" s="44">
        <v>0</v>
      </c>
      <c r="C51" s="22"/>
      <c r="D51" s="61"/>
      <c r="E51" s="62"/>
      <c r="F51" s="44"/>
      <c r="G51" s="22"/>
    </row>
    <row r="52" spans="1:7" ht="16.5" thickBot="1">
      <c r="A52" s="32" t="s">
        <v>94</v>
      </c>
      <c r="B52" s="44">
        <v>0</v>
      </c>
      <c r="C52" s="22"/>
      <c r="D52" s="63"/>
      <c r="E52" s="64"/>
      <c r="F52" s="44"/>
      <c r="G52" s="22"/>
    </row>
  </sheetData>
  <mergeCells count="12">
    <mergeCell ref="A3:C3"/>
    <mergeCell ref="A1:C1"/>
    <mergeCell ref="A2:C2"/>
    <mergeCell ref="D4:E4"/>
    <mergeCell ref="D46:E46"/>
    <mergeCell ref="D47:E52"/>
    <mergeCell ref="F4:G4"/>
    <mergeCell ref="B5:C5"/>
    <mergeCell ref="D5:E5"/>
    <mergeCell ref="F5:G5"/>
    <mergeCell ref="D45:E45"/>
    <mergeCell ref="B4:C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L1" sqref="L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>
      <c r="A1" s="78" t="s">
        <v>32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34.5" thickBot="1">
      <c r="A2" s="96" t="s">
        <v>12</v>
      </c>
      <c r="B2" s="97"/>
      <c r="C2" s="97"/>
      <c r="D2" s="97"/>
      <c r="E2" s="97"/>
      <c r="F2" s="97"/>
      <c r="G2" s="97"/>
      <c r="H2" s="97"/>
      <c r="I2" s="97"/>
      <c r="J2" s="98"/>
    </row>
    <row r="3" spans="1:10" ht="27" customHeight="1" thickBot="1">
      <c r="A3" s="17" t="s">
        <v>38</v>
      </c>
      <c r="B3" s="76" t="s">
        <v>109</v>
      </c>
      <c r="C3" s="77"/>
      <c r="D3" s="77"/>
      <c r="E3" s="77"/>
      <c r="F3" s="77"/>
      <c r="G3" s="77"/>
      <c r="H3" s="77"/>
      <c r="I3" s="77"/>
      <c r="J3" s="77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99" t="s">
        <v>112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10">
      <c r="A6" s="114" t="s">
        <v>13</v>
      </c>
      <c r="B6" s="115"/>
      <c r="C6" s="115"/>
      <c r="D6" s="4" t="s">
        <v>1</v>
      </c>
      <c r="E6" s="2"/>
      <c r="F6" s="2"/>
      <c r="G6" s="116" t="s">
        <v>2</v>
      </c>
      <c r="H6" s="115"/>
      <c r="I6" s="115"/>
      <c r="J6" s="9"/>
    </row>
    <row r="7" spans="1:10" ht="15.75" thickBot="1">
      <c r="A7" s="117" t="s">
        <v>111</v>
      </c>
      <c r="B7" s="118"/>
      <c r="C7" s="118"/>
      <c r="D7" s="119">
        <v>725034925</v>
      </c>
      <c r="E7" s="120"/>
      <c r="F7" s="120"/>
      <c r="G7" s="126" t="s">
        <v>110</v>
      </c>
      <c r="H7" s="127"/>
      <c r="I7" s="127"/>
      <c r="J7" s="128"/>
    </row>
    <row r="8" spans="1:10" ht="21.75" customHeight="1" thickTop="1" thickBot="1">
      <c r="A8" s="121" t="s">
        <v>19</v>
      </c>
      <c r="B8" s="122"/>
      <c r="C8" s="122"/>
      <c r="D8" s="122"/>
      <c r="E8" s="122"/>
      <c r="F8" s="122"/>
      <c r="G8" s="122"/>
      <c r="H8" s="122"/>
      <c r="I8" s="122"/>
      <c r="J8" s="123"/>
    </row>
    <row r="9" spans="1:10" ht="15.75" thickBot="1">
      <c r="A9" s="111"/>
      <c r="B9" s="112"/>
      <c r="C9" s="112"/>
      <c r="D9" s="113"/>
      <c r="E9" s="94" t="s">
        <v>3</v>
      </c>
      <c r="F9" s="94"/>
      <c r="G9" s="94" t="s">
        <v>4</v>
      </c>
      <c r="H9" s="94"/>
      <c r="I9" s="94" t="s">
        <v>5</v>
      </c>
      <c r="J9" s="95"/>
    </row>
    <row r="10" spans="1:10" s="5" customFormat="1" ht="15.75" thickBot="1">
      <c r="A10" s="124" t="s">
        <v>16</v>
      </c>
      <c r="B10" s="125"/>
      <c r="C10" s="125"/>
      <c r="D10" s="14" t="s">
        <v>36</v>
      </c>
      <c r="E10" s="76">
        <v>980000</v>
      </c>
      <c r="F10" s="83"/>
      <c r="G10" s="76">
        <f>0.21*E10</f>
        <v>205800</v>
      </c>
      <c r="H10" s="83"/>
      <c r="I10" s="89">
        <f>1.21*E10</f>
        <v>1185800</v>
      </c>
      <c r="J10" s="90"/>
    </row>
    <row r="11" spans="1:10" s="5" customFormat="1" ht="15.75" thickBot="1">
      <c r="A11" s="15" t="s">
        <v>18</v>
      </c>
      <c r="B11" s="16"/>
      <c r="C11" s="16"/>
      <c r="D11" s="13">
        <v>1</v>
      </c>
      <c r="E11" s="76">
        <v>980000</v>
      </c>
      <c r="F11" s="83"/>
      <c r="G11" s="76">
        <f>0.21*E11</f>
        <v>205800</v>
      </c>
      <c r="H11" s="83"/>
      <c r="I11" s="89">
        <f>1.21*E11</f>
        <v>1185800</v>
      </c>
      <c r="J11" s="90"/>
    </row>
    <row r="12" spans="1:10" ht="15.75" thickBot="1">
      <c r="A12" s="84" t="s">
        <v>17</v>
      </c>
      <c r="B12" s="85"/>
      <c r="C12" s="85"/>
      <c r="D12" s="85"/>
      <c r="E12" s="85"/>
      <c r="F12" s="85"/>
      <c r="G12" s="85"/>
      <c r="H12" s="85"/>
      <c r="I12" s="12">
        <v>2</v>
      </c>
      <c r="J12" s="6" t="s">
        <v>6</v>
      </c>
    </row>
    <row r="13" spans="1:10" ht="5.25" customHeight="1" thickBot="1">
      <c r="A13" s="86"/>
      <c r="B13" s="87"/>
      <c r="C13" s="87"/>
      <c r="D13" s="87"/>
      <c r="E13" s="87"/>
      <c r="F13" s="87"/>
      <c r="G13" s="87"/>
      <c r="H13" s="87"/>
      <c r="I13" s="87"/>
      <c r="J13" s="88"/>
    </row>
    <row r="14" spans="1:10" ht="18" customHeight="1" thickBot="1">
      <c r="A14" s="91" t="s">
        <v>37</v>
      </c>
      <c r="B14" s="92"/>
      <c r="C14" s="92"/>
      <c r="D14" s="92"/>
      <c r="E14" s="92"/>
      <c r="F14" s="92"/>
      <c r="G14" s="92"/>
      <c r="H14" s="92"/>
      <c r="I14" s="92"/>
      <c r="J14" s="93"/>
    </row>
    <row r="15" spans="1:10" ht="15.75" thickBot="1">
      <c r="A15" s="79"/>
      <c r="B15" s="80"/>
      <c r="C15" s="80"/>
      <c r="D15" s="80"/>
      <c r="E15" s="94" t="s">
        <v>3</v>
      </c>
      <c r="F15" s="94"/>
      <c r="G15" s="94" t="s">
        <v>4</v>
      </c>
      <c r="H15" s="94"/>
      <c r="I15" s="94" t="s">
        <v>5</v>
      </c>
      <c r="J15" s="95"/>
    </row>
    <row r="16" spans="1:10" ht="32.25" customHeight="1" thickBot="1">
      <c r="A16" s="81" t="s">
        <v>14</v>
      </c>
      <c r="B16" s="82"/>
      <c r="C16" s="82"/>
      <c r="D16" s="82"/>
      <c r="E16" s="102">
        <v>80000</v>
      </c>
      <c r="F16" s="102"/>
      <c r="G16" s="102">
        <f>0.21*E16</f>
        <v>16800</v>
      </c>
      <c r="H16" s="102"/>
      <c r="I16" s="103">
        <f>1.21*E16</f>
        <v>96800</v>
      </c>
      <c r="J16" s="104"/>
    </row>
    <row r="17" spans="1:10" ht="15.75" thickBot="1">
      <c r="A17" s="84" t="s">
        <v>20</v>
      </c>
      <c r="B17" s="85"/>
      <c r="C17" s="85"/>
      <c r="D17" s="85"/>
      <c r="E17" s="85"/>
      <c r="F17" s="85"/>
      <c r="G17" s="85"/>
      <c r="H17" s="85"/>
      <c r="I17" s="12">
        <v>1</v>
      </c>
      <c r="J17" s="6" t="s">
        <v>7</v>
      </c>
    </row>
    <row r="18" spans="1:10" ht="32.25" customHeight="1" thickBot="1">
      <c r="A18" s="107" t="s">
        <v>15</v>
      </c>
      <c r="B18" s="108"/>
      <c r="C18" s="108"/>
      <c r="D18" s="108"/>
      <c r="E18" s="109">
        <f>E16*(8-I12)*I17</f>
        <v>480000</v>
      </c>
      <c r="F18" s="109"/>
      <c r="G18" s="109">
        <f>G16*(8-I12)*I17</f>
        <v>100800</v>
      </c>
      <c r="H18" s="109"/>
      <c r="I18" s="109">
        <f>I16*(8-I12)*I17</f>
        <v>580800</v>
      </c>
      <c r="J18" s="110"/>
    </row>
    <row r="19" spans="1:10" ht="3.75" customHeight="1" thickBot="1">
      <c r="A19" s="86"/>
      <c r="B19" s="87"/>
      <c r="C19" s="87"/>
      <c r="D19" s="87"/>
      <c r="E19" s="87"/>
      <c r="F19" s="87"/>
      <c r="G19" s="87"/>
      <c r="H19" s="87"/>
      <c r="I19" s="87"/>
      <c r="J19" s="88"/>
    </row>
    <row r="20" spans="1:10" ht="47.25" customHeight="1" thickBot="1">
      <c r="A20" s="105" t="s">
        <v>21</v>
      </c>
      <c r="B20" s="106"/>
      <c r="C20" s="106"/>
      <c r="D20" s="106"/>
      <c r="E20" s="102">
        <v>0</v>
      </c>
      <c r="F20" s="102"/>
      <c r="G20" s="102">
        <v>0</v>
      </c>
      <c r="H20" s="102"/>
      <c r="I20" s="103">
        <v>0</v>
      </c>
      <c r="J20" s="104"/>
    </row>
    <row r="21" spans="1:10" ht="15.75" thickBot="1">
      <c r="A21" s="84" t="s">
        <v>25</v>
      </c>
      <c r="B21" s="85"/>
      <c r="C21" s="85"/>
      <c r="D21" s="85"/>
      <c r="E21" s="85"/>
      <c r="F21" s="85"/>
      <c r="G21" s="85"/>
      <c r="H21" s="85"/>
      <c r="I21" s="12">
        <v>0</v>
      </c>
      <c r="J21" s="6" t="s">
        <v>7</v>
      </c>
    </row>
    <row r="22" spans="1:10" ht="33.75" customHeight="1" thickBot="1">
      <c r="A22" s="135" t="s">
        <v>22</v>
      </c>
      <c r="B22" s="136"/>
      <c r="C22" s="136"/>
      <c r="D22" s="136"/>
      <c r="E22" s="109">
        <f>E20*(8-I12)*I21</f>
        <v>0</v>
      </c>
      <c r="F22" s="109"/>
      <c r="G22" s="109">
        <f>G20*(8-I12)*I21</f>
        <v>0</v>
      </c>
      <c r="H22" s="109"/>
      <c r="I22" s="109">
        <f>I20*(8-I12)*I21</f>
        <v>0</v>
      </c>
      <c r="J22" s="110"/>
    </row>
    <row r="23" spans="1:10" ht="5.25" customHeight="1" thickBot="1">
      <c r="A23" s="86"/>
      <c r="B23" s="87"/>
      <c r="C23" s="87"/>
      <c r="D23" s="87"/>
      <c r="E23" s="87"/>
      <c r="F23" s="87"/>
      <c r="G23" s="87"/>
      <c r="H23" s="87"/>
      <c r="I23" s="87"/>
      <c r="J23" s="88"/>
    </row>
    <row r="24" spans="1:10" ht="54" customHeight="1" thickBot="1">
      <c r="A24" s="105" t="s">
        <v>23</v>
      </c>
      <c r="B24" s="106"/>
      <c r="C24" s="106"/>
      <c r="D24" s="106"/>
      <c r="E24" s="102">
        <v>0</v>
      </c>
      <c r="F24" s="102"/>
      <c r="G24" s="102">
        <v>0</v>
      </c>
      <c r="H24" s="102"/>
      <c r="I24" s="103">
        <v>0</v>
      </c>
      <c r="J24" s="104"/>
    </row>
    <row r="25" spans="1:10" ht="15.75" thickBot="1">
      <c r="A25" s="81" t="s">
        <v>24</v>
      </c>
      <c r="B25" s="138"/>
      <c r="C25" s="138"/>
      <c r="D25" s="138"/>
      <c r="E25" s="138"/>
      <c r="F25" s="138"/>
      <c r="G25" s="138"/>
      <c r="H25" s="138"/>
      <c r="I25" s="12">
        <v>0</v>
      </c>
      <c r="J25" s="6" t="s">
        <v>7</v>
      </c>
    </row>
    <row r="26" spans="1:10" ht="36" customHeight="1" thickBot="1">
      <c r="A26" s="139" t="s">
        <v>26</v>
      </c>
      <c r="B26" s="140"/>
      <c r="C26" s="140"/>
      <c r="D26" s="140"/>
      <c r="E26" s="109">
        <f>E24*(8-I12)*I25</f>
        <v>0</v>
      </c>
      <c r="F26" s="109"/>
      <c r="G26" s="109">
        <f>G24*(8-I12)*I25</f>
        <v>0</v>
      </c>
      <c r="H26" s="109"/>
      <c r="I26" s="109">
        <f>I24*(8-I12)*I25</f>
        <v>0</v>
      </c>
      <c r="J26" s="110"/>
    </row>
    <row r="27" spans="1:10" ht="4.5" customHeight="1" thickBot="1">
      <c r="A27" s="130"/>
      <c r="B27" s="131"/>
      <c r="C27" s="131"/>
      <c r="D27" s="131"/>
      <c r="E27" s="131"/>
      <c r="F27" s="131"/>
      <c r="G27" s="131"/>
      <c r="H27" s="131"/>
      <c r="I27" s="131"/>
      <c r="J27" s="132"/>
    </row>
    <row r="28" spans="1:10" ht="30" customHeight="1" thickBot="1">
      <c r="A28" s="153" t="s">
        <v>27</v>
      </c>
      <c r="B28" s="154"/>
      <c r="C28" s="154"/>
      <c r="D28" s="154"/>
      <c r="E28" s="109">
        <f>D11*(E18+E22+E26)</f>
        <v>480000</v>
      </c>
      <c r="F28" s="109"/>
      <c r="G28" s="109">
        <f>D11*(G18+G22+G26)</f>
        <v>100800</v>
      </c>
      <c r="H28" s="109"/>
      <c r="I28" s="109">
        <f>D11*(I18+I22+I26)</f>
        <v>580800</v>
      </c>
      <c r="J28" s="110"/>
    </row>
    <row r="29" spans="1:10" ht="29.25" customHeight="1" thickBot="1">
      <c r="A29" s="91" t="s">
        <v>54</v>
      </c>
      <c r="B29" s="92"/>
      <c r="C29" s="92"/>
      <c r="D29" s="92"/>
      <c r="E29" s="92"/>
      <c r="F29" s="92"/>
      <c r="G29" s="92"/>
      <c r="H29" s="92"/>
      <c r="I29" s="92"/>
      <c r="J29" s="93"/>
    </row>
    <row r="30" spans="1:10" ht="29.25" customHeight="1" thickBot="1">
      <c r="A30" s="81" t="s">
        <v>29</v>
      </c>
      <c r="B30" s="82"/>
      <c r="C30" s="82"/>
      <c r="D30" s="82"/>
      <c r="E30" s="102"/>
      <c r="F30" s="102"/>
      <c r="G30" s="102"/>
      <c r="H30" s="102"/>
      <c r="I30" s="102"/>
      <c r="J30" s="133"/>
    </row>
    <row r="31" spans="1:10" ht="48" customHeight="1" thickBot="1">
      <c r="A31" s="81" t="s">
        <v>58</v>
      </c>
      <c r="B31" s="82"/>
      <c r="C31" s="82"/>
      <c r="D31" s="82"/>
      <c r="E31" s="102"/>
      <c r="F31" s="102"/>
      <c r="G31" s="102"/>
      <c r="H31" s="102"/>
      <c r="I31" s="102"/>
      <c r="J31" s="133"/>
    </row>
    <row r="32" spans="1:10" ht="39" customHeight="1" thickBot="1">
      <c r="A32" s="150" t="s">
        <v>30</v>
      </c>
      <c r="B32" s="151"/>
      <c r="C32" s="151"/>
      <c r="D32" s="151"/>
      <c r="E32" s="109">
        <f>(E30+E31)*1*(8-I12)</f>
        <v>0</v>
      </c>
      <c r="F32" s="109"/>
      <c r="G32" s="109">
        <f>(G30+G31)*1*(8-I12)</f>
        <v>0</v>
      </c>
      <c r="H32" s="109"/>
      <c r="I32" s="109">
        <f>(I30+I31)*1*(8-I12)</f>
        <v>0</v>
      </c>
      <c r="J32" s="110"/>
    </row>
    <row r="33" spans="1:10" ht="30" customHeight="1" thickBot="1">
      <c r="A33" s="91" t="s">
        <v>55</v>
      </c>
      <c r="B33" s="92"/>
      <c r="C33" s="92"/>
      <c r="D33" s="92"/>
      <c r="E33" s="92"/>
      <c r="F33" s="92"/>
      <c r="G33" s="92"/>
      <c r="H33" s="92"/>
      <c r="I33" s="92"/>
      <c r="J33" s="93"/>
    </row>
    <row r="34" spans="1:10" ht="51" customHeight="1" thickBot="1">
      <c r="A34" s="81" t="s">
        <v>28</v>
      </c>
      <c r="B34" s="82"/>
      <c r="C34" s="82"/>
      <c r="D34" s="82"/>
      <c r="E34" s="102">
        <v>0</v>
      </c>
      <c r="F34" s="102"/>
      <c r="G34" s="102">
        <v>0</v>
      </c>
      <c r="H34" s="102"/>
      <c r="I34" s="102">
        <v>0</v>
      </c>
      <c r="J34" s="133"/>
    </row>
    <row r="35" spans="1:10" ht="3.75" customHeight="1" thickBot="1">
      <c r="A35" s="143"/>
      <c r="B35" s="144"/>
      <c r="C35" s="144"/>
      <c r="D35" s="144"/>
      <c r="E35" s="144"/>
      <c r="F35" s="144"/>
      <c r="G35" s="144"/>
      <c r="H35" s="144"/>
      <c r="I35" s="144"/>
      <c r="J35" s="145"/>
    </row>
    <row r="36" spans="1:10" s="7" customFormat="1" ht="39.75" customHeight="1" thickBot="1">
      <c r="A36" s="146" t="s">
        <v>31</v>
      </c>
      <c r="B36" s="147"/>
      <c r="C36" s="147"/>
      <c r="D36" s="147"/>
      <c r="E36" s="137">
        <f>E11+E28+E34+E32</f>
        <v>1460000</v>
      </c>
      <c r="F36" s="137"/>
      <c r="G36" s="137">
        <f>G11+G28+G34+G32</f>
        <v>306600</v>
      </c>
      <c r="H36" s="137"/>
      <c r="I36" s="137">
        <f>I11+I28+I34+I32</f>
        <v>1766600</v>
      </c>
      <c r="J36" s="152"/>
    </row>
    <row r="37" spans="1:10" ht="9.75" customHeight="1"/>
    <row r="38" spans="1:10" ht="30" customHeight="1">
      <c r="A38" s="142" t="s">
        <v>10</v>
      </c>
      <c r="B38" s="142"/>
      <c r="C38" s="142"/>
      <c r="D38" s="142"/>
      <c r="E38" s="142"/>
      <c r="F38" s="142"/>
      <c r="G38" s="142"/>
      <c r="H38" s="142"/>
      <c r="I38" s="142"/>
      <c r="J38" s="142"/>
    </row>
    <row r="39" spans="1:10" ht="32.25" customHeight="1">
      <c r="A39" s="149" t="s">
        <v>8</v>
      </c>
      <c r="B39" s="149"/>
      <c r="C39" s="149"/>
      <c r="D39" s="149"/>
      <c r="E39" s="149"/>
      <c r="F39" s="149"/>
      <c r="G39" s="149"/>
      <c r="H39" s="149"/>
      <c r="I39" s="149"/>
      <c r="J39" s="149"/>
    </row>
    <row r="40" spans="1:10" ht="46.5" customHeight="1">
      <c r="A40" s="148" t="s">
        <v>9</v>
      </c>
      <c r="B40" s="148"/>
      <c r="C40" s="148"/>
      <c r="D40" s="148"/>
      <c r="E40" s="148"/>
      <c r="F40" s="148"/>
      <c r="G40" s="148"/>
      <c r="H40" s="148"/>
      <c r="I40" s="148"/>
      <c r="J40" s="148"/>
    </row>
    <row r="41" spans="1:10" ht="44.25" customHeight="1">
      <c r="A41" s="134" t="s">
        <v>11</v>
      </c>
      <c r="B41" s="134"/>
      <c r="C41" s="134"/>
      <c r="D41" s="134"/>
      <c r="E41" s="134"/>
      <c r="F41" s="134"/>
      <c r="G41" s="134"/>
      <c r="H41" s="134"/>
      <c r="I41" s="134"/>
      <c r="J41" s="134"/>
    </row>
    <row r="42" spans="1:10" ht="9" customHeight="1">
      <c r="A42" s="141"/>
      <c r="B42" s="141"/>
      <c r="C42" s="141"/>
      <c r="D42" s="141"/>
      <c r="E42" s="141"/>
      <c r="F42" s="141"/>
      <c r="G42" s="141"/>
      <c r="H42" s="141"/>
      <c r="I42" s="141"/>
      <c r="J42" s="141"/>
    </row>
    <row r="43" spans="1:10" ht="31.5" customHeight="1">
      <c r="A43" s="129" t="s">
        <v>35</v>
      </c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 ht="33" customHeight="1">
      <c r="A44" s="129" t="s">
        <v>34</v>
      </c>
      <c r="B44" s="129"/>
      <c r="C44" s="129"/>
      <c r="D44" s="129"/>
      <c r="E44" s="129"/>
      <c r="F44" s="129"/>
      <c r="G44" s="129"/>
      <c r="H44" s="129"/>
      <c r="I44" s="129"/>
      <c r="J44" s="129"/>
    </row>
    <row r="45" spans="1:10" ht="39" customHeight="1">
      <c r="A45" s="129" t="s">
        <v>33</v>
      </c>
      <c r="B45" s="129"/>
      <c r="C45" s="129"/>
      <c r="D45" s="129"/>
      <c r="E45" s="129"/>
      <c r="F45" s="129"/>
      <c r="G45" s="129"/>
      <c r="H45" s="129"/>
      <c r="I45" s="129"/>
      <c r="J45" s="129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K1" sqref="K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>
      <c r="A1" s="78" t="s">
        <v>32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34.5" thickBot="1">
      <c r="A2" s="96" t="s">
        <v>12</v>
      </c>
      <c r="B2" s="97"/>
      <c r="C2" s="97"/>
      <c r="D2" s="97"/>
      <c r="E2" s="97"/>
      <c r="F2" s="97"/>
      <c r="G2" s="97"/>
      <c r="H2" s="97"/>
      <c r="I2" s="97"/>
      <c r="J2" s="98"/>
    </row>
    <row r="3" spans="1:10" ht="16.5" thickBot="1">
      <c r="A3" s="17" t="s">
        <v>38</v>
      </c>
      <c r="B3" s="76" t="s">
        <v>109</v>
      </c>
      <c r="C3" s="77"/>
      <c r="D3" s="77"/>
      <c r="E3" s="77"/>
      <c r="F3" s="77"/>
      <c r="G3" s="77"/>
      <c r="H3" s="77"/>
      <c r="I3" s="77"/>
      <c r="J3" s="77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99" t="s">
        <v>117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10">
      <c r="A6" s="114" t="s">
        <v>13</v>
      </c>
      <c r="B6" s="115"/>
      <c r="C6" s="115"/>
      <c r="D6" s="4" t="s">
        <v>1</v>
      </c>
      <c r="E6" s="2"/>
      <c r="F6" s="2"/>
      <c r="G6" s="116" t="s">
        <v>2</v>
      </c>
      <c r="H6" s="115"/>
      <c r="I6" s="115"/>
      <c r="J6" s="9"/>
    </row>
    <row r="7" spans="1:10" ht="15.75" thickBot="1">
      <c r="A7" s="117" t="s">
        <v>116</v>
      </c>
      <c r="B7" s="118"/>
      <c r="C7" s="118"/>
      <c r="D7" s="119">
        <v>739183282</v>
      </c>
      <c r="E7" s="120"/>
      <c r="F7" s="120"/>
      <c r="G7" s="126" t="s">
        <v>118</v>
      </c>
      <c r="H7" s="127"/>
      <c r="I7" s="127"/>
      <c r="J7" s="128"/>
    </row>
    <row r="8" spans="1:10" ht="16.5" thickTop="1" thickBot="1">
      <c r="A8" s="121" t="s">
        <v>19</v>
      </c>
      <c r="B8" s="122"/>
      <c r="C8" s="122"/>
      <c r="D8" s="122"/>
      <c r="E8" s="122"/>
      <c r="F8" s="122"/>
      <c r="G8" s="122"/>
      <c r="H8" s="122"/>
      <c r="I8" s="122"/>
      <c r="J8" s="123"/>
    </row>
    <row r="9" spans="1:10" ht="15.75" thickBot="1">
      <c r="A9" s="111"/>
      <c r="B9" s="112"/>
      <c r="C9" s="112"/>
      <c r="D9" s="113"/>
      <c r="E9" s="94" t="s">
        <v>3</v>
      </c>
      <c r="F9" s="94"/>
      <c r="G9" s="94" t="s">
        <v>4</v>
      </c>
      <c r="H9" s="94"/>
      <c r="I9" s="94" t="s">
        <v>5</v>
      </c>
      <c r="J9" s="95"/>
    </row>
    <row r="10" spans="1:10" s="5" customFormat="1" ht="15.75" thickBot="1">
      <c r="A10" s="124" t="s">
        <v>16</v>
      </c>
      <c r="B10" s="125"/>
      <c r="C10" s="125"/>
      <c r="D10" s="47" t="s">
        <v>36</v>
      </c>
      <c r="E10" s="76">
        <v>1127000</v>
      </c>
      <c r="F10" s="83"/>
      <c r="G10" s="76">
        <f>0.21*E10</f>
        <v>236670</v>
      </c>
      <c r="H10" s="83"/>
      <c r="I10" s="89">
        <f>1.21*E10</f>
        <v>1363670</v>
      </c>
      <c r="J10" s="90"/>
    </row>
    <row r="11" spans="1:10" s="5" customFormat="1" ht="15.75" thickBot="1">
      <c r="A11" s="15" t="s">
        <v>18</v>
      </c>
      <c r="B11" s="16"/>
      <c r="C11" s="16"/>
      <c r="D11" s="13">
        <v>1</v>
      </c>
      <c r="E11" s="76">
        <v>1127000</v>
      </c>
      <c r="F11" s="83"/>
      <c r="G11" s="76">
        <f>0.21*E11</f>
        <v>236670</v>
      </c>
      <c r="H11" s="83"/>
      <c r="I11" s="89">
        <f>1.21*E11</f>
        <v>1363670</v>
      </c>
      <c r="J11" s="90"/>
    </row>
    <row r="12" spans="1:10" ht="15.75" thickBot="1">
      <c r="A12" s="84" t="s">
        <v>17</v>
      </c>
      <c r="B12" s="85"/>
      <c r="C12" s="85"/>
      <c r="D12" s="85"/>
      <c r="E12" s="85"/>
      <c r="F12" s="85"/>
      <c r="G12" s="85"/>
      <c r="H12" s="85"/>
      <c r="I12" s="12">
        <v>2</v>
      </c>
      <c r="J12" s="6" t="s">
        <v>6</v>
      </c>
    </row>
    <row r="13" spans="1:10" ht="15.75" thickBot="1">
      <c r="A13" s="86"/>
      <c r="B13" s="87"/>
      <c r="C13" s="87"/>
      <c r="D13" s="87"/>
      <c r="E13" s="87"/>
      <c r="F13" s="87"/>
      <c r="G13" s="87"/>
      <c r="H13" s="87"/>
      <c r="I13" s="87"/>
      <c r="J13" s="88"/>
    </row>
    <row r="14" spans="1:10" ht="15.75" thickBot="1">
      <c r="A14" s="91" t="s">
        <v>37</v>
      </c>
      <c r="B14" s="92"/>
      <c r="C14" s="92"/>
      <c r="D14" s="92"/>
      <c r="E14" s="92"/>
      <c r="F14" s="92"/>
      <c r="G14" s="92"/>
      <c r="H14" s="92"/>
      <c r="I14" s="92"/>
      <c r="J14" s="93"/>
    </row>
    <row r="15" spans="1:10" ht="15.75" thickBot="1">
      <c r="A15" s="79"/>
      <c r="B15" s="80"/>
      <c r="C15" s="80"/>
      <c r="D15" s="80"/>
      <c r="E15" s="94" t="s">
        <v>3</v>
      </c>
      <c r="F15" s="94"/>
      <c r="G15" s="94" t="s">
        <v>4</v>
      </c>
      <c r="H15" s="94"/>
      <c r="I15" s="94" t="s">
        <v>5</v>
      </c>
      <c r="J15" s="95"/>
    </row>
    <row r="16" spans="1:10" ht="15.75" customHeight="1" thickBot="1">
      <c r="A16" s="81" t="s">
        <v>14</v>
      </c>
      <c r="B16" s="82"/>
      <c r="C16" s="82"/>
      <c r="D16" s="82"/>
      <c r="E16" s="102">
        <v>0</v>
      </c>
      <c r="F16" s="102"/>
      <c r="G16" s="102">
        <v>0</v>
      </c>
      <c r="H16" s="102"/>
      <c r="I16" s="103">
        <v>0</v>
      </c>
      <c r="J16" s="104"/>
    </row>
    <row r="17" spans="1:10" ht="15.75" thickBot="1">
      <c r="A17" s="84" t="s">
        <v>20</v>
      </c>
      <c r="B17" s="85"/>
      <c r="C17" s="85"/>
      <c r="D17" s="85"/>
      <c r="E17" s="85"/>
      <c r="F17" s="85"/>
      <c r="G17" s="85"/>
      <c r="H17" s="85"/>
      <c r="I17" s="12">
        <v>1</v>
      </c>
      <c r="J17" s="6" t="s">
        <v>7</v>
      </c>
    </row>
    <row r="18" spans="1:10" ht="15.75" customHeight="1" thickBot="1">
      <c r="A18" s="107" t="s">
        <v>15</v>
      </c>
      <c r="B18" s="108"/>
      <c r="C18" s="108"/>
      <c r="D18" s="108"/>
      <c r="E18" s="109">
        <f>E16*(8-I12)*I17</f>
        <v>0</v>
      </c>
      <c r="F18" s="109"/>
      <c r="G18" s="109">
        <f>G16*(8-I12)*I17</f>
        <v>0</v>
      </c>
      <c r="H18" s="109"/>
      <c r="I18" s="109">
        <f>I16*(8-I12)*I17</f>
        <v>0</v>
      </c>
      <c r="J18" s="110"/>
    </row>
    <row r="19" spans="1:10" ht="15.75" thickBot="1">
      <c r="A19" s="86"/>
      <c r="B19" s="87"/>
      <c r="C19" s="87"/>
      <c r="D19" s="87"/>
      <c r="E19" s="87"/>
      <c r="F19" s="87"/>
      <c r="G19" s="87"/>
      <c r="H19" s="87"/>
      <c r="I19" s="87"/>
      <c r="J19" s="88"/>
    </row>
    <row r="20" spans="1:10" ht="15.75" customHeight="1" thickBot="1">
      <c r="A20" s="105" t="s">
        <v>21</v>
      </c>
      <c r="B20" s="106"/>
      <c r="C20" s="106"/>
      <c r="D20" s="106"/>
      <c r="E20" s="102">
        <v>0</v>
      </c>
      <c r="F20" s="102"/>
      <c r="G20" s="102">
        <v>0</v>
      </c>
      <c r="H20" s="102"/>
      <c r="I20" s="103">
        <v>0</v>
      </c>
      <c r="J20" s="104"/>
    </row>
    <row r="21" spans="1:10" ht="15.75" thickBot="1">
      <c r="A21" s="84" t="s">
        <v>25</v>
      </c>
      <c r="B21" s="85"/>
      <c r="C21" s="85"/>
      <c r="D21" s="85"/>
      <c r="E21" s="85"/>
      <c r="F21" s="85"/>
      <c r="G21" s="85"/>
      <c r="H21" s="85"/>
      <c r="I21" s="12">
        <v>0</v>
      </c>
      <c r="J21" s="6" t="s">
        <v>7</v>
      </c>
    </row>
    <row r="22" spans="1:10" ht="15.75" customHeight="1" thickBot="1">
      <c r="A22" s="135" t="s">
        <v>22</v>
      </c>
      <c r="B22" s="136"/>
      <c r="C22" s="136"/>
      <c r="D22" s="136"/>
      <c r="E22" s="109">
        <f>E20*(8-I12)*I21</f>
        <v>0</v>
      </c>
      <c r="F22" s="109"/>
      <c r="G22" s="109">
        <f>G20*(8-I12)*I21</f>
        <v>0</v>
      </c>
      <c r="H22" s="109"/>
      <c r="I22" s="109">
        <f>I20*(8-I12)*I21</f>
        <v>0</v>
      </c>
      <c r="J22" s="110"/>
    </row>
    <row r="23" spans="1:10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8"/>
    </row>
    <row r="24" spans="1:10" ht="15.75" customHeight="1" thickBot="1">
      <c r="A24" s="105" t="s">
        <v>23</v>
      </c>
      <c r="B24" s="106"/>
      <c r="C24" s="106"/>
      <c r="D24" s="106"/>
      <c r="E24" s="102">
        <v>0</v>
      </c>
      <c r="F24" s="102"/>
      <c r="G24" s="102">
        <v>0</v>
      </c>
      <c r="H24" s="102"/>
      <c r="I24" s="103">
        <v>0</v>
      </c>
      <c r="J24" s="104"/>
    </row>
    <row r="25" spans="1:10" ht="15.75" customHeight="1" thickBot="1">
      <c r="A25" s="81" t="s">
        <v>24</v>
      </c>
      <c r="B25" s="138"/>
      <c r="C25" s="138"/>
      <c r="D25" s="138"/>
      <c r="E25" s="138"/>
      <c r="F25" s="138"/>
      <c r="G25" s="138"/>
      <c r="H25" s="138"/>
      <c r="I25" s="12">
        <v>0</v>
      </c>
      <c r="J25" s="6" t="s">
        <v>7</v>
      </c>
    </row>
    <row r="26" spans="1:10" ht="15.75" customHeight="1" thickBot="1">
      <c r="A26" s="139" t="s">
        <v>26</v>
      </c>
      <c r="B26" s="140"/>
      <c r="C26" s="140"/>
      <c r="D26" s="140"/>
      <c r="E26" s="109">
        <f>E24*(8-I12)*I25</f>
        <v>0</v>
      </c>
      <c r="F26" s="109"/>
      <c r="G26" s="109">
        <f>G24*(8-I12)*I25</f>
        <v>0</v>
      </c>
      <c r="H26" s="109"/>
      <c r="I26" s="109">
        <f>I24*(8-I12)*I25</f>
        <v>0</v>
      </c>
      <c r="J26" s="110"/>
    </row>
    <row r="27" spans="1:10" ht="15.75" thickBot="1">
      <c r="A27" s="130"/>
      <c r="B27" s="131"/>
      <c r="C27" s="131"/>
      <c r="D27" s="131"/>
      <c r="E27" s="131"/>
      <c r="F27" s="131"/>
      <c r="G27" s="131"/>
      <c r="H27" s="131"/>
      <c r="I27" s="131"/>
      <c r="J27" s="132"/>
    </row>
    <row r="28" spans="1:10" ht="19.5" customHeight="1" thickBot="1">
      <c r="A28" s="153" t="s">
        <v>27</v>
      </c>
      <c r="B28" s="154"/>
      <c r="C28" s="154"/>
      <c r="D28" s="154"/>
      <c r="E28" s="109">
        <f>D11*(E18+E22+E26)</f>
        <v>0</v>
      </c>
      <c r="F28" s="109"/>
      <c r="G28" s="109">
        <f>D11*(G18+G22+G26)</f>
        <v>0</v>
      </c>
      <c r="H28" s="109"/>
      <c r="I28" s="109">
        <f>D11*(I18+I22+I26)</f>
        <v>0</v>
      </c>
      <c r="J28" s="110"/>
    </row>
    <row r="29" spans="1:10" ht="15.75" thickBot="1">
      <c r="A29" s="91" t="s">
        <v>54</v>
      </c>
      <c r="B29" s="92"/>
      <c r="C29" s="92"/>
      <c r="D29" s="92"/>
      <c r="E29" s="92"/>
      <c r="F29" s="92"/>
      <c r="G29" s="92"/>
      <c r="H29" s="92"/>
      <c r="I29" s="92"/>
      <c r="J29" s="93"/>
    </row>
    <row r="30" spans="1:10" ht="15.75" customHeight="1" thickBot="1">
      <c r="A30" s="81" t="s">
        <v>29</v>
      </c>
      <c r="B30" s="82"/>
      <c r="C30" s="82"/>
      <c r="D30" s="82"/>
      <c r="E30" s="102"/>
      <c r="F30" s="102"/>
      <c r="G30" s="102"/>
      <c r="H30" s="102"/>
      <c r="I30" s="102"/>
      <c r="J30" s="133"/>
    </row>
    <row r="31" spans="1:10" ht="15.75" customHeight="1" thickBot="1">
      <c r="A31" s="81" t="s">
        <v>58</v>
      </c>
      <c r="B31" s="82"/>
      <c r="C31" s="82"/>
      <c r="D31" s="82"/>
      <c r="E31" s="102"/>
      <c r="F31" s="102"/>
      <c r="G31" s="102"/>
      <c r="H31" s="102"/>
      <c r="I31" s="102"/>
      <c r="J31" s="133"/>
    </row>
    <row r="32" spans="1:10" ht="15.75" customHeight="1" thickBot="1">
      <c r="A32" s="150" t="s">
        <v>30</v>
      </c>
      <c r="B32" s="151"/>
      <c r="C32" s="151"/>
      <c r="D32" s="151"/>
      <c r="E32" s="109">
        <f>(E30+E31)*1*(8-I12)</f>
        <v>0</v>
      </c>
      <c r="F32" s="109"/>
      <c r="G32" s="109">
        <f>(G30+G31)*1*(8-I12)</f>
        <v>0</v>
      </c>
      <c r="H32" s="109"/>
      <c r="I32" s="109">
        <f>(I30+I31)*1*(8-I12)</f>
        <v>0</v>
      </c>
      <c r="J32" s="110"/>
    </row>
    <row r="33" spans="1:10" ht="15.75" thickBot="1">
      <c r="A33" s="91" t="s">
        <v>55</v>
      </c>
      <c r="B33" s="92"/>
      <c r="C33" s="92"/>
      <c r="D33" s="92"/>
      <c r="E33" s="92"/>
      <c r="F33" s="92"/>
      <c r="G33" s="92"/>
      <c r="H33" s="92"/>
      <c r="I33" s="92"/>
      <c r="J33" s="93"/>
    </row>
    <row r="34" spans="1:10" ht="15.75" customHeight="1" thickBot="1">
      <c r="A34" s="81" t="s">
        <v>28</v>
      </c>
      <c r="B34" s="82"/>
      <c r="C34" s="82"/>
      <c r="D34" s="82"/>
      <c r="E34" s="102">
        <v>0</v>
      </c>
      <c r="F34" s="102"/>
      <c r="G34" s="102">
        <v>0</v>
      </c>
      <c r="H34" s="102"/>
      <c r="I34" s="102">
        <v>0</v>
      </c>
      <c r="J34" s="133"/>
    </row>
    <row r="35" spans="1:10" ht="15.75" thickBot="1">
      <c r="A35" s="143"/>
      <c r="B35" s="144"/>
      <c r="C35" s="144"/>
      <c r="D35" s="144"/>
      <c r="E35" s="144"/>
      <c r="F35" s="144"/>
      <c r="G35" s="144"/>
      <c r="H35" s="144"/>
      <c r="I35" s="144"/>
      <c r="J35" s="145"/>
    </row>
    <row r="36" spans="1:10" s="7" customFormat="1" ht="27" customHeight="1" thickBot="1">
      <c r="A36" s="146" t="s">
        <v>31</v>
      </c>
      <c r="B36" s="147"/>
      <c r="C36" s="147"/>
      <c r="D36" s="147"/>
      <c r="E36" s="137">
        <f>E11+E28+E34+E32</f>
        <v>1127000</v>
      </c>
      <c r="F36" s="137"/>
      <c r="G36" s="137">
        <f>G11+G28+G34+G32</f>
        <v>236670</v>
      </c>
      <c r="H36" s="137"/>
      <c r="I36" s="137">
        <f>I11+I28+I34+I32</f>
        <v>1363670</v>
      </c>
      <c r="J36" s="152"/>
    </row>
    <row r="38" spans="1:10" ht="15" customHeight="1">
      <c r="A38" s="142" t="s">
        <v>10</v>
      </c>
      <c r="B38" s="142"/>
      <c r="C38" s="142"/>
      <c r="D38" s="142"/>
      <c r="E38" s="142"/>
      <c r="F38" s="142"/>
      <c r="G38" s="142"/>
      <c r="H38" s="142"/>
      <c r="I38" s="142"/>
      <c r="J38" s="142"/>
    </row>
    <row r="39" spans="1:10" ht="15" customHeight="1">
      <c r="A39" s="149" t="s">
        <v>8</v>
      </c>
      <c r="B39" s="149"/>
      <c r="C39" s="149"/>
      <c r="D39" s="149"/>
      <c r="E39" s="149"/>
      <c r="F39" s="149"/>
      <c r="G39" s="149"/>
      <c r="H39" s="149"/>
      <c r="I39" s="149"/>
      <c r="J39" s="149"/>
    </row>
    <row r="40" spans="1:10" ht="15" customHeight="1">
      <c r="A40" s="148" t="s">
        <v>9</v>
      </c>
      <c r="B40" s="148"/>
      <c r="C40" s="148"/>
      <c r="D40" s="148"/>
      <c r="E40" s="148"/>
      <c r="F40" s="148"/>
      <c r="G40" s="148"/>
      <c r="H40" s="148"/>
      <c r="I40" s="148"/>
      <c r="J40" s="148"/>
    </row>
    <row r="41" spans="1:10" ht="15" customHeight="1">
      <c r="A41" s="134" t="s">
        <v>11</v>
      </c>
      <c r="B41" s="134"/>
      <c r="C41" s="134"/>
      <c r="D41" s="134"/>
      <c r="E41" s="134"/>
      <c r="F41" s="134"/>
      <c r="G41" s="134"/>
      <c r="H41" s="134"/>
      <c r="I41" s="134"/>
      <c r="J41" s="134"/>
    </row>
    <row r="42" spans="1:10">
      <c r="A42" s="141"/>
      <c r="B42" s="141"/>
      <c r="C42" s="141"/>
      <c r="D42" s="141"/>
      <c r="E42" s="141"/>
      <c r="F42" s="141"/>
      <c r="G42" s="141"/>
      <c r="H42" s="141"/>
      <c r="I42" s="141"/>
      <c r="J42" s="141"/>
    </row>
    <row r="43" spans="1:10" ht="15" customHeight="1">
      <c r="A43" s="129" t="s">
        <v>35</v>
      </c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 ht="15" customHeight="1">
      <c r="A44" s="129" t="s">
        <v>34</v>
      </c>
      <c r="B44" s="129"/>
      <c r="C44" s="129"/>
      <c r="D44" s="129"/>
      <c r="E44" s="129"/>
      <c r="F44" s="129"/>
      <c r="G44" s="129"/>
      <c r="H44" s="129"/>
      <c r="I44" s="129"/>
      <c r="J44" s="129"/>
    </row>
    <row r="45" spans="1:10" ht="15" customHeight="1">
      <c r="A45" s="129" t="s">
        <v>33</v>
      </c>
      <c r="B45" s="129"/>
      <c r="C45" s="129"/>
      <c r="D45" s="129"/>
      <c r="E45" s="129"/>
      <c r="F45" s="129"/>
      <c r="G45" s="129"/>
      <c r="H45" s="129"/>
      <c r="I45" s="129"/>
      <c r="J45" s="129"/>
    </row>
    <row r="46" spans="1:10" ht="17.25">
      <c r="A46" s="8"/>
    </row>
    <row r="47" spans="1:10">
      <c r="I47" s="1"/>
      <c r="J47" s="1"/>
    </row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sqref="A1:J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>
      <c r="A1" s="78" t="s">
        <v>32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34.5" thickBot="1">
      <c r="A2" s="96" t="s">
        <v>12</v>
      </c>
      <c r="B2" s="97"/>
      <c r="C2" s="97"/>
      <c r="D2" s="97"/>
      <c r="E2" s="97"/>
      <c r="F2" s="97"/>
      <c r="G2" s="97"/>
      <c r="H2" s="97"/>
      <c r="I2" s="97"/>
      <c r="J2" s="98"/>
    </row>
    <row r="3" spans="1:10" ht="16.5" thickBot="1">
      <c r="A3" s="17" t="s">
        <v>38</v>
      </c>
      <c r="B3" s="76" t="s">
        <v>109</v>
      </c>
      <c r="C3" s="77"/>
      <c r="D3" s="77"/>
      <c r="E3" s="77"/>
      <c r="F3" s="77"/>
      <c r="G3" s="77"/>
      <c r="H3" s="77"/>
      <c r="I3" s="77"/>
      <c r="J3" s="77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99" t="s">
        <v>113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10">
      <c r="A6" s="114" t="s">
        <v>13</v>
      </c>
      <c r="B6" s="115"/>
      <c r="C6" s="115"/>
      <c r="D6" s="4" t="s">
        <v>1</v>
      </c>
      <c r="E6" s="2"/>
      <c r="F6" s="2"/>
      <c r="G6" s="116" t="s">
        <v>2</v>
      </c>
      <c r="H6" s="115"/>
      <c r="I6" s="115"/>
      <c r="J6" s="9"/>
    </row>
    <row r="7" spans="1:10" ht="15.75" thickBot="1">
      <c r="A7" s="117" t="s">
        <v>114</v>
      </c>
      <c r="B7" s="118"/>
      <c r="C7" s="118"/>
      <c r="D7" s="119">
        <v>608180897</v>
      </c>
      <c r="E7" s="120"/>
      <c r="F7" s="120"/>
      <c r="G7" s="126" t="s">
        <v>115</v>
      </c>
      <c r="H7" s="127"/>
      <c r="I7" s="127"/>
      <c r="J7" s="128"/>
    </row>
    <row r="8" spans="1:10" ht="16.5" thickTop="1" thickBot="1">
      <c r="A8" s="121" t="s">
        <v>19</v>
      </c>
      <c r="B8" s="122"/>
      <c r="C8" s="122"/>
      <c r="D8" s="122"/>
      <c r="E8" s="122"/>
      <c r="F8" s="122"/>
      <c r="G8" s="122"/>
      <c r="H8" s="122"/>
      <c r="I8" s="122"/>
      <c r="J8" s="123"/>
    </row>
    <row r="9" spans="1:10" ht="15.75" thickBot="1">
      <c r="A9" s="111"/>
      <c r="B9" s="112"/>
      <c r="C9" s="112"/>
      <c r="D9" s="113"/>
      <c r="E9" s="94" t="s">
        <v>3</v>
      </c>
      <c r="F9" s="94"/>
      <c r="G9" s="94" t="s">
        <v>4</v>
      </c>
      <c r="H9" s="94"/>
      <c r="I9" s="94" t="s">
        <v>5</v>
      </c>
      <c r="J9" s="95"/>
    </row>
    <row r="10" spans="1:10" s="5" customFormat="1" ht="15.75" thickBot="1">
      <c r="A10" s="124" t="s">
        <v>16</v>
      </c>
      <c r="B10" s="125"/>
      <c r="C10" s="125"/>
      <c r="D10" s="47" t="s">
        <v>36</v>
      </c>
      <c r="E10" s="76">
        <v>1400000</v>
      </c>
      <c r="F10" s="83"/>
      <c r="G10" s="76">
        <f>0.21*E10</f>
        <v>294000</v>
      </c>
      <c r="H10" s="83"/>
      <c r="I10" s="89">
        <f>1.21*E10</f>
        <v>1694000</v>
      </c>
      <c r="J10" s="90"/>
    </row>
    <row r="11" spans="1:10" s="5" customFormat="1" ht="15.75" thickBot="1">
      <c r="A11" s="15" t="s">
        <v>18</v>
      </c>
      <c r="B11" s="16"/>
      <c r="C11" s="16"/>
      <c r="D11" s="13">
        <v>1</v>
      </c>
      <c r="E11" s="76">
        <v>1400000</v>
      </c>
      <c r="F11" s="83"/>
      <c r="G11" s="76">
        <f>0.21*E11</f>
        <v>294000</v>
      </c>
      <c r="H11" s="83"/>
      <c r="I11" s="89">
        <f>1.21*E11</f>
        <v>1694000</v>
      </c>
      <c r="J11" s="90"/>
    </row>
    <row r="12" spans="1:10" ht="15.75" thickBot="1">
      <c r="A12" s="84" t="s">
        <v>17</v>
      </c>
      <c r="B12" s="85"/>
      <c r="C12" s="85"/>
      <c r="D12" s="85"/>
      <c r="E12" s="85"/>
      <c r="F12" s="85"/>
      <c r="G12" s="85"/>
      <c r="H12" s="85"/>
      <c r="I12" s="12">
        <v>2</v>
      </c>
      <c r="J12" s="6" t="s">
        <v>6</v>
      </c>
    </row>
    <row r="13" spans="1:10" ht="15.75" thickBot="1">
      <c r="A13" s="86"/>
      <c r="B13" s="87"/>
      <c r="C13" s="87"/>
      <c r="D13" s="87"/>
      <c r="E13" s="87"/>
      <c r="F13" s="87"/>
      <c r="G13" s="87"/>
      <c r="H13" s="87"/>
      <c r="I13" s="87"/>
      <c r="J13" s="88"/>
    </row>
    <row r="14" spans="1:10" ht="15.75" thickBot="1">
      <c r="A14" s="91" t="s">
        <v>37</v>
      </c>
      <c r="B14" s="92"/>
      <c r="C14" s="92"/>
      <c r="D14" s="92"/>
      <c r="E14" s="92"/>
      <c r="F14" s="92"/>
      <c r="G14" s="92"/>
      <c r="H14" s="92"/>
      <c r="I14" s="92"/>
      <c r="J14" s="93"/>
    </row>
    <row r="15" spans="1:10" ht="15.75" thickBot="1">
      <c r="A15" s="79"/>
      <c r="B15" s="80"/>
      <c r="C15" s="80"/>
      <c r="D15" s="80"/>
      <c r="E15" s="94" t="s">
        <v>3</v>
      </c>
      <c r="F15" s="94"/>
      <c r="G15" s="94" t="s">
        <v>4</v>
      </c>
      <c r="H15" s="94"/>
      <c r="I15" s="94" t="s">
        <v>5</v>
      </c>
      <c r="J15" s="95"/>
    </row>
    <row r="16" spans="1:10" ht="15.75" thickBot="1">
      <c r="A16" s="81" t="s">
        <v>14</v>
      </c>
      <c r="B16" s="82"/>
      <c r="C16" s="82"/>
      <c r="D16" s="82"/>
      <c r="E16" s="102">
        <v>0</v>
      </c>
      <c r="F16" s="102"/>
      <c r="G16" s="102">
        <v>0</v>
      </c>
      <c r="H16" s="102"/>
      <c r="I16" s="103">
        <v>0</v>
      </c>
      <c r="J16" s="104"/>
    </row>
    <row r="17" spans="1:10" ht="15.75" thickBot="1">
      <c r="A17" s="84" t="s">
        <v>20</v>
      </c>
      <c r="B17" s="85"/>
      <c r="C17" s="85"/>
      <c r="D17" s="85"/>
      <c r="E17" s="85"/>
      <c r="F17" s="85"/>
      <c r="G17" s="85"/>
      <c r="H17" s="85"/>
      <c r="I17" s="12">
        <v>1</v>
      </c>
      <c r="J17" s="6" t="s">
        <v>7</v>
      </c>
    </row>
    <row r="18" spans="1:10" ht="15.75" thickBot="1">
      <c r="A18" s="107" t="s">
        <v>15</v>
      </c>
      <c r="B18" s="108"/>
      <c r="C18" s="108"/>
      <c r="D18" s="108"/>
      <c r="E18" s="109">
        <f>E16*(8-I12)*I17</f>
        <v>0</v>
      </c>
      <c r="F18" s="109"/>
      <c r="G18" s="109">
        <f>G16*(8-I12)*I17</f>
        <v>0</v>
      </c>
      <c r="H18" s="109"/>
      <c r="I18" s="109">
        <f>I16*(8-I12)*I17</f>
        <v>0</v>
      </c>
      <c r="J18" s="110"/>
    </row>
    <row r="19" spans="1:10" ht="15.75" thickBot="1">
      <c r="A19" s="86"/>
      <c r="B19" s="87"/>
      <c r="C19" s="87"/>
      <c r="D19" s="87"/>
      <c r="E19" s="87"/>
      <c r="F19" s="87"/>
      <c r="G19" s="87"/>
      <c r="H19" s="87"/>
      <c r="I19" s="87"/>
      <c r="J19" s="88"/>
    </row>
    <row r="20" spans="1:10" ht="15.75" thickBot="1">
      <c r="A20" s="105" t="s">
        <v>21</v>
      </c>
      <c r="B20" s="106"/>
      <c r="C20" s="106"/>
      <c r="D20" s="106"/>
      <c r="E20" s="102">
        <v>0</v>
      </c>
      <c r="F20" s="102"/>
      <c r="G20" s="102">
        <v>0</v>
      </c>
      <c r="H20" s="102"/>
      <c r="I20" s="103">
        <v>0</v>
      </c>
      <c r="J20" s="104"/>
    </row>
    <row r="21" spans="1:10" ht="15.75" thickBot="1">
      <c r="A21" s="84" t="s">
        <v>25</v>
      </c>
      <c r="B21" s="85"/>
      <c r="C21" s="85"/>
      <c r="D21" s="85"/>
      <c r="E21" s="85"/>
      <c r="F21" s="85"/>
      <c r="G21" s="85"/>
      <c r="H21" s="85"/>
      <c r="I21" s="12">
        <v>0</v>
      </c>
      <c r="J21" s="6" t="s">
        <v>7</v>
      </c>
    </row>
    <row r="22" spans="1:10" ht="15.75" thickBot="1">
      <c r="A22" s="135" t="s">
        <v>22</v>
      </c>
      <c r="B22" s="136"/>
      <c r="C22" s="136"/>
      <c r="D22" s="136"/>
      <c r="E22" s="109">
        <f>E20*(8-I12)*I21</f>
        <v>0</v>
      </c>
      <c r="F22" s="109"/>
      <c r="G22" s="109">
        <f>G20*(8-I12)*I21</f>
        <v>0</v>
      </c>
      <c r="H22" s="109"/>
      <c r="I22" s="109">
        <f>I20*(8-I12)*I21</f>
        <v>0</v>
      </c>
      <c r="J22" s="110"/>
    </row>
    <row r="23" spans="1:10" ht="15.75" thickBot="1">
      <c r="A23" s="86"/>
      <c r="B23" s="87"/>
      <c r="C23" s="87"/>
      <c r="D23" s="87"/>
      <c r="E23" s="87"/>
      <c r="F23" s="87"/>
      <c r="G23" s="87"/>
      <c r="H23" s="87"/>
      <c r="I23" s="87"/>
      <c r="J23" s="88"/>
    </row>
    <row r="24" spans="1:10" ht="15.75" thickBot="1">
      <c r="A24" s="105" t="s">
        <v>23</v>
      </c>
      <c r="B24" s="106"/>
      <c r="C24" s="106"/>
      <c r="D24" s="106"/>
      <c r="E24" s="102">
        <v>0</v>
      </c>
      <c r="F24" s="102"/>
      <c r="G24" s="102">
        <v>0</v>
      </c>
      <c r="H24" s="102"/>
      <c r="I24" s="103">
        <v>0</v>
      </c>
      <c r="J24" s="104"/>
    </row>
    <row r="25" spans="1:10" ht="15.75" thickBot="1">
      <c r="A25" s="81" t="s">
        <v>24</v>
      </c>
      <c r="B25" s="138"/>
      <c r="C25" s="138"/>
      <c r="D25" s="138"/>
      <c r="E25" s="138"/>
      <c r="F25" s="138"/>
      <c r="G25" s="138"/>
      <c r="H25" s="138"/>
      <c r="I25" s="12">
        <v>0</v>
      </c>
      <c r="J25" s="6" t="s">
        <v>7</v>
      </c>
    </row>
    <row r="26" spans="1:10" ht="15.75" thickBot="1">
      <c r="A26" s="139" t="s">
        <v>26</v>
      </c>
      <c r="B26" s="140"/>
      <c r="C26" s="140"/>
      <c r="D26" s="140"/>
      <c r="E26" s="109">
        <f>E24*(8-I12)*I25</f>
        <v>0</v>
      </c>
      <c r="F26" s="109"/>
      <c r="G26" s="109">
        <f>G24*(8-I12)*I25</f>
        <v>0</v>
      </c>
      <c r="H26" s="109"/>
      <c r="I26" s="109">
        <f>I24*(8-I12)*I25</f>
        <v>0</v>
      </c>
      <c r="J26" s="110"/>
    </row>
    <row r="27" spans="1:10" ht="15.75" thickBot="1">
      <c r="A27" s="130"/>
      <c r="B27" s="131"/>
      <c r="C27" s="131"/>
      <c r="D27" s="131"/>
      <c r="E27" s="131"/>
      <c r="F27" s="131"/>
      <c r="G27" s="131"/>
      <c r="H27" s="131"/>
      <c r="I27" s="131"/>
      <c r="J27" s="132"/>
    </row>
    <row r="28" spans="1:10" ht="19.5" thickBot="1">
      <c r="A28" s="153" t="s">
        <v>27</v>
      </c>
      <c r="B28" s="154"/>
      <c r="C28" s="154"/>
      <c r="D28" s="154"/>
      <c r="E28" s="109">
        <f>D11*(E18+E22+E26)</f>
        <v>0</v>
      </c>
      <c r="F28" s="109"/>
      <c r="G28" s="109">
        <f>D11*(G18+G22+G26)</f>
        <v>0</v>
      </c>
      <c r="H28" s="109"/>
      <c r="I28" s="109">
        <f>D11*(I18+I22+I26)</f>
        <v>0</v>
      </c>
      <c r="J28" s="110"/>
    </row>
    <row r="29" spans="1:10" ht="15.75" thickBot="1">
      <c r="A29" s="91" t="s">
        <v>54</v>
      </c>
      <c r="B29" s="92"/>
      <c r="C29" s="92"/>
      <c r="D29" s="92"/>
      <c r="E29" s="92"/>
      <c r="F29" s="92"/>
      <c r="G29" s="92"/>
      <c r="H29" s="92"/>
      <c r="I29" s="92"/>
      <c r="J29" s="93"/>
    </row>
    <row r="30" spans="1:10" ht="15.75" thickBot="1">
      <c r="A30" s="81" t="s">
        <v>29</v>
      </c>
      <c r="B30" s="82"/>
      <c r="C30" s="82"/>
      <c r="D30" s="82"/>
      <c r="E30" s="102"/>
      <c r="F30" s="102"/>
      <c r="G30" s="102"/>
      <c r="H30" s="102"/>
      <c r="I30" s="102"/>
      <c r="J30" s="133"/>
    </row>
    <row r="31" spans="1:10" ht="15.75" thickBot="1">
      <c r="A31" s="81" t="s">
        <v>58</v>
      </c>
      <c r="B31" s="82"/>
      <c r="C31" s="82"/>
      <c r="D31" s="82"/>
      <c r="E31" s="102"/>
      <c r="F31" s="102"/>
      <c r="G31" s="102"/>
      <c r="H31" s="102"/>
      <c r="I31" s="102"/>
      <c r="J31" s="133"/>
    </row>
    <row r="32" spans="1:10" ht="15.75" thickBot="1">
      <c r="A32" s="150" t="s">
        <v>30</v>
      </c>
      <c r="B32" s="151"/>
      <c r="C32" s="151"/>
      <c r="D32" s="151"/>
      <c r="E32" s="109">
        <f>(E30+E31)*1*(8-I12)</f>
        <v>0</v>
      </c>
      <c r="F32" s="109"/>
      <c r="G32" s="109">
        <f>(G30+G31)*1*(8-I12)</f>
        <v>0</v>
      </c>
      <c r="H32" s="109"/>
      <c r="I32" s="109">
        <f>(I30+I31)*1*(8-I12)</f>
        <v>0</v>
      </c>
      <c r="J32" s="110"/>
    </row>
    <row r="33" spans="1:10" ht="15.75" thickBot="1">
      <c r="A33" s="91" t="s">
        <v>55</v>
      </c>
      <c r="B33" s="92"/>
      <c r="C33" s="92"/>
      <c r="D33" s="92"/>
      <c r="E33" s="92"/>
      <c r="F33" s="92"/>
      <c r="G33" s="92"/>
      <c r="H33" s="92"/>
      <c r="I33" s="92"/>
      <c r="J33" s="93"/>
    </row>
    <row r="34" spans="1:10" ht="15.75" thickBot="1">
      <c r="A34" s="81" t="s">
        <v>28</v>
      </c>
      <c r="B34" s="82"/>
      <c r="C34" s="82"/>
      <c r="D34" s="82"/>
      <c r="E34" s="102">
        <v>0</v>
      </c>
      <c r="F34" s="102"/>
      <c r="G34" s="102">
        <v>0</v>
      </c>
      <c r="H34" s="102"/>
      <c r="I34" s="102">
        <v>0</v>
      </c>
      <c r="J34" s="133"/>
    </row>
    <row r="35" spans="1:10" ht="15.75" thickBot="1">
      <c r="A35" s="143"/>
      <c r="B35" s="144"/>
      <c r="C35" s="144"/>
      <c r="D35" s="144"/>
      <c r="E35" s="144"/>
      <c r="F35" s="144"/>
      <c r="G35" s="144"/>
      <c r="H35" s="144"/>
      <c r="I35" s="144"/>
      <c r="J35" s="145"/>
    </row>
    <row r="36" spans="1:10" s="7" customFormat="1" ht="27" thickBot="1">
      <c r="A36" s="146" t="s">
        <v>31</v>
      </c>
      <c r="B36" s="147"/>
      <c r="C36" s="147"/>
      <c r="D36" s="147"/>
      <c r="E36" s="137">
        <f>E11+E28+E34+E32</f>
        <v>1400000</v>
      </c>
      <c r="F36" s="137"/>
      <c r="G36" s="137">
        <f>G11+G28+G34+G32</f>
        <v>294000</v>
      </c>
      <c r="H36" s="137"/>
      <c r="I36" s="137">
        <f>I11+I28+I34+I32</f>
        <v>1694000</v>
      </c>
      <c r="J36" s="152"/>
    </row>
    <row r="38" spans="1:10">
      <c r="A38" s="142" t="s">
        <v>10</v>
      </c>
      <c r="B38" s="142"/>
      <c r="C38" s="142"/>
      <c r="D38" s="142"/>
      <c r="E38" s="142"/>
      <c r="F38" s="142"/>
      <c r="G38" s="142"/>
      <c r="H38" s="142"/>
      <c r="I38" s="142"/>
      <c r="J38" s="142"/>
    </row>
    <row r="39" spans="1:10">
      <c r="A39" s="149" t="s">
        <v>8</v>
      </c>
      <c r="B39" s="149"/>
      <c r="C39" s="149"/>
      <c r="D39" s="149"/>
      <c r="E39" s="149"/>
      <c r="F39" s="149"/>
      <c r="G39" s="149"/>
      <c r="H39" s="149"/>
      <c r="I39" s="149"/>
      <c r="J39" s="149"/>
    </row>
    <row r="40" spans="1:10">
      <c r="A40" s="148" t="s">
        <v>9</v>
      </c>
      <c r="B40" s="148"/>
      <c r="C40" s="148"/>
      <c r="D40" s="148"/>
      <c r="E40" s="148"/>
      <c r="F40" s="148"/>
      <c r="G40" s="148"/>
      <c r="H40" s="148"/>
      <c r="I40" s="148"/>
      <c r="J40" s="148"/>
    </row>
    <row r="41" spans="1:10">
      <c r="A41" s="134" t="s">
        <v>11</v>
      </c>
      <c r="B41" s="134"/>
      <c r="C41" s="134"/>
      <c r="D41" s="134"/>
      <c r="E41" s="134"/>
      <c r="F41" s="134"/>
      <c r="G41" s="134"/>
      <c r="H41" s="134"/>
      <c r="I41" s="134"/>
      <c r="J41" s="134"/>
    </row>
    <row r="42" spans="1:10">
      <c r="A42" s="141"/>
      <c r="B42" s="141"/>
      <c r="C42" s="141"/>
      <c r="D42" s="141"/>
      <c r="E42" s="141"/>
      <c r="F42" s="141"/>
      <c r="G42" s="141"/>
      <c r="H42" s="141"/>
      <c r="I42" s="141"/>
      <c r="J42" s="141"/>
    </row>
    <row r="43" spans="1:10">
      <c r="A43" s="129" t="s">
        <v>35</v>
      </c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>
      <c r="A44" s="129" t="s">
        <v>34</v>
      </c>
      <c r="B44" s="129"/>
      <c r="C44" s="129"/>
      <c r="D44" s="129"/>
      <c r="E44" s="129"/>
      <c r="F44" s="129"/>
      <c r="G44" s="129"/>
      <c r="H44" s="129"/>
      <c r="I44" s="129"/>
      <c r="J44" s="129"/>
    </row>
    <row r="45" spans="1:10">
      <c r="A45" s="129" t="s">
        <v>33</v>
      </c>
      <c r="B45" s="129"/>
      <c r="C45" s="129"/>
      <c r="D45" s="129"/>
      <c r="E45" s="129"/>
      <c r="F45" s="129"/>
      <c r="G45" s="129"/>
      <c r="H45" s="129"/>
      <c r="I45" s="129"/>
      <c r="J45" s="129"/>
    </row>
    <row r="46" spans="1:10" ht="17.25">
      <c r="A46" s="8"/>
    </row>
    <row r="47" spans="1:10">
      <c r="I47" s="1"/>
      <c r="J47" s="1"/>
    </row>
  </sheetData>
  <mergeCells count="93">
    <mergeCell ref="A40:J40"/>
    <mergeCell ref="A41:J41"/>
    <mergeCell ref="A42:J42"/>
    <mergeCell ref="A43:J43"/>
    <mergeCell ref="A44:J44"/>
    <mergeCell ref="A45:J45"/>
    <mergeCell ref="A36:D36"/>
    <mergeCell ref="E36:F36"/>
    <mergeCell ref="G36:H36"/>
    <mergeCell ref="I36:J36"/>
    <mergeCell ref="A38:J38"/>
    <mergeCell ref="A39:J39"/>
    <mergeCell ref="A33:J33"/>
    <mergeCell ref="A34:D34"/>
    <mergeCell ref="E34:F34"/>
    <mergeCell ref="G34:H34"/>
    <mergeCell ref="I34:J3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28:D28"/>
    <mergeCell ref="E28:F28"/>
    <mergeCell ref="G28:H28"/>
    <mergeCell ref="I28:J28"/>
    <mergeCell ref="A29:J29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průzkum trhu - specifikace</vt:lpstr>
      <vt:lpstr>Johnson and Johnson</vt:lpstr>
      <vt:lpstr>Philips</vt:lpstr>
      <vt:lpstr>EP Services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62642</cp:lastModifiedBy>
  <cp:lastPrinted>2017-03-17T08:38:19Z</cp:lastPrinted>
  <dcterms:created xsi:type="dcterms:W3CDTF">2016-05-04T05:30:34Z</dcterms:created>
  <dcterms:modified xsi:type="dcterms:W3CDTF">2021-02-16T12:46:48Z</dcterms:modified>
</cp:coreProperties>
</file>