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PodkladyA_2.3_Merta\A2\01_Klinický stimulátor\"/>
    </mc:Choice>
  </mc:AlternateContent>
  <xr:revisionPtr revIDLastSave="0" documentId="13_ncr:1_{83B2250B-0BDC-40D9-AD57-654E684B06A0}" xr6:coauthVersionLast="36" xr6:coauthVersionMax="36" xr10:uidLastSave="{00000000-0000-0000-0000-000000000000}"/>
  <bookViews>
    <workbookView xWindow="-15" yWindow="-15" windowWidth="14520" windowHeight="12795" xr2:uid="{00000000-000D-0000-FFFF-FFFF00000000}"/>
  </bookViews>
  <sheets>
    <sheet name="průzkum trhu - specifikace" sheetId="2" r:id="rId1"/>
    <sheet name="SUBITO" sheetId="6" r:id="rId2"/>
    <sheet name="MEDISAP" sheetId="7" r:id="rId3"/>
    <sheet name="Philips" sheetId="1" r:id="rId4"/>
  </sheets>
  <calcPr calcId="191029"/>
</workbook>
</file>

<file path=xl/calcChain.xml><?xml version="1.0" encoding="utf-8"?>
<calcChain xmlns="http://schemas.openxmlformats.org/spreadsheetml/2006/main">
  <c r="I34" i="6" l="1"/>
  <c r="G34" i="6"/>
  <c r="I31" i="6"/>
  <c r="G31" i="6"/>
  <c r="I30" i="6"/>
  <c r="G30" i="6"/>
  <c r="E11" i="6"/>
  <c r="I34" i="7"/>
  <c r="G34" i="7"/>
  <c r="G31" i="7"/>
  <c r="I31" i="7"/>
  <c r="I30" i="7"/>
  <c r="G30" i="7"/>
  <c r="E11" i="7"/>
  <c r="E11" i="1"/>
  <c r="I11" i="1" s="1"/>
  <c r="G10" i="1"/>
  <c r="I10" i="1"/>
  <c r="B54" i="2"/>
  <c r="D58" i="2"/>
  <c r="D54" i="2" s="1"/>
  <c r="D53" i="2"/>
  <c r="G11" i="1" l="1"/>
  <c r="B53" i="2"/>
  <c r="I32" i="7"/>
  <c r="G32" i="7"/>
  <c r="E32" i="7"/>
  <c r="I26" i="7"/>
  <c r="G26" i="7"/>
  <c r="E26" i="7"/>
  <c r="I22" i="7"/>
  <c r="G22" i="7"/>
  <c r="E22" i="7"/>
  <c r="G18" i="7"/>
  <c r="E18" i="7"/>
  <c r="E28" i="7" s="1"/>
  <c r="E36" i="7" s="1"/>
  <c r="I16" i="7"/>
  <c r="I18" i="7" s="1"/>
  <c r="I28" i="7" s="1"/>
  <c r="G16" i="7"/>
  <c r="I11" i="7"/>
  <c r="G11" i="7"/>
  <c r="I10" i="7"/>
  <c r="G10" i="7"/>
  <c r="I32" i="6"/>
  <c r="G32" i="6"/>
  <c r="E32" i="6"/>
  <c r="I26" i="6"/>
  <c r="G26" i="6"/>
  <c r="E26" i="6"/>
  <c r="I22" i="6"/>
  <c r="G22" i="6"/>
  <c r="E22" i="6"/>
  <c r="E18" i="6"/>
  <c r="E28" i="6" s="1"/>
  <c r="I16" i="6"/>
  <c r="I18" i="6" s="1"/>
  <c r="I28" i="6" s="1"/>
  <c r="G16" i="6"/>
  <c r="G18" i="6" s="1"/>
  <c r="I11" i="6"/>
  <c r="G11" i="6"/>
  <c r="I10" i="6"/>
  <c r="G10" i="6"/>
  <c r="G16" i="1"/>
  <c r="I16" i="1"/>
  <c r="G28" i="7" l="1"/>
  <c r="G28" i="6"/>
  <c r="G36" i="6" s="1"/>
  <c r="E36" i="6"/>
  <c r="I36" i="7"/>
  <c r="G36" i="7"/>
  <c r="I36" i="6"/>
  <c r="I32" i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<sst xmlns="http://schemas.openxmlformats.org/spreadsheetml/2006/main" count="357" uniqueCount="134">
  <si>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</si>
  <si>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</si>
  <si>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</si>
  <si>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</si>
  <si>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</si>
  <si>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</si>
  <si>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</si>
  <si>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</si>
  <si>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</si>
  <si>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</si>
  <si>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</si>
  <si>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</si>
  <si>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</si>
  <si>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</si>
  <si>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</si>
  <si>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</si>
  <si>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</si>
  <si>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</si>
  <si>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</si>
  <si>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</si>
  <si>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</si>
  <si>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</si>
  <si>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</si>
  <si>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</si>
  <si>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</si>
  <si>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</si>
  <si>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</si>
  <si>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</si>
  <si>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</si>
  <si>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</si>
  <si>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</si>
  <si>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</si>
  <si>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</si>
  <si>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</si>
  <si>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</si>
  <si>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</si>
  <si>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</si>
  <si>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</si>
  <si>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</si>
  <si>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</si>
  <si>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</si>
  <si>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</si>
  <si>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</si>
  <si>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</si>
  <si>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</si>
  <si>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</si>
  <si>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</si>
  <si>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</si>
  <si>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</si>
  <si>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</si>
  <si>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</si>
  <si>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</si>
  <si>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</si>
  <si>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</si>
  <si>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</si>
  <si>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</si>
  <si>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</si>
  <si>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Náklady na dopravu (1 návštěva) v souvislosti s příjezdem servisního technika na pracoviště, zahrnující kilometrovné, čás strávený na cestě, apod.)</t>
  </si>
  <si>
    <t>Součást dodávky</t>
  </si>
  <si>
    <t>cena 1 BTK/rok v Kč bez DPH</t>
  </si>
  <si>
    <t>jiné pravidelné servisní zásahy předepsané výrobcem v Kč bez DPH</t>
  </si>
  <si>
    <t>školení v Kč bez DPH</t>
  </si>
  <si>
    <t>cestovné v Kč bez DPH</t>
  </si>
  <si>
    <t>hodinová sazba technika v Kč bez DPH</t>
  </si>
  <si>
    <t>Ano</t>
  </si>
  <si>
    <t>Konkrétní podmínky pozáručního servisu budou stanoveny ve výběrovém řízení. Následnou separátní servisní smlouvu doporučujeme uzavřít přímo s dodavatelem dané technologie.</t>
  </si>
  <si>
    <t>Název: Klinický stimulátor</t>
  </si>
  <si>
    <t>Micropace EPS-320</t>
  </si>
  <si>
    <t>Dodávka, instalace, uvedení do provozu Klinického stimulátoru pro I.interní kliniku-kardiologickou včetně provedení zaškolení personálu.</t>
  </si>
  <si>
    <t>ano</t>
  </si>
  <si>
    <t>Specifikace Klinického stimulátoru</t>
  </si>
  <si>
    <t>• Minimálně 2 nezávislé stimulační kanály</t>
  </si>
  <si>
    <t>2 kanály</t>
  </si>
  <si>
    <t>• Schopnost provádění rutinních stimulačních protokolů (SNRT, PSK apod)</t>
  </si>
  <si>
    <t>• Samočinný test při zapnutí</t>
  </si>
  <si>
    <t>• Ovládací část stimulátoru umístěná v ovladovně</t>
  </si>
  <si>
    <t>• Ovládání dotykovým displejem (touchscreen) - min. 7", nebo klávesnicí</t>
  </si>
  <si>
    <t>15“</t>
  </si>
  <si>
    <t>• Akustické signály (možnost regulace hlasitosti a úplného vypnutí)</t>
  </si>
  <si>
    <t>Parametry stimulace</t>
  </si>
  <si>
    <t>• Stimulační proud nastavitelný v rozmezí min. 0,1mA-20mA po krocích 0,1mA, nebo nastavitelná amplituda stimulace v rozmezí min. 0,1 - 10V po krocích 0,1V</t>
  </si>
  <si>
    <t>0,1 – 25 mA</t>
  </si>
  <si>
    <t>• Šířka stimulačního impulzu nastavitelná v rozsahu min. 0,5 – 2ms</t>
  </si>
  <si>
    <t>0,5 – 10 ms</t>
  </si>
  <si>
    <t>• Nastavitelný interval mezi stimulačními impulzy v rozsahu min. 200-2000ms s krokem 1ms, nebo nastavitelná frekvence stimulace v rozsahu min. 30-300 bpm</t>
  </si>
  <si>
    <t>30 – 9990 ms</t>
  </si>
  <si>
    <t>• Funkce „sensovaných“ a „paceovaných“ extrastimulů pro programovou stimulaci</t>
  </si>
  <si>
    <t>• Indikace vysoké impedance během stimulace</t>
  </si>
  <si>
    <t>• ATP režim</t>
  </si>
  <si>
    <t>Programové parametry</t>
  </si>
  <si>
    <t>• Měření intervalu vlastního rytmu snímaného signálu</t>
  </si>
  <si>
    <t>• Měření SNRT</t>
  </si>
  <si>
    <t>• Refrakterní perioda 150-600ms</t>
  </si>
  <si>
    <t>• Nastavitelné prahové hodnoty</t>
  </si>
  <si>
    <t>proudová</t>
  </si>
  <si>
    <t>• Režimy stimulace: Fixed, Sensed, Inhibited</t>
  </si>
  <si>
    <t>Async, P/R, Inhb</t>
  </si>
  <si>
    <t>• Nastavení počtu opakování základního intervalu - min. rozsah 0-10 opakování</t>
  </si>
  <si>
    <t>vypnuto, 1 – 98</t>
  </si>
  <si>
    <t xml:space="preserve">• Minimálně 3 uživatelsky definované intervaly </t>
  </si>
  <si>
    <t>• Automatické prodlužování, resp. zkracování intervalů</t>
  </si>
  <si>
    <t>• Pauza mezi stimulačními frekvencemi v intervalu min. 0 – 10s</t>
  </si>
  <si>
    <t>vypnuto, 500 – 9990 ms + S1 (30 – 9990 ms)</t>
  </si>
  <si>
    <t>• Režim High Rate stimulace v rozsahu min. 150 – 600 bpm</t>
  </si>
  <si>
    <t>6,1 (2000/333) – 2000 bpm</t>
  </si>
  <si>
    <t>• Zastavení stimulace při vyvolání tachyarytmie</t>
  </si>
  <si>
    <t>• Detekce ektopických stahů</t>
  </si>
  <si>
    <t>• Adaptabilní snímání podle morfologie signálu + jeho grafické znázornění v reálném čase</t>
  </si>
  <si>
    <t>• Zobrazování odezvy tkáně na stimulaci (post pacing interval)</t>
  </si>
  <si>
    <t>• Stimulační jednotka</t>
  </si>
  <si>
    <t>• Ovládací jednotka do ovladovny</t>
  </si>
  <si>
    <t>• Modul na vzájemné propojení stimulačních kanálů</t>
  </si>
  <si>
    <t>• Kabel na připojení k EP záznamovému systému</t>
  </si>
  <si>
    <t>• Propojovací kabel k dálkovému ovládání (v ovladovně) v minimální délce 15m</t>
  </si>
  <si>
    <t>27 m + 2 m</t>
  </si>
  <si>
    <t>• Napájecí kabel</t>
  </si>
  <si>
    <t>EPS320, MicroPace</t>
  </si>
  <si>
    <t>805 000,- Kč</t>
  </si>
  <si>
    <t xml:space="preserve">974 050,- Kč </t>
  </si>
  <si>
    <t>SUBITO</t>
  </si>
  <si>
    <t>MEDISAP</t>
  </si>
  <si>
    <t>PHILIPS</t>
  </si>
  <si>
    <t>Nabídku podala firma:</t>
  </si>
  <si>
    <t>Klinický stimulátor</t>
  </si>
  <si>
    <t>medisap s.r.o.</t>
  </si>
  <si>
    <t>Adam Psota DiS.</t>
  </si>
  <si>
    <t>adam.psota@medisap.cz</t>
  </si>
  <si>
    <t>SUBITO CZ spol. s r. o.</t>
  </si>
  <si>
    <t>vitek@subito.cz</t>
  </si>
  <si>
    <t>Radovan Kneifl</t>
  </si>
  <si>
    <t xml:space="preserve">radovan.kneifl@philips.com </t>
  </si>
  <si>
    <t>Philips Česká republika s.r.o.</t>
  </si>
  <si>
    <t>Vít Švachouček</t>
  </si>
  <si>
    <t xml:space="preserve">Marketingový průzkum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</si>
</sst>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.00&quot; Kč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C0C0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808080"/>
        <bgColor rgb="FF969696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5" fillId="9" borderId="29" xfId="0" applyFont="1" applyFill="1" applyBorder="1" applyAlignment="1">
      <alignment horizontal="center" vertical="center"/>
    </xf>
    <xf numFmtId="0" fontId="16" fillId="10" borderId="34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164" fontId="15" fillId="9" borderId="31" xfId="0" applyNumberFormat="1" applyFont="1" applyFill="1" applyBorder="1" applyAlignment="1">
      <alignment horizontal="center" vertical="center" wrapText="1"/>
    </xf>
    <xf numFmtId="164" fontId="15" fillId="9" borderId="45" xfId="0" applyNumberFormat="1" applyFont="1" applyFill="1" applyBorder="1" applyAlignment="1">
      <alignment horizontal="center" vertical="center" wrapText="1"/>
    </xf>
    <xf numFmtId="164" fontId="15" fillId="9" borderId="39" xfId="0" applyNumberFormat="1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10" borderId="29" xfId="0" applyFont="1" applyFill="1" applyBorder="1" applyAlignment="1">
      <alignment horizontal="center" vertical="center" wrapText="1"/>
    </xf>
    <xf numFmtId="0" fontId="6" fillId="3" borderId="11" xfId="2" applyFont="1" applyFill="1" applyBorder="1" applyAlignment="1">
      <alignment horizontal="center" vertical="center"/>
    </xf>
    <xf numFmtId="0" fontId="15" fillId="12" borderId="43" xfId="0" applyFont="1" applyFill="1" applyBorder="1" applyAlignment="1">
      <alignment horizontal="center" vertical="center" wrapText="1"/>
    </xf>
    <xf numFmtId="0" fontId="15" fillId="12" borderId="29" xfId="0" applyFont="1" applyFill="1" applyBorder="1" applyAlignment="1">
      <alignment horizontal="center" vertical="center"/>
    </xf>
    <xf numFmtId="0" fontId="17" fillId="13" borderId="33" xfId="0" applyFont="1" applyFill="1" applyBorder="1" applyAlignment="1">
      <alignment horizontal="left" vertical="center" wrapText="1"/>
    </xf>
    <xf numFmtId="0" fontId="16" fillId="13" borderId="29" xfId="0" applyFont="1" applyFill="1" applyBorder="1" applyAlignment="1">
      <alignment horizontal="center" vertical="center" wrapText="1"/>
    </xf>
    <xf numFmtId="0" fontId="16" fillId="13" borderId="34" xfId="0" applyFont="1" applyFill="1" applyBorder="1" applyAlignment="1">
      <alignment horizontal="center" vertical="center" wrapText="1"/>
    </xf>
    <xf numFmtId="0" fontId="15" fillId="14" borderId="30" xfId="0" applyFont="1" applyFill="1" applyBorder="1" applyAlignment="1">
      <alignment horizontal="center" vertical="center" wrapText="1"/>
    </xf>
    <xf numFmtId="0" fontId="15" fillId="14" borderId="31" xfId="0" applyFont="1" applyFill="1" applyBorder="1" applyAlignment="1">
      <alignment horizontal="center" vertical="center"/>
    </xf>
    <xf numFmtId="0" fontId="15" fillId="14" borderId="32" xfId="0" applyFont="1" applyFill="1" applyBorder="1" applyAlignment="1">
      <alignment horizontal="center" vertical="center"/>
    </xf>
    <xf numFmtId="0" fontId="15" fillId="12" borderId="33" xfId="0" applyFont="1" applyFill="1" applyBorder="1" applyAlignment="1">
      <alignment horizontal="center" vertical="center" wrapText="1"/>
    </xf>
    <xf numFmtId="0" fontId="15" fillId="12" borderId="29" xfId="0" applyFont="1" applyFill="1" applyBorder="1" applyAlignment="1">
      <alignment horizontal="center" vertical="center" wrapText="1"/>
    </xf>
    <xf numFmtId="0" fontId="15" fillId="12" borderId="34" xfId="0" applyFont="1" applyFill="1" applyBorder="1" applyAlignment="1">
      <alignment horizontal="center" vertical="center" wrapText="1"/>
    </xf>
    <xf numFmtId="0" fontId="16" fillId="13" borderId="34" xfId="0" applyFont="1" applyFill="1" applyBorder="1" applyAlignment="1">
      <alignment horizontal="left" vertical="center" wrapText="1"/>
    </xf>
    <xf numFmtId="0" fontId="17" fillId="13" borderId="33" xfId="0" applyFont="1" applyFill="1" applyBorder="1" applyAlignment="1">
      <alignment horizontal="left" vertical="top" wrapText="1"/>
    </xf>
    <xf numFmtId="0" fontId="17" fillId="13" borderId="41" xfId="0" applyFont="1" applyFill="1" applyBorder="1" applyAlignment="1">
      <alignment horizontal="left" vertical="center" wrapText="1"/>
    </xf>
    <xf numFmtId="0" fontId="16" fillId="13" borderId="54" xfId="0" applyFont="1" applyFill="1" applyBorder="1" applyAlignment="1">
      <alignment horizontal="center" vertical="center" wrapText="1"/>
    </xf>
    <xf numFmtId="0" fontId="16" fillId="13" borderId="42" xfId="0" applyFont="1" applyFill="1" applyBorder="1" applyAlignment="1">
      <alignment horizontal="left" vertical="center" wrapText="1"/>
    </xf>
    <xf numFmtId="0" fontId="15" fillId="12" borderId="37" xfId="0" applyFont="1" applyFill="1" applyBorder="1" applyAlignment="1">
      <alignment vertical="top" wrapText="1"/>
    </xf>
    <xf numFmtId="165" fontId="15" fillId="12" borderId="31" xfId="0" applyNumberFormat="1" applyFont="1" applyFill="1" applyBorder="1" applyAlignment="1">
      <alignment horizontal="center" vertical="center" wrapText="1"/>
    </xf>
    <xf numFmtId="0" fontId="15" fillId="12" borderId="32" xfId="0" applyFont="1" applyFill="1" applyBorder="1" applyAlignment="1">
      <alignment horizontal="center" vertical="center" wrapText="1"/>
    </xf>
    <xf numFmtId="0" fontId="15" fillId="12" borderId="35" xfId="0" applyFont="1" applyFill="1" applyBorder="1" applyAlignment="1">
      <alignment vertical="top" wrapText="1"/>
    </xf>
    <xf numFmtId="165" fontId="15" fillId="12" borderId="45" xfId="0" applyNumberFormat="1" applyFont="1" applyFill="1" applyBorder="1" applyAlignment="1">
      <alignment horizontal="center" vertical="center" wrapText="1"/>
    </xf>
    <xf numFmtId="0" fontId="15" fillId="12" borderId="36" xfId="0" applyFont="1" applyFill="1" applyBorder="1" applyAlignment="1">
      <alignment horizontal="center" vertical="center" wrapText="1"/>
    </xf>
    <xf numFmtId="0" fontId="15" fillId="12" borderId="38" xfId="0" applyFont="1" applyFill="1" applyBorder="1" applyAlignment="1">
      <alignment vertical="top" wrapText="1"/>
    </xf>
    <xf numFmtId="165" fontId="15" fillId="12" borderId="39" xfId="0" applyNumberFormat="1" applyFont="1" applyFill="1" applyBorder="1" applyAlignment="1">
      <alignment horizontal="center" vertical="center" wrapText="1"/>
    </xf>
    <xf numFmtId="0" fontId="15" fillId="12" borderId="40" xfId="0" applyFont="1" applyFill="1" applyBorder="1" applyAlignment="1">
      <alignment horizontal="center" vertical="center" wrapText="1"/>
    </xf>
    <xf numFmtId="0" fontId="16" fillId="10" borderId="29" xfId="0" applyFont="1" applyFill="1" applyBorder="1" applyAlignment="1">
      <alignment horizontal="center" vertical="center" wrapText="1"/>
    </xf>
    <xf numFmtId="0" fontId="16" fillId="10" borderId="55" xfId="0" applyFont="1" applyFill="1" applyBorder="1" applyAlignment="1">
      <alignment horizontal="center" vertical="center" wrapText="1"/>
    </xf>
    <xf numFmtId="0" fontId="15" fillId="9" borderId="49" xfId="0" applyNumberFormat="1" applyFont="1" applyFill="1" applyBorder="1" applyAlignment="1">
      <alignment horizontal="center" vertical="center" wrapText="1"/>
    </xf>
    <xf numFmtId="0" fontId="15" fillId="9" borderId="50" xfId="0" applyNumberFormat="1" applyFont="1" applyFill="1" applyBorder="1" applyAlignment="1">
      <alignment horizontal="center" vertical="center" wrapText="1"/>
    </xf>
    <xf numFmtId="0" fontId="15" fillId="9" borderId="51" xfId="0" applyNumberFormat="1" applyFont="1" applyFill="1" applyBorder="1" applyAlignment="1">
      <alignment horizontal="center" vertical="center" wrapText="1"/>
    </xf>
    <xf numFmtId="0" fontId="15" fillId="9" borderId="3" xfId="0" applyNumberFormat="1" applyFont="1" applyFill="1" applyBorder="1" applyAlignment="1">
      <alignment horizontal="center" vertical="center" wrapText="1"/>
    </xf>
    <xf numFmtId="0" fontId="15" fillId="9" borderId="52" xfId="0" applyNumberFormat="1" applyFont="1" applyFill="1" applyBorder="1" applyAlignment="1">
      <alignment horizontal="center" vertical="center" wrapText="1"/>
    </xf>
    <xf numFmtId="0" fontId="15" fillId="9" borderId="53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5" fillId="9" borderId="43" xfId="0" applyFont="1" applyFill="1" applyBorder="1" applyAlignment="1">
      <alignment horizontal="center" vertical="center" wrapText="1"/>
    </xf>
    <xf numFmtId="0" fontId="15" fillId="9" borderId="46" xfId="0" applyFont="1" applyFill="1" applyBorder="1" applyAlignment="1">
      <alignment horizontal="center" vertical="center" wrapText="1"/>
    </xf>
    <xf numFmtId="164" fontId="15" fillId="9" borderId="47" xfId="0" applyNumberFormat="1" applyFont="1" applyFill="1" applyBorder="1" applyAlignment="1">
      <alignment horizontal="center" vertical="center" wrapText="1"/>
    </xf>
    <xf numFmtId="164" fontId="15" fillId="9" borderId="48" xfId="0" applyNumberFormat="1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19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44" fontId="2" fillId="4" borderId="22" xfId="1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4" borderId="13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center" vertical="center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5" name="obrázek 6" descr="ilustrator kopi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6" name="WordPictureWatermark3" descr="ilustrator kopi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180975</xdr:rowOff>
    </xdr:to>
    <xdr:pic>
      <xdr:nvPicPr>
        <xdr:cNvPr id="7" name="obrázek 6" descr="ilustrator kopi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1028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8" name="WordPictureWatermark3" descr="ilustrator kopi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9" name="obrázek 6" descr="ilustrator kopi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10" name="WordPictureWatermark3" descr="ilustrator kopi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180975</xdr:rowOff>
    </xdr:to>
    <xdr:pic>
      <xdr:nvPicPr>
        <xdr:cNvPr id="11" name="obrázek 6" descr="ilustrator kopi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1028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12" name="WordPictureWatermark3" descr="ilustrator kopi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itek@subito.cz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dam.psota@medisap.cz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radovan.kneifl@philip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tabSelected="1" zoomScale="80" zoomScaleNormal="80" workbookViewId="0">
      <selection activeCell="A2" sqref="A2:C2"/>
    </sheetView>
  </sheetViews>
  <sheetFormatPr defaultColWidth="8.85546875" defaultRowHeight="15" x14ac:dyDescent="0.25"/>
  <cols>
    <col min="1" max="1" width="119.42578125" customWidth="1"/>
    <col min="2" max="2" width="18.28515625" customWidth="1"/>
    <col min="3" max="3" width="15.85546875" customWidth="1"/>
    <col min="4" max="4" width="19.42578125" customWidth="1"/>
    <col min="5" max="5" width="17" style="33" customWidth="1"/>
    <col min="6" max="6" width="19.5703125" customWidth="1"/>
    <col min="7" max="7" width="17.140625" style="33" customWidth="1"/>
    <col min="8" max="8" width="90.5703125" customWidth="1"/>
  </cols>
  <sheetData>
    <row r="1" spans="1:7" ht="66.75" customHeight="1" thickBot="1" x14ac:dyDescent="0.3">
      <c r="A1" s="77"/>
      <c r="B1" s="77"/>
      <c r="C1" s="77"/>
    </row>
    <row r="2" spans="1:7" ht="66.75" customHeight="1" thickBot="1" x14ac:dyDescent="0.3">
      <c r="A2" s="78" t="s">
        <v>133</v>
      </c>
      <c r="B2" s="79"/>
      <c r="C2" s="80"/>
    </row>
    <row r="3" spans="1:7" ht="41.45" customHeight="1" thickBot="1" x14ac:dyDescent="0.3">
      <c r="A3" s="72" t="s">
        <v>66</v>
      </c>
      <c r="B3" s="72"/>
      <c r="C3" s="72"/>
      <c r="E3"/>
      <c r="G3"/>
    </row>
    <row r="4" spans="1:7" ht="41.45" customHeight="1" thickBot="1" x14ac:dyDescent="0.3">
      <c r="A4" s="25" t="s">
        <v>122</v>
      </c>
      <c r="B4" s="69" t="s">
        <v>119</v>
      </c>
      <c r="C4" s="69"/>
      <c r="D4" s="70" t="s">
        <v>120</v>
      </c>
      <c r="E4" s="71"/>
      <c r="F4" s="70" t="s">
        <v>121</v>
      </c>
      <c r="G4" s="71"/>
    </row>
    <row r="5" spans="1:7" ht="29.45" customHeight="1" thickBot="1" x14ac:dyDescent="0.3">
      <c r="A5" s="25" t="s">
        <v>52</v>
      </c>
      <c r="B5" s="69" t="s">
        <v>67</v>
      </c>
      <c r="C5" s="69"/>
      <c r="D5" s="70" t="s">
        <v>116</v>
      </c>
      <c r="E5" s="71"/>
      <c r="F5" s="70"/>
      <c r="G5" s="71"/>
    </row>
    <row r="6" spans="1:7" ht="25.5" customHeight="1" x14ac:dyDescent="0.25">
      <c r="A6" s="36" t="s">
        <v>46</v>
      </c>
      <c r="B6" s="37" t="s">
        <v>47</v>
      </c>
      <c r="C6" s="37" t="s">
        <v>39</v>
      </c>
      <c r="D6" s="26" t="s">
        <v>47</v>
      </c>
      <c r="E6" s="26" t="s">
        <v>39</v>
      </c>
      <c r="F6" s="26" t="s">
        <v>47</v>
      </c>
      <c r="G6" s="26" t="s">
        <v>39</v>
      </c>
    </row>
    <row r="7" spans="1:7" ht="30.75" thickBot="1" x14ac:dyDescent="0.3">
      <c r="A7" s="38" t="s">
        <v>68</v>
      </c>
      <c r="B7" s="39" t="s">
        <v>69</v>
      </c>
      <c r="C7" s="40"/>
      <c r="D7" s="61" t="s">
        <v>69</v>
      </c>
      <c r="E7" s="27"/>
      <c r="F7" s="34" t="s">
        <v>64</v>
      </c>
      <c r="G7" s="27"/>
    </row>
    <row r="8" spans="1:7" ht="15.75" x14ac:dyDescent="0.25">
      <c r="A8" s="41" t="s">
        <v>40</v>
      </c>
      <c r="B8" s="42" t="s">
        <v>45</v>
      </c>
      <c r="C8" s="43" t="s">
        <v>39</v>
      </c>
      <c r="D8" s="22" t="s">
        <v>45</v>
      </c>
      <c r="E8" s="23" t="s">
        <v>39</v>
      </c>
      <c r="F8" s="22" t="s">
        <v>45</v>
      </c>
      <c r="G8" s="23" t="s">
        <v>39</v>
      </c>
    </row>
    <row r="9" spans="1:7" ht="15.75" x14ac:dyDescent="0.25">
      <c r="A9" s="44" t="s">
        <v>70</v>
      </c>
      <c r="B9" s="45"/>
      <c r="C9" s="46"/>
      <c r="D9" s="28"/>
      <c r="E9" s="18"/>
      <c r="F9" s="28"/>
      <c r="G9" s="18"/>
    </row>
    <row r="10" spans="1:7" ht="15.75" x14ac:dyDescent="0.25">
      <c r="A10" s="38" t="s">
        <v>71</v>
      </c>
      <c r="B10" s="39" t="s">
        <v>69</v>
      </c>
      <c r="C10" s="40" t="s">
        <v>72</v>
      </c>
      <c r="D10" s="61" t="s">
        <v>69</v>
      </c>
      <c r="E10" s="19"/>
      <c r="F10" s="34" t="s">
        <v>64</v>
      </c>
      <c r="G10" s="19"/>
    </row>
    <row r="11" spans="1:7" ht="15.75" x14ac:dyDescent="0.25">
      <c r="A11" s="38" t="s">
        <v>73</v>
      </c>
      <c r="B11" s="39" t="s">
        <v>69</v>
      </c>
      <c r="C11" s="47"/>
      <c r="D11" s="61" t="s">
        <v>69</v>
      </c>
      <c r="E11" s="19"/>
      <c r="F11" s="34" t="s">
        <v>64</v>
      </c>
      <c r="G11" s="19"/>
    </row>
    <row r="12" spans="1:7" ht="15.75" x14ac:dyDescent="0.25">
      <c r="A12" s="38" t="s">
        <v>74</v>
      </c>
      <c r="B12" s="39" t="s">
        <v>69</v>
      </c>
      <c r="C12" s="47"/>
      <c r="D12" s="61" t="s">
        <v>69</v>
      </c>
      <c r="E12" s="19"/>
      <c r="F12" s="34" t="s">
        <v>64</v>
      </c>
      <c r="G12" s="19"/>
    </row>
    <row r="13" spans="1:7" ht="15.75" x14ac:dyDescent="0.25">
      <c r="A13" s="38" t="s">
        <v>75</v>
      </c>
      <c r="B13" s="39" t="s">
        <v>69</v>
      </c>
      <c r="C13" s="47"/>
      <c r="D13" s="61" t="s">
        <v>69</v>
      </c>
      <c r="E13" s="19"/>
      <c r="F13" s="34" t="s">
        <v>64</v>
      </c>
      <c r="G13" s="19"/>
    </row>
    <row r="14" spans="1:7" ht="15.75" x14ac:dyDescent="0.25">
      <c r="A14" s="38" t="s">
        <v>76</v>
      </c>
      <c r="B14" s="39" t="s">
        <v>69</v>
      </c>
      <c r="C14" s="40" t="s">
        <v>77</v>
      </c>
      <c r="D14" s="61" t="s">
        <v>69</v>
      </c>
      <c r="E14" s="19"/>
      <c r="F14" s="34" t="s">
        <v>64</v>
      </c>
      <c r="G14" s="19"/>
    </row>
    <row r="15" spans="1:7" ht="15.75" x14ac:dyDescent="0.25">
      <c r="A15" s="38" t="s">
        <v>78</v>
      </c>
      <c r="B15" s="39" t="s">
        <v>69</v>
      </c>
      <c r="C15" s="47"/>
      <c r="D15" s="61" t="s">
        <v>69</v>
      </c>
      <c r="E15" s="19"/>
      <c r="F15" s="34" t="s">
        <v>64</v>
      </c>
      <c r="G15" s="19"/>
    </row>
    <row r="16" spans="1:7" ht="15.75" x14ac:dyDescent="0.25">
      <c r="A16" s="44" t="s">
        <v>79</v>
      </c>
      <c r="B16" s="45"/>
      <c r="C16" s="46"/>
      <c r="D16" s="28"/>
      <c r="E16" s="18"/>
      <c r="F16" s="28"/>
      <c r="G16" s="18"/>
    </row>
    <row r="17" spans="1:7" ht="30" x14ac:dyDescent="0.25">
      <c r="A17" s="38" t="s">
        <v>80</v>
      </c>
      <c r="B17" s="39" t="s">
        <v>69</v>
      </c>
      <c r="C17" s="40" t="s">
        <v>81</v>
      </c>
      <c r="D17" s="61" t="s">
        <v>69</v>
      </c>
      <c r="E17" s="19"/>
      <c r="F17" s="34" t="s">
        <v>64</v>
      </c>
      <c r="G17" s="19"/>
    </row>
    <row r="18" spans="1:7" ht="15.75" x14ac:dyDescent="0.25">
      <c r="A18" s="38" t="s">
        <v>82</v>
      </c>
      <c r="B18" s="39" t="s">
        <v>69</v>
      </c>
      <c r="C18" s="40" t="s">
        <v>83</v>
      </c>
      <c r="D18" s="61" t="s">
        <v>69</v>
      </c>
      <c r="E18" s="19"/>
      <c r="F18" s="34" t="s">
        <v>64</v>
      </c>
      <c r="G18" s="19"/>
    </row>
    <row r="19" spans="1:7" ht="30" x14ac:dyDescent="0.25">
      <c r="A19" s="38" t="s">
        <v>84</v>
      </c>
      <c r="B19" s="39" t="s">
        <v>69</v>
      </c>
      <c r="C19" s="40" t="s">
        <v>85</v>
      </c>
      <c r="D19" s="61" t="s">
        <v>69</v>
      </c>
      <c r="E19" s="19"/>
      <c r="F19" s="34" t="s">
        <v>64</v>
      </c>
      <c r="G19" s="19"/>
    </row>
    <row r="20" spans="1:7" ht="15.75" x14ac:dyDescent="0.25">
      <c r="A20" s="38" t="s">
        <v>86</v>
      </c>
      <c r="B20" s="39" t="s">
        <v>69</v>
      </c>
      <c r="C20" s="47"/>
      <c r="D20" s="61" t="s">
        <v>69</v>
      </c>
      <c r="E20" s="19"/>
      <c r="F20" s="34" t="s">
        <v>64</v>
      </c>
      <c r="G20" s="19"/>
    </row>
    <row r="21" spans="1:7" ht="15.75" x14ac:dyDescent="0.25">
      <c r="A21" s="38" t="s">
        <v>87</v>
      </c>
      <c r="B21" s="39" t="s">
        <v>69</v>
      </c>
      <c r="C21" s="47"/>
      <c r="D21" s="61" t="s">
        <v>69</v>
      </c>
      <c r="E21" s="61"/>
      <c r="F21" s="34" t="s">
        <v>64</v>
      </c>
      <c r="G21" s="61"/>
    </row>
    <row r="22" spans="1:7" ht="15.75" x14ac:dyDescent="0.25">
      <c r="A22" s="38" t="s">
        <v>88</v>
      </c>
      <c r="B22" s="39" t="s">
        <v>69</v>
      </c>
      <c r="C22" s="47"/>
      <c r="D22" s="61" t="s">
        <v>69</v>
      </c>
      <c r="E22" s="62"/>
      <c r="F22" s="34" t="s">
        <v>64</v>
      </c>
      <c r="G22" s="62"/>
    </row>
    <row r="23" spans="1:7" ht="15.75" x14ac:dyDescent="0.25">
      <c r="A23" s="44" t="s">
        <v>89</v>
      </c>
      <c r="B23" s="45"/>
      <c r="C23" s="46"/>
      <c r="D23" s="28"/>
      <c r="E23" s="18"/>
      <c r="F23" s="28"/>
      <c r="G23" s="18"/>
    </row>
    <row r="24" spans="1:7" ht="15.75" x14ac:dyDescent="0.25">
      <c r="A24" s="38" t="s">
        <v>90</v>
      </c>
      <c r="B24" s="39" t="s">
        <v>69</v>
      </c>
      <c r="C24" s="47"/>
      <c r="D24" s="61" t="s">
        <v>69</v>
      </c>
      <c r="E24" s="19"/>
      <c r="F24" s="34" t="s">
        <v>64</v>
      </c>
      <c r="G24" s="19"/>
    </row>
    <row r="25" spans="1:7" ht="15.75" x14ac:dyDescent="0.25">
      <c r="A25" s="38" t="s">
        <v>91</v>
      </c>
      <c r="B25" s="39" t="s">
        <v>69</v>
      </c>
      <c r="C25" s="47"/>
      <c r="D25" s="61" t="s">
        <v>69</v>
      </c>
      <c r="E25" s="19"/>
      <c r="F25" s="34" t="s">
        <v>64</v>
      </c>
      <c r="G25" s="19"/>
    </row>
    <row r="26" spans="1:7" ht="15.75" x14ac:dyDescent="0.25">
      <c r="A26" s="38" t="s">
        <v>92</v>
      </c>
      <c r="B26" s="39" t="s">
        <v>69</v>
      </c>
      <c r="C26" s="40" t="s">
        <v>85</v>
      </c>
      <c r="D26" s="61" t="s">
        <v>69</v>
      </c>
      <c r="E26" s="19"/>
      <c r="F26" s="34" t="s">
        <v>64</v>
      </c>
      <c r="G26" s="19"/>
    </row>
    <row r="27" spans="1:7" ht="15.75" x14ac:dyDescent="0.25">
      <c r="A27" s="38" t="s">
        <v>93</v>
      </c>
      <c r="B27" s="39" t="s">
        <v>69</v>
      </c>
      <c r="C27" s="40" t="s">
        <v>94</v>
      </c>
      <c r="D27" s="61" t="s">
        <v>69</v>
      </c>
      <c r="E27" s="19"/>
      <c r="F27" s="34" t="s">
        <v>64</v>
      </c>
      <c r="G27" s="19"/>
    </row>
    <row r="28" spans="1:7" ht="31.5" x14ac:dyDescent="0.25">
      <c r="A28" s="38" t="s">
        <v>95</v>
      </c>
      <c r="B28" s="39" t="s">
        <v>69</v>
      </c>
      <c r="C28" s="40" t="s">
        <v>96</v>
      </c>
      <c r="D28" s="61" t="s">
        <v>69</v>
      </c>
      <c r="E28" s="19"/>
      <c r="F28" s="34" t="s">
        <v>64</v>
      </c>
      <c r="G28" s="19"/>
    </row>
    <row r="29" spans="1:7" ht="15.75" customHeight="1" x14ac:dyDescent="0.25">
      <c r="A29" s="38" t="s">
        <v>97</v>
      </c>
      <c r="B29" s="39" t="s">
        <v>69</v>
      </c>
      <c r="C29" s="40" t="s">
        <v>98</v>
      </c>
      <c r="D29" s="61" t="s">
        <v>69</v>
      </c>
      <c r="E29" s="19"/>
      <c r="F29" s="34" t="s">
        <v>64</v>
      </c>
      <c r="G29" s="19"/>
    </row>
    <row r="30" spans="1:7" ht="15.75" x14ac:dyDescent="0.25">
      <c r="A30" s="38" t="s">
        <v>99</v>
      </c>
      <c r="B30" s="39" t="s">
        <v>69</v>
      </c>
      <c r="C30" s="40">
        <v>6</v>
      </c>
      <c r="D30" s="61" t="s">
        <v>69</v>
      </c>
      <c r="E30" s="19"/>
      <c r="F30" s="34" t="s">
        <v>64</v>
      </c>
      <c r="G30" s="19"/>
    </row>
    <row r="31" spans="1:7" ht="15.75" x14ac:dyDescent="0.25">
      <c r="A31" s="38" t="s">
        <v>100</v>
      </c>
      <c r="B31" s="39" t="s">
        <v>69</v>
      </c>
      <c r="C31" s="47"/>
      <c r="D31" s="61" t="s">
        <v>69</v>
      </c>
      <c r="E31" s="19"/>
      <c r="F31" s="34" t="s">
        <v>64</v>
      </c>
      <c r="G31" s="19"/>
    </row>
    <row r="32" spans="1:7" ht="47.25" x14ac:dyDescent="0.25">
      <c r="A32" s="38" t="s">
        <v>101</v>
      </c>
      <c r="B32" s="39" t="s">
        <v>69</v>
      </c>
      <c r="C32" s="47" t="s">
        <v>102</v>
      </c>
      <c r="D32" s="61" t="s">
        <v>69</v>
      </c>
      <c r="E32" s="19"/>
      <c r="F32" s="34" t="s">
        <v>64</v>
      </c>
      <c r="G32" s="19"/>
    </row>
    <row r="33" spans="1:7" ht="31.5" x14ac:dyDescent="0.25">
      <c r="A33" s="38" t="s">
        <v>103</v>
      </c>
      <c r="B33" s="39" t="s">
        <v>69</v>
      </c>
      <c r="C33" s="40" t="s">
        <v>104</v>
      </c>
      <c r="D33" s="61" t="s">
        <v>69</v>
      </c>
      <c r="E33" s="19"/>
      <c r="F33" s="34" t="s">
        <v>64</v>
      </c>
      <c r="G33" s="19"/>
    </row>
    <row r="34" spans="1:7" ht="15.75" x14ac:dyDescent="0.25">
      <c r="A34" s="38" t="s">
        <v>105</v>
      </c>
      <c r="B34" s="39" t="s">
        <v>69</v>
      </c>
      <c r="C34" s="47"/>
      <c r="D34" s="61" t="s">
        <v>69</v>
      </c>
      <c r="E34" s="19"/>
      <c r="F34" s="34" t="s">
        <v>64</v>
      </c>
      <c r="G34" s="19"/>
    </row>
    <row r="35" spans="1:7" ht="15.75" x14ac:dyDescent="0.25">
      <c r="A35" s="38" t="s">
        <v>106</v>
      </c>
      <c r="B35" s="39" t="s">
        <v>69</v>
      </c>
      <c r="C35" s="47"/>
      <c r="D35" s="61" t="s">
        <v>69</v>
      </c>
      <c r="E35" s="19"/>
      <c r="F35" s="34" t="s">
        <v>64</v>
      </c>
      <c r="G35" s="19"/>
    </row>
    <row r="36" spans="1:7" ht="15.75" x14ac:dyDescent="0.25">
      <c r="A36" s="38" t="s">
        <v>107</v>
      </c>
      <c r="B36" s="39" t="s">
        <v>69</v>
      </c>
      <c r="C36" s="47"/>
      <c r="D36" s="61" t="s">
        <v>69</v>
      </c>
      <c r="E36" s="19"/>
      <c r="F36" s="34" t="s">
        <v>64</v>
      </c>
      <c r="G36" s="19"/>
    </row>
    <row r="37" spans="1:7" ht="15.75" x14ac:dyDescent="0.25">
      <c r="A37" s="38" t="s">
        <v>108</v>
      </c>
      <c r="B37" s="39" t="s">
        <v>69</v>
      </c>
      <c r="C37" s="47"/>
      <c r="D37" s="61" t="s">
        <v>69</v>
      </c>
      <c r="E37" s="19"/>
      <c r="F37" s="34" t="s">
        <v>64</v>
      </c>
      <c r="G37" s="19"/>
    </row>
    <row r="38" spans="1:7" ht="15.75" x14ac:dyDescent="0.25">
      <c r="A38" s="44" t="s">
        <v>58</v>
      </c>
      <c r="B38" s="45"/>
      <c r="C38" s="46"/>
      <c r="D38" s="28"/>
      <c r="E38" s="18"/>
      <c r="F38" s="28"/>
      <c r="G38" s="18"/>
    </row>
    <row r="39" spans="1:7" ht="15.75" x14ac:dyDescent="0.25">
      <c r="A39" s="38" t="s">
        <v>109</v>
      </c>
      <c r="B39" s="39" t="s">
        <v>69</v>
      </c>
      <c r="C39" s="47"/>
      <c r="D39" s="61" t="s">
        <v>69</v>
      </c>
      <c r="E39" s="19"/>
      <c r="F39" s="34" t="s">
        <v>64</v>
      </c>
      <c r="G39" s="19"/>
    </row>
    <row r="40" spans="1:7" ht="15.75" x14ac:dyDescent="0.25">
      <c r="A40" s="38" t="s">
        <v>110</v>
      </c>
      <c r="B40" s="39" t="s">
        <v>69</v>
      </c>
      <c r="C40" s="47"/>
      <c r="D40" s="61" t="s">
        <v>69</v>
      </c>
      <c r="E40" s="19"/>
      <c r="F40" s="34" t="s">
        <v>64</v>
      </c>
      <c r="G40" s="19"/>
    </row>
    <row r="41" spans="1:7" ht="15.75" x14ac:dyDescent="0.25">
      <c r="A41" s="38" t="s">
        <v>111</v>
      </c>
      <c r="B41" s="39" t="s">
        <v>69</v>
      </c>
      <c r="C41" s="47"/>
      <c r="D41" s="61" t="s">
        <v>69</v>
      </c>
      <c r="E41" s="19"/>
      <c r="F41" s="34" t="s">
        <v>64</v>
      </c>
      <c r="G41" s="19"/>
    </row>
    <row r="42" spans="1:7" ht="15.75" x14ac:dyDescent="0.25">
      <c r="A42" s="38" t="s">
        <v>112</v>
      </c>
      <c r="B42" s="39" t="s">
        <v>69</v>
      </c>
      <c r="C42" s="40"/>
      <c r="D42" s="61" t="s">
        <v>69</v>
      </c>
      <c r="E42" s="19"/>
      <c r="F42" s="34" t="s">
        <v>64</v>
      </c>
      <c r="G42" s="19"/>
    </row>
    <row r="43" spans="1:7" ht="15.75" x14ac:dyDescent="0.25">
      <c r="A43" s="38" t="s">
        <v>113</v>
      </c>
      <c r="B43" s="39" t="s">
        <v>69</v>
      </c>
      <c r="C43" s="40" t="s">
        <v>114</v>
      </c>
      <c r="D43" s="61" t="s">
        <v>69</v>
      </c>
      <c r="E43" s="19"/>
      <c r="F43" s="34" t="s">
        <v>64</v>
      </c>
      <c r="G43" s="19"/>
    </row>
    <row r="44" spans="1:7" ht="15.75" x14ac:dyDescent="0.25">
      <c r="A44" s="38" t="s">
        <v>115</v>
      </c>
      <c r="B44" s="39" t="s">
        <v>69</v>
      </c>
      <c r="C44" s="47"/>
      <c r="D44" s="61" t="s">
        <v>69</v>
      </c>
      <c r="E44" s="19"/>
      <c r="F44" s="34" t="s">
        <v>64</v>
      </c>
      <c r="G44" s="19"/>
    </row>
    <row r="45" spans="1:7" ht="15.75" x14ac:dyDescent="0.25">
      <c r="A45" s="44" t="s">
        <v>41</v>
      </c>
      <c r="B45" s="45"/>
      <c r="C45" s="46"/>
      <c r="D45" s="28"/>
      <c r="E45" s="18"/>
      <c r="F45" s="28"/>
      <c r="G45" s="18"/>
    </row>
    <row r="46" spans="1:7" ht="30" x14ac:dyDescent="0.25">
      <c r="A46" s="48" t="s">
        <v>48</v>
      </c>
      <c r="B46" s="39" t="s">
        <v>69</v>
      </c>
      <c r="C46" s="47"/>
      <c r="D46" s="61" t="s">
        <v>69</v>
      </c>
      <c r="E46" s="19"/>
      <c r="F46" s="34" t="s">
        <v>64</v>
      </c>
      <c r="G46" s="19"/>
    </row>
    <row r="47" spans="1:7" ht="30" x14ac:dyDescent="0.25">
      <c r="A47" s="38" t="s">
        <v>49</v>
      </c>
      <c r="B47" s="39" t="s">
        <v>69</v>
      </c>
      <c r="C47" s="47"/>
      <c r="D47" s="61" t="s">
        <v>69</v>
      </c>
      <c r="E47" s="19"/>
      <c r="F47" s="34" t="s">
        <v>64</v>
      </c>
      <c r="G47" s="19"/>
    </row>
    <row r="48" spans="1:7" ht="15.75" x14ac:dyDescent="0.25">
      <c r="A48" s="49" t="s">
        <v>42</v>
      </c>
      <c r="B48" s="50" t="s">
        <v>69</v>
      </c>
      <c r="C48" s="51"/>
      <c r="D48" s="61" t="s">
        <v>69</v>
      </c>
      <c r="E48" s="24"/>
      <c r="F48" s="34" t="s">
        <v>64</v>
      </c>
      <c r="G48" s="24"/>
    </row>
    <row r="49" spans="1:7" ht="15.75" x14ac:dyDescent="0.25">
      <c r="A49" s="44" t="s">
        <v>43</v>
      </c>
      <c r="B49" s="45"/>
      <c r="C49" s="46"/>
      <c r="D49" s="28"/>
      <c r="E49" s="18"/>
      <c r="F49" s="28"/>
      <c r="G49" s="18"/>
    </row>
    <row r="50" spans="1:7" ht="15.75" x14ac:dyDescent="0.25">
      <c r="A50" s="49" t="s">
        <v>55</v>
      </c>
      <c r="B50" s="50" t="s">
        <v>69</v>
      </c>
      <c r="C50" s="51"/>
      <c r="D50" s="61" t="s">
        <v>69</v>
      </c>
      <c r="E50" s="24"/>
      <c r="F50" s="34" t="s">
        <v>64</v>
      </c>
      <c r="G50" s="24"/>
    </row>
    <row r="51" spans="1:7" ht="16.5" thickBot="1" x14ac:dyDescent="0.3">
      <c r="A51" s="49" t="s">
        <v>44</v>
      </c>
      <c r="B51" s="50" t="s">
        <v>69</v>
      </c>
      <c r="C51" s="51"/>
      <c r="D51" s="61" t="s">
        <v>69</v>
      </c>
      <c r="E51" s="24"/>
      <c r="F51" s="34" t="s">
        <v>64</v>
      </c>
      <c r="G51" s="24"/>
    </row>
    <row r="52" spans="1:7" ht="18.75" customHeight="1" x14ac:dyDescent="0.25">
      <c r="A52" s="52" t="s">
        <v>50</v>
      </c>
      <c r="B52" s="53">
        <v>690000</v>
      </c>
      <c r="C52" s="54"/>
      <c r="D52" s="29">
        <v>987000</v>
      </c>
      <c r="E52" s="20"/>
      <c r="F52" s="73" t="s">
        <v>117</v>
      </c>
      <c r="G52" s="74"/>
    </row>
    <row r="53" spans="1:7" ht="18" customHeight="1" thickBot="1" x14ac:dyDescent="0.3">
      <c r="A53" s="55" t="s">
        <v>51</v>
      </c>
      <c r="B53" s="56">
        <f>B52*1.21</f>
        <v>834900</v>
      </c>
      <c r="C53" s="57"/>
      <c r="D53" s="30">
        <f>D52*1.21</f>
        <v>1194270</v>
      </c>
      <c r="E53" s="21"/>
      <c r="F53" s="75" t="s">
        <v>118</v>
      </c>
      <c r="G53" s="76"/>
    </row>
    <row r="54" spans="1:7" ht="47.25" x14ac:dyDescent="0.25">
      <c r="A54" s="58" t="s">
        <v>56</v>
      </c>
      <c r="B54" s="59">
        <f>(SUM(B55:B59))*6</f>
        <v>117000</v>
      </c>
      <c r="C54" s="60"/>
      <c r="D54" s="31">
        <f>SUM(D55:D59)*6</f>
        <v>175500</v>
      </c>
      <c r="E54" s="32"/>
      <c r="F54" s="63" t="s">
        <v>65</v>
      </c>
      <c r="G54" s="64"/>
    </row>
    <row r="55" spans="1:7" ht="16.5" thickBot="1" x14ac:dyDescent="0.3">
      <c r="A55" s="55" t="s">
        <v>59</v>
      </c>
      <c r="B55" s="56">
        <v>11900</v>
      </c>
      <c r="C55" s="57"/>
      <c r="D55" s="30">
        <v>13600</v>
      </c>
      <c r="E55" s="21"/>
      <c r="F55" s="65"/>
      <c r="G55" s="66"/>
    </row>
    <row r="56" spans="1:7" ht="16.5" thickBot="1" x14ac:dyDescent="0.3">
      <c r="A56" s="55" t="s">
        <v>60</v>
      </c>
      <c r="B56" s="56">
        <v>0</v>
      </c>
      <c r="C56" s="57"/>
      <c r="D56" s="30">
        <v>0</v>
      </c>
      <c r="E56" s="21"/>
      <c r="F56" s="65"/>
      <c r="G56" s="66"/>
    </row>
    <row r="57" spans="1:7" ht="16.5" thickBot="1" x14ac:dyDescent="0.3">
      <c r="A57" s="55" t="s">
        <v>61</v>
      </c>
      <c r="B57" s="56">
        <v>100</v>
      </c>
      <c r="C57" s="57"/>
      <c r="D57" s="30">
        <v>6800</v>
      </c>
      <c r="E57" s="21"/>
      <c r="F57" s="65"/>
      <c r="G57" s="66"/>
    </row>
    <row r="58" spans="1:7" ht="16.5" thickBot="1" x14ac:dyDescent="0.3">
      <c r="A58" s="55" t="s">
        <v>62</v>
      </c>
      <c r="B58" s="56">
        <v>6500</v>
      </c>
      <c r="C58" s="57"/>
      <c r="D58" s="30">
        <f>280*2*13.5</f>
        <v>7560</v>
      </c>
      <c r="E58" s="21"/>
      <c r="F58" s="65"/>
      <c r="G58" s="66"/>
    </row>
    <row r="59" spans="1:7" ht="16.5" thickBot="1" x14ac:dyDescent="0.3">
      <c r="A59" s="55" t="s">
        <v>63</v>
      </c>
      <c r="B59" s="56">
        <v>1000</v>
      </c>
      <c r="C59" s="57"/>
      <c r="D59" s="30">
        <v>1290</v>
      </c>
      <c r="E59" s="21"/>
      <c r="F59" s="67"/>
      <c r="G59" s="68"/>
    </row>
  </sheetData>
  <mergeCells count="12">
    <mergeCell ref="A1:C1"/>
    <mergeCell ref="A2:C2"/>
    <mergeCell ref="D5:E5"/>
    <mergeCell ref="F5:G5"/>
    <mergeCell ref="B5:C5"/>
    <mergeCell ref="F54:G59"/>
    <mergeCell ref="B4:C4"/>
    <mergeCell ref="D4:E4"/>
    <mergeCell ref="F4:G4"/>
    <mergeCell ref="A3:C3"/>
    <mergeCell ref="F52:G52"/>
    <mergeCell ref="F53:G53"/>
  </mergeCells>
  <pageMargins left="0.70866141732283472" right="0.70866141732283472" top="0.78740157480314965" bottom="0.78740157480314965" header="0.31496062992125984" footer="0.31496062992125984"/>
  <pageSetup paperSize="9" scale="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zoomScale="80" zoomScaleNormal="80" workbookViewId="0">
      <selection activeCell="K1" sqref="K1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6384" width="9.140625" style="1"/>
  </cols>
  <sheetData>
    <row r="1" spans="1:10" ht="21" x14ac:dyDescent="0.25">
      <c r="A1" s="81" t="s">
        <v>32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34.5" thickBot="1" x14ac:dyDescent="0.3">
      <c r="A2" s="82" t="s">
        <v>12</v>
      </c>
      <c r="B2" s="83"/>
      <c r="C2" s="83"/>
      <c r="D2" s="83"/>
      <c r="E2" s="83"/>
      <c r="F2" s="83"/>
      <c r="G2" s="83"/>
      <c r="H2" s="83"/>
      <c r="I2" s="83"/>
      <c r="J2" s="84"/>
    </row>
    <row r="3" spans="1:10" ht="27" customHeight="1" thickBot="1" x14ac:dyDescent="0.3">
      <c r="A3" s="17" t="s">
        <v>38</v>
      </c>
      <c r="B3" s="85" t="s">
        <v>123</v>
      </c>
      <c r="C3" s="86"/>
      <c r="D3" s="86"/>
      <c r="E3" s="86"/>
      <c r="F3" s="86"/>
      <c r="G3" s="86"/>
      <c r="H3" s="86"/>
      <c r="I3" s="86"/>
      <c r="J3" s="86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87" t="s">
        <v>127</v>
      </c>
      <c r="B5" s="88"/>
      <c r="C5" s="88"/>
      <c r="D5" s="88"/>
      <c r="E5" s="88"/>
      <c r="F5" s="88"/>
      <c r="G5" s="88"/>
      <c r="H5" s="88"/>
      <c r="I5" s="88"/>
      <c r="J5" s="89"/>
    </row>
    <row r="6" spans="1:10" x14ac:dyDescent="0.25">
      <c r="A6" s="90" t="s">
        <v>13</v>
      </c>
      <c r="B6" s="91"/>
      <c r="C6" s="91"/>
      <c r="D6" s="4" t="s">
        <v>1</v>
      </c>
      <c r="E6" s="2"/>
      <c r="F6" s="2"/>
      <c r="G6" s="92" t="s">
        <v>2</v>
      </c>
      <c r="H6" s="91"/>
      <c r="I6" s="91"/>
      <c r="J6" s="9"/>
    </row>
    <row r="7" spans="1:10" ht="15.75" thickBot="1" x14ac:dyDescent="0.3">
      <c r="A7" s="93" t="s">
        <v>132</v>
      </c>
      <c r="B7" s="94"/>
      <c r="C7" s="94"/>
      <c r="D7" s="95">
        <v>724848531</v>
      </c>
      <c r="E7" s="96"/>
      <c r="F7" s="96"/>
      <c r="G7" s="97" t="s">
        <v>128</v>
      </c>
      <c r="H7" s="98"/>
      <c r="I7" s="98"/>
      <c r="J7" s="99"/>
    </row>
    <row r="8" spans="1:10" ht="21.75" customHeight="1" thickTop="1" thickBot="1" x14ac:dyDescent="0.3">
      <c r="A8" s="100" t="s">
        <v>19</v>
      </c>
      <c r="B8" s="101"/>
      <c r="C8" s="101"/>
      <c r="D8" s="101"/>
      <c r="E8" s="101"/>
      <c r="F8" s="101"/>
      <c r="G8" s="101"/>
      <c r="H8" s="101"/>
      <c r="I8" s="101"/>
      <c r="J8" s="102"/>
    </row>
    <row r="9" spans="1:10" ht="15.75" thickBot="1" x14ac:dyDescent="0.3">
      <c r="A9" s="103"/>
      <c r="B9" s="104"/>
      <c r="C9" s="104"/>
      <c r="D9" s="105"/>
      <c r="E9" s="106" t="s">
        <v>3</v>
      </c>
      <c r="F9" s="106"/>
      <c r="G9" s="106" t="s">
        <v>4</v>
      </c>
      <c r="H9" s="106"/>
      <c r="I9" s="106" t="s">
        <v>5</v>
      </c>
      <c r="J9" s="107"/>
    </row>
    <row r="10" spans="1:10" s="5" customFormat="1" ht="15.75" thickBot="1" x14ac:dyDescent="0.3">
      <c r="A10" s="108" t="s">
        <v>16</v>
      </c>
      <c r="B10" s="109"/>
      <c r="C10" s="109"/>
      <c r="D10" s="35" t="s">
        <v>36</v>
      </c>
      <c r="E10" s="85">
        <v>690000</v>
      </c>
      <c r="F10" s="110"/>
      <c r="G10" s="85">
        <f>0.21*E10</f>
        <v>144900</v>
      </c>
      <c r="H10" s="110"/>
      <c r="I10" s="111">
        <f>1.21*E10</f>
        <v>834900</v>
      </c>
      <c r="J10" s="112"/>
    </row>
    <row r="11" spans="1:10" s="5" customFormat="1" ht="15.75" thickBot="1" x14ac:dyDescent="0.3">
      <c r="A11" s="15" t="s">
        <v>18</v>
      </c>
      <c r="B11" s="16"/>
      <c r="C11" s="16"/>
      <c r="D11" s="13">
        <v>1</v>
      </c>
      <c r="E11" s="85">
        <f>D11*E10</f>
        <v>690000</v>
      </c>
      <c r="F11" s="110"/>
      <c r="G11" s="85">
        <f>0.21*E11</f>
        <v>144900</v>
      </c>
      <c r="H11" s="110"/>
      <c r="I11" s="111">
        <f>1.21*E11</f>
        <v>834900</v>
      </c>
      <c r="J11" s="112"/>
    </row>
    <row r="12" spans="1:10" ht="15.75" thickBot="1" x14ac:dyDescent="0.3">
      <c r="A12" s="117" t="s">
        <v>17</v>
      </c>
      <c r="B12" s="118"/>
      <c r="C12" s="118"/>
      <c r="D12" s="118"/>
      <c r="E12" s="118"/>
      <c r="F12" s="118"/>
      <c r="G12" s="118"/>
      <c r="H12" s="118"/>
      <c r="I12" s="12">
        <v>2</v>
      </c>
      <c r="J12" s="6" t="s">
        <v>6</v>
      </c>
    </row>
    <row r="13" spans="1:10" ht="5.25" customHeight="1" thickBot="1" x14ac:dyDescent="0.3">
      <c r="A13" s="119"/>
      <c r="B13" s="120"/>
      <c r="C13" s="120"/>
      <c r="D13" s="120"/>
      <c r="E13" s="120"/>
      <c r="F13" s="120"/>
      <c r="G13" s="120"/>
      <c r="H13" s="120"/>
      <c r="I13" s="120"/>
      <c r="J13" s="121"/>
    </row>
    <row r="14" spans="1:10" ht="18" customHeight="1" thickBot="1" x14ac:dyDescent="0.3">
      <c r="A14" s="122" t="s">
        <v>37</v>
      </c>
      <c r="B14" s="123"/>
      <c r="C14" s="123"/>
      <c r="D14" s="123"/>
      <c r="E14" s="123"/>
      <c r="F14" s="123"/>
      <c r="G14" s="123"/>
      <c r="H14" s="123"/>
      <c r="I14" s="123"/>
      <c r="J14" s="124"/>
    </row>
    <row r="15" spans="1:10" ht="15.75" thickBot="1" x14ac:dyDescent="0.3">
      <c r="A15" s="125"/>
      <c r="B15" s="126"/>
      <c r="C15" s="126"/>
      <c r="D15" s="126"/>
      <c r="E15" s="106" t="s">
        <v>3</v>
      </c>
      <c r="F15" s="106"/>
      <c r="G15" s="106" t="s">
        <v>4</v>
      </c>
      <c r="H15" s="106"/>
      <c r="I15" s="106" t="s">
        <v>5</v>
      </c>
      <c r="J15" s="107"/>
    </row>
    <row r="16" spans="1:10" ht="32.25" customHeight="1" thickBot="1" x14ac:dyDescent="0.3">
      <c r="A16" s="127" t="s">
        <v>14</v>
      </c>
      <c r="B16" s="128"/>
      <c r="C16" s="128"/>
      <c r="D16" s="128"/>
      <c r="E16" s="129">
        <v>11900</v>
      </c>
      <c r="F16" s="129"/>
      <c r="G16" s="129">
        <f>0.21*E16</f>
        <v>2499</v>
      </c>
      <c r="H16" s="129"/>
      <c r="I16" s="130">
        <f>1.21*E16</f>
        <v>14399</v>
      </c>
      <c r="J16" s="131"/>
    </row>
    <row r="17" spans="1:10" ht="15.75" thickBot="1" x14ac:dyDescent="0.3">
      <c r="A17" s="117" t="s">
        <v>20</v>
      </c>
      <c r="B17" s="118"/>
      <c r="C17" s="118"/>
      <c r="D17" s="118"/>
      <c r="E17" s="118"/>
      <c r="F17" s="118"/>
      <c r="G17" s="118"/>
      <c r="H17" s="118"/>
      <c r="I17" s="12">
        <v>1</v>
      </c>
      <c r="J17" s="6" t="s">
        <v>7</v>
      </c>
    </row>
    <row r="18" spans="1:10" ht="32.25" customHeight="1" thickBot="1" x14ac:dyDescent="0.3">
      <c r="A18" s="113" t="s">
        <v>15</v>
      </c>
      <c r="B18" s="114"/>
      <c r="C18" s="114"/>
      <c r="D18" s="114"/>
      <c r="E18" s="115">
        <f>E16*(8-I12)*I17</f>
        <v>71400</v>
      </c>
      <c r="F18" s="115"/>
      <c r="G18" s="115">
        <f>G16*(8-I12)*I17</f>
        <v>14994</v>
      </c>
      <c r="H18" s="115"/>
      <c r="I18" s="115">
        <f>I16*(8-I12)*I17</f>
        <v>86394</v>
      </c>
      <c r="J18" s="116"/>
    </row>
    <row r="19" spans="1:10" ht="3.75" customHeight="1" thickBot="1" x14ac:dyDescent="0.3">
      <c r="A19" s="119"/>
      <c r="B19" s="120"/>
      <c r="C19" s="120"/>
      <c r="D19" s="120"/>
      <c r="E19" s="120"/>
      <c r="F19" s="120"/>
      <c r="G19" s="120"/>
      <c r="H19" s="120"/>
      <c r="I19" s="120"/>
      <c r="J19" s="121"/>
    </row>
    <row r="20" spans="1:10" ht="47.25" customHeight="1" thickBot="1" x14ac:dyDescent="0.3">
      <c r="A20" s="132" t="s">
        <v>21</v>
      </c>
      <c r="B20" s="133"/>
      <c r="C20" s="133"/>
      <c r="D20" s="133"/>
      <c r="E20" s="129">
        <v>0</v>
      </c>
      <c r="F20" s="129"/>
      <c r="G20" s="129">
        <v>0</v>
      </c>
      <c r="H20" s="129"/>
      <c r="I20" s="130">
        <v>0</v>
      </c>
      <c r="J20" s="131"/>
    </row>
    <row r="21" spans="1:10" ht="15.75" thickBot="1" x14ac:dyDescent="0.3">
      <c r="A21" s="117" t="s">
        <v>25</v>
      </c>
      <c r="B21" s="118"/>
      <c r="C21" s="118"/>
      <c r="D21" s="118"/>
      <c r="E21" s="118"/>
      <c r="F21" s="118"/>
      <c r="G21" s="118"/>
      <c r="H21" s="118"/>
      <c r="I21" s="12">
        <v>0</v>
      </c>
      <c r="J21" s="6" t="s">
        <v>7</v>
      </c>
    </row>
    <row r="22" spans="1:10" ht="33.75" customHeight="1" thickBot="1" x14ac:dyDescent="0.3">
      <c r="A22" s="134" t="s">
        <v>22</v>
      </c>
      <c r="B22" s="135"/>
      <c r="C22" s="135"/>
      <c r="D22" s="135"/>
      <c r="E22" s="115">
        <f>E20*(8-I12)*I21</f>
        <v>0</v>
      </c>
      <c r="F22" s="115"/>
      <c r="G22" s="115">
        <f>G20*(8-I12)*I21</f>
        <v>0</v>
      </c>
      <c r="H22" s="115"/>
      <c r="I22" s="115">
        <f>I20*(8-I12)*I21</f>
        <v>0</v>
      </c>
      <c r="J22" s="116"/>
    </row>
    <row r="23" spans="1:10" ht="5.25" customHeight="1" thickBot="1" x14ac:dyDescent="0.3">
      <c r="A23" s="119"/>
      <c r="B23" s="120"/>
      <c r="C23" s="120"/>
      <c r="D23" s="120"/>
      <c r="E23" s="120"/>
      <c r="F23" s="120"/>
      <c r="G23" s="120"/>
      <c r="H23" s="120"/>
      <c r="I23" s="120"/>
      <c r="J23" s="121"/>
    </row>
    <row r="24" spans="1:10" ht="54" customHeight="1" thickBot="1" x14ac:dyDescent="0.3">
      <c r="A24" s="132" t="s">
        <v>23</v>
      </c>
      <c r="B24" s="133"/>
      <c r="C24" s="133"/>
      <c r="D24" s="133"/>
      <c r="E24" s="129">
        <v>0</v>
      </c>
      <c r="F24" s="129"/>
      <c r="G24" s="129">
        <v>0</v>
      </c>
      <c r="H24" s="129"/>
      <c r="I24" s="130">
        <v>0</v>
      </c>
      <c r="J24" s="131"/>
    </row>
    <row r="25" spans="1:10" ht="15.75" thickBot="1" x14ac:dyDescent="0.3">
      <c r="A25" s="127" t="s">
        <v>24</v>
      </c>
      <c r="B25" s="137"/>
      <c r="C25" s="137"/>
      <c r="D25" s="137"/>
      <c r="E25" s="137"/>
      <c r="F25" s="137"/>
      <c r="G25" s="137"/>
      <c r="H25" s="137"/>
      <c r="I25" s="12">
        <v>0</v>
      </c>
      <c r="J25" s="6" t="s">
        <v>7</v>
      </c>
    </row>
    <row r="26" spans="1:10" ht="36" customHeight="1" thickBot="1" x14ac:dyDescent="0.3">
      <c r="A26" s="138" t="s">
        <v>26</v>
      </c>
      <c r="B26" s="139"/>
      <c r="C26" s="139"/>
      <c r="D26" s="139"/>
      <c r="E26" s="115">
        <f>E24*(8-I12)*I25</f>
        <v>0</v>
      </c>
      <c r="F26" s="115"/>
      <c r="G26" s="115">
        <f>G24*(8-I12)*I25</f>
        <v>0</v>
      </c>
      <c r="H26" s="115"/>
      <c r="I26" s="115">
        <f>I24*(8-I12)*I25</f>
        <v>0</v>
      </c>
      <c r="J26" s="116"/>
    </row>
    <row r="27" spans="1:10" ht="4.5" customHeight="1" thickBot="1" x14ac:dyDescent="0.3">
      <c r="A27" s="140"/>
      <c r="B27" s="141"/>
      <c r="C27" s="141"/>
      <c r="D27" s="141"/>
      <c r="E27" s="141"/>
      <c r="F27" s="141"/>
      <c r="G27" s="141"/>
      <c r="H27" s="141"/>
      <c r="I27" s="141"/>
      <c r="J27" s="142"/>
    </row>
    <row r="28" spans="1:10" ht="30" customHeight="1" thickBot="1" x14ac:dyDescent="0.3">
      <c r="A28" s="143" t="s">
        <v>27</v>
      </c>
      <c r="B28" s="144"/>
      <c r="C28" s="144"/>
      <c r="D28" s="144"/>
      <c r="E28" s="115">
        <f>D11*(E18+E22+E26)</f>
        <v>71400</v>
      </c>
      <c r="F28" s="115"/>
      <c r="G28" s="115">
        <f>D11*(G18+G22+G26)</f>
        <v>14994</v>
      </c>
      <c r="H28" s="115"/>
      <c r="I28" s="115">
        <f>D11*(I18+I22+I26)</f>
        <v>86394</v>
      </c>
      <c r="J28" s="116"/>
    </row>
    <row r="29" spans="1:10" ht="29.25" customHeight="1" thickBot="1" x14ac:dyDescent="0.3">
      <c r="A29" s="122" t="s">
        <v>53</v>
      </c>
      <c r="B29" s="123"/>
      <c r="C29" s="123"/>
      <c r="D29" s="123"/>
      <c r="E29" s="123"/>
      <c r="F29" s="123"/>
      <c r="G29" s="123"/>
      <c r="H29" s="123"/>
      <c r="I29" s="123"/>
      <c r="J29" s="124"/>
    </row>
    <row r="30" spans="1:10" ht="29.25" customHeight="1" thickBot="1" x14ac:dyDescent="0.3">
      <c r="A30" s="127" t="s">
        <v>29</v>
      </c>
      <c r="B30" s="128"/>
      <c r="C30" s="128"/>
      <c r="D30" s="128"/>
      <c r="E30" s="129">
        <v>1290</v>
      </c>
      <c r="F30" s="129"/>
      <c r="G30" s="129">
        <f>0.21*E30</f>
        <v>270.89999999999998</v>
      </c>
      <c r="H30" s="129"/>
      <c r="I30" s="129">
        <f>1.21*E30</f>
        <v>1560.8999999999999</v>
      </c>
      <c r="J30" s="136"/>
    </row>
    <row r="31" spans="1:10" ht="48" customHeight="1" thickBot="1" x14ac:dyDescent="0.3">
      <c r="A31" s="127" t="s">
        <v>57</v>
      </c>
      <c r="B31" s="128"/>
      <c r="C31" s="128"/>
      <c r="D31" s="128"/>
      <c r="E31" s="129">
        <v>6500</v>
      </c>
      <c r="F31" s="129"/>
      <c r="G31" s="129">
        <f>0.21*E31</f>
        <v>1365</v>
      </c>
      <c r="H31" s="129"/>
      <c r="I31" s="129">
        <f>1.21*E31</f>
        <v>7865</v>
      </c>
      <c r="J31" s="136"/>
    </row>
    <row r="32" spans="1:10" ht="39" customHeight="1" thickBot="1" x14ac:dyDescent="0.3">
      <c r="A32" s="148" t="s">
        <v>30</v>
      </c>
      <c r="B32" s="149"/>
      <c r="C32" s="149"/>
      <c r="D32" s="149"/>
      <c r="E32" s="115">
        <f>(E30+E31)*1*(8-I12)</f>
        <v>46740</v>
      </c>
      <c r="F32" s="115"/>
      <c r="G32" s="115">
        <f>(G30+G31)*1*(8-I12)</f>
        <v>9815.4000000000015</v>
      </c>
      <c r="H32" s="115"/>
      <c r="I32" s="115">
        <f>(I30+I31)*1*(8-I12)</f>
        <v>56555.399999999994</v>
      </c>
      <c r="J32" s="116"/>
    </row>
    <row r="33" spans="1:10" ht="30" customHeight="1" thickBot="1" x14ac:dyDescent="0.3">
      <c r="A33" s="122" t="s">
        <v>54</v>
      </c>
      <c r="B33" s="123"/>
      <c r="C33" s="123"/>
      <c r="D33" s="123"/>
      <c r="E33" s="123"/>
      <c r="F33" s="123"/>
      <c r="G33" s="123"/>
      <c r="H33" s="123"/>
      <c r="I33" s="123"/>
      <c r="J33" s="124"/>
    </row>
    <row r="34" spans="1:10" ht="51" customHeight="1" thickBot="1" x14ac:dyDescent="0.3">
      <c r="A34" s="127" t="s">
        <v>28</v>
      </c>
      <c r="B34" s="128"/>
      <c r="C34" s="128"/>
      <c r="D34" s="128"/>
      <c r="E34" s="129">
        <v>100</v>
      </c>
      <c r="F34" s="129"/>
      <c r="G34" s="129">
        <f>0.21*E34</f>
        <v>21</v>
      </c>
      <c r="H34" s="129"/>
      <c r="I34" s="129">
        <f>1.21*E34</f>
        <v>121</v>
      </c>
      <c r="J34" s="136"/>
    </row>
    <row r="35" spans="1:10" ht="3.75" customHeight="1" thickBot="1" x14ac:dyDescent="0.3">
      <c r="A35" s="145"/>
      <c r="B35" s="146"/>
      <c r="C35" s="146"/>
      <c r="D35" s="146"/>
      <c r="E35" s="146"/>
      <c r="F35" s="146"/>
      <c r="G35" s="146"/>
      <c r="H35" s="146"/>
      <c r="I35" s="146"/>
      <c r="J35" s="147"/>
    </row>
    <row r="36" spans="1:10" s="7" customFormat="1" ht="39.75" customHeight="1" thickBot="1" x14ac:dyDescent="0.3">
      <c r="A36" s="151" t="s">
        <v>31</v>
      </c>
      <c r="B36" s="152"/>
      <c r="C36" s="152"/>
      <c r="D36" s="152"/>
      <c r="E36" s="153">
        <f>E11+E28+E34+E32</f>
        <v>808240</v>
      </c>
      <c r="F36" s="153"/>
      <c r="G36" s="153">
        <f>G11+G28+G34+G32</f>
        <v>169730.4</v>
      </c>
      <c r="H36" s="153"/>
      <c r="I36" s="153">
        <f>I11+I28+I34+I32</f>
        <v>977970.4</v>
      </c>
      <c r="J36" s="154"/>
    </row>
    <row r="37" spans="1:10" ht="9.75" customHeight="1" x14ac:dyDescent="0.25"/>
    <row r="38" spans="1:10" ht="30" customHeight="1" x14ac:dyDescent="0.25">
      <c r="A38" s="155" t="s">
        <v>10</v>
      </c>
      <c r="B38" s="155"/>
      <c r="C38" s="155"/>
      <c r="D38" s="155"/>
      <c r="E38" s="155"/>
      <c r="F38" s="155"/>
      <c r="G38" s="155"/>
      <c r="H38" s="155"/>
      <c r="I38" s="155"/>
      <c r="J38" s="155"/>
    </row>
    <row r="39" spans="1:10" ht="32.25" customHeight="1" x14ac:dyDescent="0.25">
      <c r="A39" s="156" t="s">
        <v>8</v>
      </c>
      <c r="B39" s="156"/>
      <c r="C39" s="156"/>
      <c r="D39" s="156"/>
      <c r="E39" s="156"/>
      <c r="F39" s="156"/>
      <c r="G39" s="156"/>
      <c r="H39" s="156"/>
      <c r="I39" s="156"/>
      <c r="J39" s="156"/>
    </row>
    <row r="40" spans="1:10" ht="46.5" customHeight="1" x14ac:dyDescent="0.25">
      <c r="A40" s="157" t="s">
        <v>9</v>
      </c>
      <c r="B40" s="157"/>
      <c r="C40" s="157"/>
      <c r="D40" s="157"/>
      <c r="E40" s="157"/>
      <c r="F40" s="157"/>
      <c r="G40" s="157"/>
      <c r="H40" s="157"/>
      <c r="I40" s="157"/>
      <c r="J40" s="157"/>
    </row>
    <row r="41" spans="1:10" ht="44.25" customHeight="1" x14ac:dyDescent="0.25">
      <c r="A41" s="158" t="s">
        <v>11</v>
      </c>
      <c r="B41" s="158"/>
      <c r="C41" s="158"/>
      <c r="D41" s="158"/>
      <c r="E41" s="158"/>
      <c r="F41" s="158"/>
      <c r="G41" s="158"/>
      <c r="H41" s="158"/>
      <c r="I41" s="158"/>
      <c r="J41" s="158"/>
    </row>
    <row r="42" spans="1:10" ht="9" customHeight="1" x14ac:dyDescent="0.25">
      <c r="A42" s="159"/>
      <c r="B42" s="159"/>
      <c r="C42" s="159"/>
      <c r="D42" s="159"/>
      <c r="E42" s="159"/>
      <c r="F42" s="159"/>
      <c r="G42" s="159"/>
      <c r="H42" s="159"/>
      <c r="I42" s="159"/>
      <c r="J42" s="159"/>
    </row>
    <row r="43" spans="1:10" ht="31.5" customHeight="1" x14ac:dyDescent="0.25">
      <c r="A43" s="150" t="s">
        <v>35</v>
      </c>
      <c r="B43" s="150"/>
      <c r="C43" s="150"/>
      <c r="D43" s="150"/>
      <c r="E43" s="150"/>
      <c r="F43" s="150"/>
      <c r="G43" s="150"/>
      <c r="H43" s="150"/>
      <c r="I43" s="150"/>
      <c r="J43" s="150"/>
    </row>
    <row r="44" spans="1:10" ht="33" customHeight="1" x14ac:dyDescent="0.25">
      <c r="A44" s="150" t="s">
        <v>34</v>
      </c>
      <c r="B44" s="150"/>
      <c r="C44" s="150"/>
      <c r="D44" s="150"/>
      <c r="E44" s="150"/>
      <c r="F44" s="150"/>
      <c r="G44" s="150"/>
      <c r="H44" s="150"/>
      <c r="I44" s="150"/>
      <c r="J44" s="150"/>
    </row>
    <row r="45" spans="1:10" ht="39" customHeight="1" x14ac:dyDescent="0.25">
      <c r="A45" s="150" t="s">
        <v>33</v>
      </c>
      <c r="B45" s="150"/>
      <c r="C45" s="150"/>
      <c r="D45" s="150"/>
      <c r="E45" s="150"/>
      <c r="F45" s="150"/>
      <c r="G45" s="150"/>
      <c r="H45" s="150"/>
      <c r="I45" s="150"/>
      <c r="J45" s="150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 xr:uid="{00000000-0004-0000-0100-000000000000}"/>
  </hyperlinks>
  <pageMargins left="0.24" right="0.24" top="0.25" bottom="0.22" header="0.2" footer="0.2"/>
  <pageSetup paperSize="9" scale="61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88"/>
  <sheetViews>
    <sheetView zoomScale="80" zoomScaleNormal="80" workbookViewId="0">
      <selection activeCell="L1" sqref="L1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6384" width="9.140625" style="1"/>
  </cols>
  <sheetData>
    <row r="1" spans="1:10" ht="21" x14ac:dyDescent="0.25">
      <c r="A1" s="81" t="s">
        <v>32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34.5" thickBot="1" x14ac:dyDescent="0.3">
      <c r="A2" s="82" t="s">
        <v>12</v>
      </c>
      <c r="B2" s="83"/>
      <c r="C2" s="83"/>
      <c r="D2" s="83"/>
      <c r="E2" s="83"/>
      <c r="F2" s="83"/>
      <c r="G2" s="83"/>
      <c r="H2" s="83"/>
      <c r="I2" s="83"/>
      <c r="J2" s="84"/>
    </row>
    <row r="3" spans="1:10" ht="27" customHeight="1" thickBot="1" x14ac:dyDescent="0.3">
      <c r="A3" s="17" t="s">
        <v>38</v>
      </c>
      <c r="B3" s="85" t="s">
        <v>123</v>
      </c>
      <c r="C3" s="86"/>
      <c r="D3" s="86"/>
      <c r="E3" s="86"/>
      <c r="F3" s="86"/>
      <c r="G3" s="86"/>
      <c r="H3" s="86"/>
      <c r="I3" s="86"/>
      <c r="J3" s="86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87" t="s">
        <v>124</v>
      </c>
      <c r="B5" s="88"/>
      <c r="C5" s="88"/>
      <c r="D5" s="88"/>
      <c r="E5" s="88"/>
      <c r="F5" s="88"/>
      <c r="G5" s="88"/>
      <c r="H5" s="88"/>
      <c r="I5" s="88"/>
      <c r="J5" s="89"/>
    </row>
    <row r="6" spans="1:10" x14ac:dyDescent="0.25">
      <c r="A6" s="90" t="s">
        <v>13</v>
      </c>
      <c r="B6" s="91"/>
      <c r="C6" s="91"/>
      <c r="D6" s="4" t="s">
        <v>1</v>
      </c>
      <c r="E6" s="2"/>
      <c r="F6" s="2"/>
      <c r="G6" s="92" t="s">
        <v>2</v>
      </c>
      <c r="H6" s="91"/>
      <c r="I6" s="91"/>
      <c r="J6" s="9"/>
    </row>
    <row r="7" spans="1:10" ht="15.75" thickBot="1" x14ac:dyDescent="0.3">
      <c r="A7" s="93" t="s">
        <v>125</v>
      </c>
      <c r="B7" s="94"/>
      <c r="C7" s="94"/>
      <c r="D7" s="95">
        <v>724156711</v>
      </c>
      <c r="E7" s="96"/>
      <c r="F7" s="96"/>
      <c r="G7" s="97" t="s">
        <v>126</v>
      </c>
      <c r="H7" s="98"/>
      <c r="I7" s="98"/>
      <c r="J7" s="99"/>
    </row>
    <row r="8" spans="1:10" ht="21.75" customHeight="1" thickTop="1" thickBot="1" x14ac:dyDescent="0.3">
      <c r="A8" s="100" t="s">
        <v>19</v>
      </c>
      <c r="B8" s="101"/>
      <c r="C8" s="101"/>
      <c r="D8" s="101"/>
      <c r="E8" s="101"/>
      <c r="F8" s="101"/>
      <c r="G8" s="101"/>
      <c r="H8" s="101"/>
      <c r="I8" s="101"/>
      <c r="J8" s="102"/>
    </row>
    <row r="9" spans="1:10" ht="15.75" thickBot="1" x14ac:dyDescent="0.3">
      <c r="A9" s="103"/>
      <c r="B9" s="104"/>
      <c r="C9" s="104"/>
      <c r="D9" s="105"/>
      <c r="E9" s="106" t="s">
        <v>3</v>
      </c>
      <c r="F9" s="106"/>
      <c r="G9" s="106" t="s">
        <v>4</v>
      </c>
      <c r="H9" s="106"/>
      <c r="I9" s="106" t="s">
        <v>5</v>
      </c>
      <c r="J9" s="107"/>
    </row>
    <row r="10" spans="1:10" s="5" customFormat="1" ht="15.75" thickBot="1" x14ac:dyDescent="0.3">
      <c r="A10" s="108" t="s">
        <v>16</v>
      </c>
      <c r="B10" s="109"/>
      <c r="C10" s="109"/>
      <c r="D10" s="35" t="s">
        <v>36</v>
      </c>
      <c r="E10" s="85">
        <v>987000</v>
      </c>
      <c r="F10" s="110"/>
      <c r="G10" s="85">
        <f>0.21*E10</f>
        <v>207270</v>
      </c>
      <c r="H10" s="110"/>
      <c r="I10" s="111">
        <f>1.21*E10</f>
        <v>1194270</v>
      </c>
      <c r="J10" s="112"/>
    </row>
    <row r="11" spans="1:10" s="5" customFormat="1" ht="15.75" thickBot="1" x14ac:dyDescent="0.3">
      <c r="A11" s="15" t="s">
        <v>18</v>
      </c>
      <c r="B11" s="16"/>
      <c r="C11" s="16"/>
      <c r="D11" s="13">
        <v>1</v>
      </c>
      <c r="E11" s="85">
        <f>D11*E10</f>
        <v>987000</v>
      </c>
      <c r="F11" s="110"/>
      <c r="G11" s="85">
        <f>0.21*E11</f>
        <v>207270</v>
      </c>
      <c r="H11" s="110"/>
      <c r="I11" s="111">
        <f>1.21*E11</f>
        <v>1194270</v>
      </c>
      <c r="J11" s="112"/>
    </row>
    <row r="12" spans="1:10" ht="15.75" thickBot="1" x14ac:dyDescent="0.3">
      <c r="A12" s="117" t="s">
        <v>17</v>
      </c>
      <c r="B12" s="118"/>
      <c r="C12" s="118"/>
      <c r="D12" s="118"/>
      <c r="E12" s="118"/>
      <c r="F12" s="118"/>
      <c r="G12" s="118"/>
      <c r="H12" s="118"/>
      <c r="I12" s="12">
        <v>2</v>
      </c>
      <c r="J12" s="6" t="s">
        <v>6</v>
      </c>
    </row>
    <row r="13" spans="1:10" ht="5.25" customHeight="1" thickBot="1" x14ac:dyDescent="0.3">
      <c r="A13" s="119"/>
      <c r="B13" s="120"/>
      <c r="C13" s="120"/>
      <c r="D13" s="120"/>
      <c r="E13" s="120"/>
      <c r="F13" s="120"/>
      <c r="G13" s="120"/>
      <c r="H13" s="120"/>
      <c r="I13" s="120"/>
      <c r="J13" s="121"/>
    </row>
    <row r="14" spans="1:10" ht="18" customHeight="1" thickBot="1" x14ac:dyDescent="0.3">
      <c r="A14" s="122" t="s">
        <v>37</v>
      </c>
      <c r="B14" s="123"/>
      <c r="C14" s="123"/>
      <c r="D14" s="123"/>
      <c r="E14" s="123"/>
      <c r="F14" s="123"/>
      <c r="G14" s="123"/>
      <c r="H14" s="123"/>
      <c r="I14" s="123"/>
      <c r="J14" s="124"/>
    </row>
    <row r="15" spans="1:10" ht="15.75" thickBot="1" x14ac:dyDescent="0.3">
      <c r="A15" s="125"/>
      <c r="B15" s="126"/>
      <c r="C15" s="126"/>
      <c r="D15" s="126"/>
      <c r="E15" s="106" t="s">
        <v>3</v>
      </c>
      <c r="F15" s="106"/>
      <c r="G15" s="106" t="s">
        <v>4</v>
      </c>
      <c r="H15" s="106"/>
      <c r="I15" s="106" t="s">
        <v>5</v>
      </c>
      <c r="J15" s="107"/>
    </row>
    <row r="16" spans="1:10" ht="32.25" customHeight="1" thickBot="1" x14ac:dyDescent="0.3">
      <c r="A16" s="127" t="s">
        <v>14</v>
      </c>
      <c r="B16" s="128"/>
      <c r="C16" s="128"/>
      <c r="D16" s="128"/>
      <c r="E16" s="129">
        <v>13600</v>
      </c>
      <c r="F16" s="129"/>
      <c r="G16" s="129">
        <f>0.21*E16</f>
        <v>2856</v>
      </c>
      <c r="H16" s="129"/>
      <c r="I16" s="130">
        <f>1.21*E16</f>
        <v>16456</v>
      </c>
      <c r="J16" s="131"/>
    </row>
    <row r="17" spans="1:10" ht="15.75" thickBot="1" x14ac:dyDescent="0.3">
      <c r="A17" s="117" t="s">
        <v>20</v>
      </c>
      <c r="B17" s="118"/>
      <c r="C17" s="118"/>
      <c r="D17" s="118"/>
      <c r="E17" s="118"/>
      <c r="F17" s="118"/>
      <c r="G17" s="118"/>
      <c r="H17" s="118"/>
      <c r="I17" s="12">
        <v>1</v>
      </c>
      <c r="J17" s="6" t="s">
        <v>7</v>
      </c>
    </row>
    <row r="18" spans="1:10" ht="32.25" customHeight="1" thickBot="1" x14ac:dyDescent="0.3">
      <c r="A18" s="113" t="s">
        <v>15</v>
      </c>
      <c r="B18" s="114"/>
      <c r="C18" s="114"/>
      <c r="D18" s="114"/>
      <c r="E18" s="115">
        <f>E16*(8-I12)*I17</f>
        <v>81600</v>
      </c>
      <c r="F18" s="115"/>
      <c r="G18" s="115">
        <f>G16*(8-I12)*I17</f>
        <v>17136</v>
      </c>
      <c r="H18" s="115"/>
      <c r="I18" s="115">
        <f>I16*(8-I12)*I17</f>
        <v>98736</v>
      </c>
      <c r="J18" s="116"/>
    </row>
    <row r="19" spans="1:10" ht="3.75" customHeight="1" thickBot="1" x14ac:dyDescent="0.3">
      <c r="A19" s="119"/>
      <c r="B19" s="120"/>
      <c r="C19" s="120"/>
      <c r="D19" s="120"/>
      <c r="E19" s="120"/>
      <c r="F19" s="120"/>
      <c r="G19" s="120"/>
      <c r="H19" s="120"/>
      <c r="I19" s="120"/>
      <c r="J19" s="121"/>
    </row>
    <row r="20" spans="1:10" ht="47.25" customHeight="1" thickBot="1" x14ac:dyDescent="0.3">
      <c r="A20" s="132" t="s">
        <v>21</v>
      </c>
      <c r="B20" s="133"/>
      <c r="C20" s="133"/>
      <c r="D20" s="133"/>
      <c r="E20" s="129">
        <v>0</v>
      </c>
      <c r="F20" s="129"/>
      <c r="G20" s="129">
        <v>0</v>
      </c>
      <c r="H20" s="129"/>
      <c r="I20" s="130">
        <v>0</v>
      </c>
      <c r="J20" s="131"/>
    </row>
    <row r="21" spans="1:10" ht="15.75" thickBot="1" x14ac:dyDescent="0.3">
      <c r="A21" s="117" t="s">
        <v>25</v>
      </c>
      <c r="B21" s="118"/>
      <c r="C21" s="118"/>
      <c r="D21" s="118"/>
      <c r="E21" s="118"/>
      <c r="F21" s="118"/>
      <c r="G21" s="118"/>
      <c r="H21" s="118"/>
      <c r="I21" s="12">
        <v>0</v>
      </c>
      <c r="J21" s="6" t="s">
        <v>7</v>
      </c>
    </row>
    <row r="22" spans="1:10" ht="33.75" customHeight="1" thickBot="1" x14ac:dyDescent="0.3">
      <c r="A22" s="134" t="s">
        <v>22</v>
      </c>
      <c r="B22" s="135"/>
      <c r="C22" s="135"/>
      <c r="D22" s="135"/>
      <c r="E22" s="115">
        <f>E20*(8-I12)*I21</f>
        <v>0</v>
      </c>
      <c r="F22" s="115"/>
      <c r="G22" s="115">
        <f>G20*(8-I12)*I21</f>
        <v>0</v>
      </c>
      <c r="H22" s="115"/>
      <c r="I22" s="115">
        <f>I20*(8-I12)*I21</f>
        <v>0</v>
      </c>
      <c r="J22" s="116"/>
    </row>
    <row r="23" spans="1:10" ht="5.25" customHeight="1" thickBot="1" x14ac:dyDescent="0.3">
      <c r="A23" s="119"/>
      <c r="B23" s="120"/>
      <c r="C23" s="120"/>
      <c r="D23" s="120"/>
      <c r="E23" s="120"/>
      <c r="F23" s="120"/>
      <c r="G23" s="120"/>
      <c r="H23" s="120"/>
      <c r="I23" s="120"/>
      <c r="J23" s="121"/>
    </row>
    <row r="24" spans="1:10" ht="54" customHeight="1" thickBot="1" x14ac:dyDescent="0.3">
      <c r="A24" s="132" t="s">
        <v>23</v>
      </c>
      <c r="B24" s="133"/>
      <c r="C24" s="133"/>
      <c r="D24" s="133"/>
      <c r="E24" s="129">
        <v>0</v>
      </c>
      <c r="F24" s="129"/>
      <c r="G24" s="129">
        <v>0</v>
      </c>
      <c r="H24" s="129"/>
      <c r="I24" s="130">
        <v>0</v>
      </c>
      <c r="J24" s="131"/>
    </row>
    <row r="25" spans="1:10" ht="15.75" thickBot="1" x14ac:dyDescent="0.3">
      <c r="A25" s="127" t="s">
        <v>24</v>
      </c>
      <c r="B25" s="137"/>
      <c r="C25" s="137"/>
      <c r="D25" s="137"/>
      <c r="E25" s="137"/>
      <c r="F25" s="137"/>
      <c r="G25" s="137"/>
      <c r="H25" s="137"/>
      <c r="I25" s="12">
        <v>0</v>
      </c>
      <c r="J25" s="6" t="s">
        <v>7</v>
      </c>
    </row>
    <row r="26" spans="1:10" ht="36" customHeight="1" thickBot="1" x14ac:dyDescent="0.3">
      <c r="A26" s="138" t="s">
        <v>26</v>
      </c>
      <c r="B26" s="139"/>
      <c r="C26" s="139"/>
      <c r="D26" s="139"/>
      <c r="E26" s="115">
        <f>E24*(8-I12)*I25</f>
        <v>0</v>
      </c>
      <c r="F26" s="115"/>
      <c r="G26" s="115">
        <f>G24*(8-I12)*I25</f>
        <v>0</v>
      </c>
      <c r="H26" s="115"/>
      <c r="I26" s="115">
        <f>I24*(8-I12)*I25</f>
        <v>0</v>
      </c>
      <c r="J26" s="116"/>
    </row>
    <row r="27" spans="1:10" ht="4.5" customHeight="1" thickBot="1" x14ac:dyDescent="0.3">
      <c r="A27" s="140"/>
      <c r="B27" s="141"/>
      <c r="C27" s="141"/>
      <c r="D27" s="141"/>
      <c r="E27" s="141"/>
      <c r="F27" s="141"/>
      <c r="G27" s="141"/>
      <c r="H27" s="141"/>
      <c r="I27" s="141"/>
      <c r="J27" s="142"/>
    </row>
    <row r="28" spans="1:10" ht="30" customHeight="1" thickBot="1" x14ac:dyDescent="0.3">
      <c r="A28" s="143" t="s">
        <v>27</v>
      </c>
      <c r="B28" s="144"/>
      <c r="C28" s="144"/>
      <c r="D28" s="144"/>
      <c r="E28" s="115">
        <f>D11*(E18+E22+E26)</f>
        <v>81600</v>
      </c>
      <c r="F28" s="115"/>
      <c r="G28" s="115">
        <f>D11*(G18+G22+G26)</f>
        <v>17136</v>
      </c>
      <c r="H28" s="115"/>
      <c r="I28" s="115">
        <f>D11*(I18+I22+I26)</f>
        <v>98736</v>
      </c>
      <c r="J28" s="116"/>
    </row>
    <row r="29" spans="1:10" ht="29.25" customHeight="1" thickBot="1" x14ac:dyDescent="0.3">
      <c r="A29" s="122" t="s">
        <v>53</v>
      </c>
      <c r="B29" s="123"/>
      <c r="C29" s="123"/>
      <c r="D29" s="123"/>
      <c r="E29" s="123"/>
      <c r="F29" s="123"/>
      <c r="G29" s="123"/>
      <c r="H29" s="123"/>
      <c r="I29" s="123"/>
      <c r="J29" s="124"/>
    </row>
    <row r="30" spans="1:10" ht="29.25" customHeight="1" thickBot="1" x14ac:dyDescent="0.3">
      <c r="A30" s="127" t="s">
        <v>29</v>
      </c>
      <c r="B30" s="128"/>
      <c r="C30" s="128"/>
      <c r="D30" s="128"/>
      <c r="E30" s="129">
        <v>1290</v>
      </c>
      <c r="F30" s="129"/>
      <c r="G30" s="129">
        <f>0.21*E30</f>
        <v>270.89999999999998</v>
      </c>
      <c r="H30" s="129"/>
      <c r="I30" s="129">
        <f>1.21*E30</f>
        <v>1560.8999999999999</v>
      </c>
      <c r="J30" s="136"/>
    </row>
    <row r="31" spans="1:10" ht="48" customHeight="1" thickBot="1" x14ac:dyDescent="0.3">
      <c r="A31" s="127" t="s">
        <v>57</v>
      </c>
      <c r="B31" s="128"/>
      <c r="C31" s="128"/>
      <c r="D31" s="128"/>
      <c r="E31" s="129">
        <v>1291</v>
      </c>
      <c r="F31" s="129"/>
      <c r="G31" s="129">
        <f>0.21*E31</f>
        <v>271.11</v>
      </c>
      <c r="H31" s="129"/>
      <c r="I31" s="129">
        <f>1.21*E31</f>
        <v>1562.11</v>
      </c>
      <c r="J31" s="136"/>
    </row>
    <row r="32" spans="1:10" ht="39" customHeight="1" thickBot="1" x14ac:dyDescent="0.3">
      <c r="A32" s="148" t="s">
        <v>30</v>
      </c>
      <c r="B32" s="149"/>
      <c r="C32" s="149"/>
      <c r="D32" s="149"/>
      <c r="E32" s="115">
        <f>(E30+E31)*1*(8-I12)</f>
        <v>15486</v>
      </c>
      <c r="F32" s="115"/>
      <c r="G32" s="115">
        <f>(G30+G31)*1*(8-I12)</f>
        <v>3252.06</v>
      </c>
      <c r="H32" s="115"/>
      <c r="I32" s="115">
        <f>(I30+I31)*1*(8-I12)</f>
        <v>18738.059999999998</v>
      </c>
      <c r="J32" s="116"/>
    </row>
    <row r="33" spans="1:10" ht="30" customHeight="1" thickBot="1" x14ac:dyDescent="0.3">
      <c r="A33" s="122" t="s">
        <v>54</v>
      </c>
      <c r="B33" s="123"/>
      <c r="C33" s="123"/>
      <c r="D33" s="123"/>
      <c r="E33" s="123"/>
      <c r="F33" s="123"/>
      <c r="G33" s="123"/>
      <c r="H33" s="123"/>
      <c r="I33" s="123"/>
      <c r="J33" s="124"/>
    </row>
    <row r="34" spans="1:10" ht="51" customHeight="1" thickBot="1" x14ac:dyDescent="0.3">
      <c r="A34" s="127" t="s">
        <v>28</v>
      </c>
      <c r="B34" s="128"/>
      <c r="C34" s="128"/>
      <c r="D34" s="128"/>
      <c r="E34" s="129">
        <v>6800</v>
      </c>
      <c r="F34" s="129"/>
      <c r="G34" s="129">
        <f>0.21*E34</f>
        <v>1428</v>
      </c>
      <c r="H34" s="129"/>
      <c r="I34" s="129">
        <f>1.21*E34</f>
        <v>8228</v>
      </c>
      <c r="J34" s="136"/>
    </row>
    <row r="35" spans="1:10" ht="3.75" customHeight="1" thickBot="1" x14ac:dyDescent="0.3">
      <c r="A35" s="145"/>
      <c r="B35" s="146"/>
      <c r="C35" s="146"/>
      <c r="D35" s="146"/>
      <c r="E35" s="146"/>
      <c r="F35" s="146"/>
      <c r="G35" s="146"/>
      <c r="H35" s="146"/>
      <c r="I35" s="146"/>
      <c r="J35" s="147"/>
    </row>
    <row r="36" spans="1:10" s="7" customFormat="1" ht="39.75" customHeight="1" thickBot="1" x14ac:dyDescent="0.3">
      <c r="A36" s="151" t="s">
        <v>31</v>
      </c>
      <c r="B36" s="152"/>
      <c r="C36" s="152"/>
      <c r="D36" s="152"/>
      <c r="E36" s="153">
        <f>E11+E28+E34+E32</f>
        <v>1090886</v>
      </c>
      <c r="F36" s="153"/>
      <c r="G36" s="153">
        <f>G11+G28+G34+G32</f>
        <v>229086.06</v>
      </c>
      <c r="H36" s="153"/>
      <c r="I36" s="153">
        <f>I11+I28+I34+I32</f>
        <v>1319972.06</v>
      </c>
      <c r="J36" s="154"/>
    </row>
    <row r="37" spans="1:10" ht="9.75" customHeight="1" x14ac:dyDescent="0.25"/>
    <row r="38" spans="1:10" ht="30" customHeight="1" x14ac:dyDescent="0.25">
      <c r="A38" s="155" t="s">
        <v>10</v>
      </c>
      <c r="B38" s="155"/>
      <c r="C38" s="155"/>
      <c r="D38" s="155"/>
      <c r="E38" s="155"/>
      <c r="F38" s="155"/>
      <c r="G38" s="155"/>
      <c r="H38" s="155"/>
      <c r="I38" s="155"/>
      <c r="J38" s="155"/>
    </row>
    <row r="39" spans="1:10" ht="32.25" customHeight="1" x14ac:dyDescent="0.25">
      <c r="A39" s="156" t="s">
        <v>8</v>
      </c>
      <c r="B39" s="156"/>
      <c r="C39" s="156"/>
      <c r="D39" s="156"/>
      <c r="E39" s="156"/>
      <c r="F39" s="156"/>
      <c r="G39" s="156"/>
      <c r="H39" s="156"/>
      <c r="I39" s="156"/>
      <c r="J39" s="156"/>
    </row>
    <row r="40" spans="1:10" ht="46.5" customHeight="1" x14ac:dyDescent="0.25">
      <c r="A40" s="157" t="s">
        <v>9</v>
      </c>
      <c r="B40" s="157"/>
      <c r="C40" s="157"/>
      <c r="D40" s="157"/>
      <c r="E40" s="157"/>
      <c r="F40" s="157"/>
      <c r="G40" s="157"/>
      <c r="H40" s="157"/>
      <c r="I40" s="157"/>
      <c r="J40" s="157"/>
    </row>
    <row r="41" spans="1:10" ht="44.25" customHeight="1" x14ac:dyDescent="0.25">
      <c r="A41" s="158" t="s">
        <v>11</v>
      </c>
      <c r="B41" s="158"/>
      <c r="C41" s="158"/>
      <c r="D41" s="158"/>
      <c r="E41" s="158"/>
      <c r="F41" s="158"/>
      <c r="G41" s="158"/>
      <c r="H41" s="158"/>
      <c r="I41" s="158"/>
      <c r="J41" s="158"/>
    </row>
    <row r="42" spans="1:10" ht="9" customHeight="1" x14ac:dyDescent="0.25">
      <c r="A42" s="159"/>
      <c r="B42" s="159"/>
      <c r="C42" s="159"/>
      <c r="D42" s="159"/>
      <c r="E42" s="159"/>
      <c r="F42" s="159"/>
      <c r="G42" s="159"/>
      <c r="H42" s="159"/>
      <c r="I42" s="159"/>
      <c r="J42" s="159"/>
    </row>
    <row r="43" spans="1:10" ht="31.5" customHeight="1" x14ac:dyDescent="0.25">
      <c r="A43" s="150" t="s">
        <v>35</v>
      </c>
      <c r="B43" s="150"/>
      <c r="C43" s="150"/>
      <c r="D43" s="150"/>
      <c r="E43" s="150"/>
      <c r="F43" s="150"/>
      <c r="G43" s="150"/>
      <c r="H43" s="150"/>
      <c r="I43" s="150"/>
      <c r="J43" s="150"/>
    </row>
    <row r="44" spans="1:10" ht="33" customHeight="1" x14ac:dyDescent="0.25">
      <c r="A44" s="150" t="s">
        <v>34</v>
      </c>
      <c r="B44" s="150"/>
      <c r="C44" s="150"/>
      <c r="D44" s="150"/>
      <c r="E44" s="150"/>
      <c r="F44" s="150"/>
      <c r="G44" s="150"/>
      <c r="H44" s="150"/>
      <c r="I44" s="150"/>
      <c r="J44" s="150"/>
    </row>
    <row r="45" spans="1:10" ht="39" customHeight="1" x14ac:dyDescent="0.25">
      <c r="A45" s="150" t="s">
        <v>33</v>
      </c>
      <c r="B45" s="150"/>
      <c r="C45" s="150"/>
      <c r="D45" s="150"/>
      <c r="E45" s="150"/>
      <c r="F45" s="150"/>
      <c r="G45" s="150"/>
      <c r="H45" s="150"/>
      <c r="I45" s="150"/>
      <c r="J45" s="150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 xr:uid="{00000000-0004-0000-0200-000000000000}"/>
  </hyperlinks>
  <pageMargins left="0.24" right="0.24" top="0.25" bottom="0.22" header="0.2" footer="0.2"/>
  <pageSetup paperSize="9" scale="6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8"/>
  <sheetViews>
    <sheetView zoomScale="80" zoomScaleNormal="80" workbookViewId="0">
      <selection activeCell="K1" sqref="K1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6384" width="9.140625" style="1"/>
  </cols>
  <sheetData>
    <row r="1" spans="1:10" ht="21" x14ac:dyDescent="0.25">
      <c r="A1" s="81" t="s">
        <v>32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34.5" thickBot="1" x14ac:dyDescent="0.3">
      <c r="A2" s="82" t="s">
        <v>12</v>
      </c>
      <c r="B2" s="83"/>
      <c r="C2" s="83"/>
      <c r="D2" s="83"/>
      <c r="E2" s="83"/>
      <c r="F2" s="83"/>
      <c r="G2" s="83"/>
      <c r="H2" s="83"/>
      <c r="I2" s="83"/>
      <c r="J2" s="84"/>
    </row>
    <row r="3" spans="1:10" ht="27" customHeight="1" thickBot="1" x14ac:dyDescent="0.3">
      <c r="A3" s="17" t="s">
        <v>38</v>
      </c>
      <c r="B3" s="85" t="s">
        <v>123</v>
      </c>
      <c r="C3" s="86"/>
      <c r="D3" s="86"/>
      <c r="E3" s="86"/>
      <c r="F3" s="86"/>
      <c r="G3" s="86"/>
      <c r="H3" s="86"/>
      <c r="I3" s="86"/>
      <c r="J3" s="86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87" t="s">
        <v>131</v>
      </c>
      <c r="B5" s="88"/>
      <c r="C5" s="88"/>
      <c r="D5" s="88"/>
      <c r="E5" s="88"/>
      <c r="F5" s="88"/>
      <c r="G5" s="88"/>
      <c r="H5" s="88"/>
      <c r="I5" s="88"/>
      <c r="J5" s="89"/>
    </row>
    <row r="6" spans="1:10" x14ac:dyDescent="0.25">
      <c r="A6" s="90" t="s">
        <v>13</v>
      </c>
      <c r="B6" s="91"/>
      <c r="C6" s="91"/>
      <c r="D6" s="4" t="s">
        <v>1</v>
      </c>
      <c r="E6" s="2"/>
      <c r="F6" s="2"/>
      <c r="G6" s="92" t="s">
        <v>2</v>
      </c>
      <c r="H6" s="91"/>
      <c r="I6" s="91"/>
      <c r="J6" s="9"/>
    </row>
    <row r="7" spans="1:10" ht="15.75" thickBot="1" x14ac:dyDescent="0.3">
      <c r="A7" s="93" t="s">
        <v>129</v>
      </c>
      <c r="B7" s="94"/>
      <c r="C7" s="94"/>
      <c r="D7" s="95">
        <v>739183282</v>
      </c>
      <c r="E7" s="96"/>
      <c r="F7" s="96"/>
      <c r="G7" s="97" t="s">
        <v>130</v>
      </c>
      <c r="H7" s="98"/>
      <c r="I7" s="98"/>
      <c r="J7" s="99"/>
    </row>
    <row r="8" spans="1:10" ht="21.75" customHeight="1" thickTop="1" thickBot="1" x14ac:dyDescent="0.3">
      <c r="A8" s="100" t="s">
        <v>19</v>
      </c>
      <c r="B8" s="101"/>
      <c r="C8" s="101"/>
      <c r="D8" s="101"/>
      <c r="E8" s="101"/>
      <c r="F8" s="101"/>
      <c r="G8" s="101"/>
      <c r="H8" s="101"/>
      <c r="I8" s="101"/>
      <c r="J8" s="102"/>
    </row>
    <row r="9" spans="1:10" ht="15.75" thickBot="1" x14ac:dyDescent="0.3">
      <c r="A9" s="103"/>
      <c r="B9" s="104"/>
      <c r="C9" s="104"/>
      <c r="D9" s="105"/>
      <c r="E9" s="106" t="s">
        <v>3</v>
      </c>
      <c r="F9" s="106"/>
      <c r="G9" s="106" t="s">
        <v>4</v>
      </c>
      <c r="H9" s="106"/>
      <c r="I9" s="106" t="s">
        <v>5</v>
      </c>
      <c r="J9" s="107"/>
    </row>
    <row r="10" spans="1:10" s="5" customFormat="1" ht="15.75" thickBot="1" x14ac:dyDescent="0.3">
      <c r="A10" s="108" t="s">
        <v>16</v>
      </c>
      <c r="B10" s="109"/>
      <c r="C10" s="109"/>
      <c r="D10" s="14" t="s">
        <v>36</v>
      </c>
      <c r="E10" s="85">
        <v>805000</v>
      </c>
      <c r="F10" s="110"/>
      <c r="G10" s="85">
        <f>0.21*E10</f>
        <v>169050</v>
      </c>
      <c r="H10" s="110"/>
      <c r="I10" s="111">
        <f>1.21*E10</f>
        <v>974050</v>
      </c>
      <c r="J10" s="112"/>
    </row>
    <row r="11" spans="1:10" s="5" customFormat="1" ht="15.75" thickBot="1" x14ac:dyDescent="0.3">
      <c r="A11" s="15" t="s">
        <v>18</v>
      </c>
      <c r="B11" s="16"/>
      <c r="C11" s="16"/>
      <c r="D11" s="13">
        <v>1</v>
      </c>
      <c r="E11" s="85">
        <f>E10*D11</f>
        <v>805000</v>
      </c>
      <c r="F11" s="110"/>
      <c r="G11" s="85">
        <f>0.21*E11</f>
        <v>169050</v>
      </c>
      <c r="H11" s="110"/>
      <c r="I11" s="111">
        <f>1.21*E11</f>
        <v>974050</v>
      </c>
      <c r="J11" s="112"/>
    </row>
    <row r="12" spans="1:10" ht="15.75" thickBot="1" x14ac:dyDescent="0.3">
      <c r="A12" s="117" t="s">
        <v>17</v>
      </c>
      <c r="B12" s="118"/>
      <c r="C12" s="118"/>
      <c r="D12" s="118"/>
      <c r="E12" s="118"/>
      <c r="F12" s="118"/>
      <c r="G12" s="118"/>
      <c r="H12" s="118"/>
      <c r="I12" s="12">
        <v>2</v>
      </c>
      <c r="J12" s="6" t="s">
        <v>6</v>
      </c>
    </row>
    <row r="13" spans="1:10" ht="5.25" customHeight="1" thickBot="1" x14ac:dyDescent="0.3">
      <c r="A13" s="119"/>
      <c r="B13" s="120"/>
      <c r="C13" s="120"/>
      <c r="D13" s="120"/>
      <c r="E13" s="120"/>
      <c r="F13" s="120"/>
      <c r="G13" s="120"/>
      <c r="H13" s="120"/>
      <c r="I13" s="120"/>
      <c r="J13" s="121"/>
    </row>
    <row r="14" spans="1:10" ht="18" customHeight="1" thickBot="1" x14ac:dyDescent="0.3">
      <c r="A14" s="122" t="s">
        <v>37</v>
      </c>
      <c r="B14" s="123"/>
      <c r="C14" s="123"/>
      <c r="D14" s="123"/>
      <c r="E14" s="123"/>
      <c r="F14" s="123"/>
      <c r="G14" s="123"/>
      <c r="H14" s="123"/>
      <c r="I14" s="123"/>
      <c r="J14" s="124"/>
    </row>
    <row r="15" spans="1:10" ht="15.75" thickBot="1" x14ac:dyDescent="0.3">
      <c r="A15" s="125"/>
      <c r="B15" s="126"/>
      <c r="C15" s="126"/>
      <c r="D15" s="126"/>
      <c r="E15" s="106" t="s">
        <v>3</v>
      </c>
      <c r="F15" s="106"/>
      <c r="G15" s="106" t="s">
        <v>4</v>
      </c>
      <c r="H15" s="106"/>
      <c r="I15" s="106" t="s">
        <v>5</v>
      </c>
      <c r="J15" s="107"/>
    </row>
    <row r="16" spans="1:10" ht="32.25" customHeight="1" thickBot="1" x14ac:dyDescent="0.3">
      <c r="A16" s="127" t="s">
        <v>14</v>
      </c>
      <c r="B16" s="128"/>
      <c r="C16" s="128"/>
      <c r="D16" s="128"/>
      <c r="E16" s="129"/>
      <c r="F16" s="129"/>
      <c r="G16" s="129">
        <f>0.21*E16</f>
        <v>0</v>
      </c>
      <c r="H16" s="129"/>
      <c r="I16" s="130">
        <f>1.21*E16</f>
        <v>0</v>
      </c>
      <c r="J16" s="131"/>
    </row>
    <row r="17" spans="1:10" ht="15.75" thickBot="1" x14ac:dyDescent="0.3">
      <c r="A17" s="117" t="s">
        <v>20</v>
      </c>
      <c r="B17" s="118"/>
      <c r="C17" s="118"/>
      <c r="D17" s="118"/>
      <c r="E17" s="118"/>
      <c r="F17" s="118"/>
      <c r="G17" s="118"/>
      <c r="H17" s="118"/>
      <c r="I17" s="12">
        <v>1</v>
      </c>
      <c r="J17" s="6" t="s">
        <v>7</v>
      </c>
    </row>
    <row r="18" spans="1:10" ht="32.25" customHeight="1" thickBot="1" x14ac:dyDescent="0.3">
      <c r="A18" s="113" t="s">
        <v>15</v>
      </c>
      <c r="B18" s="114"/>
      <c r="C18" s="114"/>
      <c r="D18" s="114"/>
      <c r="E18" s="115">
        <f>E16*(8-I12)*I17</f>
        <v>0</v>
      </c>
      <c r="F18" s="115"/>
      <c r="G18" s="115">
        <f>G16*(8-I12)*I17</f>
        <v>0</v>
      </c>
      <c r="H18" s="115"/>
      <c r="I18" s="115">
        <f>I16*(8-I12)*I17</f>
        <v>0</v>
      </c>
      <c r="J18" s="116"/>
    </row>
    <row r="19" spans="1:10" ht="3.75" customHeight="1" thickBot="1" x14ac:dyDescent="0.3">
      <c r="A19" s="119"/>
      <c r="B19" s="120"/>
      <c r="C19" s="120"/>
      <c r="D19" s="120"/>
      <c r="E19" s="120"/>
      <c r="F19" s="120"/>
      <c r="G19" s="120"/>
      <c r="H19" s="120"/>
      <c r="I19" s="120"/>
      <c r="J19" s="121"/>
    </row>
    <row r="20" spans="1:10" ht="47.25" customHeight="1" thickBot="1" x14ac:dyDescent="0.3">
      <c r="A20" s="132" t="s">
        <v>21</v>
      </c>
      <c r="B20" s="133"/>
      <c r="C20" s="133"/>
      <c r="D20" s="133"/>
      <c r="E20" s="129">
        <v>0</v>
      </c>
      <c r="F20" s="129"/>
      <c r="G20" s="129">
        <v>0</v>
      </c>
      <c r="H20" s="129"/>
      <c r="I20" s="130">
        <v>0</v>
      </c>
      <c r="J20" s="131"/>
    </row>
    <row r="21" spans="1:10" ht="15.75" thickBot="1" x14ac:dyDescent="0.3">
      <c r="A21" s="117" t="s">
        <v>25</v>
      </c>
      <c r="B21" s="118"/>
      <c r="C21" s="118"/>
      <c r="D21" s="118"/>
      <c r="E21" s="118"/>
      <c r="F21" s="118"/>
      <c r="G21" s="118"/>
      <c r="H21" s="118"/>
      <c r="I21" s="12">
        <v>0</v>
      </c>
      <c r="J21" s="6" t="s">
        <v>7</v>
      </c>
    </row>
    <row r="22" spans="1:10" ht="33.75" customHeight="1" thickBot="1" x14ac:dyDescent="0.3">
      <c r="A22" s="134" t="s">
        <v>22</v>
      </c>
      <c r="B22" s="135"/>
      <c r="C22" s="135"/>
      <c r="D22" s="135"/>
      <c r="E22" s="115">
        <f>E20*(8-I12)*I21</f>
        <v>0</v>
      </c>
      <c r="F22" s="115"/>
      <c r="G22" s="115">
        <f>G20*(8-I12)*I21</f>
        <v>0</v>
      </c>
      <c r="H22" s="115"/>
      <c r="I22" s="115">
        <f>I20*(8-I12)*I21</f>
        <v>0</v>
      </c>
      <c r="J22" s="116"/>
    </row>
    <row r="23" spans="1:10" ht="5.25" customHeight="1" thickBot="1" x14ac:dyDescent="0.3">
      <c r="A23" s="119"/>
      <c r="B23" s="120"/>
      <c r="C23" s="120"/>
      <c r="D23" s="120"/>
      <c r="E23" s="120"/>
      <c r="F23" s="120"/>
      <c r="G23" s="120"/>
      <c r="H23" s="120"/>
      <c r="I23" s="120"/>
      <c r="J23" s="121"/>
    </row>
    <row r="24" spans="1:10" ht="54" customHeight="1" thickBot="1" x14ac:dyDescent="0.3">
      <c r="A24" s="132" t="s">
        <v>23</v>
      </c>
      <c r="B24" s="133"/>
      <c r="C24" s="133"/>
      <c r="D24" s="133"/>
      <c r="E24" s="129">
        <v>0</v>
      </c>
      <c r="F24" s="129"/>
      <c r="G24" s="129">
        <v>0</v>
      </c>
      <c r="H24" s="129"/>
      <c r="I24" s="130">
        <v>0</v>
      </c>
      <c r="J24" s="131"/>
    </row>
    <row r="25" spans="1:10" ht="15.75" thickBot="1" x14ac:dyDescent="0.3">
      <c r="A25" s="127" t="s">
        <v>24</v>
      </c>
      <c r="B25" s="137"/>
      <c r="C25" s="137"/>
      <c r="D25" s="137"/>
      <c r="E25" s="137"/>
      <c r="F25" s="137"/>
      <c r="G25" s="137"/>
      <c r="H25" s="137"/>
      <c r="I25" s="12">
        <v>0</v>
      </c>
      <c r="J25" s="6" t="s">
        <v>7</v>
      </c>
    </row>
    <row r="26" spans="1:10" ht="36" customHeight="1" thickBot="1" x14ac:dyDescent="0.3">
      <c r="A26" s="138" t="s">
        <v>26</v>
      </c>
      <c r="B26" s="139"/>
      <c r="C26" s="139"/>
      <c r="D26" s="139"/>
      <c r="E26" s="115">
        <f>E24*(8-I12)*I25</f>
        <v>0</v>
      </c>
      <c r="F26" s="115"/>
      <c r="G26" s="115">
        <f>G24*(8-I12)*I25</f>
        <v>0</v>
      </c>
      <c r="H26" s="115"/>
      <c r="I26" s="115">
        <f>I24*(8-I12)*I25</f>
        <v>0</v>
      </c>
      <c r="J26" s="116"/>
    </row>
    <row r="27" spans="1:10" ht="4.5" customHeight="1" thickBot="1" x14ac:dyDescent="0.3">
      <c r="A27" s="140"/>
      <c r="B27" s="141"/>
      <c r="C27" s="141"/>
      <c r="D27" s="141"/>
      <c r="E27" s="141"/>
      <c r="F27" s="141"/>
      <c r="G27" s="141"/>
      <c r="H27" s="141"/>
      <c r="I27" s="141"/>
      <c r="J27" s="142"/>
    </row>
    <row r="28" spans="1:10" ht="30" customHeight="1" thickBot="1" x14ac:dyDescent="0.3">
      <c r="A28" s="143" t="s">
        <v>27</v>
      </c>
      <c r="B28" s="144"/>
      <c r="C28" s="144"/>
      <c r="D28" s="144"/>
      <c r="E28" s="115">
        <f>D11*(E18+E22+E26)</f>
        <v>0</v>
      </c>
      <c r="F28" s="115"/>
      <c r="G28" s="115">
        <f>D11*(G18+G22+G26)</f>
        <v>0</v>
      </c>
      <c r="H28" s="115"/>
      <c r="I28" s="115">
        <f>D11*(I18+I22+I26)</f>
        <v>0</v>
      </c>
      <c r="J28" s="116"/>
    </row>
    <row r="29" spans="1:10" ht="29.25" customHeight="1" thickBot="1" x14ac:dyDescent="0.3">
      <c r="A29" s="122" t="s">
        <v>53</v>
      </c>
      <c r="B29" s="123"/>
      <c r="C29" s="123"/>
      <c r="D29" s="123"/>
      <c r="E29" s="123"/>
      <c r="F29" s="123"/>
      <c r="G29" s="123"/>
      <c r="H29" s="123"/>
      <c r="I29" s="123"/>
      <c r="J29" s="124"/>
    </row>
    <row r="30" spans="1:10" ht="29.25" customHeight="1" thickBot="1" x14ac:dyDescent="0.3">
      <c r="A30" s="127" t="s">
        <v>29</v>
      </c>
      <c r="B30" s="128"/>
      <c r="C30" s="128"/>
      <c r="D30" s="128"/>
      <c r="E30" s="129"/>
      <c r="F30" s="129"/>
      <c r="G30" s="129"/>
      <c r="H30" s="129"/>
      <c r="I30" s="129"/>
      <c r="J30" s="136"/>
    </row>
    <row r="31" spans="1:10" ht="48" customHeight="1" thickBot="1" x14ac:dyDescent="0.3">
      <c r="A31" s="127" t="s">
        <v>57</v>
      </c>
      <c r="B31" s="128"/>
      <c r="C31" s="128"/>
      <c r="D31" s="128"/>
      <c r="E31" s="129"/>
      <c r="F31" s="129"/>
      <c r="G31" s="129"/>
      <c r="H31" s="129"/>
      <c r="I31" s="129"/>
      <c r="J31" s="136"/>
    </row>
    <row r="32" spans="1:10" ht="39" customHeight="1" thickBot="1" x14ac:dyDescent="0.3">
      <c r="A32" s="148" t="s">
        <v>30</v>
      </c>
      <c r="B32" s="149"/>
      <c r="C32" s="149"/>
      <c r="D32" s="149"/>
      <c r="E32" s="115">
        <f>(E30+E31)*1*(8-I12)</f>
        <v>0</v>
      </c>
      <c r="F32" s="115"/>
      <c r="G32" s="115">
        <f>(G30+G31)*1*(8-I12)</f>
        <v>0</v>
      </c>
      <c r="H32" s="115"/>
      <c r="I32" s="115">
        <f>(I30+I31)*1*(8-I12)</f>
        <v>0</v>
      </c>
      <c r="J32" s="116"/>
    </row>
    <row r="33" spans="1:10" ht="30" customHeight="1" thickBot="1" x14ac:dyDescent="0.3">
      <c r="A33" s="122" t="s">
        <v>54</v>
      </c>
      <c r="B33" s="123"/>
      <c r="C33" s="123"/>
      <c r="D33" s="123"/>
      <c r="E33" s="123"/>
      <c r="F33" s="123"/>
      <c r="G33" s="123"/>
      <c r="H33" s="123"/>
      <c r="I33" s="123"/>
      <c r="J33" s="124"/>
    </row>
    <row r="34" spans="1:10" ht="51" customHeight="1" thickBot="1" x14ac:dyDescent="0.3">
      <c r="A34" s="127" t="s">
        <v>28</v>
      </c>
      <c r="B34" s="128"/>
      <c r="C34" s="128"/>
      <c r="D34" s="128"/>
      <c r="E34" s="129">
        <v>0</v>
      </c>
      <c r="F34" s="129"/>
      <c r="G34" s="129">
        <v>0</v>
      </c>
      <c r="H34" s="129"/>
      <c r="I34" s="129">
        <v>0</v>
      </c>
      <c r="J34" s="136"/>
    </row>
    <row r="35" spans="1:10" ht="3.75" customHeight="1" thickBot="1" x14ac:dyDescent="0.3">
      <c r="A35" s="145"/>
      <c r="B35" s="146"/>
      <c r="C35" s="146"/>
      <c r="D35" s="146"/>
      <c r="E35" s="146"/>
      <c r="F35" s="146"/>
      <c r="G35" s="146"/>
      <c r="H35" s="146"/>
      <c r="I35" s="146"/>
      <c r="J35" s="147"/>
    </row>
    <row r="36" spans="1:10" s="7" customFormat="1" ht="39.75" customHeight="1" thickBot="1" x14ac:dyDescent="0.3">
      <c r="A36" s="151" t="s">
        <v>31</v>
      </c>
      <c r="B36" s="152"/>
      <c r="C36" s="152"/>
      <c r="D36" s="152"/>
      <c r="E36" s="153">
        <f>E11+E28+E34+E32</f>
        <v>805000</v>
      </c>
      <c r="F36" s="153"/>
      <c r="G36" s="153">
        <f>G11+G28+G34+G32</f>
        <v>169050</v>
      </c>
      <c r="H36" s="153"/>
      <c r="I36" s="153">
        <f>I11+I28+I34+I32</f>
        <v>974050</v>
      </c>
      <c r="J36" s="154"/>
    </row>
    <row r="37" spans="1:10" ht="9.75" customHeight="1" x14ac:dyDescent="0.25"/>
    <row r="38" spans="1:10" ht="30" customHeight="1" x14ac:dyDescent="0.25">
      <c r="A38" s="155" t="s">
        <v>10</v>
      </c>
      <c r="B38" s="155"/>
      <c r="C38" s="155"/>
      <c r="D38" s="155"/>
      <c r="E38" s="155"/>
      <c r="F38" s="155"/>
      <c r="G38" s="155"/>
      <c r="H38" s="155"/>
      <c r="I38" s="155"/>
      <c r="J38" s="155"/>
    </row>
    <row r="39" spans="1:10" ht="32.25" customHeight="1" x14ac:dyDescent="0.25">
      <c r="A39" s="156" t="s">
        <v>8</v>
      </c>
      <c r="B39" s="156"/>
      <c r="C39" s="156"/>
      <c r="D39" s="156"/>
      <c r="E39" s="156"/>
      <c r="F39" s="156"/>
      <c r="G39" s="156"/>
      <c r="H39" s="156"/>
      <c r="I39" s="156"/>
      <c r="J39" s="156"/>
    </row>
    <row r="40" spans="1:10" ht="46.5" customHeight="1" x14ac:dyDescent="0.25">
      <c r="A40" s="157" t="s">
        <v>9</v>
      </c>
      <c r="B40" s="157"/>
      <c r="C40" s="157"/>
      <c r="D40" s="157"/>
      <c r="E40" s="157"/>
      <c r="F40" s="157"/>
      <c r="G40" s="157"/>
      <c r="H40" s="157"/>
      <c r="I40" s="157"/>
      <c r="J40" s="157"/>
    </row>
    <row r="41" spans="1:10" ht="44.25" customHeight="1" x14ac:dyDescent="0.25">
      <c r="A41" s="158" t="s">
        <v>11</v>
      </c>
      <c r="B41" s="158"/>
      <c r="C41" s="158"/>
      <c r="D41" s="158"/>
      <c r="E41" s="158"/>
      <c r="F41" s="158"/>
      <c r="G41" s="158"/>
      <c r="H41" s="158"/>
      <c r="I41" s="158"/>
      <c r="J41" s="158"/>
    </row>
    <row r="42" spans="1:10" ht="9" customHeight="1" x14ac:dyDescent="0.25">
      <c r="A42" s="159"/>
      <c r="B42" s="159"/>
      <c r="C42" s="159"/>
      <c r="D42" s="159"/>
      <c r="E42" s="159"/>
      <c r="F42" s="159"/>
      <c r="G42" s="159"/>
      <c r="H42" s="159"/>
      <c r="I42" s="159"/>
      <c r="J42" s="159"/>
    </row>
    <row r="43" spans="1:10" ht="31.5" customHeight="1" x14ac:dyDescent="0.25">
      <c r="A43" s="150" t="s">
        <v>35</v>
      </c>
      <c r="B43" s="150"/>
      <c r="C43" s="150"/>
      <c r="D43" s="150"/>
      <c r="E43" s="150"/>
      <c r="F43" s="150"/>
      <c r="G43" s="150"/>
      <c r="H43" s="150"/>
      <c r="I43" s="150"/>
      <c r="J43" s="150"/>
    </row>
    <row r="44" spans="1:10" ht="33" customHeight="1" x14ac:dyDescent="0.25">
      <c r="A44" s="150" t="s">
        <v>34</v>
      </c>
      <c r="B44" s="150"/>
      <c r="C44" s="150"/>
      <c r="D44" s="150"/>
      <c r="E44" s="150"/>
      <c r="F44" s="150"/>
      <c r="G44" s="150"/>
      <c r="H44" s="150"/>
      <c r="I44" s="150"/>
      <c r="J44" s="150"/>
    </row>
    <row r="45" spans="1:10" ht="39" customHeight="1" x14ac:dyDescent="0.25">
      <c r="A45" s="150" t="s">
        <v>33</v>
      </c>
      <c r="B45" s="150"/>
      <c r="C45" s="150"/>
      <c r="D45" s="150"/>
      <c r="E45" s="150"/>
      <c r="F45" s="150"/>
      <c r="G45" s="150"/>
      <c r="H45" s="150"/>
      <c r="I45" s="150"/>
      <c r="J45" s="150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 xr:uid="{00000000-0004-0000-0300-000000000000}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průzkum trhu - specifikace</vt:lpstr>
      <vt:lpstr>SUBITO</vt:lpstr>
      <vt:lpstr>MEDISAP</vt:lpstr>
      <vt:lpstr>Philips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2022-07-07T06:04:08Z</cp:lastPrinted>
  <dcterms:created xsi:type="dcterms:W3CDTF">2016-05-04T05:30:34Z</dcterms:created>
  <dcterms:modified xsi:type="dcterms:W3CDTF">2022-07-07T06:04:15Z</dcterms:modified>
</cp:coreProperties>
</file>