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A2\02_OCT vč. FFR\"/>
    </mc:Choice>
  </mc:AlternateContent>
  <xr:revisionPtr revIDLastSave="0" documentId="13_ncr:1_{58DBF476-2ED4-42D0-97D7-4CBDCF193CC2}" xr6:coauthVersionLast="36" xr6:coauthVersionMax="36" xr10:uidLastSave="{00000000-0000-0000-0000-000000000000}"/>
  <bookViews>
    <workbookView xWindow="-15" yWindow="-15" windowWidth="14520" windowHeight="12795" xr2:uid="{00000000-000D-0000-FFFF-FFFF00000000}"/>
  </bookViews>
  <sheets>
    <sheet name="průzkum trhu - specifikace" sheetId="2" r:id="rId1"/>
    <sheet name="SUBITO" sheetId="6" r:id="rId2"/>
    <sheet name="MEDISAP" sheetId="7" r:id="rId3"/>
    <sheet name="Philips" sheetId="1" r:id="rId4"/>
  </sheets>
  <calcPr calcId="191029"/>
</workbook>
</file>

<file path=xl/calcChain.xml><?xml version="1.0" encoding="utf-8"?>
<calcChain xmlns="http://schemas.openxmlformats.org/spreadsheetml/2006/main">
  <c r="D43" i="2" l="1"/>
  <c r="D44" i="2" s="1"/>
  <c r="D37" i="2"/>
  <c r="B43" i="2"/>
  <c r="B44" i="2" s="1"/>
  <c r="B37" i="2"/>
  <c r="I34" i="6"/>
  <c r="G34" i="6"/>
  <c r="I31" i="6"/>
  <c r="G31" i="6"/>
  <c r="I30" i="6"/>
  <c r="G30" i="6"/>
  <c r="E11" i="6"/>
  <c r="I34" i="7"/>
  <c r="G34" i="7"/>
  <c r="G31" i="7"/>
  <c r="I31" i="7"/>
  <c r="I30" i="7"/>
  <c r="G30" i="7"/>
  <c r="E11" i="7"/>
  <c r="E11" i="1"/>
  <c r="I11" i="1" s="1"/>
  <c r="G10" i="1"/>
  <c r="I10" i="1"/>
  <c r="G11" i="1" l="1"/>
  <c r="I32" i="7"/>
  <c r="G32" i="7"/>
  <c r="E32" i="7"/>
  <c r="I26" i="7"/>
  <c r="G26" i="7"/>
  <c r="E26" i="7"/>
  <c r="I22" i="7"/>
  <c r="G22" i="7"/>
  <c r="E22" i="7"/>
  <c r="E18" i="7"/>
  <c r="E28" i="7" s="1"/>
  <c r="E36" i="7" s="1"/>
  <c r="I16" i="7"/>
  <c r="I18" i="7" s="1"/>
  <c r="G16" i="7"/>
  <c r="G18" i="7" s="1"/>
  <c r="G28" i="7" s="1"/>
  <c r="I11" i="7"/>
  <c r="G11" i="7"/>
  <c r="I10" i="7"/>
  <c r="G10" i="7"/>
  <c r="I32" i="6"/>
  <c r="G32" i="6"/>
  <c r="E32" i="6"/>
  <c r="I26" i="6"/>
  <c r="G26" i="6"/>
  <c r="E26" i="6"/>
  <c r="I22" i="6"/>
  <c r="G22" i="6"/>
  <c r="E22" i="6"/>
  <c r="E18" i="6"/>
  <c r="I16" i="6"/>
  <c r="I18" i="6" s="1"/>
  <c r="I28" i="6" s="1"/>
  <c r="G16" i="6"/>
  <c r="G18" i="6" s="1"/>
  <c r="G28" i="6" s="1"/>
  <c r="I11" i="6"/>
  <c r="G11" i="6"/>
  <c r="I10" i="6"/>
  <c r="G10" i="6"/>
  <c r="G16" i="1"/>
  <c r="I16" i="1"/>
  <c r="E28" i="6" l="1"/>
  <c r="E36" i="6" s="1"/>
  <c r="I28" i="7"/>
  <c r="I36" i="7" s="1"/>
  <c r="G36" i="6"/>
  <c r="G36" i="7"/>
  <c r="I36" i="6"/>
  <c r="I32" i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<sst xmlns="http://schemas.openxmlformats.org/spreadsheetml/2006/main" count="247" uniqueCount="98">
  <si>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</si>
  <si>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</si>
  <si>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</si>
  <si>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</si>
  <si>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</si>
  <si>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</si>
  <si>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</si>
  <si>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</si>
  <si>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</si>
  <si>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</si>
  <si>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</si>
  <si>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</si>
  <si>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</si>
  <si>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</si>
  <si>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</si>
  <si>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</si>
  <si>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</si>
  <si>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</si>
  <si>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</si>
  <si>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</si>
  <si>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</si>
  <si>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</si>
  <si>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</si>
  <si>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</si>
  <si>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</si>
  <si>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</si>
  <si>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</si>
  <si>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</si>
  <si>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</si>
  <si>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</si>
  <si>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</si>
  <si>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</si>
  <si>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</si>
  <si>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</si>
  <si>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</si>
  <si>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</si>
  <si>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</si>
  <si>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</si>
  <si>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</si>
  <si>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</si>
  <si>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</si>
  <si>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</si>
  <si>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Náklady na dopravu (1 návštěva) v souvislosti s příjezdem servisního technika na pracoviště, zahrnující kilometrovné, čás strávený na cestě, apod.)</t>
  </si>
  <si>
    <t>Klinický stimulátor</t>
  </si>
  <si>
    <t>medisap s.r.o.</t>
  </si>
  <si>
    <t>Adam Psota DiS.</t>
  </si>
  <si>
    <t>adam.psota@medisap.cz</t>
  </si>
  <si>
    <t>SUBITO CZ spol. s r. o.</t>
  </si>
  <si>
    <t>vitek@subito.cz</t>
  </si>
  <si>
    <t>Radovan Kneifl</t>
  </si>
  <si>
    <t xml:space="preserve">radovan.kneifl@philips.com </t>
  </si>
  <si>
    <t>Philips Česká republika s.r.o.</t>
  </si>
  <si>
    <t>Vít Švachouček</t>
  </si>
  <si>
    <t>Název: Optický koherentní tomograf s měřením frakční průtokové rezervy</t>
  </si>
  <si>
    <t xml:space="preserve">Uveďte typ, výrobce: </t>
  </si>
  <si>
    <t>Předmět veřejné zakázky</t>
  </si>
  <si>
    <t>ano/ne</t>
  </si>
  <si>
    <t>poznámky</t>
  </si>
  <si>
    <t>Dodávka, instalace, uvedení do provozu Optického koherentního tomografu s měřením frakční průtokové rezervy pro I.interní kliniku-kardiologickou včetně provedení zaškolení personálu.</t>
  </si>
  <si>
    <t>Technická specifikace</t>
  </si>
  <si>
    <t>ANO / NE</t>
  </si>
  <si>
    <t>Specifikace OCT s měřením FFR</t>
  </si>
  <si>
    <t>Optický koherentní tomograf v kombinaci s FFR/RFR (Frakční průtoková rezerva/Klidový poměr celého cyklu) pro detailní vyšetření interarteriálních lézí</t>
  </si>
  <si>
    <t>Metoda vyšetření: OFDI (optical frequency domain imaging - zobrazování v optické frekvenční oblasti) + FFR (Frakční průtoková rezerva)</t>
  </si>
  <si>
    <t>OCT systém integrovaný do angiografického zařízení</t>
  </si>
  <si>
    <t>Koregistrace s angiografickým zobrazením, umožňuje vizualizaci polohy obrazových dat OCT v angiografických obrazech</t>
  </si>
  <si>
    <t>Bezdrátové měření FFR/RFR, WiFi technologie s dosahem min. 4 metry</t>
  </si>
  <si>
    <t>Velikost rozlišení bez ztráty rozlišovací schopností</t>
  </si>
  <si>
    <t>SW pro zobrazování struktury nedostatečného rozvinutí stentů</t>
  </si>
  <si>
    <t>SW pro analýzu tepen pomocí OCT, rendering stentů</t>
  </si>
  <si>
    <t>Softwarové zpracování: 3D zpracování, automatická detekce kontur</t>
  </si>
  <si>
    <t>3D zobrazení v reálném čase</t>
  </si>
  <si>
    <t>Pull back: minimálně 75mm</t>
  </si>
  <si>
    <t>Připojení k počítačové síti „ethernet“ a kompatibilita s PACS a NIS s možností archivace dat na serveru FN Olomouc</t>
  </si>
  <si>
    <t>DICOM 3.0 kompatibilita – DICOM Worklist Management, MPPS</t>
  </si>
  <si>
    <t>Připojení „LIVE“ videosignálu z AG</t>
  </si>
  <si>
    <t>Paralelní obrazový výstup z OCT na diagnostický velkoplošný monitor ve vyšetřovně</t>
  </si>
  <si>
    <t>FFR - integrovaný přístroj pro měření frakční průtokové rezervy myokardu umožňující posouzení funkční významnosti koronárního postižení s paralelním obrazovým výstupem na diagnostický velkoplošný monitor ve vyšetřovně</t>
  </si>
  <si>
    <t>Součást dodávky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</si>
  <si>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</si>
  <si>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</si>
  <si>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</si>
  <si>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</si>
  <si>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</si>
  <si>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</si>
  <si>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</si>
  <si>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</si>
  <si>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</si>
  <si>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cena 1 BTK/rok v Kč bez DPH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</si>
  <si>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</si>
  <si>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</si>
  <si>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</si>
  <si>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</si>
  <si>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</si>
  <si>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</si>
  <si>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Optisi generic, Cardion</t>
  </si>
  <si>
    <t>Optisi generic, Philips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</si>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</sst>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0" fillId="0" borderId="0" xfId="0" applyAlignment="1">
      <alignment horizontal="center"/>
    </xf>
    <xf numFmtId="0" fontId="6" fillId="3" borderId="11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9" borderId="31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/>
    </xf>
    <xf numFmtId="0" fontId="18" fillId="10" borderId="32" xfId="0" applyFont="1" applyFill="1" applyBorder="1" applyAlignment="1">
      <alignment horizontal="left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/>
    </xf>
    <xf numFmtId="0" fontId="17" fillId="11" borderId="35" xfId="0" applyFont="1" applyFill="1" applyBorder="1" applyAlignment="1">
      <alignment horizontal="center" vertical="center"/>
    </xf>
    <xf numFmtId="0" fontId="17" fillId="11" borderId="36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20" fillId="0" borderId="0" xfId="0" applyFont="1"/>
    <xf numFmtId="0" fontId="18" fillId="10" borderId="32" xfId="0" applyFont="1" applyFill="1" applyBorder="1" applyAlignment="1">
      <alignment horizontal="left" vertical="top" wrapText="1"/>
    </xf>
    <xf numFmtId="0" fontId="18" fillId="10" borderId="37" xfId="0" applyFont="1" applyFill="1" applyBorder="1" applyAlignment="1">
      <alignment horizontal="left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0" fontId="17" fillId="12" borderId="40" xfId="0" applyFont="1" applyFill="1" applyBorder="1" applyAlignment="1">
      <alignment vertical="top" wrapText="1"/>
    </xf>
    <xf numFmtId="0" fontId="17" fillId="12" borderId="31" xfId="0" applyFont="1" applyFill="1" applyBorder="1" applyAlignment="1">
      <alignment horizontal="center" vertical="center" wrapText="1"/>
    </xf>
    <xf numFmtId="0" fontId="17" fillId="12" borderId="36" xfId="0" applyFont="1" applyFill="1" applyBorder="1" applyAlignment="1">
      <alignment horizontal="center" vertical="center" wrapText="1"/>
    </xf>
    <xf numFmtId="0" fontId="17" fillId="12" borderId="41" xfId="0" applyFont="1" applyFill="1" applyBorder="1" applyAlignment="1">
      <alignment vertical="top" wrapText="1"/>
    </xf>
    <xf numFmtId="0" fontId="17" fillId="12" borderId="42" xfId="0" applyFont="1" applyFill="1" applyBorder="1" applyAlignment="1">
      <alignment horizontal="center" vertical="center" wrapText="1"/>
    </xf>
    <xf numFmtId="0" fontId="17" fillId="12" borderId="43" xfId="0" applyFont="1" applyFill="1" applyBorder="1" applyAlignment="1">
      <alignment horizontal="center" vertical="center" wrapText="1"/>
    </xf>
    <xf numFmtId="2" fontId="17" fillId="12" borderId="42" xfId="0" applyNumberFormat="1" applyFont="1" applyFill="1" applyBorder="1" applyAlignment="1">
      <alignment horizontal="center" vertical="center" wrapText="1"/>
    </xf>
    <xf numFmtId="0" fontId="17" fillId="12" borderId="44" xfId="0" applyFont="1" applyFill="1" applyBorder="1" applyAlignment="1">
      <alignment vertical="top" wrapText="1"/>
    </xf>
    <xf numFmtId="0" fontId="17" fillId="12" borderId="45" xfId="0" applyFont="1" applyFill="1" applyBorder="1" applyAlignment="1">
      <alignment horizontal="center" vertical="center" wrapText="1"/>
    </xf>
    <xf numFmtId="0" fontId="17" fillId="12" borderId="4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6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tek@subito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dam.psota@medisap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dovan.kneifl@phili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2" workbookViewId="0">
      <selection activeCell="G38" sqref="G38"/>
    </sheetView>
  </sheetViews>
  <sheetFormatPr defaultColWidth="8.85546875" defaultRowHeight="15" x14ac:dyDescent="0.25"/>
  <cols>
    <col min="1" max="1" width="119.42578125" customWidth="1"/>
    <col min="2" max="2" width="18.28515625" customWidth="1"/>
    <col min="3" max="3" width="15.85546875" customWidth="1"/>
    <col min="4" max="4" width="19.42578125" customWidth="1"/>
    <col min="5" max="5" width="17" style="18" customWidth="1"/>
    <col min="6" max="6" width="19.5703125" customWidth="1"/>
    <col min="7" max="7" width="17.140625" style="18" customWidth="1"/>
    <col min="8" max="8" width="90.5703125" customWidth="1"/>
  </cols>
  <sheetData>
    <row r="1" spans="1:7" ht="66.75" customHeight="1" thickBot="1" x14ac:dyDescent="0.3">
      <c r="A1" s="47"/>
      <c r="B1" s="47"/>
      <c r="C1" s="47"/>
    </row>
    <row r="2" spans="1:7" ht="66.75" customHeight="1" thickBot="1" x14ac:dyDescent="0.3">
      <c r="A2" s="48" t="s">
        <v>39</v>
      </c>
      <c r="B2" s="49"/>
      <c r="C2" s="50"/>
    </row>
    <row r="3" spans="1:7" ht="18.75" thickBot="1" x14ac:dyDescent="0.3">
      <c r="A3" s="51" t="s">
        <v>53</v>
      </c>
      <c r="B3" s="51"/>
      <c r="C3" s="51"/>
      <c r="E3"/>
      <c r="G3"/>
    </row>
    <row r="4" spans="1:7" ht="18.75" customHeight="1" thickBot="1" x14ac:dyDescent="0.3">
      <c r="A4" s="20" t="s">
        <v>54</v>
      </c>
      <c r="B4" s="52" t="s">
        <v>95</v>
      </c>
      <c r="C4" s="52"/>
      <c r="D4" s="52" t="s">
        <v>96</v>
      </c>
      <c r="E4" s="52"/>
      <c r="G4"/>
    </row>
    <row r="5" spans="1:7" ht="15.75" x14ac:dyDescent="0.25">
      <c r="A5" s="21" t="s">
        <v>55</v>
      </c>
      <c r="B5" s="22" t="s">
        <v>56</v>
      </c>
      <c r="C5" s="22" t="s">
        <v>57</v>
      </c>
      <c r="D5" s="22" t="s">
        <v>56</v>
      </c>
      <c r="E5" s="22" t="s">
        <v>57</v>
      </c>
      <c r="G5"/>
    </row>
    <row r="6" spans="1:7" ht="30.75" thickBot="1" x14ac:dyDescent="0.3">
      <c r="A6" s="23" t="s">
        <v>58</v>
      </c>
      <c r="B6" s="24" t="s">
        <v>97</v>
      </c>
      <c r="C6" s="25"/>
      <c r="D6" s="24" t="s">
        <v>97</v>
      </c>
      <c r="E6" s="25"/>
      <c r="G6"/>
    </row>
    <row r="7" spans="1:7" ht="15.75" x14ac:dyDescent="0.25">
      <c r="A7" s="26" t="s">
        <v>59</v>
      </c>
      <c r="B7" s="27" t="s">
        <v>60</v>
      </c>
      <c r="C7" s="28" t="s">
        <v>57</v>
      </c>
      <c r="D7" s="27" t="s">
        <v>60</v>
      </c>
      <c r="E7" s="28" t="s">
        <v>57</v>
      </c>
      <c r="G7"/>
    </row>
    <row r="8" spans="1:7" ht="15.75" x14ac:dyDescent="0.25">
      <c r="A8" s="29" t="s">
        <v>61</v>
      </c>
      <c r="B8" s="30"/>
      <c r="C8" s="31"/>
      <c r="D8" s="30"/>
      <c r="E8" s="31"/>
      <c r="G8"/>
    </row>
    <row r="9" spans="1:7" s="32" customFormat="1" ht="30" x14ac:dyDescent="0.25">
      <c r="A9" s="23" t="s">
        <v>62</v>
      </c>
      <c r="B9" s="24" t="s">
        <v>97</v>
      </c>
      <c r="C9" s="25"/>
      <c r="D9" s="24" t="s">
        <v>97</v>
      </c>
      <c r="E9" s="25"/>
    </row>
    <row r="10" spans="1:7" s="32" customFormat="1" ht="30" x14ac:dyDescent="0.25">
      <c r="A10" s="23" t="s">
        <v>63</v>
      </c>
      <c r="B10" s="24" t="s">
        <v>97</v>
      </c>
      <c r="C10" s="25"/>
      <c r="D10" s="24" t="s">
        <v>97</v>
      </c>
      <c r="E10" s="25"/>
    </row>
    <row r="11" spans="1:7" s="32" customFormat="1" ht="15.75" x14ac:dyDescent="0.25">
      <c r="A11" s="23" t="s">
        <v>64</v>
      </c>
      <c r="B11" s="24" t="s">
        <v>97</v>
      </c>
      <c r="C11" s="25"/>
      <c r="D11" s="24" t="s">
        <v>97</v>
      </c>
      <c r="E11" s="25"/>
    </row>
    <row r="12" spans="1:7" s="32" customFormat="1" ht="18.75" customHeight="1" x14ac:dyDescent="0.25">
      <c r="A12" s="23" t="s">
        <v>65</v>
      </c>
      <c r="B12" s="24" t="s">
        <v>97</v>
      </c>
      <c r="C12" s="25"/>
      <c r="D12" s="24" t="s">
        <v>97</v>
      </c>
      <c r="E12" s="25"/>
    </row>
    <row r="13" spans="1:7" s="32" customFormat="1" ht="15.75" x14ac:dyDescent="0.25">
      <c r="A13" s="23" t="s">
        <v>66</v>
      </c>
      <c r="B13" s="24" t="s">
        <v>97</v>
      </c>
      <c r="C13" s="25"/>
      <c r="D13" s="24" t="s">
        <v>97</v>
      </c>
      <c r="E13" s="25"/>
    </row>
    <row r="14" spans="1:7" s="32" customFormat="1" ht="15.75" x14ac:dyDescent="0.25">
      <c r="A14" s="23" t="s">
        <v>67</v>
      </c>
      <c r="B14" s="24" t="s">
        <v>97</v>
      </c>
      <c r="C14" s="25"/>
      <c r="D14" s="24" t="s">
        <v>97</v>
      </c>
      <c r="E14" s="25"/>
    </row>
    <row r="15" spans="1:7" s="32" customFormat="1" ht="15.75" x14ac:dyDescent="0.25">
      <c r="A15" s="23" t="s">
        <v>68</v>
      </c>
      <c r="B15" s="24" t="s">
        <v>97</v>
      </c>
      <c r="C15" s="25"/>
      <c r="D15" s="24" t="s">
        <v>97</v>
      </c>
      <c r="E15" s="25"/>
    </row>
    <row r="16" spans="1:7" s="32" customFormat="1" ht="15.75" x14ac:dyDescent="0.25">
      <c r="A16" s="23" t="s">
        <v>69</v>
      </c>
      <c r="B16" s="24" t="s">
        <v>97</v>
      </c>
      <c r="C16" s="25"/>
      <c r="D16" s="24" t="s">
        <v>97</v>
      </c>
      <c r="E16" s="25"/>
    </row>
    <row r="17" spans="1:7" s="32" customFormat="1" ht="15.75" x14ac:dyDescent="0.25">
      <c r="A17" s="23" t="s">
        <v>70</v>
      </c>
      <c r="B17" s="24" t="s">
        <v>97</v>
      </c>
      <c r="C17" s="25"/>
      <c r="D17" s="24" t="s">
        <v>97</v>
      </c>
      <c r="E17" s="25"/>
    </row>
    <row r="18" spans="1:7" s="32" customFormat="1" ht="15.75" x14ac:dyDescent="0.25">
      <c r="A18" s="23" t="s">
        <v>71</v>
      </c>
      <c r="B18" s="24" t="s">
        <v>97</v>
      </c>
      <c r="C18" s="25"/>
      <c r="D18" s="24" t="s">
        <v>97</v>
      </c>
      <c r="E18" s="25"/>
    </row>
    <row r="19" spans="1:7" s="32" customFormat="1" ht="15.75" x14ac:dyDescent="0.25">
      <c r="A19" s="23" t="s">
        <v>72</v>
      </c>
      <c r="B19" s="24" t="s">
        <v>97</v>
      </c>
      <c r="C19" s="25"/>
      <c r="D19" s="24" t="s">
        <v>97</v>
      </c>
      <c r="E19" s="25"/>
    </row>
    <row r="20" spans="1:7" s="32" customFormat="1" ht="15.75" x14ac:dyDescent="0.25">
      <c r="A20" s="23" t="s">
        <v>73</v>
      </c>
      <c r="B20" s="24" t="s">
        <v>97</v>
      </c>
      <c r="C20" s="25"/>
      <c r="D20" s="24" t="s">
        <v>97</v>
      </c>
      <c r="E20" s="25"/>
    </row>
    <row r="21" spans="1:7" s="32" customFormat="1" ht="15.75" x14ac:dyDescent="0.25">
      <c r="A21" s="23" t="s">
        <v>74</v>
      </c>
      <c r="B21" s="24" t="s">
        <v>97</v>
      </c>
      <c r="C21" s="25"/>
      <c r="D21" s="24" t="s">
        <v>97</v>
      </c>
      <c r="E21" s="25"/>
    </row>
    <row r="22" spans="1:7" s="32" customFormat="1" ht="15.75" x14ac:dyDescent="0.25">
      <c r="A22" s="23" t="s">
        <v>75</v>
      </c>
      <c r="B22" s="24" t="s">
        <v>97</v>
      </c>
      <c r="C22" s="25"/>
      <c r="D22" s="24" t="s">
        <v>97</v>
      </c>
      <c r="E22" s="25"/>
    </row>
    <row r="23" spans="1:7" s="32" customFormat="1" ht="15.75" x14ac:dyDescent="0.25">
      <c r="A23" s="23" t="s">
        <v>76</v>
      </c>
      <c r="B23" s="24" t="s">
        <v>97</v>
      </c>
      <c r="C23" s="25"/>
      <c r="D23" s="24" t="s">
        <v>97</v>
      </c>
      <c r="E23" s="25"/>
    </row>
    <row r="24" spans="1:7" s="32" customFormat="1" ht="30" x14ac:dyDescent="0.25">
      <c r="A24" s="23" t="s">
        <v>77</v>
      </c>
      <c r="B24" s="24" t="s">
        <v>97</v>
      </c>
      <c r="C24" s="25"/>
      <c r="D24" s="24" t="s">
        <v>97</v>
      </c>
      <c r="E24" s="25"/>
    </row>
    <row r="25" spans="1:7" ht="15.75" x14ac:dyDescent="0.25">
      <c r="A25" s="29" t="s">
        <v>78</v>
      </c>
      <c r="B25" s="30"/>
      <c r="C25" s="31"/>
      <c r="D25" s="30"/>
      <c r="E25" s="31"/>
      <c r="G25"/>
    </row>
    <row r="26" spans="1:7" ht="15.75" x14ac:dyDescent="0.25">
      <c r="A26" s="23"/>
      <c r="B26" s="24"/>
      <c r="C26" s="25"/>
      <c r="D26" s="24"/>
      <c r="E26" s="25"/>
      <c r="G26"/>
    </row>
    <row r="27" spans="1:7" ht="15.75" x14ac:dyDescent="0.25">
      <c r="A27" s="23"/>
      <c r="B27" s="24"/>
      <c r="C27" s="25"/>
      <c r="D27" s="24"/>
      <c r="E27" s="25"/>
      <c r="G27"/>
    </row>
    <row r="28" spans="1:7" ht="15" customHeight="1" x14ac:dyDescent="0.25">
      <c r="A28" s="23"/>
      <c r="B28" s="24"/>
      <c r="C28" s="25"/>
      <c r="D28" s="24"/>
      <c r="E28" s="25"/>
      <c r="G28"/>
    </row>
    <row r="29" spans="1:7" ht="15" customHeight="1" x14ac:dyDescent="0.25">
      <c r="A29" s="29" t="s">
        <v>79</v>
      </c>
      <c r="B29" s="30"/>
      <c r="C29" s="31"/>
      <c r="D29" s="30"/>
      <c r="E29" s="31"/>
      <c r="G29"/>
    </row>
    <row r="30" spans="1:7" ht="30" x14ac:dyDescent="0.25">
      <c r="A30" s="33" t="s">
        <v>80</v>
      </c>
      <c r="B30" s="24" t="s">
        <v>97</v>
      </c>
      <c r="C30" s="25"/>
      <c r="D30" s="24" t="s">
        <v>97</v>
      </c>
      <c r="E30" s="25"/>
      <c r="G30"/>
    </row>
    <row r="31" spans="1:7" ht="30" x14ac:dyDescent="0.25">
      <c r="A31" s="23" t="s">
        <v>81</v>
      </c>
      <c r="B31" s="24" t="s">
        <v>97</v>
      </c>
      <c r="C31" s="25"/>
      <c r="D31" s="24" t="s">
        <v>97</v>
      </c>
      <c r="E31" s="25"/>
      <c r="G31"/>
    </row>
    <row r="32" spans="1:7" ht="15.75" x14ac:dyDescent="0.25">
      <c r="A32" s="34" t="s">
        <v>82</v>
      </c>
      <c r="B32" s="24" t="s">
        <v>97</v>
      </c>
      <c r="C32" s="36"/>
      <c r="D32" s="35" t="s">
        <v>97</v>
      </c>
      <c r="E32" s="36"/>
      <c r="G32"/>
    </row>
    <row r="33" spans="1:7" ht="15.75" x14ac:dyDescent="0.25">
      <c r="A33" s="29" t="s">
        <v>83</v>
      </c>
      <c r="B33" s="30"/>
      <c r="C33" s="31"/>
      <c r="D33" s="30"/>
      <c r="E33" s="31"/>
      <c r="G33"/>
    </row>
    <row r="34" spans="1:7" ht="15.75" x14ac:dyDescent="0.25">
      <c r="A34" s="34" t="s">
        <v>84</v>
      </c>
      <c r="B34" s="24" t="s">
        <v>97</v>
      </c>
      <c r="C34" s="36"/>
      <c r="D34" s="35" t="s">
        <v>97</v>
      </c>
      <c r="E34" s="36"/>
      <c r="G34"/>
    </row>
    <row r="35" spans="1:7" ht="16.5" thickBot="1" x14ac:dyDescent="0.3">
      <c r="A35" s="34" t="s">
        <v>85</v>
      </c>
      <c r="B35" s="24" t="s">
        <v>97</v>
      </c>
      <c r="C35" s="36"/>
      <c r="D35" s="35" t="s">
        <v>97</v>
      </c>
      <c r="E35" s="36"/>
      <c r="G35"/>
    </row>
    <row r="36" spans="1:7" ht="15.75" x14ac:dyDescent="0.25">
      <c r="A36" s="37" t="s">
        <v>86</v>
      </c>
      <c r="B36" s="38">
        <v>2655295</v>
      </c>
      <c r="C36" s="39"/>
      <c r="D36" s="38">
        <v>2550000</v>
      </c>
      <c r="E36" s="39"/>
      <c r="G36"/>
    </row>
    <row r="37" spans="1:7" ht="16.5" thickBot="1" x14ac:dyDescent="0.3">
      <c r="A37" s="40" t="s">
        <v>87</v>
      </c>
      <c r="B37" s="41">
        <f>1.21*B36</f>
        <v>3212906.9499999997</v>
      </c>
      <c r="C37" s="42"/>
      <c r="D37" s="41">
        <f>1.21*D36</f>
        <v>3085500</v>
      </c>
      <c r="E37" s="42"/>
      <c r="G37"/>
    </row>
    <row r="38" spans="1:7" ht="16.5" thickBot="1" x14ac:dyDescent="0.3">
      <c r="A38" s="40" t="s">
        <v>88</v>
      </c>
      <c r="B38" s="43">
        <v>17500</v>
      </c>
      <c r="C38" s="42"/>
      <c r="D38" s="43"/>
      <c r="E38" s="42"/>
      <c r="G38"/>
    </row>
    <row r="39" spans="1:7" ht="16.5" thickBot="1" x14ac:dyDescent="0.3">
      <c r="A39" s="40" t="s">
        <v>89</v>
      </c>
      <c r="B39" s="41"/>
      <c r="C39" s="42"/>
      <c r="D39" s="41"/>
      <c r="E39" s="42"/>
      <c r="G39"/>
    </row>
    <row r="40" spans="1:7" ht="16.5" thickBot="1" x14ac:dyDescent="0.3">
      <c r="A40" s="40" t="s">
        <v>90</v>
      </c>
      <c r="B40" s="41">
        <v>1000</v>
      </c>
      <c r="C40" s="42"/>
      <c r="D40" s="41"/>
      <c r="E40" s="42"/>
      <c r="G40"/>
    </row>
    <row r="41" spans="1:7" ht="16.5" thickBot="1" x14ac:dyDescent="0.3">
      <c r="A41" s="40" t="s">
        <v>91</v>
      </c>
      <c r="B41" s="43">
        <v>6500</v>
      </c>
      <c r="C41" s="42"/>
      <c r="D41" s="43"/>
      <c r="E41" s="42"/>
      <c r="G41"/>
    </row>
    <row r="42" spans="1:7" ht="16.5" thickBot="1" x14ac:dyDescent="0.3">
      <c r="A42" s="40" t="s">
        <v>92</v>
      </c>
      <c r="B42" s="41">
        <v>1000</v>
      </c>
      <c r="C42" s="42"/>
      <c r="D42" s="41"/>
      <c r="E42" s="42"/>
      <c r="G42"/>
    </row>
    <row r="43" spans="1:7" ht="47.25" x14ac:dyDescent="0.25">
      <c r="A43" s="44" t="s">
        <v>93</v>
      </c>
      <c r="B43" s="45">
        <f>(SUM(B38:B42))*6</f>
        <v>156000</v>
      </c>
      <c r="C43" s="46"/>
      <c r="D43" s="45">
        <f>(SUM(D38:D42))*6</f>
        <v>0</v>
      </c>
      <c r="E43" s="46"/>
      <c r="G43"/>
    </row>
    <row r="44" spans="1:7" ht="48" thickBot="1" x14ac:dyDescent="0.3">
      <c r="A44" s="40" t="s">
        <v>94</v>
      </c>
      <c r="B44" s="41">
        <f>1.21*B43</f>
        <v>188760</v>
      </c>
      <c r="C44" s="42"/>
      <c r="D44" s="41">
        <f>1.21*D43</f>
        <v>0</v>
      </c>
      <c r="E44" s="42"/>
      <c r="G44"/>
    </row>
    <row r="45" spans="1:7" x14ac:dyDescent="0.25">
      <c r="C45" s="18"/>
      <c r="E45"/>
      <c r="G45"/>
    </row>
  </sheetData>
  <mergeCells count="5"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4.5" thickBot="1" x14ac:dyDescent="0.3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 x14ac:dyDescent="0.3">
      <c r="A3" s="17" t="s">
        <v>38</v>
      </c>
      <c r="B3" s="57" t="s">
        <v>43</v>
      </c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59" t="s">
        <v>47</v>
      </c>
      <c r="B5" s="60"/>
      <c r="C5" s="60"/>
      <c r="D5" s="60"/>
      <c r="E5" s="60"/>
      <c r="F5" s="60"/>
      <c r="G5" s="60"/>
      <c r="H5" s="60"/>
      <c r="I5" s="60"/>
      <c r="J5" s="61"/>
    </row>
    <row r="6" spans="1:10" x14ac:dyDescent="0.25">
      <c r="A6" s="62" t="s">
        <v>13</v>
      </c>
      <c r="B6" s="63"/>
      <c r="C6" s="63"/>
      <c r="D6" s="4" t="s">
        <v>1</v>
      </c>
      <c r="E6" s="2"/>
      <c r="F6" s="2"/>
      <c r="G6" s="64" t="s">
        <v>2</v>
      </c>
      <c r="H6" s="63"/>
      <c r="I6" s="63"/>
      <c r="J6" s="9"/>
    </row>
    <row r="7" spans="1:10" ht="15.75" thickBot="1" x14ac:dyDescent="0.3">
      <c r="A7" s="65" t="s">
        <v>52</v>
      </c>
      <c r="B7" s="66"/>
      <c r="C7" s="66"/>
      <c r="D7" s="67">
        <v>724848531</v>
      </c>
      <c r="E7" s="68"/>
      <c r="F7" s="68"/>
      <c r="G7" s="69" t="s">
        <v>48</v>
      </c>
      <c r="H7" s="70"/>
      <c r="I7" s="70"/>
      <c r="J7" s="71"/>
    </row>
    <row r="8" spans="1:10" ht="21.75" customHeight="1" thickTop="1" thickBot="1" x14ac:dyDescent="0.3">
      <c r="A8" s="72" t="s">
        <v>19</v>
      </c>
      <c r="B8" s="73"/>
      <c r="C8" s="73"/>
      <c r="D8" s="73"/>
      <c r="E8" s="73"/>
      <c r="F8" s="73"/>
      <c r="G8" s="73"/>
      <c r="H8" s="73"/>
      <c r="I8" s="73"/>
      <c r="J8" s="74"/>
    </row>
    <row r="9" spans="1:10" ht="15.75" thickBot="1" x14ac:dyDescent="0.3">
      <c r="A9" s="75"/>
      <c r="B9" s="76"/>
      <c r="C9" s="76"/>
      <c r="D9" s="77"/>
      <c r="E9" s="78" t="s">
        <v>3</v>
      </c>
      <c r="F9" s="78"/>
      <c r="G9" s="78" t="s">
        <v>4</v>
      </c>
      <c r="H9" s="78"/>
      <c r="I9" s="78" t="s">
        <v>5</v>
      </c>
      <c r="J9" s="79"/>
    </row>
    <row r="10" spans="1:10" s="5" customFormat="1" ht="15.75" thickBot="1" x14ac:dyDescent="0.3">
      <c r="A10" s="80" t="s">
        <v>16</v>
      </c>
      <c r="B10" s="81"/>
      <c r="C10" s="81"/>
      <c r="D10" s="19" t="s">
        <v>36</v>
      </c>
      <c r="E10" s="57">
        <v>690000</v>
      </c>
      <c r="F10" s="82"/>
      <c r="G10" s="57">
        <f>0.21*E10</f>
        <v>144900</v>
      </c>
      <c r="H10" s="82"/>
      <c r="I10" s="83">
        <f>1.21*E10</f>
        <v>834900</v>
      </c>
      <c r="J10" s="84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57">
        <f>D11*E10</f>
        <v>690000</v>
      </c>
      <c r="F11" s="82"/>
      <c r="G11" s="57">
        <f>0.21*E11</f>
        <v>144900</v>
      </c>
      <c r="H11" s="82"/>
      <c r="I11" s="83">
        <f>1.21*E11</f>
        <v>834900</v>
      </c>
      <c r="J11" s="84"/>
    </row>
    <row r="12" spans="1:10" ht="15.75" thickBot="1" x14ac:dyDescent="0.3">
      <c r="A12" s="89" t="s">
        <v>17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6</v>
      </c>
    </row>
    <row r="13" spans="1:10" ht="5.25" customHeight="1" thickBot="1" x14ac:dyDescent="0.3">
      <c r="A13" s="91"/>
      <c r="B13" s="92"/>
      <c r="C13" s="92"/>
      <c r="D13" s="92"/>
      <c r="E13" s="92"/>
      <c r="F13" s="92"/>
      <c r="G13" s="92"/>
      <c r="H13" s="92"/>
      <c r="I13" s="92"/>
      <c r="J13" s="93"/>
    </row>
    <row r="14" spans="1:10" ht="18" customHeight="1" thickBot="1" x14ac:dyDescent="0.3">
      <c r="A14" s="94" t="s">
        <v>37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ht="15.75" thickBot="1" x14ac:dyDescent="0.3">
      <c r="A15" s="97"/>
      <c r="B15" s="98"/>
      <c r="C15" s="98"/>
      <c r="D15" s="98"/>
      <c r="E15" s="78" t="s">
        <v>3</v>
      </c>
      <c r="F15" s="78"/>
      <c r="G15" s="78" t="s">
        <v>4</v>
      </c>
      <c r="H15" s="78"/>
      <c r="I15" s="78" t="s">
        <v>5</v>
      </c>
      <c r="J15" s="79"/>
    </row>
    <row r="16" spans="1:10" ht="32.25" customHeight="1" thickBot="1" x14ac:dyDescent="0.3">
      <c r="A16" s="99" t="s">
        <v>14</v>
      </c>
      <c r="B16" s="100"/>
      <c r="C16" s="100"/>
      <c r="D16" s="100"/>
      <c r="E16" s="101">
        <v>11900</v>
      </c>
      <c r="F16" s="101"/>
      <c r="G16" s="101">
        <f>0.21*E16</f>
        <v>2499</v>
      </c>
      <c r="H16" s="101"/>
      <c r="I16" s="102">
        <f>1.21*E16</f>
        <v>14399</v>
      </c>
      <c r="J16" s="103"/>
    </row>
    <row r="17" spans="1:10" ht="15.75" thickBot="1" x14ac:dyDescent="0.3">
      <c r="A17" s="89" t="s">
        <v>20</v>
      </c>
      <c r="B17" s="90"/>
      <c r="C17" s="90"/>
      <c r="D17" s="90"/>
      <c r="E17" s="90"/>
      <c r="F17" s="90"/>
      <c r="G17" s="90"/>
      <c r="H17" s="90"/>
      <c r="I17" s="12">
        <v>1</v>
      </c>
      <c r="J17" s="6" t="s">
        <v>7</v>
      </c>
    </row>
    <row r="18" spans="1:10" ht="32.25" customHeight="1" thickBot="1" x14ac:dyDescent="0.3">
      <c r="A18" s="85" t="s">
        <v>15</v>
      </c>
      <c r="B18" s="86"/>
      <c r="C18" s="86"/>
      <c r="D18" s="86"/>
      <c r="E18" s="87">
        <f>E16*(8-I12)*I17</f>
        <v>71400</v>
      </c>
      <c r="F18" s="87"/>
      <c r="G18" s="87">
        <f>G16*(8-I12)*I17</f>
        <v>14994</v>
      </c>
      <c r="H18" s="87"/>
      <c r="I18" s="87">
        <f>I16*(8-I12)*I17</f>
        <v>86394</v>
      </c>
      <c r="J18" s="88"/>
    </row>
    <row r="19" spans="1:10" ht="3.75" customHeight="1" thickBot="1" x14ac:dyDescent="0.3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0" ht="47.25" customHeight="1" thickBot="1" x14ac:dyDescent="0.3">
      <c r="A20" s="104" t="s">
        <v>21</v>
      </c>
      <c r="B20" s="105"/>
      <c r="C20" s="105"/>
      <c r="D20" s="105"/>
      <c r="E20" s="101">
        <v>0</v>
      </c>
      <c r="F20" s="101"/>
      <c r="G20" s="101">
        <v>0</v>
      </c>
      <c r="H20" s="101"/>
      <c r="I20" s="102">
        <v>0</v>
      </c>
      <c r="J20" s="103"/>
    </row>
    <row r="21" spans="1:10" ht="15.75" thickBot="1" x14ac:dyDescent="0.3">
      <c r="A21" s="89" t="s">
        <v>25</v>
      </c>
      <c r="B21" s="90"/>
      <c r="C21" s="90"/>
      <c r="D21" s="90"/>
      <c r="E21" s="90"/>
      <c r="F21" s="90"/>
      <c r="G21" s="90"/>
      <c r="H21" s="90"/>
      <c r="I21" s="12">
        <v>0</v>
      </c>
      <c r="J21" s="6" t="s">
        <v>7</v>
      </c>
    </row>
    <row r="22" spans="1:10" ht="33.75" customHeight="1" thickBot="1" x14ac:dyDescent="0.3">
      <c r="A22" s="106" t="s">
        <v>22</v>
      </c>
      <c r="B22" s="107"/>
      <c r="C22" s="107"/>
      <c r="D22" s="107"/>
      <c r="E22" s="87">
        <f>E20*(8-I12)*I21</f>
        <v>0</v>
      </c>
      <c r="F22" s="87"/>
      <c r="G22" s="87">
        <f>G20*(8-I12)*I21</f>
        <v>0</v>
      </c>
      <c r="H22" s="87"/>
      <c r="I22" s="87">
        <f>I20*(8-I12)*I21</f>
        <v>0</v>
      </c>
      <c r="J22" s="88"/>
    </row>
    <row r="23" spans="1:10" ht="5.25" customHeight="1" thickBot="1" x14ac:dyDescent="0.3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54" customHeight="1" thickBot="1" x14ac:dyDescent="0.3">
      <c r="A24" s="104" t="s">
        <v>23</v>
      </c>
      <c r="B24" s="105"/>
      <c r="C24" s="105"/>
      <c r="D24" s="105"/>
      <c r="E24" s="101">
        <v>0</v>
      </c>
      <c r="F24" s="101"/>
      <c r="G24" s="101">
        <v>0</v>
      </c>
      <c r="H24" s="101"/>
      <c r="I24" s="102">
        <v>0</v>
      </c>
      <c r="J24" s="103"/>
    </row>
    <row r="25" spans="1:10" ht="15.75" thickBot="1" x14ac:dyDescent="0.3">
      <c r="A25" s="99" t="s">
        <v>24</v>
      </c>
      <c r="B25" s="109"/>
      <c r="C25" s="109"/>
      <c r="D25" s="109"/>
      <c r="E25" s="109"/>
      <c r="F25" s="109"/>
      <c r="G25" s="109"/>
      <c r="H25" s="109"/>
      <c r="I25" s="12">
        <v>0</v>
      </c>
      <c r="J25" s="6" t="s">
        <v>7</v>
      </c>
    </row>
    <row r="26" spans="1:10" ht="36" customHeight="1" thickBot="1" x14ac:dyDescent="0.3">
      <c r="A26" s="110" t="s">
        <v>26</v>
      </c>
      <c r="B26" s="111"/>
      <c r="C26" s="111"/>
      <c r="D26" s="111"/>
      <c r="E26" s="87">
        <f>E24*(8-I12)*I25</f>
        <v>0</v>
      </c>
      <c r="F26" s="87"/>
      <c r="G26" s="87">
        <f>G24*(8-I12)*I25</f>
        <v>0</v>
      </c>
      <c r="H26" s="87"/>
      <c r="I26" s="87">
        <f>I24*(8-I12)*I25</f>
        <v>0</v>
      </c>
      <c r="J26" s="88"/>
    </row>
    <row r="27" spans="1:10" ht="4.5" customHeight="1" thickBot="1" x14ac:dyDescent="0.3">
      <c r="A27" s="112"/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30" customHeight="1" thickBot="1" x14ac:dyDescent="0.3">
      <c r="A28" s="115" t="s">
        <v>27</v>
      </c>
      <c r="B28" s="116"/>
      <c r="C28" s="116"/>
      <c r="D28" s="116"/>
      <c r="E28" s="87">
        <f>D11*(E18+E22+E26)</f>
        <v>71400</v>
      </c>
      <c r="F28" s="87"/>
      <c r="G28" s="87">
        <f>D11*(G18+G22+G26)</f>
        <v>14994</v>
      </c>
      <c r="H28" s="87"/>
      <c r="I28" s="87">
        <f>D11*(I18+I22+I26)</f>
        <v>86394</v>
      </c>
      <c r="J28" s="88"/>
    </row>
    <row r="29" spans="1:10" ht="29.25" customHeight="1" thickBot="1" x14ac:dyDescent="0.3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0" ht="29.25" customHeight="1" thickBot="1" x14ac:dyDescent="0.3">
      <c r="A30" s="99" t="s">
        <v>29</v>
      </c>
      <c r="B30" s="100"/>
      <c r="C30" s="100"/>
      <c r="D30" s="100"/>
      <c r="E30" s="101">
        <v>1290</v>
      </c>
      <c r="F30" s="101"/>
      <c r="G30" s="101">
        <f>0.21*E30</f>
        <v>270.89999999999998</v>
      </c>
      <c r="H30" s="101"/>
      <c r="I30" s="101">
        <f>1.21*E30</f>
        <v>1560.8999999999999</v>
      </c>
      <c r="J30" s="108"/>
    </row>
    <row r="31" spans="1:10" ht="48" customHeight="1" thickBot="1" x14ac:dyDescent="0.3">
      <c r="A31" s="99" t="s">
        <v>42</v>
      </c>
      <c r="B31" s="100"/>
      <c r="C31" s="100"/>
      <c r="D31" s="100"/>
      <c r="E31" s="101">
        <v>6500</v>
      </c>
      <c r="F31" s="101"/>
      <c r="G31" s="101">
        <f>0.21*E31</f>
        <v>1365</v>
      </c>
      <c r="H31" s="101"/>
      <c r="I31" s="101">
        <f>1.21*E31</f>
        <v>7865</v>
      </c>
      <c r="J31" s="108"/>
    </row>
    <row r="32" spans="1:10" ht="39" customHeight="1" thickBot="1" x14ac:dyDescent="0.3">
      <c r="A32" s="120" t="s">
        <v>30</v>
      </c>
      <c r="B32" s="121"/>
      <c r="C32" s="121"/>
      <c r="D32" s="121"/>
      <c r="E32" s="87">
        <f>(E30+E31)*1*(8-I12)</f>
        <v>46740</v>
      </c>
      <c r="F32" s="87"/>
      <c r="G32" s="87">
        <f>(G30+G31)*1*(8-I12)</f>
        <v>9815.4000000000015</v>
      </c>
      <c r="H32" s="87"/>
      <c r="I32" s="87">
        <f>(I30+I31)*1*(8-I12)</f>
        <v>56555.399999999994</v>
      </c>
      <c r="J32" s="88"/>
    </row>
    <row r="33" spans="1:10" ht="30" customHeight="1" thickBot="1" x14ac:dyDescent="0.3">
      <c r="A33" s="94" t="s">
        <v>41</v>
      </c>
      <c r="B33" s="95"/>
      <c r="C33" s="95"/>
      <c r="D33" s="95"/>
      <c r="E33" s="95"/>
      <c r="F33" s="95"/>
      <c r="G33" s="95"/>
      <c r="H33" s="95"/>
      <c r="I33" s="95"/>
      <c r="J33" s="96"/>
    </row>
    <row r="34" spans="1:10" ht="51" customHeight="1" thickBot="1" x14ac:dyDescent="0.3">
      <c r="A34" s="99" t="s">
        <v>28</v>
      </c>
      <c r="B34" s="100"/>
      <c r="C34" s="100"/>
      <c r="D34" s="100"/>
      <c r="E34" s="101">
        <v>100</v>
      </c>
      <c r="F34" s="101"/>
      <c r="G34" s="101">
        <f>0.21*E34</f>
        <v>21</v>
      </c>
      <c r="H34" s="101"/>
      <c r="I34" s="101">
        <f>1.21*E34</f>
        <v>121</v>
      </c>
      <c r="J34" s="108"/>
    </row>
    <row r="35" spans="1:10" ht="3.7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0" s="7" customFormat="1" ht="39.75" customHeight="1" thickBot="1" x14ac:dyDescent="0.3">
      <c r="A36" s="123" t="s">
        <v>31</v>
      </c>
      <c r="B36" s="124"/>
      <c r="C36" s="124"/>
      <c r="D36" s="124"/>
      <c r="E36" s="125">
        <f>E11+E28+E34+E32</f>
        <v>808240</v>
      </c>
      <c r="F36" s="125"/>
      <c r="G36" s="125">
        <f>G11+G28+G34+G32</f>
        <v>169730.4</v>
      </c>
      <c r="H36" s="125"/>
      <c r="I36" s="125">
        <f>I11+I28+I34+I32</f>
        <v>977970.4</v>
      </c>
      <c r="J36" s="126"/>
    </row>
    <row r="37" spans="1:10" ht="9.75" customHeight="1" x14ac:dyDescent="0.25"/>
    <row r="38" spans="1:10" ht="30" customHeight="1" x14ac:dyDescent="0.25">
      <c r="A38" s="127" t="s">
        <v>10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ht="32.25" customHeight="1" x14ac:dyDescent="0.25">
      <c r="A39" s="128" t="s">
        <v>8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ht="46.5" customHeight="1" x14ac:dyDescent="0.25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 x14ac:dyDescent="0.25">
      <c r="A41" s="130" t="s">
        <v>11</v>
      </c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22" t="s">
        <v>35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 x14ac:dyDescent="0.25">
      <c r="A44" s="122" t="s">
        <v>34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 x14ac:dyDescent="0.25">
      <c r="A45" s="122" t="s">
        <v>33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8"/>
  <sheetViews>
    <sheetView zoomScale="80" zoomScaleNormal="80" workbookViewId="0">
      <selection activeCell="L1" sqref="L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4.5" thickBot="1" x14ac:dyDescent="0.3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 x14ac:dyDescent="0.3">
      <c r="A3" s="17" t="s">
        <v>38</v>
      </c>
      <c r="B3" s="57" t="s">
        <v>43</v>
      </c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59" t="s">
        <v>44</v>
      </c>
      <c r="B5" s="60"/>
      <c r="C5" s="60"/>
      <c r="D5" s="60"/>
      <c r="E5" s="60"/>
      <c r="F5" s="60"/>
      <c r="G5" s="60"/>
      <c r="H5" s="60"/>
      <c r="I5" s="60"/>
      <c r="J5" s="61"/>
    </row>
    <row r="6" spans="1:10" x14ac:dyDescent="0.25">
      <c r="A6" s="62" t="s">
        <v>13</v>
      </c>
      <c r="B6" s="63"/>
      <c r="C6" s="63"/>
      <c r="D6" s="4" t="s">
        <v>1</v>
      </c>
      <c r="E6" s="2"/>
      <c r="F6" s="2"/>
      <c r="G6" s="64" t="s">
        <v>2</v>
      </c>
      <c r="H6" s="63"/>
      <c r="I6" s="63"/>
      <c r="J6" s="9"/>
    </row>
    <row r="7" spans="1:10" ht="15.75" thickBot="1" x14ac:dyDescent="0.3">
      <c r="A7" s="65" t="s">
        <v>45</v>
      </c>
      <c r="B7" s="66"/>
      <c r="C7" s="66"/>
      <c r="D7" s="67">
        <v>724156711</v>
      </c>
      <c r="E7" s="68"/>
      <c r="F7" s="68"/>
      <c r="G7" s="69" t="s">
        <v>46</v>
      </c>
      <c r="H7" s="70"/>
      <c r="I7" s="70"/>
      <c r="J7" s="71"/>
    </row>
    <row r="8" spans="1:10" ht="21.75" customHeight="1" thickTop="1" thickBot="1" x14ac:dyDescent="0.3">
      <c r="A8" s="72" t="s">
        <v>19</v>
      </c>
      <c r="B8" s="73"/>
      <c r="C8" s="73"/>
      <c r="D8" s="73"/>
      <c r="E8" s="73"/>
      <c r="F8" s="73"/>
      <c r="G8" s="73"/>
      <c r="H8" s="73"/>
      <c r="I8" s="73"/>
      <c r="J8" s="74"/>
    </row>
    <row r="9" spans="1:10" ht="15.75" thickBot="1" x14ac:dyDescent="0.3">
      <c r="A9" s="75"/>
      <c r="B9" s="76"/>
      <c r="C9" s="76"/>
      <c r="D9" s="77"/>
      <c r="E9" s="78" t="s">
        <v>3</v>
      </c>
      <c r="F9" s="78"/>
      <c r="G9" s="78" t="s">
        <v>4</v>
      </c>
      <c r="H9" s="78"/>
      <c r="I9" s="78" t="s">
        <v>5</v>
      </c>
      <c r="J9" s="79"/>
    </row>
    <row r="10" spans="1:10" s="5" customFormat="1" ht="15.75" thickBot="1" x14ac:dyDescent="0.3">
      <c r="A10" s="80" t="s">
        <v>16</v>
      </c>
      <c r="B10" s="81"/>
      <c r="C10" s="81"/>
      <c r="D10" s="19" t="s">
        <v>36</v>
      </c>
      <c r="E10" s="57">
        <v>987000</v>
      </c>
      <c r="F10" s="82"/>
      <c r="G10" s="57">
        <f>0.21*E10</f>
        <v>207270</v>
      </c>
      <c r="H10" s="82"/>
      <c r="I10" s="83">
        <f>1.21*E10</f>
        <v>1194270</v>
      </c>
      <c r="J10" s="84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57">
        <f>D11*E10</f>
        <v>987000</v>
      </c>
      <c r="F11" s="82"/>
      <c r="G11" s="57">
        <f>0.21*E11</f>
        <v>207270</v>
      </c>
      <c r="H11" s="82"/>
      <c r="I11" s="83">
        <f>1.21*E11</f>
        <v>1194270</v>
      </c>
      <c r="J11" s="84"/>
    </row>
    <row r="12" spans="1:10" ht="15.75" thickBot="1" x14ac:dyDescent="0.3">
      <c r="A12" s="89" t="s">
        <v>17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6</v>
      </c>
    </row>
    <row r="13" spans="1:10" ht="5.25" customHeight="1" thickBot="1" x14ac:dyDescent="0.3">
      <c r="A13" s="91"/>
      <c r="B13" s="92"/>
      <c r="C13" s="92"/>
      <c r="D13" s="92"/>
      <c r="E13" s="92"/>
      <c r="F13" s="92"/>
      <c r="G13" s="92"/>
      <c r="H13" s="92"/>
      <c r="I13" s="92"/>
      <c r="J13" s="93"/>
    </row>
    <row r="14" spans="1:10" ht="18" customHeight="1" thickBot="1" x14ac:dyDescent="0.3">
      <c r="A14" s="94" t="s">
        <v>37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ht="15.75" thickBot="1" x14ac:dyDescent="0.3">
      <c r="A15" s="97"/>
      <c r="B15" s="98"/>
      <c r="C15" s="98"/>
      <c r="D15" s="98"/>
      <c r="E15" s="78" t="s">
        <v>3</v>
      </c>
      <c r="F15" s="78"/>
      <c r="G15" s="78" t="s">
        <v>4</v>
      </c>
      <c r="H15" s="78"/>
      <c r="I15" s="78" t="s">
        <v>5</v>
      </c>
      <c r="J15" s="79"/>
    </row>
    <row r="16" spans="1:10" ht="32.25" customHeight="1" thickBot="1" x14ac:dyDescent="0.3">
      <c r="A16" s="99" t="s">
        <v>14</v>
      </c>
      <c r="B16" s="100"/>
      <c r="C16" s="100"/>
      <c r="D16" s="100"/>
      <c r="E16" s="101">
        <v>13600</v>
      </c>
      <c r="F16" s="101"/>
      <c r="G16" s="101">
        <f>0.21*E16</f>
        <v>2856</v>
      </c>
      <c r="H16" s="101"/>
      <c r="I16" s="102">
        <f>1.21*E16</f>
        <v>16456</v>
      </c>
      <c r="J16" s="103"/>
    </row>
    <row r="17" spans="1:10" ht="15.75" thickBot="1" x14ac:dyDescent="0.3">
      <c r="A17" s="89" t="s">
        <v>20</v>
      </c>
      <c r="B17" s="90"/>
      <c r="C17" s="90"/>
      <c r="D17" s="90"/>
      <c r="E17" s="90"/>
      <c r="F17" s="90"/>
      <c r="G17" s="90"/>
      <c r="H17" s="90"/>
      <c r="I17" s="12">
        <v>1</v>
      </c>
      <c r="J17" s="6" t="s">
        <v>7</v>
      </c>
    </row>
    <row r="18" spans="1:10" ht="32.25" customHeight="1" thickBot="1" x14ac:dyDescent="0.3">
      <c r="A18" s="85" t="s">
        <v>15</v>
      </c>
      <c r="B18" s="86"/>
      <c r="C18" s="86"/>
      <c r="D18" s="86"/>
      <c r="E18" s="87">
        <f>E16*(8-I12)*I17</f>
        <v>81600</v>
      </c>
      <c r="F18" s="87"/>
      <c r="G18" s="87">
        <f>G16*(8-I12)*I17</f>
        <v>17136</v>
      </c>
      <c r="H18" s="87"/>
      <c r="I18" s="87">
        <f>I16*(8-I12)*I17</f>
        <v>98736</v>
      </c>
      <c r="J18" s="88"/>
    </row>
    <row r="19" spans="1:10" ht="3.75" customHeight="1" thickBot="1" x14ac:dyDescent="0.3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0" ht="47.25" customHeight="1" thickBot="1" x14ac:dyDescent="0.3">
      <c r="A20" s="104" t="s">
        <v>21</v>
      </c>
      <c r="B20" s="105"/>
      <c r="C20" s="105"/>
      <c r="D20" s="105"/>
      <c r="E20" s="101">
        <v>0</v>
      </c>
      <c r="F20" s="101"/>
      <c r="G20" s="101">
        <v>0</v>
      </c>
      <c r="H20" s="101"/>
      <c r="I20" s="102">
        <v>0</v>
      </c>
      <c r="J20" s="103"/>
    </row>
    <row r="21" spans="1:10" ht="15.75" thickBot="1" x14ac:dyDescent="0.3">
      <c r="A21" s="89" t="s">
        <v>25</v>
      </c>
      <c r="B21" s="90"/>
      <c r="C21" s="90"/>
      <c r="D21" s="90"/>
      <c r="E21" s="90"/>
      <c r="F21" s="90"/>
      <c r="G21" s="90"/>
      <c r="H21" s="90"/>
      <c r="I21" s="12">
        <v>0</v>
      </c>
      <c r="J21" s="6" t="s">
        <v>7</v>
      </c>
    </row>
    <row r="22" spans="1:10" ht="33.75" customHeight="1" thickBot="1" x14ac:dyDescent="0.3">
      <c r="A22" s="106" t="s">
        <v>22</v>
      </c>
      <c r="B22" s="107"/>
      <c r="C22" s="107"/>
      <c r="D22" s="107"/>
      <c r="E22" s="87">
        <f>E20*(8-I12)*I21</f>
        <v>0</v>
      </c>
      <c r="F22" s="87"/>
      <c r="G22" s="87">
        <f>G20*(8-I12)*I21</f>
        <v>0</v>
      </c>
      <c r="H22" s="87"/>
      <c r="I22" s="87">
        <f>I20*(8-I12)*I21</f>
        <v>0</v>
      </c>
      <c r="J22" s="88"/>
    </row>
    <row r="23" spans="1:10" ht="5.25" customHeight="1" thickBot="1" x14ac:dyDescent="0.3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54" customHeight="1" thickBot="1" x14ac:dyDescent="0.3">
      <c r="A24" s="104" t="s">
        <v>23</v>
      </c>
      <c r="B24" s="105"/>
      <c r="C24" s="105"/>
      <c r="D24" s="105"/>
      <c r="E24" s="101">
        <v>0</v>
      </c>
      <c r="F24" s="101"/>
      <c r="G24" s="101">
        <v>0</v>
      </c>
      <c r="H24" s="101"/>
      <c r="I24" s="102">
        <v>0</v>
      </c>
      <c r="J24" s="103"/>
    </row>
    <row r="25" spans="1:10" ht="15.75" thickBot="1" x14ac:dyDescent="0.3">
      <c r="A25" s="99" t="s">
        <v>24</v>
      </c>
      <c r="B25" s="109"/>
      <c r="C25" s="109"/>
      <c r="D25" s="109"/>
      <c r="E25" s="109"/>
      <c r="F25" s="109"/>
      <c r="G25" s="109"/>
      <c r="H25" s="109"/>
      <c r="I25" s="12">
        <v>0</v>
      </c>
      <c r="J25" s="6" t="s">
        <v>7</v>
      </c>
    </row>
    <row r="26" spans="1:10" ht="36" customHeight="1" thickBot="1" x14ac:dyDescent="0.3">
      <c r="A26" s="110" t="s">
        <v>26</v>
      </c>
      <c r="B26" s="111"/>
      <c r="C26" s="111"/>
      <c r="D26" s="111"/>
      <c r="E26" s="87">
        <f>E24*(8-I12)*I25</f>
        <v>0</v>
      </c>
      <c r="F26" s="87"/>
      <c r="G26" s="87">
        <f>G24*(8-I12)*I25</f>
        <v>0</v>
      </c>
      <c r="H26" s="87"/>
      <c r="I26" s="87">
        <f>I24*(8-I12)*I25</f>
        <v>0</v>
      </c>
      <c r="J26" s="88"/>
    </row>
    <row r="27" spans="1:10" ht="4.5" customHeight="1" thickBot="1" x14ac:dyDescent="0.3">
      <c r="A27" s="112"/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30" customHeight="1" thickBot="1" x14ac:dyDescent="0.3">
      <c r="A28" s="115" t="s">
        <v>27</v>
      </c>
      <c r="B28" s="116"/>
      <c r="C28" s="116"/>
      <c r="D28" s="116"/>
      <c r="E28" s="87">
        <f>D11*(E18+E22+E26)</f>
        <v>81600</v>
      </c>
      <c r="F28" s="87"/>
      <c r="G28" s="87">
        <f>D11*(G18+G22+G26)</f>
        <v>17136</v>
      </c>
      <c r="H28" s="87"/>
      <c r="I28" s="87">
        <f>D11*(I18+I22+I26)</f>
        <v>98736</v>
      </c>
      <c r="J28" s="88"/>
    </row>
    <row r="29" spans="1:10" ht="29.25" customHeight="1" thickBot="1" x14ac:dyDescent="0.3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0" ht="29.25" customHeight="1" thickBot="1" x14ac:dyDescent="0.3">
      <c r="A30" s="99" t="s">
        <v>29</v>
      </c>
      <c r="B30" s="100"/>
      <c r="C30" s="100"/>
      <c r="D30" s="100"/>
      <c r="E30" s="101">
        <v>1290</v>
      </c>
      <c r="F30" s="101"/>
      <c r="G30" s="101">
        <f>0.21*E30</f>
        <v>270.89999999999998</v>
      </c>
      <c r="H30" s="101"/>
      <c r="I30" s="101">
        <f>1.21*E30</f>
        <v>1560.8999999999999</v>
      </c>
      <c r="J30" s="108"/>
    </row>
    <row r="31" spans="1:10" ht="48" customHeight="1" thickBot="1" x14ac:dyDescent="0.3">
      <c r="A31" s="99" t="s">
        <v>42</v>
      </c>
      <c r="B31" s="100"/>
      <c r="C31" s="100"/>
      <c r="D31" s="100"/>
      <c r="E31" s="101">
        <v>1291</v>
      </c>
      <c r="F31" s="101"/>
      <c r="G31" s="101">
        <f>0.21*E31</f>
        <v>271.11</v>
      </c>
      <c r="H31" s="101"/>
      <c r="I31" s="101">
        <f>1.21*E31</f>
        <v>1562.11</v>
      </c>
      <c r="J31" s="108"/>
    </row>
    <row r="32" spans="1:10" ht="39" customHeight="1" thickBot="1" x14ac:dyDescent="0.3">
      <c r="A32" s="120" t="s">
        <v>30</v>
      </c>
      <c r="B32" s="121"/>
      <c r="C32" s="121"/>
      <c r="D32" s="121"/>
      <c r="E32" s="87">
        <f>(E30+E31)*1*(8-I12)</f>
        <v>15486</v>
      </c>
      <c r="F32" s="87"/>
      <c r="G32" s="87">
        <f>(G30+G31)*1*(8-I12)</f>
        <v>3252.06</v>
      </c>
      <c r="H32" s="87"/>
      <c r="I32" s="87">
        <f>(I30+I31)*1*(8-I12)</f>
        <v>18738.059999999998</v>
      </c>
      <c r="J32" s="88"/>
    </row>
    <row r="33" spans="1:10" ht="30" customHeight="1" thickBot="1" x14ac:dyDescent="0.3">
      <c r="A33" s="94" t="s">
        <v>41</v>
      </c>
      <c r="B33" s="95"/>
      <c r="C33" s="95"/>
      <c r="D33" s="95"/>
      <c r="E33" s="95"/>
      <c r="F33" s="95"/>
      <c r="G33" s="95"/>
      <c r="H33" s="95"/>
      <c r="I33" s="95"/>
      <c r="J33" s="96"/>
    </row>
    <row r="34" spans="1:10" ht="51" customHeight="1" thickBot="1" x14ac:dyDescent="0.3">
      <c r="A34" s="99" t="s">
        <v>28</v>
      </c>
      <c r="B34" s="100"/>
      <c r="C34" s="100"/>
      <c r="D34" s="100"/>
      <c r="E34" s="101">
        <v>6800</v>
      </c>
      <c r="F34" s="101"/>
      <c r="G34" s="101">
        <f>0.21*E34</f>
        <v>1428</v>
      </c>
      <c r="H34" s="101"/>
      <c r="I34" s="101">
        <f>1.21*E34</f>
        <v>8228</v>
      </c>
      <c r="J34" s="108"/>
    </row>
    <row r="35" spans="1:10" ht="3.7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0" s="7" customFormat="1" ht="39.75" customHeight="1" thickBot="1" x14ac:dyDescent="0.3">
      <c r="A36" s="123" t="s">
        <v>31</v>
      </c>
      <c r="B36" s="124"/>
      <c r="C36" s="124"/>
      <c r="D36" s="124"/>
      <c r="E36" s="125">
        <f>E11+E28+E34+E32</f>
        <v>1090886</v>
      </c>
      <c r="F36" s="125"/>
      <c r="G36" s="125">
        <f>G11+G28+G34+G32</f>
        <v>229086.06</v>
      </c>
      <c r="H36" s="125"/>
      <c r="I36" s="125">
        <f>I11+I28+I34+I32</f>
        <v>1319972.06</v>
      </c>
      <c r="J36" s="126"/>
    </row>
    <row r="37" spans="1:10" ht="9.75" customHeight="1" x14ac:dyDescent="0.25"/>
    <row r="38" spans="1:10" ht="30" customHeight="1" x14ac:dyDescent="0.25">
      <c r="A38" s="127" t="s">
        <v>10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ht="32.25" customHeight="1" x14ac:dyDescent="0.25">
      <c r="A39" s="128" t="s">
        <v>8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ht="46.5" customHeight="1" x14ac:dyDescent="0.25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 x14ac:dyDescent="0.25">
      <c r="A41" s="130" t="s">
        <v>11</v>
      </c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22" t="s">
        <v>35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 x14ac:dyDescent="0.25">
      <c r="A44" s="122" t="s">
        <v>34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 x14ac:dyDescent="0.25">
      <c r="A45" s="122" t="s">
        <v>33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 xr:uid="{00000000-0004-0000-0200-000000000000}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4.5" thickBot="1" x14ac:dyDescent="0.3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7" customHeight="1" thickBot="1" x14ac:dyDescent="0.3">
      <c r="A3" s="17" t="s">
        <v>38</v>
      </c>
      <c r="B3" s="57" t="s">
        <v>43</v>
      </c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59" t="s">
        <v>51</v>
      </c>
      <c r="B5" s="60"/>
      <c r="C5" s="60"/>
      <c r="D5" s="60"/>
      <c r="E5" s="60"/>
      <c r="F5" s="60"/>
      <c r="G5" s="60"/>
      <c r="H5" s="60"/>
      <c r="I5" s="60"/>
      <c r="J5" s="61"/>
    </row>
    <row r="6" spans="1:10" x14ac:dyDescent="0.25">
      <c r="A6" s="62" t="s">
        <v>13</v>
      </c>
      <c r="B6" s="63"/>
      <c r="C6" s="63"/>
      <c r="D6" s="4" t="s">
        <v>1</v>
      </c>
      <c r="E6" s="2"/>
      <c r="F6" s="2"/>
      <c r="G6" s="64" t="s">
        <v>2</v>
      </c>
      <c r="H6" s="63"/>
      <c r="I6" s="63"/>
      <c r="J6" s="9"/>
    </row>
    <row r="7" spans="1:10" ht="15.75" thickBot="1" x14ac:dyDescent="0.3">
      <c r="A7" s="65" t="s">
        <v>49</v>
      </c>
      <c r="B7" s="66"/>
      <c r="C7" s="66"/>
      <c r="D7" s="67">
        <v>739183282</v>
      </c>
      <c r="E7" s="68"/>
      <c r="F7" s="68"/>
      <c r="G7" s="69" t="s">
        <v>50</v>
      </c>
      <c r="H7" s="70"/>
      <c r="I7" s="70"/>
      <c r="J7" s="71"/>
    </row>
    <row r="8" spans="1:10" ht="21.75" customHeight="1" thickTop="1" thickBot="1" x14ac:dyDescent="0.3">
      <c r="A8" s="72" t="s">
        <v>19</v>
      </c>
      <c r="B8" s="73"/>
      <c r="C8" s="73"/>
      <c r="D8" s="73"/>
      <c r="E8" s="73"/>
      <c r="F8" s="73"/>
      <c r="G8" s="73"/>
      <c r="H8" s="73"/>
      <c r="I8" s="73"/>
      <c r="J8" s="74"/>
    </row>
    <row r="9" spans="1:10" ht="15.75" thickBot="1" x14ac:dyDescent="0.3">
      <c r="A9" s="75"/>
      <c r="B9" s="76"/>
      <c r="C9" s="76"/>
      <c r="D9" s="77"/>
      <c r="E9" s="78" t="s">
        <v>3</v>
      </c>
      <c r="F9" s="78"/>
      <c r="G9" s="78" t="s">
        <v>4</v>
      </c>
      <c r="H9" s="78"/>
      <c r="I9" s="78" t="s">
        <v>5</v>
      </c>
      <c r="J9" s="79"/>
    </row>
    <row r="10" spans="1:10" s="5" customFormat="1" ht="15.75" thickBot="1" x14ac:dyDescent="0.3">
      <c r="A10" s="80" t="s">
        <v>16</v>
      </c>
      <c r="B10" s="81"/>
      <c r="C10" s="81"/>
      <c r="D10" s="14" t="s">
        <v>36</v>
      </c>
      <c r="E10" s="57">
        <v>805000</v>
      </c>
      <c r="F10" s="82"/>
      <c r="G10" s="57">
        <f>0.21*E10</f>
        <v>169050</v>
      </c>
      <c r="H10" s="82"/>
      <c r="I10" s="83">
        <f>1.21*E10</f>
        <v>974050</v>
      </c>
      <c r="J10" s="84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57">
        <f>E10*D11</f>
        <v>805000</v>
      </c>
      <c r="F11" s="82"/>
      <c r="G11" s="57">
        <f>0.21*E11</f>
        <v>169050</v>
      </c>
      <c r="H11" s="82"/>
      <c r="I11" s="83">
        <f>1.21*E11</f>
        <v>974050</v>
      </c>
      <c r="J11" s="84"/>
    </row>
    <row r="12" spans="1:10" ht="15.75" thickBot="1" x14ac:dyDescent="0.3">
      <c r="A12" s="89" t="s">
        <v>17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6</v>
      </c>
    </row>
    <row r="13" spans="1:10" ht="5.25" customHeight="1" thickBot="1" x14ac:dyDescent="0.3">
      <c r="A13" s="91"/>
      <c r="B13" s="92"/>
      <c r="C13" s="92"/>
      <c r="D13" s="92"/>
      <c r="E13" s="92"/>
      <c r="F13" s="92"/>
      <c r="G13" s="92"/>
      <c r="H13" s="92"/>
      <c r="I13" s="92"/>
      <c r="J13" s="93"/>
    </row>
    <row r="14" spans="1:10" ht="18" customHeight="1" thickBot="1" x14ac:dyDescent="0.3">
      <c r="A14" s="94" t="s">
        <v>37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ht="15.75" thickBot="1" x14ac:dyDescent="0.3">
      <c r="A15" s="97"/>
      <c r="B15" s="98"/>
      <c r="C15" s="98"/>
      <c r="D15" s="98"/>
      <c r="E15" s="78" t="s">
        <v>3</v>
      </c>
      <c r="F15" s="78"/>
      <c r="G15" s="78" t="s">
        <v>4</v>
      </c>
      <c r="H15" s="78"/>
      <c r="I15" s="78" t="s">
        <v>5</v>
      </c>
      <c r="J15" s="79"/>
    </row>
    <row r="16" spans="1:10" ht="32.25" customHeight="1" thickBot="1" x14ac:dyDescent="0.3">
      <c r="A16" s="99" t="s">
        <v>14</v>
      </c>
      <c r="B16" s="100"/>
      <c r="C16" s="100"/>
      <c r="D16" s="100"/>
      <c r="E16" s="101"/>
      <c r="F16" s="101"/>
      <c r="G16" s="101">
        <f>0.21*E16</f>
        <v>0</v>
      </c>
      <c r="H16" s="101"/>
      <c r="I16" s="102">
        <f>1.21*E16</f>
        <v>0</v>
      </c>
      <c r="J16" s="103"/>
    </row>
    <row r="17" spans="1:10" ht="15.75" thickBot="1" x14ac:dyDescent="0.3">
      <c r="A17" s="89" t="s">
        <v>20</v>
      </c>
      <c r="B17" s="90"/>
      <c r="C17" s="90"/>
      <c r="D17" s="90"/>
      <c r="E17" s="90"/>
      <c r="F17" s="90"/>
      <c r="G17" s="90"/>
      <c r="H17" s="90"/>
      <c r="I17" s="12">
        <v>1</v>
      </c>
      <c r="J17" s="6" t="s">
        <v>7</v>
      </c>
    </row>
    <row r="18" spans="1:10" ht="32.25" customHeight="1" thickBot="1" x14ac:dyDescent="0.3">
      <c r="A18" s="85" t="s">
        <v>15</v>
      </c>
      <c r="B18" s="86"/>
      <c r="C18" s="86"/>
      <c r="D18" s="86"/>
      <c r="E18" s="87">
        <f>E16*(8-I12)*I17</f>
        <v>0</v>
      </c>
      <c r="F18" s="87"/>
      <c r="G18" s="87">
        <f>G16*(8-I12)*I17</f>
        <v>0</v>
      </c>
      <c r="H18" s="87"/>
      <c r="I18" s="87">
        <f>I16*(8-I12)*I17</f>
        <v>0</v>
      </c>
      <c r="J18" s="88"/>
    </row>
    <row r="19" spans="1:10" ht="3.75" customHeight="1" thickBot="1" x14ac:dyDescent="0.3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0" ht="47.25" customHeight="1" thickBot="1" x14ac:dyDescent="0.3">
      <c r="A20" s="104" t="s">
        <v>21</v>
      </c>
      <c r="B20" s="105"/>
      <c r="C20" s="105"/>
      <c r="D20" s="105"/>
      <c r="E20" s="101">
        <v>0</v>
      </c>
      <c r="F20" s="101"/>
      <c r="G20" s="101">
        <v>0</v>
      </c>
      <c r="H20" s="101"/>
      <c r="I20" s="102">
        <v>0</v>
      </c>
      <c r="J20" s="103"/>
    </row>
    <row r="21" spans="1:10" ht="15.75" thickBot="1" x14ac:dyDescent="0.3">
      <c r="A21" s="89" t="s">
        <v>25</v>
      </c>
      <c r="B21" s="90"/>
      <c r="C21" s="90"/>
      <c r="D21" s="90"/>
      <c r="E21" s="90"/>
      <c r="F21" s="90"/>
      <c r="G21" s="90"/>
      <c r="H21" s="90"/>
      <c r="I21" s="12">
        <v>0</v>
      </c>
      <c r="J21" s="6" t="s">
        <v>7</v>
      </c>
    </row>
    <row r="22" spans="1:10" ht="33.75" customHeight="1" thickBot="1" x14ac:dyDescent="0.3">
      <c r="A22" s="106" t="s">
        <v>22</v>
      </c>
      <c r="B22" s="107"/>
      <c r="C22" s="107"/>
      <c r="D22" s="107"/>
      <c r="E22" s="87">
        <f>E20*(8-I12)*I21</f>
        <v>0</v>
      </c>
      <c r="F22" s="87"/>
      <c r="G22" s="87">
        <f>G20*(8-I12)*I21</f>
        <v>0</v>
      </c>
      <c r="H22" s="87"/>
      <c r="I22" s="87">
        <f>I20*(8-I12)*I21</f>
        <v>0</v>
      </c>
      <c r="J22" s="88"/>
    </row>
    <row r="23" spans="1:10" ht="5.25" customHeight="1" thickBot="1" x14ac:dyDescent="0.3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54" customHeight="1" thickBot="1" x14ac:dyDescent="0.3">
      <c r="A24" s="104" t="s">
        <v>23</v>
      </c>
      <c r="B24" s="105"/>
      <c r="C24" s="105"/>
      <c r="D24" s="105"/>
      <c r="E24" s="101">
        <v>0</v>
      </c>
      <c r="F24" s="101"/>
      <c r="G24" s="101">
        <v>0</v>
      </c>
      <c r="H24" s="101"/>
      <c r="I24" s="102">
        <v>0</v>
      </c>
      <c r="J24" s="103"/>
    </row>
    <row r="25" spans="1:10" ht="15.75" thickBot="1" x14ac:dyDescent="0.3">
      <c r="A25" s="99" t="s">
        <v>24</v>
      </c>
      <c r="B25" s="109"/>
      <c r="C25" s="109"/>
      <c r="D25" s="109"/>
      <c r="E25" s="109"/>
      <c r="F25" s="109"/>
      <c r="G25" s="109"/>
      <c r="H25" s="109"/>
      <c r="I25" s="12">
        <v>0</v>
      </c>
      <c r="J25" s="6" t="s">
        <v>7</v>
      </c>
    </row>
    <row r="26" spans="1:10" ht="36" customHeight="1" thickBot="1" x14ac:dyDescent="0.3">
      <c r="A26" s="110" t="s">
        <v>26</v>
      </c>
      <c r="B26" s="111"/>
      <c r="C26" s="111"/>
      <c r="D26" s="111"/>
      <c r="E26" s="87">
        <f>E24*(8-I12)*I25</f>
        <v>0</v>
      </c>
      <c r="F26" s="87"/>
      <c r="G26" s="87">
        <f>G24*(8-I12)*I25</f>
        <v>0</v>
      </c>
      <c r="H26" s="87"/>
      <c r="I26" s="87">
        <f>I24*(8-I12)*I25</f>
        <v>0</v>
      </c>
      <c r="J26" s="88"/>
    </row>
    <row r="27" spans="1:10" ht="4.5" customHeight="1" thickBot="1" x14ac:dyDescent="0.3">
      <c r="A27" s="112"/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30" customHeight="1" thickBot="1" x14ac:dyDescent="0.3">
      <c r="A28" s="115" t="s">
        <v>27</v>
      </c>
      <c r="B28" s="116"/>
      <c r="C28" s="116"/>
      <c r="D28" s="116"/>
      <c r="E28" s="87">
        <f>D11*(E18+E22+E26)</f>
        <v>0</v>
      </c>
      <c r="F28" s="87"/>
      <c r="G28" s="87">
        <f>D11*(G18+G22+G26)</f>
        <v>0</v>
      </c>
      <c r="H28" s="87"/>
      <c r="I28" s="87">
        <f>D11*(I18+I22+I26)</f>
        <v>0</v>
      </c>
      <c r="J28" s="88"/>
    </row>
    <row r="29" spans="1:10" ht="29.25" customHeight="1" thickBot="1" x14ac:dyDescent="0.3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0" ht="29.25" customHeight="1" thickBot="1" x14ac:dyDescent="0.3">
      <c r="A30" s="99" t="s">
        <v>29</v>
      </c>
      <c r="B30" s="100"/>
      <c r="C30" s="100"/>
      <c r="D30" s="100"/>
      <c r="E30" s="101"/>
      <c r="F30" s="101"/>
      <c r="G30" s="101"/>
      <c r="H30" s="101"/>
      <c r="I30" s="101"/>
      <c r="J30" s="108"/>
    </row>
    <row r="31" spans="1:10" ht="48" customHeight="1" thickBot="1" x14ac:dyDescent="0.3">
      <c r="A31" s="99" t="s">
        <v>42</v>
      </c>
      <c r="B31" s="100"/>
      <c r="C31" s="100"/>
      <c r="D31" s="100"/>
      <c r="E31" s="101"/>
      <c r="F31" s="101"/>
      <c r="G31" s="101"/>
      <c r="H31" s="101"/>
      <c r="I31" s="101"/>
      <c r="J31" s="108"/>
    </row>
    <row r="32" spans="1:10" ht="39" customHeight="1" thickBot="1" x14ac:dyDescent="0.3">
      <c r="A32" s="120" t="s">
        <v>30</v>
      </c>
      <c r="B32" s="121"/>
      <c r="C32" s="121"/>
      <c r="D32" s="121"/>
      <c r="E32" s="87">
        <f>(E30+E31)*1*(8-I12)</f>
        <v>0</v>
      </c>
      <c r="F32" s="87"/>
      <c r="G32" s="87">
        <f>(G30+G31)*1*(8-I12)</f>
        <v>0</v>
      </c>
      <c r="H32" s="87"/>
      <c r="I32" s="87">
        <f>(I30+I31)*1*(8-I12)</f>
        <v>0</v>
      </c>
      <c r="J32" s="88"/>
    </row>
    <row r="33" spans="1:10" ht="30" customHeight="1" thickBot="1" x14ac:dyDescent="0.3">
      <c r="A33" s="94" t="s">
        <v>41</v>
      </c>
      <c r="B33" s="95"/>
      <c r="C33" s="95"/>
      <c r="D33" s="95"/>
      <c r="E33" s="95"/>
      <c r="F33" s="95"/>
      <c r="G33" s="95"/>
      <c r="H33" s="95"/>
      <c r="I33" s="95"/>
      <c r="J33" s="96"/>
    </row>
    <row r="34" spans="1:10" ht="51" customHeight="1" thickBot="1" x14ac:dyDescent="0.3">
      <c r="A34" s="99" t="s">
        <v>28</v>
      </c>
      <c r="B34" s="100"/>
      <c r="C34" s="100"/>
      <c r="D34" s="100"/>
      <c r="E34" s="101">
        <v>0</v>
      </c>
      <c r="F34" s="101"/>
      <c r="G34" s="101">
        <v>0</v>
      </c>
      <c r="H34" s="101"/>
      <c r="I34" s="101">
        <v>0</v>
      </c>
      <c r="J34" s="108"/>
    </row>
    <row r="35" spans="1:10" ht="3.7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0" s="7" customFormat="1" ht="39.75" customHeight="1" thickBot="1" x14ac:dyDescent="0.3">
      <c r="A36" s="123" t="s">
        <v>31</v>
      </c>
      <c r="B36" s="124"/>
      <c r="C36" s="124"/>
      <c r="D36" s="124"/>
      <c r="E36" s="125">
        <f>E11+E28+E34+E32</f>
        <v>805000</v>
      </c>
      <c r="F36" s="125"/>
      <c r="G36" s="125">
        <f>G11+G28+G34+G32</f>
        <v>169050</v>
      </c>
      <c r="H36" s="125"/>
      <c r="I36" s="125">
        <f>I11+I28+I34+I32</f>
        <v>974050</v>
      </c>
      <c r="J36" s="126"/>
    </row>
    <row r="37" spans="1:10" ht="9.75" customHeight="1" x14ac:dyDescent="0.25"/>
    <row r="38" spans="1:10" ht="30" customHeight="1" x14ac:dyDescent="0.25">
      <c r="A38" s="127" t="s">
        <v>10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ht="32.25" customHeight="1" x14ac:dyDescent="0.25">
      <c r="A39" s="128" t="s">
        <v>8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ht="46.5" customHeight="1" x14ac:dyDescent="0.25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 x14ac:dyDescent="0.25">
      <c r="A41" s="130" t="s">
        <v>11</v>
      </c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22" t="s">
        <v>35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 x14ac:dyDescent="0.25">
      <c r="A44" s="122" t="s">
        <v>34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 x14ac:dyDescent="0.25">
      <c r="A45" s="122" t="s">
        <v>33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00000000-0004-0000-0300-000000000000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SUBITO</vt:lpstr>
      <vt:lpstr>MEDISAP</vt:lpstr>
      <vt:lpstr>Philips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2021-07-02T09:13:07Z</dcterms:modified>
</cp:coreProperties>
</file>