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4520" windowHeight="12795"/>
  </bookViews>
  <sheets>
    <sheet name="průzkum trhu - specifikace" sheetId="2" r:id="rId1"/>
    <sheet name="EMS" sheetId="6" r:id="rId2"/>
    <sheet name="Philips_SnT Plus" sheetId="1" r:id="rId3"/>
    <sheet name="MEDISAP" sheetId="7" r:id="rId4"/>
  </sheets>
  <calcPr calcId="125725"/>
</workbook>
</file>

<file path=xl/calcChain.xml><?xml version="1.0" encoding="utf-8"?>
<calcChain xmlns="http://schemas.openxmlformats.org/spreadsheetml/2006/main">
  <c r="D98" i="2"/>
  <c r="D97"/>
  <c r="D91"/>
  <c r="F98" l="1"/>
  <c r="F97"/>
  <c r="F91"/>
  <c r="C98" l="1"/>
  <c r="C97"/>
  <c r="B97"/>
  <c r="B98" s="1"/>
  <c r="C91"/>
  <c r="B91"/>
  <c r="I34" i="6" l="1"/>
  <c r="G34"/>
  <c r="I31"/>
  <c r="G31"/>
  <c r="I30"/>
  <c r="G30"/>
  <c r="E11"/>
  <c r="I34" i="7"/>
  <c r="G34"/>
  <c r="G31"/>
  <c r="I31"/>
  <c r="I30"/>
  <c r="G30"/>
  <c r="E11"/>
  <c r="E11" i="1"/>
  <c r="I11" s="1"/>
  <c r="G10"/>
  <c r="I10"/>
  <c r="G11" l="1"/>
  <c r="I32" i="7"/>
  <c r="G32"/>
  <c r="E32"/>
  <c r="I26"/>
  <c r="G26"/>
  <c r="E26"/>
  <c r="I22"/>
  <c r="G22"/>
  <c r="E22"/>
  <c r="E18"/>
  <c r="E28" s="1"/>
  <c r="I16"/>
  <c r="I18" s="1"/>
  <c r="I28" s="1"/>
  <c r="G16"/>
  <c r="G18" s="1"/>
  <c r="G28" s="1"/>
  <c r="I11"/>
  <c r="G11"/>
  <c r="I10"/>
  <c r="G10"/>
  <c r="I32" i="6"/>
  <c r="G32"/>
  <c r="E32"/>
  <c r="I26"/>
  <c r="G26"/>
  <c r="E26"/>
  <c r="I22"/>
  <c r="G22"/>
  <c r="E22"/>
  <c r="E18"/>
  <c r="E28" s="1"/>
  <c r="I16"/>
  <c r="I18" s="1"/>
  <c r="I28" s="1"/>
  <c r="G16"/>
  <c r="G18" s="1"/>
  <c r="G28" s="1"/>
  <c r="I11"/>
  <c r="G11"/>
  <c r="I10"/>
  <c r="G10"/>
  <c r="G16" i="1"/>
  <c r="I16"/>
  <c r="E36" i="7" l="1"/>
  <c r="G36" i="6"/>
  <c r="E36"/>
  <c r="I36" i="7"/>
  <c r="G36"/>
  <c r="I36" i="6"/>
  <c r="I32" i="1"/>
  <c r="G32"/>
  <c r="E32"/>
  <c r="I26"/>
  <c r="G26"/>
  <c r="E26"/>
  <c r="I22"/>
  <c r="G22"/>
  <c r="E22"/>
  <c r="I18"/>
  <c r="G18"/>
  <c r="E18"/>
  <c r="E28" l="1"/>
  <c r="G28"/>
  <c r="I28"/>
  <c r="I36" s="1"/>
  <c r="G36" l="1"/>
  <c r="E36"/>
</calcChain>
</file>

<file path=xl/sharedStrings.xml><?xml version="1.0" encoding="utf-8"?>
<sst xmlns="http://schemas.openxmlformats.org/spreadsheetml/2006/main" count="470" uniqueCount="157">
  <si>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</si>
  <si>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</si>
  <si>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</si>
  <si>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</si>
  <si>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</si>
  <si>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</si>
  <si>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</si>
  <si>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</si>
  <si>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</si>
  <si>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</si>
  <si>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</si>
  <si>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</si>
  <si>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</si>
  <si>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</si>
  <si>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</si>
  <si>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</si>
  <si>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</si>
  <si>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</si>
  <si>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</si>
  <si>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</si>
  <si>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</si>
  <si>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</si>
  <si>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</si>
  <si>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</si>
  <si>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</si>
  <si>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</si>
  <si>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</si>
  <si>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</si>
  <si>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</si>
  <si>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</si>
  <si>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</si>
  <si>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</si>
  <si>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</si>
  <si>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</si>
  <si>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</si>
  <si>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</si>
  <si>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</si>
  <si>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</si>
  <si>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</si>
  <si>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</si>
  <si>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Předmět veřejné zakázky</t>
  </si>
  <si>
    <t>ano/ne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</si>
  <si>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</si>
  <si>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</si>
  <si>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</si>
  <si>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Náklady na dopravu (1 návštěva) v souvislosti s příjezdem servisního technika na pracoviště, zahrnující kilometrovné, čás strávený na cestě, apod.)</t>
  </si>
  <si>
    <t>medisap s.r.o.</t>
  </si>
  <si>
    <t>Adam Psota DiS.</t>
  </si>
  <si>
    <t>adam.psota@medisap.cz</t>
  </si>
  <si>
    <t>Nabídková cena v Kč bez DPH</t>
  </si>
  <si>
    <t>Nabídková cena v Kč včetně DPH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</si>
  <si>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</si>
  <si>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jiné pravidelné servisní zásahy předepsané výrobcem v Kč bez DPH</t>
  </si>
  <si>
    <t xml:space="preserve">Uveďte typ, výrobce: </t>
  </si>
  <si>
    <t>Ano</t>
  </si>
  <si>
    <t>Název veřejné zakázky: 4D echokardiografický přístroj</t>
  </si>
  <si>
    <t>Vivid E95, GE Healthcare</t>
  </si>
  <si>
    <t>Dodávka, instalace, uvedení do provozu 4D echokardiografického UZV přístroje nejvyšší třídy pro I.interní kliniku-kardiologickou včetně příslušenství a provedení zaškolení personálu</t>
  </si>
  <si>
    <t>ANO</t>
  </si>
  <si>
    <t>Jedná se o obnovu stávajícího UZV přístroje Vivid 7</t>
  </si>
  <si>
    <t>Součástí dodávky bude deinstalace a ekologická likvidace stávajícího systému</t>
  </si>
  <si>
    <t>Zařízení musí být nové nerepasované</t>
  </si>
  <si>
    <t>Technická specifikace</t>
  </si>
  <si>
    <t>ANO / NE</t>
  </si>
  <si>
    <t>Přístroj</t>
  </si>
  <si>
    <t>Echokardiografický přístroj musí být mobilní, s dobrou ovladatelností a s centrální brzdou pro aretaci minimálně dvou kol</t>
  </si>
  <si>
    <t>Musí mít elektronicky výškově nastavitelný plovoucí ovládací panel a stavitelný monitor nezávisle na přístroji s úhlopříčkou minimálně 22" monitor typu OLED</t>
  </si>
  <si>
    <t>Musí mít LCD pomocnou dotykovou obrazovku s úhlopříčkou minimálně 12"</t>
  </si>
  <si>
    <t>Musí mít minimálně 4 aktivní konektory pro připojení sond</t>
  </si>
  <si>
    <t>Musí mít napájení z elektrické sítě 230 V/ 50 Hz včetně UPS pro zajištění provozu přístroje bez elektrické sítě po dobu minimálně 10 minut</t>
  </si>
  <si>
    <t>Export dat ve formátu DICOM do PACS FN Olomouc</t>
  </si>
  <si>
    <t>Podpora HW a SW pro real time 3D/4D TEE a TTE echokardiografii</t>
  </si>
  <si>
    <t>Podpora nejnovějších technologií – sw beamforming</t>
  </si>
  <si>
    <t xml:space="preserve">Podpora sond single crystal, podpora maticových sond – sondy s uspořádáním krystalů v několika řadách, sondy musí umožňovat dvourovinnou aktivní fokusaci (tzn. fokusaci v transverzální rovině) </t>
  </si>
  <si>
    <t>Podpora sektorových, lineárních a jícnových sond typu matrix (maticových sond) pro všechny zobrazovací modality (2D, 3D, MM, AMM, PWD, CWD, TVI, TDI, SRI, SI)</t>
  </si>
  <si>
    <t>Podpora tzv. multifrekvenčních sond s možností změny vysílací frekvence operátorem (zobrazení střední vysílací frekvence na displeji)</t>
  </si>
  <si>
    <t>Echokardiografický přístroj musí být při předání připojen do PACS FN Olomouc</t>
  </si>
  <si>
    <t>Musí mít funkci logování přístupu uživatelů k pacientským datům - GDPR kompatibilní</t>
  </si>
  <si>
    <t>Zobrazení</t>
  </si>
  <si>
    <t>2D zobrazení, harmonické zobrazení (THI) na všech sondách, alespoň 4různé harmonické frekvence na sondách TTE, alespoň 2 na sondách TEE</t>
  </si>
  <si>
    <t>M mód s možností úhlově nezávislého nastavení kurzoru v reálném čase</t>
  </si>
  <si>
    <t>PW doppler, včetně HPRF módu (alespoň 10m/s) na všech sondách, možnost automatického nastavení úhlové korekce</t>
  </si>
  <si>
    <t>CW doppler na všech kardiologických sondách včetně 3D/4D sondy</t>
  </si>
  <si>
    <t>Barevné mapování (CFM) na všech kardiologických sondách včetně 3D/4D sondy</t>
  </si>
  <si>
    <t>Barevný tkáňový doppler (TVI) na všech kardiologických sondách PW tkáňový doppler na všech kardiologických sondách včetně 3D/4D sondy</t>
  </si>
  <si>
    <t>Automatická optimalizace 2D obrazu, TGC a dopplera</t>
  </si>
  <si>
    <t>Zobrazení krevního toku na bázi substrakce obrazu bez použití dopplerovských metod a kontrastních látek</t>
  </si>
  <si>
    <t>Zobrazení redukující ultrazvukové spekle s nastavením ve více úrovních</t>
  </si>
  <si>
    <t>Kompaundní zobrazení</t>
  </si>
  <si>
    <t>Vektorové zobrazení krevního toku pro zobrazení dráhy pohybu krevních buněk bez použití kontrastních látek pro lepší detekci krevního toku</t>
  </si>
  <si>
    <t>B</t>
  </si>
  <si>
    <t>Software pro automatický výpočet indexu výkonosti levé komory, zobrazení ve formě tzv. „bull eye“ včetně zobrazení globální efektivity výkonu levé komory, taktéž ve formě zobrazení tzv. „bull eye“</t>
  </si>
  <si>
    <t>Barevné offline a/nebo online parametrické zobrazení dopplerovských deformačních parametrů myokardu (SI/SRI) zobrazení ve formě barevného mapování v offline režimu pak možnost zobrazení ve formě křivek</t>
  </si>
  <si>
    <t>Barevné offline a/nebo online parametrické zobrazení synchronie/dyssynchronie zobrazeného řezu, měření time-to-peak v reálném čase v každém bodě obrazu, součástí musí být i měření všech indexů</t>
  </si>
  <si>
    <t>Barevné parametrické zobrazení nedopplerovských deformačních parametrů myokardu (SI/SRI) použitím metody speckle tracking, v offline režimu pak možnost zobrazení ve formě křivek pro LV, RV a LA</t>
  </si>
  <si>
    <t xml:space="preserve">4D zobrazení pro TTE i TEE aplikace, 4D zobrazení plného objemu tzv. „full volume - 90°x90°“ z jednoho tepového cyklu - v reálném čase bez skládání </t>
  </si>
  <si>
    <t xml:space="preserve">     • BiPlane a TriPlane živé zobrazení</t>
  </si>
  <si>
    <t xml:space="preserve">     • multislice tomografické živé zobrazení</t>
  </si>
  <si>
    <t xml:space="preserve">     • 4D color živé zobrazení</t>
  </si>
  <si>
    <t xml:space="preserve">     • 4D strain levé komory</t>
  </si>
  <si>
    <t xml:space="preserve">     • Možnosti nastavení úhlu světelného zdroje při 3D renderingu</t>
  </si>
  <si>
    <t>Postprocesing</t>
  </si>
  <si>
    <t>Přístroj musí umožňovat měření ve 2D, 3D a 4D, kompletní kardiologické měření, kalkulace a reporty, požadována možnost vytvářet vlastní parametry a vzorce pro naměřené parametry</t>
  </si>
  <si>
    <t>Přístroj musí umožňovat práci již s uloženými 2D/3D/4D nasnímanými daty</t>
  </si>
  <si>
    <t>Archivace obrazových dat v původní formě, zachovávající obrazové parametry (framerate, gain, rozměry, rychlosti, časovou základnu, formát raw/nativní data, možnost postprocesingu na přístroji i pracovní stanici</t>
  </si>
  <si>
    <t>Počítačová konektivita (přímé připojení s možností ukládat na vzdálený počítač, server atd.) ve formátech, Raw data, DICOM, AVI, MPEG. Správa pacientských dat formou databáze s volbou</t>
  </si>
  <si>
    <t>Pacientská databáze s možnosti vyhledávání, archivace dat ve formátu RAW</t>
  </si>
  <si>
    <t>Možnost sdílení pacientské databáze s UZV přístroji na oddělení</t>
  </si>
  <si>
    <t>Další SW vybavení</t>
  </si>
  <si>
    <t>3D LV kvantitativní analýza + 4D strain</t>
  </si>
  <si>
    <t xml:space="preserve">Longitudinální strain analýza pro LV, RV, LA – analýza na bázi 2D speckle </t>
  </si>
  <si>
    <t>3D kvantifikační analýza (AVQ, MVQ, RVQ, LAQ)</t>
  </si>
  <si>
    <t>2D strain research package</t>
  </si>
  <si>
    <t xml:space="preserve">Advanced Q scan imaging - package zahrnující parametrický imaging a pokročilou kvantitativní analýzu dat s tkáňového dopplera: </t>
  </si>
  <si>
    <t xml:space="preserve">Mód TSI (Tissue Synchronization Imaging) – on line barevné kódování synchronie pohybu stěn LK pomocí měření time-to-peak v reálném čase, integrován i do 4D package jako tzv. surface map. Unikátní nástroj zvláště pro biventrikulární CRT. Framerate až 300 fps </t>
  </si>
  <si>
    <t>Módy SRI/SI (Strain Rate/Strain Imaging) – on line barevné kódování deformačních parametrů stěn. Vyšší stupeň analýzy s vysokou výpovědní hodnotou o lokální funkci a viabilitě</t>
  </si>
  <si>
    <t>Pracovní stanice</t>
  </si>
  <si>
    <t xml:space="preserve">Možnost konektivity přístroje do stávající pracovní stanice, konektivita musí probíhat ve formě hrubých dat tak, aby šel využít stávající analyzační software této stávající pracovní stanice </t>
  </si>
  <si>
    <t>Pracovní stanice musí umožnit přijímat data - vyšetření (obrázky a smyčky) ze stávajících přístrojů tak, aby na tyto přijatá data šel využít požadovaný analyzační sw</t>
  </si>
  <si>
    <t>B?</t>
  </si>
  <si>
    <t>V případě nekompatibility přístroje se stávající pracovní stanicí bude součástí dodávky také pracovní stanice splňující následující požadavky:</t>
  </si>
  <si>
    <t>Externí pracovní stanice, výkonný PC: CPU výkonově ekvivalentní min. Intel Core i7 9. generace, systémový disk SSD, operační paměť min. 16 GB, HDD min. 1TB, grafická karta pro 3D zobrazení, možnost ukládání na USB, čtecí a vypalovací zařízení na CD/DVD/BD</t>
  </si>
  <si>
    <t>SW vybavení pracovní stanice musí být shodné s vybavením systému, kompatibilita obrazového materiálu ve formátu RAW s veškerým vyhodnocovacím SW</t>
  </si>
  <si>
    <t>Možnost kvantitativní analýzy a dopplerovských deformačních parametrů (dopplerovský strain zobrazení) z dvourozměrného barevného tkáňového dopplerovského mapování</t>
  </si>
  <si>
    <t>Možnost použití nástrojů 2D strain pro LV, RV, LA (longitudinální, radiální i cirkumferenciální) na uložené datasety</t>
  </si>
  <si>
    <t>PC pracovní stanice musí být schopna sdílet stejnou pacientskou databázi jako přístroj(e) a zobrazit vyšetření z kteréhokoliv přístroje na síti.</t>
  </si>
  <si>
    <t>??</t>
  </si>
  <si>
    <t>Odesílání dat do PACS FN Olomouc</t>
  </si>
  <si>
    <t>Sondy</t>
  </si>
  <si>
    <t>Součástí dodávky budou tzv. multifrekvenční sondy s možností změny vysílací frekvence</t>
  </si>
  <si>
    <t>2D multifrekvenční lineární sonda pro cévní vyšetření, frekvenční rozsah: 3 – 10 MHz, harmonické zobrazení, použitelná pro všechny zobrazovací módy, možnost vícenásobné aktivní fokusace</t>
  </si>
  <si>
    <t xml:space="preserve">2D/3D/4D sektorová sonda typu matrix, kmitočtový rozsah 1,5-5 MHz, použitelná pro všechny zobrazovací módy (2D, MM, AMM,CFM,PW, HPRF,CW,TVI,SRI), sonda s možností změny vysílací frekvence operátorem </t>
  </si>
  <si>
    <t xml:space="preserve">2D/3D/4D TEE sektorová sonda typu matrix, kmitočtový rozsah 3-8 MHz, použitelná pro všechny zobrazovací módy (2D, MM, AMM, CFM,PW,HPRF,CW,TVI,SRI), sonda s možností změny vysílací frekvence operátorem </t>
  </si>
  <si>
    <t>Pravidelné prohlídky, servis a instruktáž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</si>
  <si>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</si>
  <si>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</si>
  <si>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Zajištění servisní podpory a náhradních dílů autorizovanou po celou dobu předpokládané životnosti přístroje</t>
  </si>
  <si>
    <t>Obecné požadavky</t>
  </si>
  <si>
    <t>Délka záruky za jakost a bezvadnost provedeného díla minimálně po dobu 24 měsíců, případně uveďte jinou delší</t>
  </si>
  <si>
    <t>Životnost přístroje minimálně 8 let</t>
  </si>
  <si>
    <t>Nabídka 2020</t>
  </si>
  <si>
    <t>cena 1 BTK/rok v Kč bez DPH</t>
  </si>
  <si>
    <t>jednotlivá instruktáž personálu v Kč bez DPH</t>
  </si>
  <si>
    <t>cestovní náklady - paušální sazba v Kč bez DPH</t>
  </si>
  <si>
    <t>hodinová sazba servisního technika v Kč bez DPH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</si>
  <si>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</si>
  <si>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Philips, Epiq</t>
  </si>
  <si>
    <t>3 - 12 MHz</t>
  </si>
  <si>
    <t>1 - 5 MHz</t>
  </si>
  <si>
    <t>2 - 8 MHz</t>
  </si>
  <si>
    <t>4D echokardiografický přístroj</t>
  </si>
  <si>
    <t>S&amp;T Plus s.r.o.</t>
  </si>
  <si>
    <t>Petr Hrbáček</t>
  </si>
  <si>
    <t>petr.hrbacek@sntplus.cz</t>
  </si>
  <si>
    <t>Electric Medical Service, s.r.o.</t>
  </si>
  <si>
    <t>Ing. Jan Rezek</t>
  </si>
  <si>
    <t>rezek@ultrazvuky.cz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</si>
</sst>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8" fillId="0" borderId="0" applyNumberForma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5" fillId="9" borderId="3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3" borderId="11" xfId="2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16" fillId="10" borderId="33" xfId="0" applyFont="1" applyFill="1" applyBorder="1" applyAlignment="1">
      <alignment horizontal="left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39" xfId="0" applyFont="1" applyFill="1" applyBorder="1" applyAlignment="1">
      <alignment horizontal="center" vertical="center" wrapText="1"/>
    </xf>
    <xf numFmtId="0" fontId="15" fillId="9" borderId="40" xfId="0" applyFont="1" applyFill="1" applyBorder="1" applyAlignment="1">
      <alignment vertical="top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/>
    </xf>
    <xf numFmtId="0" fontId="15" fillId="9" borderId="22" xfId="0" applyFont="1" applyFill="1" applyBorder="1" applyAlignment="1">
      <alignment horizontal="center" vertical="center"/>
    </xf>
    <xf numFmtId="0" fontId="19" fillId="10" borderId="41" xfId="0" applyFont="1" applyFill="1" applyBorder="1" applyAlignment="1">
      <alignment horizontal="center" vertical="center" wrapText="1"/>
    </xf>
    <xf numFmtId="0" fontId="19" fillId="10" borderId="42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5" fillId="9" borderId="33" xfId="0" applyFont="1" applyFill="1" applyBorder="1" applyAlignment="1">
      <alignment horizontal="left" vertical="center" wrapText="1"/>
    </xf>
    <xf numFmtId="0" fontId="19" fillId="10" borderId="29" xfId="0" applyFont="1" applyFill="1" applyBorder="1" applyAlignment="1">
      <alignment horizontal="center" vertical="center" wrapText="1"/>
    </xf>
    <xf numFmtId="0" fontId="19" fillId="10" borderId="34" xfId="0" applyFont="1" applyFill="1" applyBorder="1" applyAlignment="1">
      <alignment horizontal="left" vertical="center" wrapText="1"/>
    </xf>
    <xf numFmtId="0" fontId="19" fillId="10" borderId="36" xfId="0" applyFont="1" applyFill="1" applyBorder="1" applyAlignment="1">
      <alignment horizontal="left" vertical="center" wrapText="1"/>
    </xf>
    <xf numFmtId="0" fontId="19" fillId="10" borderId="34" xfId="0" applyFont="1" applyFill="1" applyBorder="1" applyAlignment="1">
      <alignment horizontal="justify" vertical="center" wrapText="1"/>
    </xf>
    <xf numFmtId="0" fontId="19" fillId="10" borderId="47" xfId="0" applyFont="1" applyFill="1" applyBorder="1" applyAlignment="1">
      <alignment horizontal="justify" vertical="center" wrapText="1"/>
    </xf>
    <xf numFmtId="0" fontId="19" fillId="10" borderId="48" xfId="0" applyFont="1" applyFill="1" applyBorder="1" applyAlignment="1">
      <alignment horizontal="justify" vertical="center" wrapText="1"/>
    </xf>
    <xf numFmtId="0" fontId="19" fillId="10" borderId="36" xfId="0" applyFont="1" applyFill="1" applyBorder="1" applyAlignment="1">
      <alignment horizontal="justify" vertical="center" wrapText="1"/>
    </xf>
    <xf numFmtId="0" fontId="15" fillId="9" borderId="47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3" xfId="0" applyFont="1" applyFill="1" applyBorder="1" applyAlignment="1">
      <alignment horizontal="left" vertical="top" wrapText="1"/>
    </xf>
    <xf numFmtId="0" fontId="16" fillId="10" borderId="49" xfId="0" applyFont="1" applyFill="1" applyBorder="1" applyAlignment="1">
      <alignment horizontal="left" vertical="center" wrapText="1"/>
    </xf>
    <xf numFmtId="0" fontId="19" fillId="10" borderId="36" xfId="0" applyFont="1" applyFill="1" applyBorder="1" applyAlignment="1">
      <alignment horizontal="center" vertical="center" wrapText="1"/>
    </xf>
    <xf numFmtId="0" fontId="15" fillId="9" borderId="43" xfId="0" applyFont="1" applyFill="1" applyBorder="1" applyAlignment="1">
      <alignment horizontal="center" vertical="center" wrapText="1"/>
    </xf>
    <xf numFmtId="0" fontId="15" fillId="9" borderId="44" xfId="0" applyFont="1" applyFill="1" applyBorder="1" applyAlignment="1">
      <alignment horizontal="center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9" borderId="51" xfId="0" applyFont="1" applyFill="1" applyBorder="1" applyAlignment="1">
      <alignment horizontal="center" vertical="center" wrapText="1"/>
    </xf>
    <xf numFmtId="2" fontId="15" fillId="9" borderId="44" xfId="0" applyNumberFormat="1" applyFont="1" applyFill="1" applyBorder="1" applyAlignment="1">
      <alignment horizontal="center" vertical="center" wrapText="1"/>
    </xf>
    <xf numFmtId="0" fontId="19" fillId="10" borderId="48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3" fillId="4" borderId="0" xfId="0" applyFont="1" applyFill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18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44" fontId="2" fillId="4" borderId="22" xfId="1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4" borderId="13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7" fillId="6" borderId="12" xfId="0" applyFont="1" applyFill="1" applyBorder="1" applyAlignment="1">
      <alignment horizontal="left" vertical="center" wrapText="1"/>
    </xf>
    <xf numFmtId="0" fontId="17" fillId="6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center" vertical="center"/>
    </xf>
  </cellXfs>
  <cellStyles count="4">
    <cellStyle name="Hypertextový odkaz" xfId="3" builtinId="8"/>
    <cellStyle name="měny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5" name="obrázek 6" descr="ilustrator kopi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6" name="WordPictureWatermark3" descr="ilustrator kopi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7277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180975</xdr:rowOff>
    </xdr:to>
    <xdr:pic>
      <xdr:nvPicPr>
        <xdr:cNvPr id="7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1028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8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7277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9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10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7277100" cy="800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1</xdr:row>
      <xdr:rowOff>180975</xdr:rowOff>
    </xdr:to>
    <xdr:pic>
      <xdr:nvPicPr>
        <xdr:cNvPr id="11" name="obrázek 6" descr="ilustrator kopi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10287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12" name="WordPictureWatermark3" descr="ilustrator kopie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7277100" cy="8001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ezek@ultrazvuky.cz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petr.hrbacek@sntplus.cz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adam.psota@medisap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9"/>
  <sheetViews>
    <sheetView tabSelected="1" workbookViewId="0">
      <selection activeCell="D1" sqref="D1"/>
    </sheetView>
  </sheetViews>
  <sheetFormatPr defaultColWidth="8.85546875" defaultRowHeight="15"/>
  <cols>
    <col min="1" max="1" width="119.42578125" customWidth="1"/>
    <col min="2" max="2" width="16.7109375" customWidth="1"/>
    <col min="3" max="3" width="14.85546875" customWidth="1"/>
    <col min="4" max="4" width="15" customWidth="1"/>
    <col min="5" max="5" width="11.7109375" style="19" customWidth="1"/>
    <col min="6" max="6" width="15.28515625" customWidth="1"/>
    <col min="7" max="7" width="10.7109375" style="19" customWidth="1"/>
    <col min="8" max="8" width="70.5703125" customWidth="1"/>
  </cols>
  <sheetData>
    <row r="1" spans="1:7" ht="66.75" customHeight="1" thickBot="1">
      <c r="A1" s="57"/>
      <c r="B1" s="57"/>
      <c r="C1" s="57"/>
    </row>
    <row r="2" spans="1:7" ht="66.75" customHeight="1" thickBot="1">
      <c r="A2" s="58" t="s">
        <v>42</v>
      </c>
      <c r="B2" s="59"/>
      <c r="C2" s="60"/>
    </row>
    <row r="3" spans="1:7" ht="41.45" customHeight="1" thickBot="1">
      <c r="A3" s="61" t="s">
        <v>55</v>
      </c>
      <c r="B3" s="62"/>
      <c r="C3" s="63"/>
      <c r="E3"/>
      <c r="G3"/>
    </row>
    <row r="4" spans="1:7" ht="29.45" customHeight="1" thickBot="1">
      <c r="A4" s="21" t="s">
        <v>53</v>
      </c>
      <c r="B4" s="55" t="s">
        <v>56</v>
      </c>
      <c r="C4" s="56"/>
      <c r="D4" s="55" t="s">
        <v>146</v>
      </c>
      <c r="E4" s="56"/>
      <c r="F4" s="55" t="s">
        <v>56</v>
      </c>
      <c r="G4" s="56"/>
    </row>
    <row r="5" spans="1:7" ht="25.5" customHeight="1" thickBot="1">
      <c r="A5" s="28" t="s">
        <v>40</v>
      </c>
      <c r="B5" s="29" t="s">
        <v>41</v>
      </c>
      <c r="C5" s="30" t="s">
        <v>39</v>
      </c>
      <c r="D5" s="29" t="s">
        <v>41</v>
      </c>
      <c r="E5" s="30" t="s">
        <v>39</v>
      </c>
      <c r="F5" s="29" t="s">
        <v>41</v>
      </c>
      <c r="G5" s="30" t="s">
        <v>39</v>
      </c>
    </row>
    <row r="6" spans="1:7" ht="30">
      <c r="A6" s="22" t="s">
        <v>57</v>
      </c>
      <c r="B6" s="31" t="s">
        <v>58</v>
      </c>
      <c r="C6" s="32"/>
      <c r="D6" s="31" t="s">
        <v>54</v>
      </c>
      <c r="E6" s="32"/>
      <c r="F6" s="31" t="s">
        <v>58</v>
      </c>
      <c r="G6" s="32"/>
    </row>
    <row r="7" spans="1:7" ht="15.75">
      <c r="A7" s="22" t="s">
        <v>59</v>
      </c>
      <c r="B7" s="31"/>
      <c r="C7" s="32"/>
      <c r="D7" s="31"/>
      <c r="E7" s="32"/>
      <c r="F7" s="31"/>
      <c r="G7" s="32"/>
    </row>
    <row r="8" spans="1:7" ht="47.45" customHeight="1">
      <c r="A8" s="22" t="s">
        <v>60</v>
      </c>
      <c r="B8" s="31" t="s">
        <v>58</v>
      </c>
      <c r="C8" s="32"/>
      <c r="D8" s="31" t="s">
        <v>54</v>
      </c>
      <c r="E8" s="32"/>
      <c r="F8" s="31" t="s">
        <v>58</v>
      </c>
      <c r="G8" s="32"/>
    </row>
    <row r="9" spans="1:7" ht="16.5" thickBot="1">
      <c r="A9" s="22" t="s">
        <v>61</v>
      </c>
      <c r="B9" s="31" t="s">
        <v>58</v>
      </c>
      <c r="C9" s="32"/>
      <c r="D9" s="31" t="s">
        <v>54</v>
      </c>
      <c r="E9" s="32"/>
      <c r="F9" s="31" t="s">
        <v>58</v>
      </c>
      <c r="G9" s="32"/>
    </row>
    <row r="10" spans="1:7" ht="15.75">
      <c r="A10" s="33" t="s">
        <v>62</v>
      </c>
      <c r="B10" s="34" t="s">
        <v>63</v>
      </c>
      <c r="C10" s="35" t="s">
        <v>39</v>
      </c>
      <c r="D10" s="34" t="s">
        <v>63</v>
      </c>
      <c r="E10" s="35" t="s">
        <v>39</v>
      </c>
      <c r="F10" s="34" t="s">
        <v>63</v>
      </c>
      <c r="G10" s="35" t="s">
        <v>39</v>
      </c>
    </row>
    <row r="11" spans="1:7" ht="15.75">
      <c r="A11" s="36" t="s">
        <v>64</v>
      </c>
      <c r="B11" s="37"/>
      <c r="C11" s="38"/>
      <c r="D11" s="37"/>
      <c r="E11" s="38"/>
      <c r="F11" s="37"/>
      <c r="G11" s="38"/>
    </row>
    <row r="12" spans="1:7" ht="30">
      <c r="A12" s="22" t="s">
        <v>65</v>
      </c>
      <c r="B12" s="31" t="s">
        <v>58</v>
      </c>
      <c r="C12" s="38"/>
      <c r="D12" s="31" t="s">
        <v>54</v>
      </c>
      <c r="E12" s="38"/>
      <c r="F12" s="31" t="s">
        <v>58</v>
      </c>
      <c r="G12" s="38"/>
    </row>
    <row r="13" spans="1:7" ht="30">
      <c r="A13" s="22" t="s">
        <v>66</v>
      </c>
      <c r="B13" s="31" t="s">
        <v>58</v>
      </c>
      <c r="C13" s="38"/>
      <c r="D13" s="31" t="s">
        <v>54</v>
      </c>
      <c r="E13" s="38"/>
      <c r="F13" s="31" t="s">
        <v>58</v>
      </c>
      <c r="G13" s="38"/>
    </row>
    <row r="14" spans="1:7" ht="15.75">
      <c r="A14" s="22" t="s">
        <v>67</v>
      </c>
      <c r="B14" s="31" t="s">
        <v>58</v>
      </c>
      <c r="C14" s="38"/>
      <c r="D14" s="31" t="s">
        <v>54</v>
      </c>
      <c r="E14" s="38"/>
      <c r="F14" s="31" t="s">
        <v>58</v>
      </c>
      <c r="G14" s="38"/>
    </row>
    <row r="15" spans="1:7" ht="15.75">
      <c r="A15" s="22" t="s">
        <v>68</v>
      </c>
      <c r="B15" s="31" t="s">
        <v>58</v>
      </c>
      <c r="C15" s="38"/>
      <c r="D15" s="31" t="s">
        <v>54</v>
      </c>
      <c r="E15" s="38"/>
      <c r="F15" s="31" t="s">
        <v>58</v>
      </c>
      <c r="G15" s="38"/>
    </row>
    <row r="16" spans="1:7" ht="30">
      <c r="A16" s="22" t="s">
        <v>69</v>
      </c>
      <c r="B16" s="31" t="s">
        <v>58</v>
      </c>
      <c r="C16" s="38"/>
      <c r="D16" s="31" t="s">
        <v>54</v>
      </c>
      <c r="E16" s="38"/>
      <c r="F16" s="31" t="s">
        <v>58</v>
      </c>
      <c r="G16" s="38"/>
    </row>
    <row r="17" spans="1:7" ht="15.75">
      <c r="A17" s="22" t="s">
        <v>70</v>
      </c>
      <c r="B17" s="31" t="s">
        <v>58</v>
      </c>
      <c r="C17" s="38"/>
      <c r="D17" s="31" t="s">
        <v>54</v>
      </c>
      <c r="E17" s="38"/>
      <c r="F17" s="31" t="s">
        <v>58</v>
      </c>
      <c r="G17" s="38"/>
    </row>
    <row r="18" spans="1:7" ht="15.75">
      <c r="A18" s="22" t="s">
        <v>71</v>
      </c>
      <c r="B18" s="31" t="s">
        <v>58</v>
      </c>
      <c r="C18" s="38"/>
      <c r="D18" s="31" t="s">
        <v>54</v>
      </c>
      <c r="E18" s="38"/>
      <c r="F18" s="31" t="s">
        <v>58</v>
      </c>
      <c r="G18" s="38"/>
    </row>
    <row r="19" spans="1:7" ht="15.75">
      <c r="A19" s="22" t="s">
        <v>72</v>
      </c>
      <c r="B19" s="31" t="s">
        <v>58</v>
      </c>
      <c r="C19" s="38"/>
      <c r="D19" s="31" t="s">
        <v>54</v>
      </c>
      <c r="E19" s="38"/>
      <c r="F19" s="31" t="s">
        <v>58</v>
      </c>
      <c r="G19" s="38"/>
    </row>
    <row r="20" spans="1:7" ht="30">
      <c r="A20" s="22" t="s">
        <v>73</v>
      </c>
      <c r="B20" s="31" t="s">
        <v>58</v>
      </c>
      <c r="C20" s="38"/>
      <c r="D20" s="31" t="s">
        <v>54</v>
      </c>
      <c r="E20" s="38"/>
      <c r="F20" s="31" t="s">
        <v>58</v>
      </c>
      <c r="G20" s="38"/>
    </row>
    <row r="21" spans="1:7" ht="30">
      <c r="A21" s="22" t="s">
        <v>74</v>
      </c>
      <c r="B21" s="31" t="s">
        <v>58</v>
      </c>
      <c r="C21" s="38"/>
      <c r="D21" s="31" t="s">
        <v>54</v>
      </c>
      <c r="E21" s="38"/>
      <c r="F21" s="31" t="s">
        <v>58</v>
      </c>
      <c r="G21" s="38"/>
    </row>
    <row r="22" spans="1:7" ht="30">
      <c r="A22" s="22" t="s">
        <v>75</v>
      </c>
      <c r="B22" s="31" t="s">
        <v>58</v>
      </c>
      <c r="C22" s="38"/>
      <c r="D22" s="31" t="s">
        <v>54</v>
      </c>
      <c r="E22" s="38"/>
      <c r="F22" s="31" t="s">
        <v>58</v>
      </c>
      <c r="G22" s="38"/>
    </row>
    <row r="23" spans="1:7" ht="22.15" customHeight="1">
      <c r="A23" s="22" t="s">
        <v>76</v>
      </c>
      <c r="B23" s="31" t="s">
        <v>58</v>
      </c>
      <c r="C23" s="38"/>
      <c r="D23" s="31" t="s">
        <v>54</v>
      </c>
      <c r="E23" s="38"/>
      <c r="F23" s="31" t="s">
        <v>58</v>
      </c>
      <c r="G23" s="38"/>
    </row>
    <row r="24" spans="1:7" ht="15.75">
      <c r="A24" s="22" t="s">
        <v>77</v>
      </c>
      <c r="B24" s="31" t="s">
        <v>58</v>
      </c>
      <c r="C24" s="38"/>
      <c r="D24" s="31" t="s">
        <v>54</v>
      </c>
      <c r="E24" s="38"/>
      <c r="F24" s="31" t="s">
        <v>58</v>
      </c>
      <c r="G24" s="38"/>
    </row>
    <row r="25" spans="1:7" ht="15.75">
      <c r="A25" s="22"/>
      <c r="B25" s="37"/>
      <c r="C25" s="38"/>
      <c r="D25" s="37"/>
      <c r="E25" s="38"/>
      <c r="F25" s="37"/>
      <c r="G25" s="38"/>
    </row>
    <row r="26" spans="1:7" ht="15.75">
      <c r="A26" s="36" t="s">
        <v>78</v>
      </c>
      <c r="B26" s="37"/>
      <c r="C26" s="38"/>
      <c r="D26" s="37"/>
      <c r="E26" s="38"/>
      <c r="F26" s="37"/>
      <c r="G26" s="38"/>
    </row>
    <row r="27" spans="1:7" ht="30">
      <c r="A27" s="22" t="s">
        <v>79</v>
      </c>
      <c r="B27" s="31" t="s">
        <v>58</v>
      </c>
      <c r="C27" s="38"/>
      <c r="D27" s="31" t="s">
        <v>54</v>
      </c>
      <c r="E27" s="38"/>
      <c r="F27" s="31" t="s">
        <v>58</v>
      </c>
      <c r="G27" s="38"/>
    </row>
    <row r="28" spans="1:7" ht="15.75">
      <c r="A28" s="22" t="s">
        <v>80</v>
      </c>
      <c r="B28" s="31" t="s">
        <v>58</v>
      </c>
      <c r="C28" s="38"/>
      <c r="D28" s="31" t="s">
        <v>54</v>
      </c>
      <c r="E28" s="38"/>
      <c r="F28" s="31" t="s">
        <v>58</v>
      </c>
      <c r="G28" s="38"/>
    </row>
    <row r="29" spans="1:7" ht="30">
      <c r="A29" s="22" t="s">
        <v>81</v>
      </c>
      <c r="B29" s="31" t="s">
        <v>58</v>
      </c>
      <c r="C29" s="38"/>
      <c r="D29" s="31" t="s">
        <v>54</v>
      </c>
      <c r="E29" s="38"/>
      <c r="F29" s="31" t="s">
        <v>58</v>
      </c>
      <c r="G29" s="38"/>
    </row>
    <row r="30" spans="1:7" ht="15.75">
      <c r="A30" s="22" t="s">
        <v>82</v>
      </c>
      <c r="B30" s="31" t="s">
        <v>58</v>
      </c>
      <c r="C30" s="38"/>
      <c r="D30" s="31" t="s">
        <v>54</v>
      </c>
      <c r="E30" s="38"/>
      <c r="F30" s="31" t="s">
        <v>58</v>
      </c>
      <c r="G30" s="38"/>
    </row>
    <row r="31" spans="1:7" ht="15.75">
      <c r="A31" s="22" t="s">
        <v>83</v>
      </c>
      <c r="B31" s="31" t="s">
        <v>58</v>
      </c>
      <c r="C31" s="38"/>
      <c r="D31" s="31" t="s">
        <v>54</v>
      </c>
      <c r="E31" s="38"/>
      <c r="F31" s="31" t="s">
        <v>58</v>
      </c>
      <c r="G31" s="38"/>
    </row>
    <row r="32" spans="1:7" ht="30">
      <c r="A32" s="22" t="s">
        <v>84</v>
      </c>
      <c r="B32" s="31" t="s">
        <v>58</v>
      </c>
      <c r="C32" s="38"/>
      <c r="D32" s="31" t="s">
        <v>54</v>
      </c>
      <c r="E32" s="38"/>
      <c r="F32" s="31" t="s">
        <v>58</v>
      </c>
      <c r="G32" s="38"/>
    </row>
    <row r="33" spans="1:8" ht="15.75">
      <c r="A33" s="22" t="s">
        <v>85</v>
      </c>
      <c r="B33" s="31" t="s">
        <v>58</v>
      </c>
      <c r="C33" s="38"/>
      <c r="D33" s="31" t="s">
        <v>54</v>
      </c>
      <c r="E33" s="38"/>
      <c r="F33" s="31" t="s">
        <v>58</v>
      </c>
      <c r="G33" s="38"/>
    </row>
    <row r="34" spans="1:8" ht="15.75">
      <c r="A34" s="22" t="s">
        <v>86</v>
      </c>
      <c r="B34" s="31" t="s">
        <v>58</v>
      </c>
      <c r="C34" s="38"/>
      <c r="D34" s="31" t="s">
        <v>54</v>
      </c>
      <c r="E34" s="38"/>
      <c r="F34" s="31" t="s">
        <v>58</v>
      </c>
      <c r="G34" s="38"/>
    </row>
    <row r="35" spans="1:8" ht="15.75">
      <c r="A35" s="22" t="s">
        <v>87</v>
      </c>
      <c r="B35" s="31" t="s">
        <v>58</v>
      </c>
      <c r="C35" s="38"/>
      <c r="D35" s="31" t="s">
        <v>54</v>
      </c>
      <c r="E35" s="38"/>
      <c r="F35" s="31" t="s">
        <v>58</v>
      </c>
      <c r="G35" s="38"/>
    </row>
    <row r="36" spans="1:8" ht="15.75">
      <c r="A36" s="22" t="s">
        <v>88</v>
      </c>
      <c r="B36" s="31" t="s">
        <v>58</v>
      </c>
      <c r="C36" s="38"/>
      <c r="D36" s="31" t="s">
        <v>54</v>
      </c>
      <c r="E36" s="38"/>
      <c r="F36" s="31" t="s">
        <v>58</v>
      </c>
      <c r="G36" s="38"/>
    </row>
    <row r="37" spans="1:8" ht="30">
      <c r="A37" s="22" t="s">
        <v>89</v>
      </c>
      <c r="B37" s="31" t="s">
        <v>58</v>
      </c>
      <c r="C37" s="38"/>
      <c r="D37" s="31" t="s">
        <v>54</v>
      </c>
      <c r="E37" s="38"/>
      <c r="F37" s="31" t="s">
        <v>58</v>
      </c>
      <c r="G37" s="38"/>
      <c r="H37" t="s">
        <v>90</v>
      </c>
    </row>
    <row r="38" spans="1:8" ht="30">
      <c r="A38" s="22" t="s">
        <v>91</v>
      </c>
      <c r="B38" s="31" t="s">
        <v>58</v>
      </c>
      <c r="C38" s="38"/>
      <c r="D38" s="31" t="s">
        <v>54</v>
      </c>
      <c r="E38" s="38"/>
      <c r="F38" s="31" t="s">
        <v>58</v>
      </c>
      <c r="G38" s="38"/>
    </row>
    <row r="39" spans="1:8" ht="30">
      <c r="A39" s="22" t="s">
        <v>92</v>
      </c>
      <c r="B39" s="31" t="s">
        <v>58</v>
      </c>
      <c r="C39" s="38"/>
      <c r="D39" s="31" t="s">
        <v>54</v>
      </c>
      <c r="E39" s="38"/>
      <c r="F39" s="31" t="s">
        <v>58</v>
      </c>
      <c r="G39" s="38"/>
    </row>
    <row r="40" spans="1:8" ht="30">
      <c r="A40" s="22" t="s">
        <v>93</v>
      </c>
      <c r="B40" s="31" t="s">
        <v>58</v>
      </c>
      <c r="C40" s="38"/>
      <c r="D40" s="31" t="s">
        <v>54</v>
      </c>
      <c r="E40" s="38"/>
      <c r="F40" s="31" t="s">
        <v>58</v>
      </c>
      <c r="G40" s="38"/>
    </row>
    <row r="41" spans="1:8" ht="30">
      <c r="A41" s="22" t="s">
        <v>94</v>
      </c>
      <c r="B41" s="31" t="s">
        <v>58</v>
      </c>
      <c r="C41" s="38"/>
      <c r="D41" s="31" t="s">
        <v>54</v>
      </c>
      <c r="E41" s="38"/>
      <c r="F41" s="31" t="s">
        <v>58</v>
      </c>
      <c r="G41" s="38"/>
    </row>
    <row r="42" spans="1:8" ht="30">
      <c r="A42" s="22" t="s">
        <v>95</v>
      </c>
      <c r="B42" s="31" t="s">
        <v>58</v>
      </c>
      <c r="C42" s="38"/>
      <c r="D42" s="31" t="s">
        <v>54</v>
      </c>
      <c r="E42" s="38"/>
      <c r="F42" s="31" t="s">
        <v>58</v>
      </c>
      <c r="G42" s="38"/>
    </row>
    <row r="43" spans="1:8" ht="15.75">
      <c r="A43" s="22" t="s">
        <v>96</v>
      </c>
      <c r="B43" s="31" t="s">
        <v>58</v>
      </c>
      <c r="C43" s="38"/>
      <c r="D43" s="31" t="s">
        <v>54</v>
      </c>
      <c r="E43" s="38"/>
      <c r="F43" s="31" t="s">
        <v>58</v>
      </c>
      <c r="G43" s="38"/>
    </row>
    <row r="44" spans="1:8" ht="15.75">
      <c r="A44" s="22" t="s">
        <v>97</v>
      </c>
      <c r="B44" s="31" t="s">
        <v>58</v>
      </c>
      <c r="C44" s="38"/>
      <c r="D44" s="31" t="s">
        <v>54</v>
      </c>
      <c r="E44" s="38"/>
      <c r="F44" s="31" t="s">
        <v>58</v>
      </c>
      <c r="G44" s="38"/>
    </row>
    <row r="45" spans="1:8" ht="15.75">
      <c r="A45" s="22" t="s">
        <v>98</v>
      </c>
      <c r="B45" s="31" t="s">
        <v>58</v>
      </c>
      <c r="C45" s="38"/>
      <c r="D45" s="31" t="s">
        <v>54</v>
      </c>
      <c r="E45" s="38"/>
      <c r="F45" s="31" t="s">
        <v>58</v>
      </c>
      <c r="G45" s="38"/>
    </row>
    <row r="46" spans="1:8" ht="15.75">
      <c r="A46" s="22" t="s">
        <v>99</v>
      </c>
      <c r="B46" s="31" t="s">
        <v>58</v>
      </c>
      <c r="C46" s="39"/>
      <c r="D46" s="31" t="s">
        <v>54</v>
      </c>
      <c r="E46" s="39"/>
      <c r="F46" s="31" t="s">
        <v>58</v>
      </c>
      <c r="G46" s="39"/>
    </row>
    <row r="47" spans="1:8" ht="15.75">
      <c r="A47" s="22" t="s">
        <v>100</v>
      </c>
      <c r="B47" s="31" t="s">
        <v>58</v>
      </c>
      <c r="C47" s="40"/>
      <c r="D47" s="31" t="s">
        <v>54</v>
      </c>
      <c r="E47" s="40"/>
      <c r="F47" s="31" t="s">
        <v>58</v>
      </c>
      <c r="G47" s="40"/>
    </row>
    <row r="48" spans="1:8" ht="15.75">
      <c r="A48" s="22"/>
      <c r="B48" s="41"/>
      <c r="C48" s="40"/>
      <c r="D48" s="41"/>
      <c r="E48" s="40"/>
      <c r="F48" s="41"/>
      <c r="G48" s="40"/>
    </row>
    <row r="49" spans="1:8" ht="15.75">
      <c r="A49" s="36" t="s">
        <v>101</v>
      </c>
      <c r="B49" s="41"/>
      <c r="C49" s="40"/>
      <c r="D49" s="41"/>
      <c r="E49" s="40"/>
      <c r="F49" s="41"/>
      <c r="G49" s="40"/>
    </row>
    <row r="50" spans="1:8" ht="30">
      <c r="A50" s="22" t="s">
        <v>102</v>
      </c>
      <c r="B50" s="31" t="s">
        <v>58</v>
      </c>
      <c r="C50" s="40"/>
      <c r="D50" s="31" t="s">
        <v>54</v>
      </c>
      <c r="E50" s="40"/>
      <c r="F50" s="31" t="s">
        <v>58</v>
      </c>
      <c r="G50" s="40"/>
    </row>
    <row r="51" spans="1:8" ht="15.75">
      <c r="A51" s="22" t="s">
        <v>103</v>
      </c>
      <c r="B51" s="31" t="s">
        <v>58</v>
      </c>
      <c r="C51" s="40"/>
      <c r="D51" s="31" t="s">
        <v>54</v>
      </c>
      <c r="E51" s="40"/>
      <c r="F51" s="31" t="s">
        <v>58</v>
      </c>
      <c r="G51" s="40"/>
    </row>
    <row r="52" spans="1:8" ht="30">
      <c r="A52" s="22" t="s">
        <v>104</v>
      </c>
      <c r="B52" s="31" t="s">
        <v>58</v>
      </c>
      <c r="C52" s="40"/>
      <c r="D52" s="31" t="s">
        <v>54</v>
      </c>
      <c r="E52" s="40"/>
      <c r="F52" s="31" t="s">
        <v>58</v>
      </c>
      <c r="G52" s="40"/>
    </row>
    <row r="53" spans="1:8" ht="35.450000000000003" customHeight="1">
      <c r="A53" s="22" t="s">
        <v>105</v>
      </c>
      <c r="B53" s="31" t="s">
        <v>58</v>
      </c>
      <c r="C53" s="40"/>
      <c r="D53" s="31" t="s">
        <v>54</v>
      </c>
      <c r="E53" s="40"/>
      <c r="F53" s="31" t="s">
        <v>58</v>
      </c>
      <c r="G53" s="40"/>
    </row>
    <row r="54" spans="1:8" ht="15.75">
      <c r="A54" s="22" t="s">
        <v>106</v>
      </c>
      <c r="B54" s="31" t="s">
        <v>58</v>
      </c>
      <c r="C54" s="40"/>
      <c r="D54" s="31" t="s">
        <v>54</v>
      </c>
      <c r="E54" s="40"/>
      <c r="F54" s="31" t="s">
        <v>58</v>
      </c>
      <c r="G54" s="40"/>
    </row>
    <row r="55" spans="1:8" ht="15.75">
      <c r="A55" s="22" t="s">
        <v>107</v>
      </c>
      <c r="B55" s="31" t="s">
        <v>58</v>
      </c>
      <c r="C55" s="40"/>
      <c r="D55" s="31" t="s">
        <v>54</v>
      </c>
      <c r="E55" s="40"/>
      <c r="F55" s="31" t="s">
        <v>58</v>
      </c>
      <c r="G55" s="40"/>
      <c r="H55" t="s">
        <v>90</v>
      </c>
    </row>
    <row r="56" spans="1:8" ht="15.75">
      <c r="A56" s="22"/>
      <c r="B56" s="41"/>
      <c r="C56" s="40"/>
      <c r="D56" s="41"/>
      <c r="E56" s="40"/>
      <c r="F56" s="41"/>
      <c r="G56" s="40"/>
    </row>
    <row r="57" spans="1:8" ht="15.75">
      <c r="A57" s="36" t="s">
        <v>108</v>
      </c>
      <c r="B57" s="41"/>
      <c r="C57" s="40"/>
      <c r="D57" s="41"/>
      <c r="E57" s="40"/>
      <c r="F57" s="41"/>
      <c r="G57" s="40"/>
    </row>
    <row r="58" spans="1:8" ht="15.75">
      <c r="A58" s="22" t="s">
        <v>109</v>
      </c>
      <c r="B58" s="31" t="s">
        <v>58</v>
      </c>
      <c r="C58" s="40"/>
      <c r="D58" s="31" t="s">
        <v>54</v>
      </c>
      <c r="E58" s="40"/>
      <c r="F58" s="31" t="s">
        <v>58</v>
      </c>
      <c r="G58" s="40"/>
    </row>
    <row r="59" spans="1:8" ht="15.75">
      <c r="A59" s="22" t="s">
        <v>110</v>
      </c>
      <c r="B59" s="31" t="s">
        <v>58</v>
      </c>
      <c r="C59" s="40"/>
      <c r="D59" s="31" t="s">
        <v>54</v>
      </c>
      <c r="E59" s="40"/>
      <c r="F59" s="31" t="s">
        <v>58</v>
      </c>
      <c r="G59" s="40"/>
    </row>
    <row r="60" spans="1:8" ht="15.75">
      <c r="A60" s="22" t="s">
        <v>111</v>
      </c>
      <c r="B60" s="31" t="s">
        <v>58</v>
      </c>
      <c r="C60" s="40"/>
      <c r="D60" s="31" t="s">
        <v>54</v>
      </c>
      <c r="E60" s="40"/>
      <c r="F60" s="31" t="s">
        <v>58</v>
      </c>
      <c r="G60" s="40"/>
    </row>
    <row r="61" spans="1:8" ht="15.75">
      <c r="A61" s="22" t="s">
        <v>112</v>
      </c>
      <c r="B61" s="31" t="s">
        <v>58</v>
      </c>
      <c r="C61" s="40"/>
      <c r="D61" s="31" t="s">
        <v>54</v>
      </c>
      <c r="E61" s="40"/>
      <c r="F61" s="31" t="s">
        <v>58</v>
      </c>
      <c r="G61" s="40"/>
    </row>
    <row r="62" spans="1:8" ht="30">
      <c r="A62" s="22" t="s">
        <v>113</v>
      </c>
      <c r="B62" s="31" t="s">
        <v>58</v>
      </c>
      <c r="C62" s="40"/>
      <c r="D62" s="31" t="s">
        <v>54</v>
      </c>
      <c r="E62" s="40"/>
      <c r="F62" s="31" t="s">
        <v>58</v>
      </c>
      <c r="G62" s="40"/>
    </row>
    <row r="63" spans="1:8" ht="45">
      <c r="A63" s="22" t="s">
        <v>114</v>
      </c>
      <c r="B63" s="31" t="s">
        <v>58</v>
      </c>
      <c r="C63" s="40"/>
      <c r="D63" s="31" t="s">
        <v>54</v>
      </c>
      <c r="E63" s="40"/>
      <c r="F63" s="31" t="s">
        <v>58</v>
      </c>
      <c r="G63" s="40"/>
    </row>
    <row r="64" spans="1:8" ht="30">
      <c r="A64" s="22" t="s">
        <v>115</v>
      </c>
      <c r="B64" s="31" t="s">
        <v>58</v>
      </c>
      <c r="C64" s="40"/>
      <c r="D64" s="31" t="s">
        <v>54</v>
      </c>
      <c r="E64" s="40"/>
      <c r="F64" s="31" t="s">
        <v>58</v>
      </c>
      <c r="G64" s="40"/>
    </row>
    <row r="65" spans="1:8" ht="15.75">
      <c r="A65" s="22"/>
      <c r="B65" s="41"/>
      <c r="C65" s="40"/>
      <c r="D65" s="41"/>
      <c r="E65" s="40"/>
      <c r="F65" s="41"/>
      <c r="G65" s="40"/>
    </row>
    <row r="66" spans="1:8" ht="15.75">
      <c r="A66" s="36" t="s">
        <v>116</v>
      </c>
      <c r="B66" s="41"/>
      <c r="C66" s="40"/>
      <c r="D66" s="41"/>
      <c r="E66" s="40"/>
      <c r="F66" s="41"/>
      <c r="G66" s="40"/>
    </row>
    <row r="67" spans="1:8" ht="30">
      <c r="A67" s="22" t="s">
        <v>117</v>
      </c>
      <c r="B67" s="31" t="s">
        <v>58</v>
      </c>
      <c r="C67" s="40"/>
      <c r="D67" s="31" t="s">
        <v>54</v>
      </c>
      <c r="E67" s="40"/>
      <c r="F67" s="31" t="s">
        <v>58</v>
      </c>
      <c r="G67" s="40"/>
      <c r="H67" t="s">
        <v>90</v>
      </c>
    </row>
    <row r="68" spans="1:8" ht="30">
      <c r="A68" s="22" t="s">
        <v>118</v>
      </c>
      <c r="B68" s="31" t="s">
        <v>58</v>
      </c>
      <c r="C68" s="40"/>
      <c r="D68" s="31" t="s">
        <v>54</v>
      </c>
      <c r="E68" s="40"/>
      <c r="F68" s="31" t="s">
        <v>58</v>
      </c>
      <c r="G68" s="40"/>
      <c r="H68" t="s">
        <v>119</v>
      </c>
    </row>
    <row r="69" spans="1:8" ht="30">
      <c r="A69" s="22" t="s">
        <v>120</v>
      </c>
      <c r="B69" s="31" t="s">
        <v>58</v>
      </c>
      <c r="C69" s="40"/>
      <c r="D69" s="31" t="s">
        <v>54</v>
      </c>
      <c r="E69" s="40"/>
      <c r="F69" s="31" t="s">
        <v>58</v>
      </c>
      <c r="G69" s="40"/>
    </row>
    <row r="70" spans="1:8" ht="45">
      <c r="A70" s="22" t="s">
        <v>121</v>
      </c>
      <c r="B70" s="31" t="s">
        <v>58</v>
      </c>
      <c r="C70" s="40"/>
      <c r="D70" s="31" t="s">
        <v>54</v>
      </c>
      <c r="E70" s="40"/>
      <c r="F70" s="31" t="s">
        <v>58</v>
      </c>
      <c r="G70" s="40"/>
    </row>
    <row r="71" spans="1:8" ht="30">
      <c r="A71" s="22" t="s">
        <v>122</v>
      </c>
      <c r="B71" s="31" t="s">
        <v>58</v>
      </c>
      <c r="C71" s="40"/>
      <c r="D71" s="31" t="s">
        <v>54</v>
      </c>
      <c r="E71" s="40"/>
      <c r="F71" s="31" t="s">
        <v>58</v>
      </c>
      <c r="G71" s="40"/>
    </row>
    <row r="72" spans="1:8" ht="30">
      <c r="A72" s="22" t="s">
        <v>123</v>
      </c>
      <c r="B72" s="31" t="s">
        <v>58</v>
      </c>
      <c r="C72" s="40"/>
      <c r="D72" s="31" t="s">
        <v>54</v>
      </c>
      <c r="E72" s="40"/>
      <c r="F72" s="31" t="s">
        <v>58</v>
      </c>
      <c r="G72" s="40"/>
    </row>
    <row r="73" spans="1:8" ht="15.75">
      <c r="A73" s="22" t="s">
        <v>124</v>
      </c>
      <c r="B73" s="31" t="s">
        <v>58</v>
      </c>
      <c r="C73" s="40"/>
      <c r="D73" s="31" t="s">
        <v>54</v>
      </c>
      <c r="E73" s="40"/>
      <c r="F73" s="31" t="s">
        <v>58</v>
      </c>
      <c r="G73" s="40"/>
    </row>
    <row r="74" spans="1:8" ht="30">
      <c r="A74" s="22" t="s">
        <v>125</v>
      </c>
      <c r="B74" s="31" t="s">
        <v>58</v>
      </c>
      <c r="C74" s="40"/>
      <c r="D74" s="31" t="s">
        <v>54</v>
      </c>
      <c r="E74" s="40"/>
      <c r="F74" s="31" t="s">
        <v>58</v>
      </c>
      <c r="G74" s="40"/>
      <c r="H74" t="s">
        <v>126</v>
      </c>
    </row>
    <row r="75" spans="1:8" ht="15.75">
      <c r="A75" s="22" t="s">
        <v>127</v>
      </c>
      <c r="B75" s="31" t="s">
        <v>58</v>
      </c>
      <c r="C75" s="40"/>
      <c r="D75" s="31" t="s">
        <v>54</v>
      </c>
      <c r="E75" s="40"/>
      <c r="F75" s="31" t="s">
        <v>58</v>
      </c>
      <c r="G75" s="40"/>
    </row>
    <row r="76" spans="1:8" ht="15.75">
      <c r="A76" s="22"/>
      <c r="B76" s="41"/>
      <c r="C76" s="40"/>
      <c r="D76" s="41"/>
      <c r="E76" s="40"/>
      <c r="F76" s="41"/>
      <c r="G76" s="40"/>
    </row>
    <row r="77" spans="1:8" ht="15.75">
      <c r="A77" s="36" t="s">
        <v>128</v>
      </c>
      <c r="B77" s="41"/>
      <c r="C77" s="40"/>
      <c r="D77" s="41"/>
      <c r="E77" s="40"/>
      <c r="F77" s="41"/>
      <c r="G77" s="40"/>
    </row>
    <row r="78" spans="1:8" ht="15.75">
      <c r="A78" s="22" t="s">
        <v>129</v>
      </c>
      <c r="B78" s="31" t="s">
        <v>58</v>
      </c>
      <c r="C78" s="40"/>
      <c r="D78" s="41"/>
      <c r="E78" s="40"/>
      <c r="F78" s="31" t="s">
        <v>58</v>
      </c>
      <c r="G78" s="40"/>
    </row>
    <row r="79" spans="1:8" ht="30">
      <c r="A79" s="22" t="s">
        <v>130</v>
      </c>
      <c r="B79" s="31" t="s">
        <v>58</v>
      </c>
      <c r="C79" s="40"/>
      <c r="D79" s="31" t="s">
        <v>54</v>
      </c>
      <c r="E79" s="40" t="s">
        <v>147</v>
      </c>
      <c r="F79" s="31" t="s">
        <v>58</v>
      </c>
      <c r="G79" s="40"/>
    </row>
    <row r="80" spans="1:8" ht="30">
      <c r="A80" s="22" t="s">
        <v>131</v>
      </c>
      <c r="B80" s="31" t="s">
        <v>58</v>
      </c>
      <c r="C80" s="40"/>
      <c r="D80" s="31" t="s">
        <v>54</v>
      </c>
      <c r="E80" s="40" t="s">
        <v>148</v>
      </c>
      <c r="F80" s="31" t="s">
        <v>58</v>
      </c>
      <c r="G80" s="40"/>
    </row>
    <row r="81" spans="1:7" ht="30">
      <c r="A81" s="22" t="s">
        <v>132</v>
      </c>
      <c r="B81" s="31" t="s">
        <v>58</v>
      </c>
      <c r="C81" s="40"/>
      <c r="D81" s="31" t="s">
        <v>54</v>
      </c>
      <c r="E81" s="40" t="s">
        <v>149</v>
      </c>
      <c r="F81" s="31" t="s">
        <v>58</v>
      </c>
      <c r="G81" s="40"/>
    </row>
    <row r="82" spans="1:7" ht="15.75">
      <c r="A82" s="22"/>
      <c r="B82" s="42"/>
      <c r="C82" s="43"/>
      <c r="D82" s="42"/>
      <c r="E82" s="43"/>
      <c r="F82" s="42"/>
      <c r="G82" s="43"/>
    </row>
    <row r="83" spans="1:7" ht="15.75">
      <c r="A83" s="23" t="s">
        <v>133</v>
      </c>
      <c r="B83" s="44"/>
      <c r="C83" s="45"/>
      <c r="D83" s="44"/>
      <c r="E83" s="45"/>
      <c r="F83" s="44"/>
      <c r="G83" s="45"/>
    </row>
    <row r="84" spans="1:7" ht="30">
      <c r="A84" s="46" t="s">
        <v>134</v>
      </c>
      <c r="B84" s="31" t="s">
        <v>58</v>
      </c>
      <c r="C84" s="39"/>
      <c r="D84" s="31" t="s">
        <v>54</v>
      </c>
      <c r="E84" s="39"/>
      <c r="F84" s="31" t="s">
        <v>58</v>
      </c>
      <c r="G84" s="39"/>
    </row>
    <row r="85" spans="1:7" ht="30">
      <c r="A85" s="22" t="s">
        <v>135</v>
      </c>
      <c r="B85" s="31" t="s">
        <v>58</v>
      </c>
      <c r="C85" s="39"/>
      <c r="D85" s="31" t="s">
        <v>54</v>
      </c>
      <c r="E85" s="39"/>
      <c r="F85" s="31" t="s">
        <v>58</v>
      </c>
      <c r="G85" s="39"/>
    </row>
    <row r="86" spans="1:7" ht="15.75">
      <c r="A86" s="47" t="s">
        <v>136</v>
      </c>
      <c r="B86" s="31" t="s">
        <v>58</v>
      </c>
      <c r="C86" s="39"/>
      <c r="D86" s="31" t="s">
        <v>54</v>
      </c>
      <c r="E86" s="39"/>
      <c r="F86" s="31" t="s">
        <v>58</v>
      </c>
      <c r="G86" s="39"/>
    </row>
    <row r="87" spans="1:7" ht="15.75">
      <c r="A87" s="23" t="s">
        <v>137</v>
      </c>
      <c r="B87" s="44"/>
      <c r="C87" s="45"/>
      <c r="D87" s="44"/>
      <c r="E87" s="45"/>
      <c r="F87" s="44"/>
      <c r="G87" s="45"/>
    </row>
    <row r="88" spans="1:7" ht="18.600000000000001" customHeight="1">
      <c r="A88" s="47" t="s">
        <v>138</v>
      </c>
      <c r="B88" s="31" t="s">
        <v>58</v>
      </c>
      <c r="C88" s="39"/>
      <c r="D88" s="54">
        <v>24</v>
      </c>
      <c r="E88" s="39"/>
      <c r="F88" s="31" t="s">
        <v>58</v>
      </c>
      <c r="G88" s="39"/>
    </row>
    <row r="89" spans="1:7" ht="18" customHeight="1" thickBot="1">
      <c r="A89" s="47" t="s">
        <v>139</v>
      </c>
      <c r="B89" s="31" t="s">
        <v>58</v>
      </c>
      <c r="C89" s="48" t="s">
        <v>140</v>
      </c>
      <c r="D89" s="54" t="s">
        <v>54</v>
      </c>
      <c r="E89" s="39"/>
      <c r="F89" s="31" t="s">
        <v>58</v>
      </c>
      <c r="G89" s="39"/>
    </row>
    <row r="90" spans="1:7" ht="15.75">
      <c r="A90" s="24" t="s">
        <v>49</v>
      </c>
      <c r="B90" s="49">
        <v>4999000</v>
      </c>
      <c r="C90" s="18">
        <v>4120000</v>
      </c>
      <c r="D90" s="49">
        <v>4352000</v>
      </c>
      <c r="E90" s="18"/>
      <c r="F90" s="49">
        <v>4999999</v>
      </c>
      <c r="G90" s="18"/>
    </row>
    <row r="91" spans="1:7" ht="16.5" thickBot="1">
      <c r="A91" s="25" t="s">
        <v>50</v>
      </c>
      <c r="B91" s="50">
        <f>1.21*B90</f>
        <v>6048790</v>
      </c>
      <c r="C91" s="26">
        <f>1.21*C90</f>
        <v>4985200</v>
      </c>
      <c r="D91" s="50">
        <f>1.21*D90</f>
        <v>5265920</v>
      </c>
      <c r="E91" s="26"/>
      <c r="F91" s="50">
        <f>1.21*F90</f>
        <v>6049998.79</v>
      </c>
      <c r="G91" s="26"/>
    </row>
    <row r="92" spans="1:7" ht="16.5" thickBot="1">
      <c r="A92" s="25" t="s">
        <v>141</v>
      </c>
      <c r="B92" s="50">
        <v>4500</v>
      </c>
      <c r="C92" s="26">
        <v>4500</v>
      </c>
      <c r="D92" s="50">
        <v>4400</v>
      </c>
      <c r="E92" s="26"/>
      <c r="F92" s="53">
        <v>5500</v>
      </c>
      <c r="G92" s="26"/>
    </row>
    <row r="93" spans="1:7" ht="16.5" thickBot="1">
      <c r="A93" s="25" t="s">
        <v>52</v>
      </c>
      <c r="B93" s="50">
        <v>0</v>
      </c>
      <c r="C93" s="26">
        <v>0</v>
      </c>
      <c r="D93" s="50">
        <v>0</v>
      </c>
      <c r="E93" s="26"/>
      <c r="F93" s="50">
        <v>0</v>
      </c>
      <c r="G93" s="26"/>
    </row>
    <row r="94" spans="1:7" ht="16.5" thickBot="1">
      <c r="A94" s="25" t="s">
        <v>142</v>
      </c>
      <c r="B94" s="50">
        <v>1000</v>
      </c>
      <c r="C94" s="26">
        <v>1000</v>
      </c>
      <c r="D94" s="50">
        <v>5200</v>
      </c>
      <c r="E94" s="26"/>
      <c r="F94" s="50">
        <v>1000</v>
      </c>
      <c r="G94" s="26"/>
    </row>
    <row r="95" spans="1:7" ht="16.5" thickBot="1">
      <c r="A95" s="25" t="s">
        <v>143</v>
      </c>
      <c r="B95" s="50">
        <v>1920</v>
      </c>
      <c r="C95" s="26">
        <v>1600</v>
      </c>
      <c r="D95" s="50">
        <v>520</v>
      </c>
      <c r="E95" s="26"/>
      <c r="F95" s="53">
        <v>2000</v>
      </c>
      <c r="G95" s="26"/>
    </row>
    <row r="96" spans="1:7" ht="16.5" thickBot="1">
      <c r="A96" s="25" t="s">
        <v>144</v>
      </c>
      <c r="B96" s="50">
        <v>750</v>
      </c>
      <c r="C96" s="26">
        <v>750</v>
      </c>
      <c r="D96" s="50">
        <v>690</v>
      </c>
      <c r="E96" s="26"/>
      <c r="F96" s="50">
        <v>1280</v>
      </c>
      <c r="G96" s="26"/>
    </row>
    <row r="97" spans="1:7" ht="47.25">
      <c r="A97" s="27" t="s">
        <v>51</v>
      </c>
      <c r="B97" s="51">
        <f>(SUM(B92:B96))*6</f>
        <v>49020</v>
      </c>
      <c r="C97" s="52">
        <f>(SUM(C92:C96))*6</f>
        <v>47100</v>
      </c>
      <c r="D97" s="51">
        <f>(SUM(D92:D96))*6</f>
        <v>64860</v>
      </c>
      <c r="E97" s="52"/>
      <c r="F97" s="51">
        <f>(SUM(F92:F96))*6</f>
        <v>58680</v>
      </c>
      <c r="G97" s="52"/>
    </row>
    <row r="98" spans="1:7" ht="48" thickBot="1">
      <c r="A98" s="25" t="s">
        <v>145</v>
      </c>
      <c r="B98" s="50">
        <f>1.21*B97</f>
        <v>59314.2</v>
      </c>
      <c r="C98" s="26">
        <f>1.21*C97</f>
        <v>56991</v>
      </c>
      <c r="D98" s="50">
        <f>1.21*D97</f>
        <v>78480.599999999991</v>
      </c>
      <c r="E98" s="26"/>
      <c r="F98" s="50">
        <f>1.21*F97</f>
        <v>71002.8</v>
      </c>
      <c r="G98" s="26"/>
    </row>
    <row r="99" spans="1:7">
      <c r="E99"/>
      <c r="G99"/>
    </row>
  </sheetData>
  <mergeCells count="6">
    <mergeCell ref="F4:G4"/>
    <mergeCell ref="A1:C1"/>
    <mergeCell ref="A2:C2"/>
    <mergeCell ref="A3:C3"/>
    <mergeCell ref="B4:C4"/>
    <mergeCell ref="D4:E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zoomScale="80" zoomScaleNormal="80" workbookViewId="0">
      <selection activeCell="N33" sqref="N33"/>
    </sheetView>
  </sheetViews>
  <sheetFormatPr defaultColWidth="9.140625" defaultRowHeight="15"/>
  <cols>
    <col min="1" max="4" width="25.140625" style="1" customWidth="1"/>
    <col min="5" max="8" width="9.140625" style="1"/>
    <col min="9" max="9" width="9.140625" style="11"/>
    <col min="10" max="10" width="14.7109375" style="11" customWidth="1"/>
    <col min="11" max="16384" width="9.140625" style="1"/>
  </cols>
  <sheetData>
    <row r="1" spans="1:10" ht="21">
      <c r="A1" s="64" t="s">
        <v>32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34.5" thickBot="1">
      <c r="A2" s="65" t="s">
        <v>12</v>
      </c>
      <c r="B2" s="66"/>
      <c r="C2" s="66"/>
      <c r="D2" s="66"/>
      <c r="E2" s="66"/>
      <c r="F2" s="66"/>
      <c r="G2" s="66"/>
      <c r="H2" s="66"/>
      <c r="I2" s="66"/>
      <c r="J2" s="67"/>
    </row>
    <row r="3" spans="1:10" ht="27" customHeight="1" thickBot="1">
      <c r="A3" s="17" t="s">
        <v>38</v>
      </c>
      <c r="B3" s="68" t="s">
        <v>150</v>
      </c>
      <c r="C3" s="69"/>
      <c r="D3" s="69"/>
      <c r="E3" s="69"/>
      <c r="F3" s="69"/>
      <c r="G3" s="69"/>
      <c r="H3" s="69"/>
      <c r="I3" s="69"/>
      <c r="J3" s="69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70" t="s">
        <v>154</v>
      </c>
      <c r="B5" s="71"/>
      <c r="C5" s="71"/>
      <c r="D5" s="71"/>
      <c r="E5" s="71"/>
      <c r="F5" s="71"/>
      <c r="G5" s="71"/>
      <c r="H5" s="71"/>
      <c r="I5" s="71"/>
      <c r="J5" s="72"/>
    </row>
    <row r="6" spans="1:10">
      <c r="A6" s="73" t="s">
        <v>13</v>
      </c>
      <c r="B6" s="74"/>
      <c r="C6" s="74"/>
      <c r="D6" s="4" t="s">
        <v>1</v>
      </c>
      <c r="E6" s="2"/>
      <c r="F6" s="2"/>
      <c r="G6" s="75" t="s">
        <v>2</v>
      </c>
      <c r="H6" s="74"/>
      <c r="I6" s="74"/>
      <c r="J6" s="9"/>
    </row>
    <row r="7" spans="1:10" ht="15.75" thickBot="1">
      <c r="A7" s="76" t="s">
        <v>155</v>
      </c>
      <c r="B7" s="77"/>
      <c r="C7" s="77"/>
      <c r="D7" s="78">
        <v>607943342</v>
      </c>
      <c r="E7" s="79"/>
      <c r="F7" s="79"/>
      <c r="G7" s="80" t="s">
        <v>156</v>
      </c>
      <c r="H7" s="81"/>
      <c r="I7" s="81"/>
      <c r="J7" s="82"/>
    </row>
    <row r="8" spans="1:10" ht="21.75" customHeight="1" thickTop="1" thickBot="1">
      <c r="A8" s="83" t="s">
        <v>19</v>
      </c>
      <c r="B8" s="84"/>
      <c r="C8" s="84"/>
      <c r="D8" s="84"/>
      <c r="E8" s="84"/>
      <c r="F8" s="84"/>
      <c r="G8" s="84"/>
      <c r="H8" s="84"/>
      <c r="I8" s="84"/>
      <c r="J8" s="85"/>
    </row>
    <row r="9" spans="1:10" ht="15.75" thickBot="1">
      <c r="A9" s="86"/>
      <c r="B9" s="87"/>
      <c r="C9" s="87"/>
      <c r="D9" s="88"/>
      <c r="E9" s="89" t="s">
        <v>3</v>
      </c>
      <c r="F9" s="89"/>
      <c r="G9" s="89" t="s">
        <v>4</v>
      </c>
      <c r="H9" s="89"/>
      <c r="I9" s="89" t="s">
        <v>5</v>
      </c>
      <c r="J9" s="90"/>
    </row>
    <row r="10" spans="1:10" s="5" customFormat="1" ht="15.75" thickBot="1">
      <c r="A10" s="91" t="s">
        <v>16</v>
      </c>
      <c r="B10" s="92"/>
      <c r="C10" s="92"/>
      <c r="D10" s="20" t="s">
        <v>36</v>
      </c>
      <c r="E10" s="68">
        <v>4999000</v>
      </c>
      <c r="F10" s="93"/>
      <c r="G10" s="68">
        <f>0.21*E10</f>
        <v>1049790</v>
      </c>
      <c r="H10" s="93"/>
      <c r="I10" s="94">
        <f>1.21*E10</f>
        <v>6048790</v>
      </c>
      <c r="J10" s="95"/>
    </row>
    <row r="11" spans="1:10" s="5" customFormat="1" ht="15.75" thickBot="1">
      <c r="A11" s="15" t="s">
        <v>18</v>
      </c>
      <c r="B11" s="16"/>
      <c r="C11" s="16"/>
      <c r="D11" s="13">
        <v>1</v>
      </c>
      <c r="E11" s="68">
        <f>D11*E10</f>
        <v>4999000</v>
      </c>
      <c r="F11" s="93"/>
      <c r="G11" s="68">
        <f>0.21*E11</f>
        <v>1049790</v>
      </c>
      <c r="H11" s="93"/>
      <c r="I11" s="94">
        <f>1.21*E11</f>
        <v>6048790</v>
      </c>
      <c r="J11" s="95"/>
    </row>
    <row r="12" spans="1:10" ht="15.75" thickBot="1">
      <c r="A12" s="100" t="s">
        <v>17</v>
      </c>
      <c r="B12" s="101"/>
      <c r="C12" s="101"/>
      <c r="D12" s="101"/>
      <c r="E12" s="101"/>
      <c r="F12" s="101"/>
      <c r="G12" s="101"/>
      <c r="H12" s="101"/>
      <c r="I12" s="12">
        <v>2</v>
      </c>
      <c r="J12" s="6" t="s">
        <v>6</v>
      </c>
    </row>
    <row r="13" spans="1:10" ht="5.25" customHeight="1" thickBot="1">
      <c r="A13" s="102"/>
      <c r="B13" s="103"/>
      <c r="C13" s="103"/>
      <c r="D13" s="103"/>
      <c r="E13" s="103"/>
      <c r="F13" s="103"/>
      <c r="G13" s="103"/>
      <c r="H13" s="103"/>
      <c r="I13" s="103"/>
      <c r="J13" s="104"/>
    </row>
    <row r="14" spans="1:10" ht="18" customHeight="1" thickBot="1">
      <c r="A14" s="105" t="s">
        <v>37</v>
      </c>
      <c r="B14" s="106"/>
      <c r="C14" s="106"/>
      <c r="D14" s="106"/>
      <c r="E14" s="106"/>
      <c r="F14" s="106"/>
      <c r="G14" s="106"/>
      <c r="H14" s="106"/>
      <c r="I14" s="106"/>
      <c r="J14" s="107"/>
    </row>
    <row r="15" spans="1:10" ht="15.75" thickBot="1">
      <c r="A15" s="108"/>
      <c r="B15" s="109"/>
      <c r="C15" s="109"/>
      <c r="D15" s="109"/>
      <c r="E15" s="89" t="s">
        <v>3</v>
      </c>
      <c r="F15" s="89"/>
      <c r="G15" s="89" t="s">
        <v>4</v>
      </c>
      <c r="H15" s="89"/>
      <c r="I15" s="89" t="s">
        <v>5</v>
      </c>
      <c r="J15" s="90"/>
    </row>
    <row r="16" spans="1:10" ht="32.25" customHeight="1" thickBot="1">
      <c r="A16" s="110" t="s">
        <v>14</v>
      </c>
      <c r="B16" s="111"/>
      <c r="C16" s="111"/>
      <c r="D16" s="111"/>
      <c r="E16" s="112">
        <v>4500</v>
      </c>
      <c r="F16" s="112"/>
      <c r="G16" s="112">
        <f>0.21*E16</f>
        <v>945</v>
      </c>
      <c r="H16" s="112"/>
      <c r="I16" s="113">
        <f>1.21*E16</f>
        <v>5445</v>
      </c>
      <c r="J16" s="114"/>
    </row>
    <row r="17" spans="1:10" ht="15.75" thickBot="1">
      <c r="A17" s="100" t="s">
        <v>20</v>
      </c>
      <c r="B17" s="101"/>
      <c r="C17" s="101"/>
      <c r="D17" s="101"/>
      <c r="E17" s="101"/>
      <c r="F17" s="101"/>
      <c r="G17" s="101"/>
      <c r="H17" s="101"/>
      <c r="I17" s="12">
        <v>1</v>
      </c>
      <c r="J17" s="6" t="s">
        <v>7</v>
      </c>
    </row>
    <row r="18" spans="1:10" ht="32.25" customHeight="1" thickBot="1">
      <c r="A18" s="96" t="s">
        <v>15</v>
      </c>
      <c r="B18" s="97"/>
      <c r="C18" s="97"/>
      <c r="D18" s="97"/>
      <c r="E18" s="98">
        <f>E16*(8-I12)*I17</f>
        <v>27000</v>
      </c>
      <c r="F18" s="98"/>
      <c r="G18" s="98">
        <f>G16*(8-I12)*I17</f>
        <v>5670</v>
      </c>
      <c r="H18" s="98"/>
      <c r="I18" s="98">
        <f>I16*(8-I12)*I17</f>
        <v>32670</v>
      </c>
      <c r="J18" s="99"/>
    </row>
    <row r="19" spans="1:10" ht="3.75" customHeight="1" thickBot="1">
      <c r="A19" s="102"/>
      <c r="B19" s="103"/>
      <c r="C19" s="103"/>
      <c r="D19" s="103"/>
      <c r="E19" s="103"/>
      <c r="F19" s="103"/>
      <c r="G19" s="103"/>
      <c r="H19" s="103"/>
      <c r="I19" s="103"/>
      <c r="J19" s="104"/>
    </row>
    <row r="20" spans="1:10" ht="47.25" customHeight="1" thickBot="1">
      <c r="A20" s="115" t="s">
        <v>21</v>
      </c>
      <c r="B20" s="116"/>
      <c r="C20" s="116"/>
      <c r="D20" s="116"/>
      <c r="E20" s="112">
        <v>0</v>
      </c>
      <c r="F20" s="112"/>
      <c r="G20" s="112">
        <v>0</v>
      </c>
      <c r="H20" s="112"/>
      <c r="I20" s="113">
        <v>0</v>
      </c>
      <c r="J20" s="114"/>
    </row>
    <row r="21" spans="1:10" ht="15.75" thickBot="1">
      <c r="A21" s="100" t="s">
        <v>25</v>
      </c>
      <c r="B21" s="101"/>
      <c r="C21" s="101"/>
      <c r="D21" s="101"/>
      <c r="E21" s="101"/>
      <c r="F21" s="101"/>
      <c r="G21" s="101"/>
      <c r="H21" s="101"/>
      <c r="I21" s="12">
        <v>0</v>
      </c>
      <c r="J21" s="6" t="s">
        <v>7</v>
      </c>
    </row>
    <row r="22" spans="1:10" ht="33.75" customHeight="1" thickBot="1">
      <c r="A22" s="117" t="s">
        <v>22</v>
      </c>
      <c r="B22" s="118"/>
      <c r="C22" s="118"/>
      <c r="D22" s="118"/>
      <c r="E22" s="98">
        <f>E20*(8-I12)*I21</f>
        <v>0</v>
      </c>
      <c r="F22" s="98"/>
      <c r="G22" s="98">
        <f>G20*(8-I12)*I21</f>
        <v>0</v>
      </c>
      <c r="H22" s="98"/>
      <c r="I22" s="98">
        <f>I20*(8-I12)*I21</f>
        <v>0</v>
      </c>
      <c r="J22" s="99"/>
    </row>
    <row r="23" spans="1:10" ht="5.25" customHeight="1" thickBot="1">
      <c r="A23" s="102"/>
      <c r="B23" s="103"/>
      <c r="C23" s="103"/>
      <c r="D23" s="103"/>
      <c r="E23" s="103"/>
      <c r="F23" s="103"/>
      <c r="G23" s="103"/>
      <c r="H23" s="103"/>
      <c r="I23" s="103"/>
      <c r="J23" s="104"/>
    </row>
    <row r="24" spans="1:10" ht="54" customHeight="1" thickBot="1">
      <c r="A24" s="115" t="s">
        <v>23</v>
      </c>
      <c r="B24" s="116"/>
      <c r="C24" s="116"/>
      <c r="D24" s="116"/>
      <c r="E24" s="112">
        <v>0</v>
      </c>
      <c r="F24" s="112"/>
      <c r="G24" s="112">
        <v>0</v>
      </c>
      <c r="H24" s="112"/>
      <c r="I24" s="113">
        <v>0</v>
      </c>
      <c r="J24" s="114"/>
    </row>
    <row r="25" spans="1:10" ht="15.75" thickBot="1">
      <c r="A25" s="110" t="s">
        <v>24</v>
      </c>
      <c r="B25" s="120"/>
      <c r="C25" s="120"/>
      <c r="D25" s="120"/>
      <c r="E25" s="120"/>
      <c r="F25" s="120"/>
      <c r="G25" s="120"/>
      <c r="H25" s="120"/>
      <c r="I25" s="12">
        <v>0</v>
      </c>
      <c r="J25" s="6" t="s">
        <v>7</v>
      </c>
    </row>
    <row r="26" spans="1:10" ht="36" customHeight="1" thickBot="1">
      <c r="A26" s="121" t="s">
        <v>26</v>
      </c>
      <c r="B26" s="122"/>
      <c r="C26" s="122"/>
      <c r="D26" s="122"/>
      <c r="E26" s="98">
        <f>E24*(8-I12)*I25</f>
        <v>0</v>
      </c>
      <c r="F26" s="98"/>
      <c r="G26" s="98">
        <f>G24*(8-I12)*I25</f>
        <v>0</v>
      </c>
      <c r="H26" s="98"/>
      <c r="I26" s="98">
        <f>I24*(8-I12)*I25</f>
        <v>0</v>
      </c>
      <c r="J26" s="99"/>
    </row>
    <row r="27" spans="1:10" ht="4.5" customHeight="1" thickBot="1">
      <c r="A27" s="123"/>
      <c r="B27" s="124"/>
      <c r="C27" s="124"/>
      <c r="D27" s="124"/>
      <c r="E27" s="124"/>
      <c r="F27" s="124"/>
      <c r="G27" s="124"/>
      <c r="H27" s="124"/>
      <c r="I27" s="124"/>
      <c r="J27" s="125"/>
    </row>
    <row r="28" spans="1:10" ht="30" customHeight="1" thickBot="1">
      <c r="A28" s="126" t="s">
        <v>27</v>
      </c>
      <c r="B28" s="127"/>
      <c r="C28" s="127"/>
      <c r="D28" s="127"/>
      <c r="E28" s="98">
        <f>D11*(E18+E22+E26)</f>
        <v>27000</v>
      </c>
      <c r="F28" s="98"/>
      <c r="G28" s="98">
        <f>D11*(G18+G22+G26)</f>
        <v>5670</v>
      </c>
      <c r="H28" s="98"/>
      <c r="I28" s="98">
        <f>D11*(I18+I22+I26)</f>
        <v>32670</v>
      </c>
      <c r="J28" s="99"/>
    </row>
    <row r="29" spans="1:10" ht="29.25" customHeight="1" thickBot="1">
      <c r="A29" s="105" t="s">
        <v>43</v>
      </c>
      <c r="B29" s="106"/>
      <c r="C29" s="106"/>
      <c r="D29" s="106"/>
      <c r="E29" s="106"/>
      <c r="F29" s="106"/>
      <c r="G29" s="106"/>
      <c r="H29" s="106"/>
      <c r="I29" s="106"/>
      <c r="J29" s="107"/>
    </row>
    <row r="30" spans="1:10" ht="29.25" customHeight="1" thickBot="1">
      <c r="A30" s="110" t="s">
        <v>29</v>
      </c>
      <c r="B30" s="111"/>
      <c r="C30" s="111"/>
      <c r="D30" s="111"/>
      <c r="E30" s="112">
        <v>950</v>
      </c>
      <c r="F30" s="112"/>
      <c r="G30" s="112">
        <f>0.21*E30</f>
        <v>199.5</v>
      </c>
      <c r="H30" s="112"/>
      <c r="I30" s="112">
        <f>1.21*E30</f>
        <v>1149.5</v>
      </c>
      <c r="J30" s="119"/>
    </row>
    <row r="31" spans="1:10" ht="48" customHeight="1" thickBot="1">
      <c r="A31" s="110" t="s">
        <v>45</v>
      </c>
      <c r="B31" s="111"/>
      <c r="C31" s="111"/>
      <c r="D31" s="111"/>
      <c r="E31" s="112">
        <v>1920</v>
      </c>
      <c r="F31" s="112"/>
      <c r="G31" s="112">
        <f>0.21*E31</f>
        <v>403.2</v>
      </c>
      <c r="H31" s="112"/>
      <c r="I31" s="112">
        <f>1.21*E31</f>
        <v>2323.1999999999998</v>
      </c>
      <c r="J31" s="119"/>
    </row>
    <row r="32" spans="1:10" ht="39" customHeight="1" thickBot="1">
      <c r="A32" s="131" t="s">
        <v>30</v>
      </c>
      <c r="B32" s="132"/>
      <c r="C32" s="132"/>
      <c r="D32" s="132"/>
      <c r="E32" s="98">
        <f>(E30+E31)*1*(8-I12)</f>
        <v>17220</v>
      </c>
      <c r="F32" s="98"/>
      <c r="G32" s="98">
        <f>(G30+G31)*1*(8-I12)</f>
        <v>3616.2000000000003</v>
      </c>
      <c r="H32" s="98"/>
      <c r="I32" s="98">
        <f>(I30+I31)*1*(8-I12)</f>
        <v>20836.199999999997</v>
      </c>
      <c r="J32" s="99"/>
    </row>
    <row r="33" spans="1:10" ht="30" customHeight="1" thickBot="1">
      <c r="A33" s="105" t="s">
        <v>44</v>
      </c>
      <c r="B33" s="106"/>
      <c r="C33" s="106"/>
      <c r="D33" s="106"/>
      <c r="E33" s="106"/>
      <c r="F33" s="106"/>
      <c r="G33" s="106"/>
      <c r="H33" s="106"/>
      <c r="I33" s="106"/>
      <c r="J33" s="107"/>
    </row>
    <row r="34" spans="1:10" ht="51" customHeight="1" thickBot="1">
      <c r="A34" s="110" t="s">
        <v>28</v>
      </c>
      <c r="B34" s="111"/>
      <c r="C34" s="111"/>
      <c r="D34" s="111"/>
      <c r="E34" s="112">
        <v>1000</v>
      </c>
      <c r="F34" s="112"/>
      <c r="G34" s="112">
        <f>0.21*E34</f>
        <v>210</v>
      </c>
      <c r="H34" s="112"/>
      <c r="I34" s="112">
        <f>1.21*E34</f>
        <v>1210</v>
      </c>
      <c r="J34" s="119"/>
    </row>
    <row r="35" spans="1:10" ht="3.75" customHeight="1" thickBot="1">
      <c r="A35" s="128"/>
      <c r="B35" s="129"/>
      <c r="C35" s="129"/>
      <c r="D35" s="129"/>
      <c r="E35" s="129"/>
      <c r="F35" s="129"/>
      <c r="G35" s="129"/>
      <c r="H35" s="129"/>
      <c r="I35" s="129"/>
      <c r="J35" s="130"/>
    </row>
    <row r="36" spans="1:10" s="7" customFormat="1" ht="39.75" customHeight="1" thickBot="1">
      <c r="A36" s="134" t="s">
        <v>31</v>
      </c>
      <c r="B36" s="135"/>
      <c r="C36" s="135"/>
      <c r="D36" s="135"/>
      <c r="E36" s="136">
        <f>E11+E28+E34+E32</f>
        <v>5044220</v>
      </c>
      <c r="F36" s="136"/>
      <c r="G36" s="136">
        <f>G11+G28+G34+G32</f>
        <v>1059286.2</v>
      </c>
      <c r="H36" s="136"/>
      <c r="I36" s="136">
        <f>I11+I28+I34+I32</f>
        <v>6103506.2000000002</v>
      </c>
      <c r="J36" s="137"/>
    </row>
    <row r="37" spans="1:10" ht="9.75" customHeight="1"/>
    <row r="38" spans="1:10" ht="30" customHeight="1">
      <c r="A38" s="138" t="s">
        <v>10</v>
      </c>
      <c r="B38" s="138"/>
      <c r="C38" s="138"/>
      <c r="D38" s="138"/>
      <c r="E38" s="138"/>
      <c r="F38" s="138"/>
      <c r="G38" s="138"/>
      <c r="H38" s="138"/>
      <c r="I38" s="138"/>
      <c r="J38" s="138"/>
    </row>
    <row r="39" spans="1:10" ht="32.25" customHeight="1">
      <c r="A39" s="139" t="s">
        <v>8</v>
      </c>
      <c r="B39" s="139"/>
      <c r="C39" s="139"/>
      <c r="D39" s="139"/>
      <c r="E39" s="139"/>
      <c r="F39" s="139"/>
      <c r="G39" s="139"/>
      <c r="H39" s="139"/>
      <c r="I39" s="139"/>
      <c r="J39" s="139"/>
    </row>
    <row r="40" spans="1:10" ht="46.5" customHeight="1">
      <c r="A40" s="140" t="s">
        <v>9</v>
      </c>
      <c r="B40" s="140"/>
      <c r="C40" s="140"/>
      <c r="D40" s="140"/>
      <c r="E40" s="140"/>
      <c r="F40" s="140"/>
      <c r="G40" s="140"/>
      <c r="H40" s="140"/>
      <c r="I40" s="140"/>
      <c r="J40" s="140"/>
    </row>
    <row r="41" spans="1:10" ht="44.25" customHeight="1">
      <c r="A41" s="141" t="s">
        <v>11</v>
      </c>
      <c r="B41" s="141"/>
      <c r="C41" s="141"/>
      <c r="D41" s="141"/>
      <c r="E41" s="141"/>
      <c r="F41" s="141"/>
      <c r="G41" s="141"/>
      <c r="H41" s="141"/>
      <c r="I41" s="141"/>
      <c r="J41" s="141"/>
    </row>
    <row r="42" spans="1:10" ht="9" customHeight="1">
      <c r="A42" s="142"/>
      <c r="B42" s="142"/>
      <c r="C42" s="142"/>
      <c r="D42" s="142"/>
      <c r="E42" s="142"/>
      <c r="F42" s="142"/>
      <c r="G42" s="142"/>
      <c r="H42" s="142"/>
      <c r="I42" s="142"/>
      <c r="J42" s="142"/>
    </row>
    <row r="43" spans="1:10" ht="31.5" customHeight="1">
      <c r="A43" s="133" t="s">
        <v>35</v>
      </c>
      <c r="B43" s="133"/>
      <c r="C43" s="133"/>
      <c r="D43" s="133"/>
      <c r="E43" s="133"/>
      <c r="F43" s="133"/>
      <c r="G43" s="133"/>
      <c r="H43" s="133"/>
      <c r="I43" s="133"/>
      <c r="J43" s="133"/>
    </row>
    <row r="44" spans="1:10" ht="33" customHeight="1">
      <c r="A44" s="133" t="s">
        <v>34</v>
      </c>
      <c r="B44" s="133"/>
      <c r="C44" s="133"/>
      <c r="D44" s="133"/>
      <c r="E44" s="133"/>
      <c r="F44" s="133"/>
      <c r="G44" s="133"/>
      <c r="H44" s="133"/>
      <c r="I44" s="133"/>
      <c r="J44" s="133"/>
    </row>
    <row r="45" spans="1:10" ht="39" customHeight="1">
      <c r="A45" s="133" t="s">
        <v>33</v>
      </c>
      <c r="B45" s="133"/>
      <c r="C45" s="133"/>
      <c r="D45" s="133"/>
      <c r="E45" s="133"/>
      <c r="F45" s="133"/>
      <c r="G45" s="133"/>
      <c r="H45" s="133"/>
      <c r="I45" s="133"/>
      <c r="J45" s="133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A45:J45"/>
    <mergeCell ref="A36:D36"/>
    <mergeCell ref="E36:F36"/>
    <mergeCell ref="G36:H36"/>
    <mergeCell ref="I36:J36"/>
    <mergeCell ref="A38:J38"/>
    <mergeCell ref="A39:J39"/>
    <mergeCell ref="A40:J40"/>
    <mergeCell ref="A41:J41"/>
    <mergeCell ref="A42:J42"/>
    <mergeCell ref="A43:J43"/>
    <mergeCell ref="A44:J44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33:J33"/>
    <mergeCell ref="A34:D34"/>
    <mergeCell ref="E34:F34"/>
    <mergeCell ref="G34:H34"/>
    <mergeCell ref="I34:J34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10:C10"/>
    <mergeCell ref="E10:F10"/>
    <mergeCell ref="G10:H10"/>
    <mergeCell ref="I10:J10"/>
    <mergeCell ref="E11:F11"/>
    <mergeCell ref="G11:H11"/>
    <mergeCell ref="I11:J11"/>
    <mergeCell ref="A7:C7"/>
    <mergeCell ref="D7:F7"/>
    <mergeCell ref="G7:J7"/>
    <mergeCell ref="A8:J8"/>
    <mergeCell ref="A9:D9"/>
    <mergeCell ref="E9:F9"/>
    <mergeCell ref="G9:H9"/>
    <mergeCell ref="I9:J9"/>
    <mergeCell ref="A1:J1"/>
    <mergeCell ref="A2:J2"/>
    <mergeCell ref="B3:J3"/>
    <mergeCell ref="A5:J5"/>
    <mergeCell ref="A6:C6"/>
    <mergeCell ref="G6:I6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zoomScale="80" zoomScaleNormal="80" workbookViewId="0">
      <selection activeCell="K1" sqref="K1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6384" width="9.140625" style="1"/>
  </cols>
  <sheetData>
    <row r="1" spans="1:10" ht="21">
      <c r="A1" s="64" t="s">
        <v>32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34.5" thickBot="1">
      <c r="A2" s="65" t="s">
        <v>12</v>
      </c>
      <c r="B2" s="66"/>
      <c r="C2" s="66"/>
      <c r="D2" s="66"/>
      <c r="E2" s="66"/>
      <c r="F2" s="66"/>
      <c r="G2" s="66"/>
      <c r="H2" s="66"/>
      <c r="I2" s="66"/>
      <c r="J2" s="67"/>
    </row>
    <row r="3" spans="1:10" ht="27" customHeight="1" thickBot="1">
      <c r="A3" s="17" t="s">
        <v>38</v>
      </c>
      <c r="B3" s="68" t="s">
        <v>150</v>
      </c>
      <c r="C3" s="69"/>
      <c r="D3" s="69"/>
      <c r="E3" s="69"/>
      <c r="F3" s="69"/>
      <c r="G3" s="69"/>
      <c r="H3" s="69"/>
      <c r="I3" s="69"/>
      <c r="J3" s="69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70" t="s">
        <v>151</v>
      </c>
      <c r="B5" s="71"/>
      <c r="C5" s="71"/>
      <c r="D5" s="71"/>
      <c r="E5" s="71"/>
      <c r="F5" s="71"/>
      <c r="G5" s="71"/>
      <c r="H5" s="71"/>
      <c r="I5" s="71"/>
      <c r="J5" s="72"/>
    </row>
    <row r="6" spans="1:10">
      <c r="A6" s="73" t="s">
        <v>13</v>
      </c>
      <c r="B6" s="74"/>
      <c r="C6" s="74"/>
      <c r="D6" s="4" t="s">
        <v>1</v>
      </c>
      <c r="E6" s="2"/>
      <c r="F6" s="2"/>
      <c r="G6" s="75" t="s">
        <v>2</v>
      </c>
      <c r="H6" s="74"/>
      <c r="I6" s="74"/>
      <c r="J6" s="9"/>
    </row>
    <row r="7" spans="1:10" ht="15.75" thickBot="1">
      <c r="A7" s="76" t="s">
        <v>152</v>
      </c>
      <c r="B7" s="77"/>
      <c r="C7" s="77"/>
      <c r="D7" s="78">
        <v>602219442</v>
      </c>
      <c r="E7" s="79"/>
      <c r="F7" s="79"/>
      <c r="G7" s="80" t="s">
        <v>153</v>
      </c>
      <c r="H7" s="81"/>
      <c r="I7" s="81"/>
      <c r="J7" s="82"/>
    </row>
    <row r="8" spans="1:10" ht="21.75" customHeight="1" thickTop="1" thickBot="1">
      <c r="A8" s="83" t="s">
        <v>19</v>
      </c>
      <c r="B8" s="84"/>
      <c r="C8" s="84"/>
      <c r="D8" s="84"/>
      <c r="E8" s="84"/>
      <c r="F8" s="84"/>
      <c r="G8" s="84"/>
      <c r="H8" s="84"/>
      <c r="I8" s="84"/>
      <c r="J8" s="85"/>
    </row>
    <row r="9" spans="1:10" ht="15.75" thickBot="1">
      <c r="A9" s="86"/>
      <c r="B9" s="87"/>
      <c r="C9" s="87"/>
      <c r="D9" s="88"/>
      <c r="E9" s="89" t="s">
        <v>3</v>
      </c>
      <c r="F9" s="89"/>
      <c r="G9" s="89" t="s">
        <v>4</v>
      </c>
      <c r="H9" s="89"/>
      <c r="I9" s="89" t="s">
        <v>5</v>
      </c>
      <c r="J9" s="90"/>
    </row>
    <row r="10" spans="1:10" s="5" customFormat="1" ht="15.75" thickBot="1">
      <c r="A10" s="91" t="s">
        <v>16</v>
      </c>
      <c r="B10" s="92"/>
      <c r="C10" s="92"/>
      <c r="D10" s="14" t="s">
        <v>36</v>
      </c>
      <c r="E10" s="68">
        <v>4352000</v>
      </c>
      <c r="F10" s="93"/>
      <c r="G10" s="68">
        <f>0.21*E10</f>
        <v>913920</v>
      </c>
      <c r="H10" s="93"/>
      <c r="I10" s="94">
        <f>1.21*E10</f>
        <v>5265920</v>
      </c>
      <c r="J10" s="95"/>
    </row>
    <row r="11" spans="1:10" s="5" customFormat="1" ht="15.75" thickBot="1">
      <c r="A11" s="15" t="s">
        <v>18</v>
      </c>
      <c r="B11" s="16"/>
      <c r="C11" s="16"/>
      <c r="D11" s="13">
        <v>1</v>
      </c>
      <c r="E11" s="68">
        <f>E10*D11</f>
        <v>4352000</v>
      </c>
      <c r="F11" s="93"/>
      <c r="G11" s="68">
        <f>0.21*E11</f>
        <v>913920</v>
      </c>
      <c r="H11" s="93"/>
      <c r="I11" s="94">
        <f>1.21*E11</f>
        <v>5265920</v>
      </c>
      <c r="J11" s="95"/>
    </row>
    <row r="12" spans="1:10" ht="15.75" thickBot="1">
      <c r="A12" s="100" t="s">
        <v>17</v>
      </c>
      <c r="B12" s="101"/>
      <c r="C12" s="101"/>
      <c r="D12" s="101"/>
      <c r="E12" s="101"/>
      <c r="F12" s="101"/>
      <c r="G12" s="101"/>
      <c r="H12" s="101"/>
      <c r="I12" s="12">
        <v>2</v>
      </c>
      <c r="J12" s="6" t="s">
        <v>6</v>
      </c>
    </row>
    <row r="13" spans="1:10" ht="5.25" customHeight="1" thickBot="1">
      <c r="A13" s="102"/>
      <c r="B13" s="103"/>
      <c r="C13" s="103"/>
      <c r="D13" s="103"/>
      <c r="E13" s="103"/>
      <c r="F13" s="103"/>
      <c r="G13" s="103"/>
      <c r="H13" s="103"/>
      <c r="I13" s="103"/>
      <c r="J13" s="104"/>
    </row>
    <row r="14" spans="1:10" ht="18" customHeight="1" thickBot="1">
      <c r="A14" s="105" t="s">
        <v>37</v>
      </c>
      <c r="B14" s="106"/>
      <c r="C14" s="106"/>
      <c r="D14" s="106"/>
      <c r="E14" s="106"/>
      <c r="F14" s="106"/>
      <c r="G14" s="106"/>
      <c r="H14" s="106"/>
      <c r="I14" s="106"/>
      <c r="J14" s="107"/>
    </row>
    <row r="15" spans="1:10" ht="15.75" thickBot="1">
      <c r="A15" s="108"/>
      <c r="B15" s="109"/>
      <c r="C15" s="109"/>
      <c r="D15" s="109"/>
      <c r="E15" s="89" t="s">
        <v>3</v>
      </c>
      <c r="F15" s="89"/>
      <c r="G15" s="89" t="s">
        <v>4</v>
      </c>
      <c r="H15" s="89"/>
      <c r="I15" s="89" t="s">
        <v>5</v>
      </c>
      <c r="J15" s="90"/>
    </row>
    <row r="16" spans="1:10" ht="32.25" customHeight="1" thickBot="1">
      <c r="A16" s="110" t="s">
        <v>14</v>
      </c>
      <c r="B16" s="111"/>
      <c r="C16" s="111"/>
      <c r="D16" s="111"/>
      <c r="E16" s="112">
        <v>4400</v>
      </c>
      <c r="F16" s="112"/>
      <c r="G16" s="112">
        <f>0.21*E16</f>
        <v>924</v>
      </c>
      <c r="H16" s="112"/>
      <c r="I16" s="113">
        <f>1.21*E16</f>
        <v>5324</v>
      </c>
      <c r="J16" s="114"/>
    </row>
    <row r="17" spans="1:10" ht="15.75" thickBot="1">
      <c r="A17" s="100" t="s">
        <v>20</v>
      </c>
      <c r="B17" s="101"/>
      <c r="C17" s="101"/>
      <c r="D17" s="101"/>
      <c r="E17" s="101"/>
      <c r="F17" s="101"/>
      <c r="G17" s="101"/>
      <c r="H17" s="101"/>
      <c r="I17" s="12">
        <v>1</v>
      </c>
      <c r="J17" s="6" t="s">
        <v>7</v>
      </c>
    </row>
    <row r="18" spans="1:10" ht="32.25" customHeight="1" thickBot="1">
      <c r="A18" s="96" t="s">
        <v>15</v>
      </c>
      <c r="B18" s="97"/>
      <c r="C18" s="97"/>
      <c r="D18" s="97"/>
      <c r="E18" s="98">
        <f>E16*(8-I12)*I17</f>
        <v>26400</v>
      </c>
      <c r="F18" s="98"/>
      <c r="G18" s="98">
        <f>G16*(8-I12)*I17</f>
        <v>5544</v>
      </c>
      <c r="H18" s="98"/>
      <c r="I18" s="98">
        <f>I16*(8-I12)*I17</f>
        <v>31944</v>
      </c>
      <c r="J18" s="99"/>
    </row>
    <row r="19" spans="1:10" ht="3.75" customHeight="1" thickBot="1">
      <c r="A19" s="102"/>
      <c r="B19" s="103"/>
      <c r="C19" s="103"/>
      <c r="D19" s="103"/>
      <c r="E19" s="103"/>
      <c r="F19" s="103"/>
      <c r="G19" s="103"/>
      <c r="H19" s="103"/>
      <c r="I19" s="103"/>
      <c r="J19" s="104"/>
    </row>
    <row r="20" spans="1:10" ht="47.25" customHeight="1" thickBot="1">
      <c r="A20" s="115" t="s">
        <v>21</v>
      </c>
      <c r="B20" s="116"/>
      <c r="C20" s="116"/>
      <c r="D20" s="116"/>
      <c r="E20" s="112">
        <v>0</v>
      </c>
      <c r="F20" s="112"/>
      <c r="G20" s="112">
        <v>0</v>
      </c>
      <c r="H20" s="112"/>
      <c r="I20" s="113">
        <v>0</v>
      </c>
      <c r="J20" s="114"/>
    </row>
    <row r="21" spans="1:10" ht="15.75" thickBot="1">
      <c r="A21" s="100" t="s">
        <v>25</v>
      </c>
      <c r="B21" s="101"/>
      <c r="C21" s="101"/>
      <c r="D21" s="101"/>
      <c r="E21" s="101"/>
      <c r="F21" s="101"/>
      <c r="G21" s="101"/>
      <c r="H21" s="101"/>
      <c r="I21" s="12">
        <v>0</v>
      </c>
      <c r="J21" s="6" t="s">
        <v>7</v>
      </c>
    </row>
    <row r="22" spans="1:10" ht="33.75" customHeight="1" thickBot="1">
      <c r="A22" s="117" t="s">
        <v>22</v>
      </c>
      <c r="B22" s="118"/>
      <c r="C22" s="118"/>
      <c r="D22" s="118"/>
      <c r="E22" s="98">
        <f>E20*(8-I12)*I21</f>
        <v>0</v>
      </c>
      <c r="F22" s="98"/>
      <c r="G22" s="98">
        <f>G20*(8-I12)*I21</f>
        <v>0</v>
      </c>
      <c r="H22" s="98"/>
      <c r="I22" s="98">
        <f>I20*(8-I12)*I21</f>
        <v>0</v>
      </c>
      <c r="J22" s="99"/>
    </row>
    <row r="23" spans="1:10" ht="5.25" customHeight="1" thickBot="1">
      <c r="A23" s="102"/>
      <c r="B23" s="103"/>
      <c r="C23" s="103"/>
      <c r="D23" s="103"/>
      <c r="E23" s="103"/>
      <c r="F23" s="103"/>
      <c r="G23" s="103"/>
      <c r="H23" s="103"/>
      <c r="I23" s="103"/>
      <c r="J23" s="104"/>
    </row>
    <row r="24" spans="1:10" ht="54" customHeight="1" thickBot="1">
      <c r="A24" s="115" t="s">
        <v>23</v>
      </c>
      <c r="B24" s="116"/>
      <c r="C24" s="116"/>
      <c r="D24" s="116"/>
      <c r="E24" s="112">
        <v>0</v>
      </c>
      <c r="F24" s="112"/>
      <c r="G24" s="112">
        <v>0</v>
      </c>
      <c r="H24" s="112"/>
      <c r="I24" s="113">
        <v>0</v>
      </c>
      <c r="J24" s="114"/>
    </row>
    <row r="25" spans="1:10" ht="15.75" thickBot="1">
      <c r="A25" s="110" t="s">
        <v>24</v>
      </c>
      <c r="B25" s="120"/>
      <c r="C25" s="120"/>
      <c r="D25" s="120"/>
      <c r="E25" s="120"/>
      <c r="F25" s="120"/>
      <c r="G25" s="120"/>
      <c r="H25" s="120"/>
      <c r="I25" s="12">
        <v>0</v>
      </c>
      <c r="J25" s="6" t="s">
        <v>7</v>
      </c>
    </row>
    <row r="26" spans="1:10" ht="36" customHeight="1" thickBot="1">
      <c r="A26" s="121" t="s">
        <v>26</v>
      </c>
      <c r="B26" s="122"/>
      <c r="C26" s="122"/>
      <c r="D26" s="122"/>
      <c r="E26" s="98">
        <f>E24*(8-I12)*I25</f>
        <v>0</v>
      </c>
      <c r="F26" s="98"/>
      <c r="G26" s="98">
        <f>G24*(8-I12)*I25</f>
        <v>0</v>
      </c>
      <c r="H26" s="98"/>
      <c r="I26" s="98">
        <f>I24*(8-I12)*I25</f>
        <v>0</v>
      </c>
      <c r="J26" s="99"/>
    </row>
    <row r="27" spans="1:10" ht="4.5" customHeight="1" thickBot="1">
      <c r="A27" s="123"/>
      <c r="B27" s="124"/>
      <c r="C27" s="124"/>
      <c r="D27" s="124"/>
      <c r="E27" s="124"/>
      <c r="F27" s="124"/>
      <c r="G27" s="124"/>
      <c r="H27" s="124"/>
      <c r="I27" s="124"/>
      <c r="J27" s="125"/>
    </row>
    <row r="28" spans="1:10" ht="30" customHeight="1" thickBot="1">
      <c r="A28" s="126" t="s">
        <v>27</v>
      </c>
      <c r="B28" s="127"/>
      <c r="C28" s="127"/>
      <c r="D28" s="127"/>
      <c r="E28" s="98">
        <f>D11*(E18+E22+E26)</f>
        <v>26400</v>
      </c>
      <c r="F28" s="98"/>
      <c r="G28" s="98">
        <f>D11*(G18+G22+G26)</f>
        <v>5544</v>
      </c>
      <c r="H28" s="98"/>
      <c r="I28" s="98">
        <f>D11*(I18+I22+I26)</f>
        <v>31944</v>
      </c>
      <c r="J28" s="99"/>
    </row>
    <row r="29" spans="1:10" ht="29.25" customHeight="1" thickBot="1">
      <c r="A29" s="105" t="s">
        <v>43</v>
      </c>
      <c r="B29" s="106"/>
      <c r="C29" s="106"/>
      <c r="D29" s="106"/>
      <c r="E29" s="106"/>
      <c r="F29" s="106"/>
      <c r="G29" s="106"/>
      <c r="H29" s="106"/>
      <c r="I29" s="106"/>
      <c r="J29" s="107"/>
    </row>
    <row r="30" spans="1:10" ht="29.25" customHeight="1" thickBot="1">
      <c r="A30" s="110" t="s">
        <v>29</v>
      </c>
      <c r="B30" s="111"/>
      <c r="C30" s="111"/>
      <c r="D30" s="111"/>
      <c r="E30" s="112">
        <v>690</v>
      </c>
      <c r="F30" s="112"/>
      <c r="G30" s="112"/>
      <c r="H30" s="112"/>
      <c r="I30" s="112"/>
      <c r="J30" s="119"/>
    </row>
    <row r="31" spans="1:10" ht="48" customHeight="1" thickBot="1">
      <c r="A31" s="110" t="s">
        <v>45</v>
      </c>
      <c r="B31" s="111"/>
      <c r="C31" s="111"/>
      <c r="D31" s="111"/>
      <c r="E31" s="112">
        <v>520</v>
      </c>
      <c r="F31" s="112"/>
      <c r="G31" s="112"/>
      <c r="H31" s="112"/>
      <c r="I31" s="112"/>
      <c r="J31" s="119"/>
    </row>
    <row r="32" spans="1:10" ht="39" customHeight="1" thickBot="1">
      <c r="A32" s="131" t="s">
        <v>30</v>
      </c>
      <c r="B32" s="132"/>
      <c r="C32" s="132"/>
      <c r="D32" s="132"/>
      <c r="E32" s="98">
        <f>(E30+E31)*1*(8-I12)</f>
        <v>7260</v>
      </c>
      <c r="F32" s="98"/>
      <c r="G32" s="98">
        <f>(G30+G31)*1*(8-I12)</f>
        <v>0</v>
      </c>
      <c r="H32" s="98"/>
      <c r="I32" s="98">
        <f>(I30+I31)*1*(8-I12)</f>
        <v>0</v>
      </c>
      <c r="J32" s="99"/>
    </row>
    <row r="33" spans="1:10" ht="30" customHeight="1" thickBot="1">
      <c r="A33" s="105" t="s">
        <v>44</v>
      </c>
      <c r="B33" s="106"/>
      <c r="C33" s="106"/>
      <c r="D33" s="106"/>
      <c r="E33" s="106"/>
      <c r="F33" s="106"/>
      <c r="G33" s="106"/>
      <c r="H33" s="106"/>
      <c r="I33" s="106"/>
      <c r="J33" s="107"/>
    </row>
    <row r="34" spans="1:10" ht="51" customHeight="1" thickBot="1">
      <c r="A34" s="110" t="s">
        <v>28</v>
      </c>
      <c r="B34" s="111"/>
      <c r="C34" s="111"/>
      <c r="D34" s="111"/>
      <c r="E34" s="112">
        <v>5200</v>
      </c>
      <c r="F34" s="112"/>
      <c r="G34" s="112">
        <v>0</v>
      </c>
      <c r="H34" s="112"/>
      <c r="I34" s="112">
        <v>0</v>
      </c>
      <c r="J34" s="119"/>
    </row>
    <row r="35" spans="1:10" ht="3.75" customHeight="1" thickBot="1">
      <c r="A35" s="128"/>
      <c r="B35" s="129"/>
      <c r="C35" s="129"/>
      <c r="D35" s="129"/>
      <c r="E35" s="129"/>
      <c r="F35" s="129"/>
      <c r="G35" s="129"/>
      <c r="H35" s="129"/>
      <c r="I35" s="129"/>
      <c r="J35" s="130"/>
    </row>
    <row r="36" spans="1:10" s="7" customFormat="1" ht="39.75" customHeight="1" thickBot="1">
      <c r="A36" s="134" t="s">
        <v>31</v>
      </c>
      <c r="B36" s="135"/>
      <c r="C36" s="135"/>
      <c r="D36" s="135"/>
      <c r="E36" s="136">
        <f>E11+E28+E34+E32</f>
        <v>4390860</v>
      </c>
      <c r="F36" s="136"/>
      <c r="G36" s="136">
        <f>G11+G28+G34+G32</f>
        <v>919464</v>
      </c>
      <c r="H36" s="136"/>
      <c r="I36" s="136">
        <f>I11+I28+I34+I32</f>
        <v>5297864</v>
      </c>
      <c r="J36" s="137"/>
    </row>
    <row r="37" spans="1:10" ht="9.75" customHeight="1"/>
    <row r="38" spans="1:10" ht="30" customHeight="1">
      <c r="A38" s="138" t="s">
        <v>10</v>
      </c>
      <c r="B38" s="138"/>
      <c r="C38" s="138"/>
      <c r="D38" s="138"/>
      <c r="E38" s="138"/>
      <c r="F38" s="138"/>
      <c r="G38" s="138"/>
      <c r="H38" s="138"/>
      <c r="I38" s="138"/>
      <c r="J38" s="138"/>
    </row>
    <row r="39" spans="1:10" ht="32.25" customHeight="1">
      <c r="A39" s="139" t="s">
        <v>8</v>
      </c>
      <c r="B39" s="139"/>
      <c r="C39" s="139"/>
      <c r="D39" s="139"/>
      <c r="E39" s="139"/>
      <c r="F39" s="139"/>
      <c r="G39" s="139"/>
      <c r="H39" s="139"/>
      <c r="I39" s="139"/>
      <c r="J39" s="139"/>
    </row>
    <row r="40" spans="1:10" ht="46.5" customHeight="1">
      <c r="A40" s="140" t="s">
        <v>9</v>
      </c>
      <c r="B40" s="140"/>
      <c r="C40" s="140"/>
      <c r="D40" s="140"/>
      <c r="E40" s="140"/>
      <c r="F40" s="140"/>
      <c r="G40" s="140"/>
      <c r="H40" s="140"/>
      <c r="I40" s="140"/>
      <c r="J40" s="140"/>
    </row>
    <row r="41" spans="1:10" ht="44.25" customHeight="1">
      <c r="A41" s="141" t="s">
        <v>11</v>
      </c>
      <c r="B41" s="141"/>
      <c r="C41" s="141"/>
      <c r="D41" s="141"/>
      <c r="E41" s="141"/>
      <c r="F41" s="141"/>
      <c r="G41" s="141"/>
      <c r="H41" s="141"/>
      <c r="I41" s="141"/>
      <c r="J41" s="141"/>
    </row>
    <row r="42" spans="1:10" ht="9" customHeight="1">
      <c r="A42" s="142"/>
      <c r="B42" s="142"/>
      <c r="C42" s="142"/>
      <c r="D42" s="142"/>
      <c r="E42" s="142"/>
      <c r="F42" s="142"/>
      <c r="G42" s="142"/>
      <c r="H42" s="142"/>
      <c r="I42" s="142"/>
      <c r="J42" s="142"/>
    </row>
    <row r="43" spans="1:10" ht="31.5" customHeight="1">
      <c r="A43" s="133" t="s">
        <v>35</v>
      </c>
      <c r="B43" s="133"/>
      <c r="C43" s="133"/>
      <c r="D43" s="133"/>
      <c r="E43" s="133"/>
      <c r="F43" s="133"/>
      <c r="G43" s="133"/>
      <c r="H43" s="133"/>
      <c r="I43" s="133"/>
      <c r="J43" s="133"/>
    </row>
    <row r="44" spans="1:10" ht="33" customHeight="1">
      <c r="A44" s="133" t="s">
        <v>34</v>
      </c>
      <c r="B44" s="133"/>
      <c r="C44" s="133"/>
      <c r="D44" s="133"/>
      <c r="E44" s="133"/>
      <c r="F44" s="133"/>
      <c r="G44" s="133"/>
      <c r="H44" s="133"/>
      <c r="I44" s="133"/>
      <c r="J44" s="133"/>
    </row>
    <row r="45" spans="1:10" ht="39" customHeight="1">
      <c r="A45" s="133" t="s">
        <v>33</v>
      </c>
      <c r="B45" s="133"/>
      <c r="C45" s="133"/>
      <c r="D45" s="133"/>
      <c r="E45" s="133"/>
      <c r="F45" s="133"/>
      <c r="G45" s="133"/>
      <c r="H45" s="133"/>
      <c r="I45" s="133"/>
      <c r="J45" s="133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zoomScale="80" zoomScaleNormal="80" workbookViewId="0">
      <selection activeCell="K1" sqref="K1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6384" width="9.140625" style="1"/>
  </cols>
  <sheetData>
    <row r="1" spans="1:10" ht="21">
      <c r="A1" s="64" t="s">
        <v>32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34.5" thickBot="1">
      <c r="A2" s="65" t="s">
        <v>12</v>
      </c>
      <c r="B2" s="66"/>
      <c r="C2" s="66"/>
      <c r="D2" s="66"/>
      <c r="E2" s="66"/>
      <c r="F2" s="66"/>
      <c r="G2" s="66"/>
      <c r="H2" s="66"/>
      <c r="I2" s="66"/>
      <c r="J2" s="67"/>
    </row>
    <row r="3" spans="1:10" ht="27" customHeight="1" thickBot="1">
      <c r="A3" s="17" t="s">
        <v>38</v>
      </c>
      <c r="B3" s="68" t="s">
        <v>150</v>
      </c>
      <c r="C3" s="69"/>
      <c r="D3" s="69"/>
      <c r="E3" s="69"/>
      <c r="F3" s="69"/>
      <c r="G3" s="69"/>
      <c r="H3" s="69"/>
      <c r="I3" s="69"/>
      <c r="J3" s="69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70" t="s">
        <v>46</v>
      </c>
      <c r="B5" s="71"/>
      <c r="C5" s="71"/>
      <c r="D5" s="71"/>
      <c r="E5" s="71"/>
      <c r="F5" s="71"/>
      <c r="G5" s="71"/>
      <c r="H5" s="71"/>
      <c r="I5" s="71"/>
      <c r="J5" s="72"/>
    </row>
    <row r="6" spans="1:10">
      <c r="A6" s="73" t="s">
        <v>13</v>
      </c>
      <c r="B6" s="74"/>
      <c r="C6" s="74"/>
      <c r="D6" s="4" t="s">
        <v>1</v>
      </c>
      <c r="E6" s="2"/>
      <c r="F6" s="2"/>
      <c r="G6" s="75" t="s">
        <v>2</v>
      </c>
      <c r="H6" s="74"/>
      <c r="I6" s="74"/>
      <c r="J6" s="9"/>
    </row>
    <row r="7" spans="1:10" ht="15.75" thickBot="1">
      <c r="A7" s="76" t="s">
        <v>47</v>
      </c>
      <c r="B7" s="77"/>
      <c r="C7" s="77"/>
      <c r="D7" s="78">
        <v>724156711</v>
      </c>
      <c r="E7" s="79"/>
      <c r="F7" s="79"/>
      <c r="G7" s="80" t="s">
        <v>48</v>
      </c>
      <c r="H7" s="81"/>
      <c r="I7" s="81"/>
      <c r="J7" s="82"/>
    </row>
    <row r="8" spans="1:10" ht="21.75" customHeight="1" thickTop="1" thickBot="1">
      <c r="A8" s="83" t="s">
        <v>19</v>
      </c>
      <c r="B8" s="84"/>
      <c r="C8" s="84"/>
      <c r="D8" s="84"/>
      <c r="E8" s="84"/>
      <c r="F8" s="84"/>
      <c r="G8" s="84"/>
      <c r="H8" s="84"/>
      <c r="I8" s="84"/>
      <c r="J8" s="85"/>
    </row>
    <row r="9" spans="1:10" ht="15.75" thickBot="1">
      <c r="A9" s="86"/>
      <c r="B9" s="87"/>
      <c r="C9" s="87"/>
      <c r="D9" s="88"/>
      <c r="E9" s="89" t="s">
        <v>3</v>
      </c>
      <c r="F9" s="89"/>
      <c r="G9" s="89" t="s">
        <v>4</v>
      </c>
      <c r="H9" s="89"/>
      <c r="I9" s="89" t="s">
        <v>5</v>
      </c>
      <c r="J9" s="90"/>
    </row>
    <row r="10" spans="1:10" s="5" customFormat="1" ht="15.75" thickBot="1">
      <c r="A10" s="91" t="s">
        <v>16</v>
      </c>
      <c r="B10" s="92"/>
      <c r="C10" s="92"/>
      <c r="D10" s="20" t="s">
        <v>36</v>
      </c>
      <c r="E10" s="68">
        <v>4999999</v>
      </c>
      <c r="F10" s="93"/>
      <c r="G10" s="68">
        <f>0.21*E10</f>
        <v>1049999.79</v>
      </c>
      <c r="H10" s="93"/>
      <c r="I10" s="94">
        <f>1.21*E10</f>
        <v>6049998.79</v>
      </c>
      <c r="J10" s="95"/>
    </row>
    <row r="11" spans="1:10" s="5" customFormat="1" ht="15.75" thickBot="1">
      <c r="A11" s="15" t="s">
        <v>18</v>
      </c>
      <c r="B11" s="16"/>
      <c r="C11" s="16"/>
      <c r="D11" s="13">
        <v>1</v>
      </c>
      <c r="E11" s="68">
        <f>D11*E10</f>
        <v>4999999</v>
      </c>
      <c r="F11" s="93"/>
      <c r="G11" s="68">
        <f>0.21*E11</f>
        <v>1049999.79</v>
      </c>
      <c r="H11" s="93"/>
      <c r="I11" s="94">
        <f>1.21*E11</f>
        <v>6049998.79</v>
      </c>
      <c r="J11" s="95"/>
    </row>
    <row r="12" spans="1:10" ht="15.75" thickBot="1">
      <c r="A12" s="100" t="s">
        <v>17</v>
      </c>
      <c r="B12" s="101"/>
      <c r="C12" s="101"/>
      <c r="D12" s="101"/>
      <c r="E12" s="101"/>
      <c r="F12" s="101"/>
      <c r="G12" s="101"/>
      <c r="H12" s="101"/>
      <c r="I12" s="12">
        <v>2</v>
      </c>
      <c r="J12" s="6" t="s">
        <v>6</v>
      </c>
    </row>
    <row r="13" spans="1:10" ht="5.25" customHeight="1" thickBot="1">
      <c r="A13" s="102"/>
      <c r="B13" s="103"/>
      <c r="C13" s="103"/>
      <c r="D13" s="103"/>
      <c r="E13" s="103"/>
      <c r="F13" s="103"/>
      <c r="G13" s="103"/>
      <c r="H13" s="103"/>
      <c r="I13" s="103"/>
      <c r="J13" s="104"/>
    </row>
    <row r="14" spans="1:10" ht="18" customHeight="1" thickBot="1">
      <c r="A14" s="105" t="s">
        <v>37</v>
      </c>
      <c r="B14" s="106"/>
      <c r="C14" s="106"/>
      <c r="D14" s="106"/>
      <c r="E14" s="106"/>
      <c r="F14" s="106"/>
      <c r="G14" s="106"/>
      <c r="H14" s="106"/>
      <c r="I14" s="106"/>
      <c r="J14" s="107"/>
    </row>
    <row r="15" spans="1:10" ht="15.75" thickBot="1">
      <c r="A15" s="108"/>
      <c r="B15" s="109"/>
      <c r="C15" s="109"/>
      <c r="D15" s="109"/>
      <c r="E15" s="89" t="s">
        <v>3</v>
      </c>
      <c r="F15" s="89"/>
      <c r="G15" s="89" t="s">
        <v>4</v>
      </c>
      <c r="H15" s="89"/>
      <c r="I15" s="89" t="s">
        <v>5</v>
      </c>
      <c r="J15" s="90"/>
    </row>
    <row r="16" spans="1:10" ht="32.25" customHeight="1" thickBot="1">
      <c r="A16" s="110" t="s">
        <v>14</v>
      </c>
      <c r="B16" s="111"/>
      <c r="C16" s="111"/>
      <c r="D16" s="111"/>
      <c r="E16" s="112">
        <v>5500</v>
      </c>
      <c r="F16" s="112"/>
      <c r="G16" s="112">
        <f>0.21*E16</f>
        <v>1155</v>
      </c>
      <c r="H16" s="112"/>
      <c r="I16" s="113">
        <f>1.21*E16</f>
        <v>6655</v>
      </c>
      <c r="J16" s="114"/>
    </row>
    <row r="17" spans="1:10" ht="15.75" thickBot="1">
      <c r="A17" s="100" t="s">
        <v>20</v>
      </c>
      <c r="B17" s="101"/>
      <c r="C17" s="101"/>
      <c r="D17" s="101"/>
      <c r="E17" s="101"/>
      <c r="F17" s="101"/>
      <c r="G17" s="101"/>
      <c r="H17" s="101"/>
      <c r="I17" s="12">
        <v>1</v>
      </c>
      <c r="J17" s="6" t="s">
        <v>7</v>
      </c>
    </row>
    <row r="18" spans="1:10" ht="32.25" customHeight="1" thickBot="1">
      <c r="A18" s="96" t="s">
        <v>15</v>
      </c>
      <c r="B18" s="97"/>
      <c r="C18" s="97"/>
      <c r="D18" s="97"/>
      <c r="E18" s="98">
        <f>E16*(8-I12)*I17</f>
        <v>33000</v>
      </c>
      <c r="F18" s="98"/>
      <c r="G18" s="98">
        <f>G16*(8-I12)*I17</f>
        <v>6930</v>
      </c>
      <c r="H18" s="98"/>
      <c r="I18" s="98">
        <f>I16*(8-I12)*I17</f>
        <v>39930</v>
      </c>
      <c r="J18" s="99"/>
    </row>
    <row r="19" spans="1:10" ht="3.75" customHeight="1" thickBot="1">
      <c r="A19" s="102"/>
      <c r="B19" s="103"/>
      <c r="C19" s="103"/>
      <c r="D19" s="103"/>
      <c r="E19" s="103"/>
      <c r="F19" s="103"/>
      <c r="G19" s="103"/>
      <c r="H19" s="103"/>
      <c r="I19" s="103"/>
      <c r="J19" s="104"/>
    </row>
    <row r="20" spans="1:10" ht="47.25" customHeight="1" thickBot="1">
      <c r="A20" s="115" t="s">
        <v>21</v>
      </c>
      <c r="B20" s="116"/>
      <c r="C20" s="116"/>
      <c r="D20" s="116"/>
      <c r="E20" s="112">
        <v>0</v>
      </c>
      <c r="F20" s="112"/>
      <c r="G20" s="112">
        <v>0</v>
      </c>
      <c r="H20" s="112"/>
      <c r="I20" s="113">
        <v>0</v>
      </c>
      <c r="J20" s="114"/>
    </row>
    <row r="21" spans="1:10" ht="15.75" thickBot="1">
      <c r="A21" s="100" t="s">
        <v>25</v>
      </c>
      <c r="B21" s="101"/>
      <c r="C21" s="101"/>
      <c r="D21" s="101"/>
      <c r="E21" s="101"/>
      <c r="F21" s="101"/>
      <c r="G21" s="101"/>
      <c r="H21" s="101"/>
      <c r="I21" s="12">
        <v>0</v>
      </c>
      <c r="J21" s="6" t="s">
        <v>7</v>
      </c>
    </row>
    <row r="22" spans="1:10" ht="33.75" customHeight="1" thickBot="1">
      <c r="A22" s="117" t="s">
        <v>22</v>
      </c>
      <c r="B22" s="118"/>
      <c r="C22" s="118"/>
      <c r="D22" s="118"/>
      <c r="E22" s="98">
        <f>E20*(8-I12)*I21</f>
        <v>0</v>
      </c>
      <c r="F22" s="98"/>
      <c r="G22" s="98">
        <f>G20*(8-I12)*I21</f>
        <v>0</v>
      </c>
      <c r="H22" s="98"/>
      <c r="I22" s="98">
        <f>I20*(8-I12)*I21</f>
        <v>0</v>
      </c>
      <c r="J22" s="99"/>
    </row>
    <row r="23" spans="1:10" ht="5.25" customHeight="1" thickBot="1">
      <c r="A23" s="102"/>
      <c r="B23" s="103"/>
      <c r="C23" s="103"/>
      <c r="D23" s="103"/>
      <c r="E23" s="103"/>
      <c r="F23" s="103"/>
      <c r="G23" s="103"/>
      <c r="H23" s="103"/>
      <c r="I23" s="103"/>
      <c r="J23" s="104"/>
    </row>
    <row r="24" spans="1:10" ht="54" customHeight="1" thickBot="1">
      <c r="A24" s="115" t="s">
        <v>23</v>
      </c>
      <c r="B24" s="116"/>
      <c r="C24" s="116"/>
      <c r="D24" s="116"/>
      <c r="E24" s="112">
        <v>0</v>
      </c>
      <c r="F24" s="112"/>
      <c r="G24" s="112">
        <v>0</v>
      </c>
      <c r="H24" s="112"/>
      <c r="I24" s="113">
        <v>0</v>
      </c>
      <c r="J24" s="114"/>
    </row>
    <row r="25" spans="1:10" ht="15.75" thickBot="1">
      <c r="A25" s="110" t="s">
        <v>24</v>
      </c>
      <c r="B25" s="120"/>
      <c r="C25" s="120"/>
      <c r="D25" s="120"/>
      <c r="E25" s="120"/>
      <c r="F25" s="120"/>
      <c r="G25" s="120"/>
      <c r="H25" s="120"/>
      <c r="I25" s="12">
        <v>0</v>
      </c>
      <c r="J25" s="6" t="s">
        <v>7</v>
      </c>
    </row>
    <row r="26" spans="1:10" ht="36" customHeight="1" thickBot="1">
      <c r="A26" s="121" t="s">
        <v>26</v>
      </c>
      <c r="B26" s="122"/>
      <c r="C26" s="122"/>
      <c r="D26" s="122"/>
      <c r="E26" s="98">
        <f>E24*(8-I12)*I25</f>
        <v>0</v>
      </c>
      <c r="F26" s="98"/>
      <c r="G26" s="98">
        <f>G24*(8-I12)*I25</f>
        <v>0</v>
      </c>
      <c r="H26" s="98"/>
      <c r="I26" s="98">
        <f>I24*(8-I12)*I25</f>
        <v>0</v>
      </c>
      <c r="J26" s="99"/>
    </row>
    <row r="27" spans="1:10" ht="4.5" customHeight="1" thickBot="1">
      <c r="A27" s="123"/>
      <c r="B27" s="124"/>
      <c r="C27" s="124"/>
      <c r="D27" s="124"/>
      <c r="E27" s="124"/>
      <c r="F27" s="124"/>
      <c r="G27" s="124"/>
      <c r="H27" s="124"/>
      <c r="I27" s="124"/>
      <c r="J27" s="125"/>
    </row>
    <row r="28" spans="1:10" ht="30" customHeight="1" thickBot="1">
      <c r="A28" s="126" t="s">
        <v>27</v>
      </c>
      <c r="B28" s="127"/>
      <c r="C28" s="127"/>
      <c r="D28" s="127"/>
      <c r="E28" s="98">
        <f>D11*(E18+E22+E26)</f>
        <v>33000</v>
      </c>
      <c r="F28" s="98"/>
      <c r="G28" s="98">
        <f>D11*(G18+G22+G26)</f>
        <v>6930</v>
      </c>
      <c r="H28" s="98"/>
      <c r="I28" s="98">
        <f>D11*(I18+I22+I26)</f>
        <v>39930</v>
      </c>
      <c r="J28" s="99"/>
    </row>
    <row r="29" spans="1:10" ht="29.25" customHeight="1" thickBot="1">
      <c r="A29" s="105" t="s">
        <v>43</v>
      </c>
      <c r="B29" s="106"/>
      <c r="C29" s="106"/>
      <c r="D29" s="106"/>
      <c r="E29" s="106"/>
      <c r="F29" s="106"/>
      <c r="G29" s="106"/>
      <c r="H29" s="106"/>
      <c r="I29" s="106"/>
      <c r="J29" s="107"/>
    </row>
    <row r="30" spans="1:10" ht="29.25" customHeight="1" thickBot="1">
      <c r="A30" s="110" t="s">
        <v>29</v>
      </c>
      <c r="B30" s="111"/>
      <c r="C30" s="111"/>
      <c r="D30" s="111"/>
      <c r="E30" s="112">
        <v>1280</v>
      </c>
      <c r="F30" s="112"/>
      <c r="G30" s="112">
        <f>0.21*E30</f>
        <v>268.8</v>
      </c>
      <c r="H30" s="112"/>
      <c r="I30" s="112">
        <f>1.21*E30</f>
        <v>1548.8</v>
      </c>
      <c r="J30" s="119"/>
    </row>
    <row r="31" spans="1:10" ht="48" customHeight="1" thickBot="1">
      <c r="A31" s="110" t="s">
        <v>45</v>
      </c>
      <c r="B31" s="111"/>
      <c r="C31" s="111"/>
      <c r="D31" s="111"/>
      <c r="E31" s="112">
        <v>2000</v>
      </c>
      <c r="F31" s="112"/>
      <c r="G31" s="112">
        <f>0.21*E31</f>
        <v>420</v>
      </c>
      <c r="H31" s="112"/>
      <c r="I31" s="112">
        <f>1.21*E31</f>
        <v>2420</v>
      </c>
      <c r="J31" s="119"/>
    </row>
    <row r="32" spans="1:10" ht="39" customHeight="1" thickBot="1">
      <c r="A32" s="131" t="s">
        <v>30</v>
      </c>
      <c r="B32" s="132"/>
      <c r="C32" s="132"/>
      <c r="D32" s="132"/>
      <c r="E32" s="98">
        <f>(E30+E31)*1*(8-I12)</f>
        <v>19680</v>
      </c>
      <c r="F32" s="98"/>
      <c r="G32" s="98">
        <f>(G30+G31)*1*(8-I12)</f>
        <v>4132.7999999999993</v>
      </c>
      <c r="H32" s="98"/>
      <c r="I32" s="98">
        <f>(I30+I31)*1*(8-I12)</f>
        <v>23812.800000000003</v>
      </c>
      <c r="J32" s="99"/>
    </row>
    <row r="33" spans="1:10" ht="30" customHeight="1" thickBot="1">
      <c r="A33" s="105" t="s">
        <v>44</v>
      </c>
      <c r="B33" s="106"/>
      <c r="C33" s="106"/>
      <c r="D33" s="106"/>
      <c r="E33" s="106"/>
      <c r="F33" s="106"/>
      <c r="G33" s="106"/>
      <c r="H33" s="106"/>
      <c r="I33" s="106"/>
      <c r="J33" s="107"/>
    </row>
    <row r="34" spans="1:10" ht="51" customHeight="1" thickBot="1">
      <c r="A34" s="110" t="s">
        <v>28</v>
      </c>
      <c r="B34" s="111"/>
      <c r="C34" s="111"/>
      <c r="D34" s="111"/>
      <c r="E34" s="112">
        <v>1000</v>
      </c>
      <c r="F34" s="112"/>
      <c r="G34" s="112">
        <f>0.21*E34</f>
        <v>210</v>
      </c>
      <c r="H34" s="112"/>
      <c r="I34" s="112">
        <f>1.21*E34</f>
        <v>1210</v>
      </c>
      <c r="J34" s="119"/>
    </row>
    <row r="35" spans="1:10" ht="3.75" customHeight="1" thickBot="1">
      <c r="A35" s="128"/>
      <c r="B35" s="129"/>
      <c r="C35" s="129"/>
      <c r="D35" s="129"/>
      <c r="E35" s="129"/>
      <c r="F35" s="129"/>
      <c r="G35" s="129"/>
      <c r="H35" s="129"/>
      <c r="I35" s="129"/>
      <c r="J35" s="130"/>
    </row>
    <row r="36" spans="1:10" s="7" customFormat="1" ht="39.75" customHeight="1" thickBot="1">
      <c r="A36" s="134" t="s">
        <v>31</v>
      </c>
      <c r="B36" s="135"/>
      <c r="C36" s="135"/>
      <c r="D36" s="135"/>
      <c r="E36" s="136">
        <f>E11+E28+E34+E32</f>
        <v>5053679</v>
      </c>
      <c r="F36" s="136"/>
      <c r="G36" s="136">
        <f>G11+G28+G34+G32</f>
        <v>1061272.5900000001</v>
      </c>
      <c r="H36" s="136"/>
      <c r="I36" s="136">
        <f>I11+I28+I34+I32</f>
        <v>6114951.5899999999</v>
      </c>
      <c r="J36" s="137"/>
    </row>
    <row r="37" spans="1:10" ht="9.75" customHeight="1"/>
    <row r="38" spans="1:10" ht="30" customHeight="1">
      <c r="A38" s="138" t="s">
        <v>10</v>
      </c>
      <c r="B38" s="138"/>
      <c r="C38" s="138"/>
      <c r="D38" s="138"/>
      <c r="E38" s="138"/>
      <c r="F38" s="138"/>
      <c r="G38" s="138"/>
      <c r="H38" s="138"/>
      <c r="I38" s="138"/>
      <c r="J38" s="138"/>
    </row>
    <row r="39" spans="1:10" ht="32.25" customHeight="1">
      <c r="A39" s="139" t="s">
        <v>8</v>
      </c>
      <c r="B39" s="139"/>
      <c r="C39" s="139"/>
      <c r="D39" s="139"/>
      <c r="E39" s="139"/>
      <c r="F39" s="139"/>
      <c r="G39" s="139"/>
      <c r="H39" s="139"/>
      <c r="I39" s="139"/>
      <c r="J39" s="139"/>
    </row>
    <row r="40" spans="1:10" ht="46.5" customHeight="1">
      <c r="A40" s="140" t="s">
        <v>9</v>
      </c>
      <c r="B40" s="140"/>
      <c r="C40" s="140"/>
      <c r="D40" s="140"/>
      <c r="E40" s="140"/>
      <c r="F40" s="140"/>
      <c r="G40" s="140"/>
      <c r="H40" s="140"/>
      <c r="I40" s="140"/>
      <c r="J40" s="140"/>
    </row>
    <row r="41" spans="1:10" ht="44.25" customHeight="1">
      <c r="A41" s="141" t="s">
        <v>11</v>
      </c>
      <c r="B41" s="141"/>
      <c r="C41" s="141"/>
      <c r="D41" s="141"/>
      <c r="E41" s="141"/>
      <c r="F41" s="141"/>
      <c r="G41" s="141"/>
      <c r="H41" s="141"/>
      <c r="I41" s="141"/>
      <c r="J41" s="141"/>
    </row>
    <row r="42" spans="1:10" ht="9" customHeight="1">
      <c r="A42" s="142"/>
      <c r="B42" s="142"/>
      <c r="C42" s="142"/>
      <c r="D42" s="142"/>
      <c r="E42" s="142"/>
      <c r="F42" s="142"/>
      <c r="G42" s="142"/>
      <c r="H42" s="142"/>
      <c r="I42" s="142"/>
      <c r="J42" s="142"/>
    </row>
    <row r="43" spans="1:10" ht="31.5" customHeight="1">
      <c r="A43" s="133" t="s">
        <v>35</v>
      </c>
      <c r="B43" s="133"/>
      <c r="C43" s="133"/>
      <c r="D43" s="133"/>
      <c r="E43" s="133"/>
      <c r="F43" s="133"/>
      <c r="G43" s="133"/>
      <c r="H43" s="133"/>
      <c r="I43" s="133"/>
      <c r="J43" s="133"/>
    </row>
    <row r="44" spans="1:10" ht="33" customHeight="1">
      <c r="A44" s="133" t="s">
        <v>34</v>
      </c>
      <c r="B44" s="133"/>
      <c r="C44" s="133"/>
      <c r="D44" s="133"/>
      <c r="E44" s="133"/>
      <c r="F44" s="133"/>
      <c r="G44" s="133"/>
      <c r="H44" s="133"/>
      <c r="I44" s="133"/>
      <c r="J44" s="133"/>
    </row>
    <row r="45" spans="1:10" ht="39" customHeight="1">
      <c r="A45" s="133" t="s">
        <v>33</v>
      </c>
      <c r="B45" s="133"/>
      <c r="C45" s="133"/>
      <c r="D45" s="133"/>
      <c r="E45" s="133"/>
      <c r="F45" s="133"/>
      <c r="G45" s="133"/>
      <c r="H45" s="133"/>
      <c r="I45" s="133"/>
      <c r="J45" s="133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A45:J45"/>
    <mergeCell ref="A36:D36"/>
    <mergeCell ref="E36:F36"/>
    <mergeCell ref="G36:H36"/>
    <mergeCell ref="I36:J36"/>
    <mergeCell ref="A38:J38"/>
    <mergeCell ref="A39:J39"/>
    <mergeCell ref="A40:J40"/>
    <mergeCell ref="A41:J41"/>
    <mergeCell ref="A42:J42"/>
    <mergeCell ref="A43:J43"/>
    <mergeCell ref="A44:J44"/>
    <mergeCell ref="A35:J35"/>
    <mergeCell ref="A31:D31"/>
    <mergeCell ref="E31:F31"/>
    <mergeCell ref="G31:H31"/>
    <mergeCell ref="I31:J31"/>
    <mergeCell ref="A32:D32"/>
    <mergeCell ref="E32:F32"/>
    <mergeCell ref="G32:H32"/>
    <mergeCell ref="I32:J32"/>
    <mergeCell ref="A33:J33"/>
    <mergeCell ref="A34:D34"/>
    <mergeCell ref="E34:F34"/>
    <mergeCell ref="G34:H34"/>
    <mergeCell ref="I34:J34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10:C10"/>
    <mergeCell ref="E10:F10"/>
    <mergeCell ref="G10:H10"/>
    <mergeCell ref="I10:J10"/>
    <mergeCell ref="E11:F11"/>
    <mergeCell ref="G11:H11"/>
    <mergeCell ref="I11:J11"/>
    <mergeCell ref="A7:C7"/>
    <mergeCell ref="D7:F7"/>
    <mergeCell ref="G7:J7"/>
    <mergeCell ref="A8:J8"/>
    <mergeCell ref="A9:D9"/>
    <mergeCell ref="E9:F9"/>
    <mergeCell ref="G9:H9"/>
    <mergeCell ref="I9:J9"/>
    <mergeCell ref="A1:J1"/>
    <mergeCell ref="A2:J2"/>
    <mergeCell ref="B3:J3"/>
    <mergeCell ref="A5:J5"/>
    <mergeCell ref="A6:C6"/>
    <mergeCell ref="G6:I6"/>
  </mergeCells>
  <hyperlinks>
    <hyperlink ref="G7" r:id="rId1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průzkum trhu - specifikace</vt:lpstr>
      <vt:lpstr>EMS</vt:lpstr>
      <vt:lpstr>Philips_SnT Plus</vt:lpstr>
      <vt:lpstr>MEDISAP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62642</cp:lastModifiedBy>
  <cp:lastPrinted>2017-03-17T08:38:19Z</cp:lastPrinted>
  <dcterms:created xsi:type="dcterms:W3CDTF">2016-05-04T05:30:34Z</dcterms:created>
  <dcterms:modified xsi:type="dcterms:W3CDTF">2021-04-27T11:50:36Z</dcterms:modified>
</cp:coreProperties>
</file>