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A2\Mamograf\"/>
    </mc:Choice>
  </mc:AlternateContent>
  <xr:revisionPtr revIDLastSave="0" documentId="8_{32D3521D-A11C-4683-AFEB-177EB0B97A0F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T34" i="1" l="1"/>
  <c r="R34" i="1" s="1"/>
  <c r="P32" i="1"/>
  <c r="T31" i="1"/>
  <c r="T32" i="1" s="1"/>
  <c r="R31" i="1"/>
  <c r="R32" i="1" s="1"/>
  <c r="T30" i="1"/>
  <c r="R30" i="1"/>
  <c r="T26" i="1"/>
  <c r="P26" i="1"/>
  <c r="T24" i="1"/>
  <c r="R24" i="1"/>
  <c r="R26" i="1" s="1"/>
  <c r="T22" i="1"/>
  <c r="R22" i="1"/>
  <c r="P22" i="1"/>
  <c r="T20" i="1"/>
  <c r="P18" i="1"/>
  <c r="P28" i="1" s="1"/>
  <c r="P36" i="1" s="1"/>
  <c r="T16" i="1"/>
  <c r="R16" i="1" s="1"/>
  <c r="T11" i="1"/>
  <c r="R11" i="1"/>
  <c r="T10" i="1"/>
  <c r="R10" i="1"/>
  <c r="F90" i="2"/>
  <c r="F88" i="2"/>
  <c r="T18" i="1" l="1"/>
  <c r="T28" i="1" l="1"/>
  <c r="T36" i="1" s="1"/>
  <c r="R18" i="1"/>
  <c r="R28" i="1" s="1"/>
  <c r="R36" i="1" s="1"/>
  <c r="I11" i="1" l="1"/>
  <c r="G11" i="1"/>
  <c r="I10" i="1"/>
  <c r="G10" i="1"/>
  <c r="C88" i="2"/>
  <c r="C90" i="2"/>
  <c r="C93" i="2" s="1"/>
  <c r="I34" i="1" l="1"/>
  <c r="G34" i="1"/>
  <c r="I31" i="1"/>
  <c r="G31" i="1"/>
  <c r="G30" i="1"/>
  <c r="I30" i="1" s="1"/>
  <c r="I32" i="1" s="1"/>
  <c r="I24" i="1"/>
  <c r="I26" i="1" s="1"/>
  <c r="G24" i="1"/>
  <c r="G16" i="1"/>
  <c r="I16" i="1" s="1"/>
  <c r="I18" i="1" s="1"/>
  <c r="G32" i="1"/>
  <c r="E32" i="1"/>
  <c r="I22" i="1"/>
  <c r="G22" i="1"/>
  <c r="E22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<sst xmlns="http://schemas.openxmlformats.org/spreadsheetml/2006/main" count="409" uniqueCount="175">
  <si>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</si>
  <si>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</si>
  <si>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</si>
  <si>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</si>
  <si>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</si>
  <si>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</si>
  <si>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</si>
  <si>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</si>
  <si>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</si>
  <si>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</si>
  <si>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</si>
  <si>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</si>
  <si>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</si>
  <si>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</si>
  <si>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</si>
  <si>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</si>
  <si>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</si>
  <si>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</si>
  <si>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</si>
  <si>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</si>
  <si>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</si>
  <si>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</si>
  <si>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</si>
  <si>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</si>
  <si>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</si>
  <si>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</si>
  <si>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</si>
  <si>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</si>
  <si>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</si>
  <si>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</si>
  <si>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</si>
  <si>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</si>
  <si>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</si>
  <si>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</si>
  <si>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</si>
  <si>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</si>
  <si>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</si>
  <si>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</si>
  <si>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</si>
  <si>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</si>
  <si>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</si>
  <si>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</si>
  <si>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</si>
  <si>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</si>
  <si>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</si>
  <si>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</si>
  <si>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</si>
  <si>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</si>
  <si>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</si>
  <si>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</si>
  <si>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</si>
  <si>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</si>
  <si>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</si>
  <si>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</si>
  <si>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</si>
  <si>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</si>
  <si>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</si>
  <si>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</si>
  <si>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</si>
  <si>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</si>
  <si>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</si>
  <si>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</si>
  <si>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</si>
  <si>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</si>
  <si>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</si>
  <si>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</si>
  <si>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</si>
  <si>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</si>
  <si>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</si>
  <si>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</si>
  <si>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Rentgenka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</si>
  <si>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</si>
  <si>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</si>
  <si>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</si>
  <si>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</si>
  <si>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</si>
  <si>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</si>
  <si>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</si>
  <si>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</si>
  <si>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</si>
  <si>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</si>
  <si>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</si>
  <si>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 xml:space="preserve">3D tomosyntéza </t>
  </si>
  <si>
    <t>Počet projekcí musí být min 9</t>
  </si>
  <si>
    <t>Čas tomosyntézy nesmí být delší jako 10 s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</si>
  <si>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</si>
  <si>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</si>
  <si>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</si>
  <si>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</si>
  <si>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</si>
  <si>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</si>
  <si>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</si>
  <si>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</si>
  <si>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</si>
  <si>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</si>
  <si>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</si>
  <si>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</si>
  <si>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</si>
  <si>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</si>
  <si>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</si>
  <si>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</si>
  <si>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</si>
  <si>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</si>
  <si>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</si>
  <si>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</si>
  <si>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</si>
  <si>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</si>
  <si>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1,5x a 1,8x</t>
  </si>
  <si>
    <t>7kW</t>
  </si>
  <si>
    <t>9500 ot/min</t>
  </si>
  <si>
    <t>300 kHU</t>
  </si>
  <si>
    <t>Rh, Ag, Al (a Cu pro kontrast)</t>
  </si>
  <si>
    <t>aSe, 24x29 cm</t>
  </si>
  <si>
    <t>&gt; 90%</t>
  </si>
  <si>
    <t>hmotnost udávaná v prospektové dokumentaci je &lt; 7 kg</t>
  </si>
  <si>
    <t>15°</t>
  </si>
  <si>
    <t xml:space="preserve">rekonstruované řezy jsou po 1 mm </t>
  </si>
  <si>
    <t>15 projekcí, kontinuální snímání</t>
  </si>
  <si>
    <t>rotace ramene +195° až -155°, SID 70 cm, výškové nastavení 70,5 cm až 141</t>
  </si>
  <si>
    <t>20-49kV, 3-500 mAs, max čas 5 s</t>
  </si>
  <si>
    <t>možno provádět s nebo bez protirozptylové mřížky</t>
  </si>
  <si>
    <t>výrobce neuvádí (změřeno cca 8 cm)</t>
  </si>
  <si>
    <t>2D kontrast v kombinaci s 3D diagnostickým snímkem (CE2D+3D™ exam)</t>
  </si>
  <si>
    <t>navíc screeningové prohnuté kompresní desky (SmartCurve™ Breast Stabilization System)</t>
  </si>
  <si>
    <t>70 µm</t>
  </si>
  <si>
    <t>motorizované souřadnice x, y, ruční pohyb v ose z (směrem do prsu), délka jehel do 14 cm</t>
  </si>
  <si>
    <t>&lt; 4 s</t>
  </si>
  <si>
    <t>3Dimensions, Hologic, Inc.</t>
  </si>
  <si>
    <t>COMFES, spol. s r.o.</t>
  </si>
  <si>
    <t>R. Fajkus</t>
  </si>
  <si>
    <t>roman.f@hologic.cz</t>
  </si>
  <si>
    <t>Úhel skenování musí být min. 15°</t>
  </si>
  <si>
    <t>Vzdálenost mezi akvizačními rovinami musí být max. 1 mm</t>
  </si>
  <si>
    <t>ano</t>
  </si>
  <si>
    <t>Hmotnost samostatné bioptické jednotky nesmí být větší jako 7 kg.</t>
  </si>
  <si>
    <t>Tloušťka detektoru musí být maximálně 80 mm u strany hrudní stěny</t>
  </si>
  <si>
    <t>Tepelná kapacita anody musí být min. 300 kHU</t>
  </si>
  <si>
    <t>ANO</t>
  </si>
  <si>
    <t>BARD</t>
  </si>
  <si>
    <t>Szstém je rozšiřitelný o biopsii pod CESM</t>
  </si>
  <si>
    <t>BARCO</t>
  </si>
  <si>
    <t>Systém umožňuje i biopsie naváděné CESM</t>
  </si>
  <si>
    <t>2 x diagnostická stanice = 2 x licence pro AI</t>
  </si>
  <si>
    <t>GE Senographe Pristina 3D + CESM</t>
  </si>
  <si>
    <t>Mammomat Revelation, Siemens Healthcare GmbH</t>
  </si>
  <si>
    <t>ne</t>
  </si>
  <si>
    <t>Stargen EU s.r.o.</t>
  </si>
  <si>
    <t>Ing. Vojtěch Hojač</t>
  </si>
  <si>
    <t>702 29 46 48</t>
  </si>
  <si>
    <t>vojtech.hojac@stargen-eu.cz</t>
  </si>
  <si>
    <t>Vč. periodických kontrol</t>
  </si>
  <si>
    <t>Paušalní poplatek za jeden servisní úkon (tj. i několik cest tam i zpátky, pokud se jedná o jeden servisní úkon)</t>
  </si>
  <si>
    <t>Doprava se nehradí, když je školení součástí např. BTK</t>
  </si>
  <si>
    <t>Pozor,l dát barevné ve final!!!</t>
  </si>
  <si>
    <t>Dynamický rozsah min. 14 bitů</t>
  </si>
  <si>
    <r>
      <t xml:space="preserve">Přístroj musí disponovat volbou snímkovacího napětí v rozsahu min. 25–45 kV (s odstupňováním po 1 kV), snímkovacího produktu min. </t>
    </r>
    <r>
      <rPr>
        <sz val="12"/>
        <color rgb="FFFF0000"/>
        <rFont val="Arial"/>
        <family val="2"/>
        <charset val="238"/>
      </rPr>
      <t>v rozsahu</t>
    </r>
    <r>
      <rPr>
        <sz val="12"/>
        <rFont val="Arial"/>
        <family val="2"/>
        <charset val="238"/>
      </rPr>
      <t xml:space="preserve"> 5–500 mAs min. a snímkovacího času v rozsahu             min. 100 ms – 5 s</t>
    </r>
  </si>
  <si>
    <t>Automatické i manuální nastavení expozičních parametrů</t>
  </si>
  <si>
    <r>
      <t xml:space="preserve">Přístroj musí disponovat výkonným zářičem s vysokoobrátkovou anodou </t>
    </r>
    <r>
      <rPr>
        <sz val="12"/>
        <color rgb="FFFF0000"/>
        <rFont val="Arial"/>
        <family val="2"/>
        <charset val="238"/>
      </rPr>
      <t xml:space="preserve">s min. 8 800 ot/min z  wolframu nebo molybden/rhodia </t>
    </r>
    <r>
      <rPr>
        <sz val="12"/>
        <rFont val="Arial"/>
        <family val="2"/>
        <charset val="238"/>
      </rPr>
      <t xml:space="preserve">s ohnisky o velikosti 0,1 a 0,3 mm dle normy </t>
    </r>
    <r>
      <rPr>
        <sz val="12"/>
        <color rgb="FFFF0000"/>
        <rFont val="Arial"/>
        <family val="2"/>
        <charset val="238"/>
      </rPr>
      <t>IEC 336</t>
    </r>
  </si>
  <si>
    <t>Expoziční automatika</t>
  </si>
  <si>
    <t>Úplná expoziční automatika, AEC s automatickým kV</t>
  </si>
  <si>
    <t>Možnost manuálního nastavení expozice</t>
  </si>
  <si>
    <t>Expoziční automat-nastavení napětí dle tloušťky a složení prsu</t>
  </si>
  <si>
    <t>Integrovaná kontrola kvality Q/A</t>
  </si>
  <si>
    <t>Minimální počet 45 samostatně vyhodnocených polí nebo vyhodnocení denzity prsu z prepulsu</t>
  </si>
  <si>
    <t>Gantry - C-rameno</t>
  </si>
  <si>
    <t>Přístroj musí mít ovládací a kontrolní panely po obou stranách</t>
  </si>
  <si>
    <r>
      <t xml:space="preserve">Přístroj musí mít izocentrické C rameno s motorickou rotací v rozsahu -155° +180°  s ohniskovou vzdáleností min. 65 cm a motorizovaným výškovým nastavením v rozsahu min. 70,5–141 cm nad podlahou </t>
    </r>
    <r>
      <rPr>
        <sz val="12"/>
        <color rgb="FFFF0000"/>
        <rFont val="Arial"/>
        <family val="2"/>
        <charset val="238"/>
      </rPr>
      <t>(nožní ovladač)</t>
    </r>
  </si>
  <si>
    <t>Tomosyntéza musí být prováděna s použitím protirozptylové mřížky pro eliminaci sekundárního záření</t>
  </si>
  <si>
    <t>Systém musí provádět kontrastní mamografii</t>
  </si>
  <si>
    <t>Součástí přístroje musí být pacientský ochranný štít ve fixní poloze/ Ochranná Skleněná Zástěna s ekvivalentem Stínění 0,3 mm Pb</t>
  </si>
  <si>
    <t>UPS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</si>
  <si>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manipulace, -předdefinované projekce pro mamografii
- možnost výběru a třídění podle modality, data vyšetření, odesílajícího oddělení
- srovnání se staršími vyšetřeními v předdefinovaných projekcích pro mamografii
- různé zobrazení čtyř snímků v rámci jednoho vyšetření
- různé Zobrazení snímků Z posledního a vybraného staršího vyšetření
- možnost Zvětšení obrazu či jeho výřezu, změna jasu, kontrastu, Zostření, Zvýraznění
- rozložení snímku na ploše podle definice uživatele podpora pro sledování stavu vyšetření (prvního a druhého čtení) s evidencí a ukládáníjména lékaře a
výsledku prvního a druhého čtení</t>
  </si>
  <si>
    <r>
      <t xml:space="preserve">Přístroj musí mít </t>
    </r>
    <r>
      <rPr>
        <sz val="12"/>
        <color rgb="FFFF0000"/>
        <rFont val="Arial"/>
        <family val="2"/>
        <charset val="238"/>
      </rPr>
      <t xml:space="preserve">automatickou i manuální </t>
    </r>
    <r>
      <rPr>
        <sz val="12"/>
        <rFont val="Arial"/>
        <family val="2"/>
        <charset val="238"/>
      </rPr>
      <t xml:space="preserve">dekompresi po expozici </t>
    </r>
  </si>
  <si>
    <t xml:space="preserve">3D biopsie včetně přímého snímkovaní tkáně z biopsie </t>
  </si>
  <si>
    <t>Systém asistované komprese (pacienta si volí sílu komprese)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</si>
</sst>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justify" vertical="center" wrapText="1"/>
    </xf>
    <xf numFmtId="164" fontId="15" fillId="9" borderId="51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165" fontId="15" fillId="9" borderId="44" xfId="1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165" fontId="15" fillId="9" borderId="5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165" fontId="15" fillId="9" borderId="49" xfId="1" applyNumberFormat="1" applyFont="1" applyFill="1" applyBorder="1" applyAlignment="1">
      <alignment horizontal="center" vertical="center" wrapText="1"/>
    </xf>
    <xf numFmtId="44" fontId="11" fillId="0" borderId="0" xfId="0" applyNumberFormat="1" applyFont="1" applyAlignment="1">
      <alignment vertical="center"/>
    </xf>
    <xf numFmtId="0" fontId="0" fillId="4" borderId="0" xfId="0" applyFill="1"/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44" fontId="2" fillId="4" borderId="21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2" xfId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11" borderId="33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23" fillId="11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left" vertical="center" wrapText="1"/>
    </xf>
    <xf numFmtId="0" fontId="17" fillId="10" borderId="48" xfId="0" applyFont="1" applyFill="1" applyBorder="1" applyAlignment="1">
      <alignment horizontal="center" vertical="center" wrapText="1"/>
    </xf>
  </cellXfs>
  <cellStyles count="5">
    <cellStyle name="Hypertextový odkaz" xfId="3" builtinId="8"/>
    <cellStyle name="Měna" xfId="1" builtinId="4"/>
    <cellStyle name="Měna 2" xfId="4" xr:uid="{00000000-0005-0000-0000-000032000000}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ojtech.hojac@stargen-eu.cz" TargetMode="External"/><Relationship Id="rId1" Type="http://schemas.openxmlformats.org/officeDocument/2006/relationships/hyperlink" Target="mailto:roman.f@hologi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zoomScaleNormal="100" workbookViewId="0">
      <selection activeCell="B69" sqref="B69"/>
    </sheetView>
  </sheetViews>
  <sheetFormatPr defaultRowHeight="15" x14ac:dyDescent="0.25"/>
  <cols>
    <col min="1" max="1" width="95.42578125" customWidth="1"/>
    <col min="2" max="2" width="16.28515625" customWidth="1"/>
    <col min="3" max="3" width="35.140625" customWidth="1"/>
    <col min="4" max="4" width="22.28515625" customWidth="1"/>
    <col min="5" max="5" width="17.42578125" customWidth="1"/>
    <col min="6" max="6" width="20" customWidth="1"/>
    <col min="7" max="7" width="19.42578125" customWidth="1"/>
  </cols>
  <sheetData>
    <row r="1" spans="1:7" ht="66.75" customHeight="1" thickBot="1" x14ac:dyDescent="0.3">
      <c r="A1" s="102"/>
      <c r="B1" s="102"/>
      <c r="C1" s="102"/>
    </row>
    <row r="2" spans="1:7" ht="66.75" customHeight="1" thickBot="1" x14ac:dyDescent="0.3">
      <c r="A2" s="103" t="s">
        <v>52</v>
      </c>
      <c r="B2" s="104"/>
      <c r="C2" s="105"/>
    </row>
    <row r="3" spans="1:7" ht="41.45" customHeight="1" thickBot="1" x14ac:dyDescent="0.3">
      <c r="A3" s="99" t="s">
        <v>105</v>
      </c>
      <c r="B3" s="100"/>
      <c r="C3" s="101"/>
    </row>
    <row r="4" spans="1:7" ht="29.45" customHeight="1" thickBot="1" x14ac:dyDescent="0.3">
      <c r="A4" s="23" t="s">
        <v>51</v>
      </c>
      <c r="B4" s="97" t="s">
        <v>127</v>
      </c>
      <c r="C4" s="98"/>
      <c r="D4" s="97" t="s">
        <v>143</v>
      </c>
      <c r="E4" s="98"/>
      <c r="F4" s="97" t="s">
        <v>144</v>
      </c>
      <c r="G4" s="98"/>
    </row>
    <row r="5" spans="1:7" ht="25.5" customHeight="1" thickBot="1" x14ac:dyDescent="0.3">
      <c r="A5" s="35" t="s">
        <v>47</v>
      </c>
      <c r="B5" s="37" t="s">
        <v>48</v>
      </c>
      <c r="C5" s="36" t="s">
        <v>40</v>
      </c>
      <c r="D5" s="83" t="s">
        <v>48</v>
      </c>
      <c r="E5" s="82" t="s">
        <v>40</v>
      </c>
      <c r="F5" s="83" t="s">
        <v>48</v>
      </c>
      <c r="G5" s="82" t="s">
        <v>40</v>
      </c>
    </row>
    <row r="6" spans="1:7" ht="16.5" thickBot="1" x14ac:dyDescent="0.3">
      <c r="A6" s="33" t="s">
        <v>105</v>
      </c>
      <c r="B6" s="32"/>
      <c r="C6" s="34"/>
      <c r="D6" s="79"/>
      <c r="E6" s="81"/>
      <c r="F6" s="79"/>
      <c r="G6" s="81"/>
    </row>
    <row r="7" spans="1:7" ht="15.75" x14ac:dyDescent="0.25">
      <c r="A7" s="20" t="s">
        <v>41</v>
      </c>
      <c r="B7" s="21" t="s">
        <v>46</v>
      </c>
      <c r="C7" s="22" t="s">
        <v>40</v>
      </c>
      <c r="D7" s="75" t="s">
        <v>46</v>
      </c>
      <c r="E7" s="76" t="s">
        <v>40</v>
      </c>
      <c r="F7" s="75" t="s">
        <v>46</v>
      </c>
      <c r="G7" s="76" t="s">
        <v>40</v>
      </c>
    </row>
    <row r="8" spans="1:7" ht="60" x14ac:dyDescent="0.25">
      <c r="A8" s="24" t="s">
        <v>58</v>
      </c>
      <c r="B8" s="42" t="s">
        <v>106</v>
      </c>
      <c r="C8" s="43"/>
      <c r="D8" s="70" t="s">
        <v>137</v>
      </c>
      <c r="E8" s="72"/>
      <c r="F8" s="70" t="s">
        <v>133</v>
      </c>
      <c r="G8" s="72"/>
    </row>
    <row r="9" spans="1:7" ht="30" x14ac:dyDescent="0.25">
      <c r="A9" s="24" t="s">
        <v>59</v>
      </c>
      <c r="B9" s="42" t="s">
        <v>106</v>
      </c>
      <c r="C9" s="43"/>
      <c r="D9" s="70" t="s">
        <v>137</v>
      </c>
      <c r="E9" s="72"/>
      <c r="F9" s="70" t="s">
        <v>133</v>
      </c>
      <c r="G9" s="72"/>
    </row>
    <row r="10" spans="1:7" ht="30" x14ac:dyDescent="0.25">
      <c r="A10" s="78" t="s">
        <v>60</v>
      </c>
      <c r="B10" s="42" t="s">
        <v>106</v>
      </c>
      <c r="C10" s="43"/>
      <c r="D10" s="70" t="s">
        <v>137</v>
      </c>
      <c r="E10" s="72"/>
      <c r="F10" s="70" t="s">
        <v>133</v>
      </c>
      <c r="G10" s="72"/>
    </row>
    <row r="11" spans="1:7" ht="15.75" x14ac:dyDescent="0.25">
      <c r="A11" s="78" t="s">
        <v>172</v>
      </c>
      <c r="B11" s="42" t="s">
        <v>106</v>
      </c>
      <c r="C11" s="43"/>
      <c r="D11" s="70" t="s">
        <v>137</v>
      </c>
      <c r="E11" s="72"/>
      <c r="F11" s="70" t="s">
        <v>133</v>
      </c>
      <c r="G11" s="72"/>
    </row>
    <row r="12" spans="1:7" ht="15.75" x14ac:dyDescent="0.25">
      <c r="A12" s="195" t="s">
        <v>164</v>
      </c>
      <c r="B12" s="197"/>
      <c r="C12" s="43"/>
      <c r="D12" s="70"/>
      <c r="E12" s="72"/>
      <c r="F12" s="70"/>
      <c r="G12" s="72"/>
    </row>
    <row r="13" spans="1:7" ht="30" x14ac:dyDescent="0.25">
      <c r="A13" s="78" t="s">
        <v>61</v>
      </c>
      <c r="B13" s="43" t="s">
        <v>106</v>
      </c>
      <c r="C13" s="43" t="s">
        <v>107</v>
      </c>
      <c r="D13" s="70" t="s">
        <v>137</v>
      </c>
      <c r="E13" s="72"/>
      <c r="F13" s="70" t="s">
        <v>133</v>
      </c>
      <c r="G13" s="72"/>
    </row>
    <row r="14" spans="1:7" ht="15.75" x14ac:dyDescent="0.25">
      <c r="A14" s="78" t="s">
        <v>62</v>
      </c>
      <c r="B14" s="43" t="s">
        <v>106</v>
      </c>
      <c r="C14" s="43"/>
      <c r="D14" s="70" t="s">
        <v>137</v>
      </c>
      <c r="E14" s="77"/>
      <c r="F14" s="70" t="s">
        <v>133</v>
      </c>
      <c r="G14" s="77"/>
    </row>
    <row r="15" spans="1:7" ht="56.25" customHeight="1" x14ac:dyDescent="0.25">
      <c r="A15" s="78" t="s">
        <v>166</v>
      </c>
      <c r="B15" s="43" t="s">
        <v>133</v>
      </c>
      <c r="C15" s="43" t="s">
        <v>118</v>
      </c>
      <c r="D15" s="70" t="s">
        <v>137</v>
      </c>
      <c r="E15" s="72"/>
      <c r="F15" s="70" t="s">
        <v>133</v>
      </c>
      <c r="G15" s="72"/>
    </row>
    <row r="16" spans="1:7" ht="56.25" customHeight="1" x14ac:dyDescent="0.25">
      <c r="A16" s="192" t="s">
        <v>165</v>
      </c>
      <c r="B16" s="43"/>
      <c r="C16" s="43"/>
      <c r="D16" s="70"/>
      <c r="E16" s="80"/>
      <c r="F16" s="70"/>
      <c r="G16" s="80"/>
    </row>
    <row r="17" spans="1:7" ht="15.75" x14ac:dyDescent="0.25">
      <c r="A17" s="93" t="s">
        <v>63</v>
      </c>
      <c r="B17" s="43"/>
      <c r="C17" s="43"/>
      <c r="D17" s="70" t="s">
        <v>137</v>
      </c>
      <c r="E17" s="80"/>
      <c r="F17" s="70" t="s">
        <v>133</v>
      </c>
      <c r="G17" s="80"/>
    </row>
    <row r="18" spans="1:7" ht="45" x14ac:dyDescent="0.25">
      <c r="A18" s="192" t="s">
        <v>64</v>
      </c>
      <c r="B18" s="43" t="s">
        <v>106</v>
      </c>
      <c r="C18" s="43" t="s">
        <v>123</v>
      </c>
      <c r="D18" s="70" t="s">
        <v>137</v>
      </c>
      <c r="E18" s="72"/>
      <c r="F18" s="70" t="s">
        <v>133</v>
      </c>
      <c r="G18" s="72"/>
    </row>
    <row r="19" spans="1:7" ht="15.75" x14ac:dyDescent="0.25">
      <c r="A19" s="192" t="s">
        <v>65</v>
      </c>
      <c r="B19" s="43" t="s">
        <v>106</v>
      </c>
      <c r="C19" s="43"/>
      <c r="D19" s="70" t="s">
        <v>137</v>
      </c>
      <c r="E19" s="72"/>
      <c r="F19" s="70" t="s">
        <v>133</v>
      </c>
      <c r="G19" s="72"/>
    </row>
    <row r="20" spans="1:7" ht="15.75" x14ac:dyDescent="0.25">
      <c r="A20" s="192" t="s">
        <v>66</v>
      </c>
      <c r="B20" s="43" t="s">
        <v>106</v>
      </c>
      <c r="C20" s="43"/>
      <c r="D20" s="70" t="s">
        <v>137</v>
      </c>
      <c r="E20" s="89"/>
      <c r="F20" s="70" t="s">
        <v>133</v>
      </c>
      <c r="G20" s="89"/>
    </row>
    <row r="21" spans="1:7" ht="15.75" x14ac:dyDescent="0.25">
      <c r="A21" s="192" t="s">
        <v>67</v>
      </c>
      <c r="B21" s="43" t="s">
        <v>106</v>
      </c>
      <c r="C21" s="43"/>
      <c r="D21" s="70" t="s">
        <v>137</v>
      </c>
      <c r="E21" s="89"/>
      <c r="F21" s="70" t="s">
        <v>133</v>
      </c>
      <c r="G21" s="89"/>
    </row>
    <row r="22" spans="1:7" ht="15.75" x14ac:dyDescent="0.25">
      <c r="A22" s="193" t="s">
        <v>68</v>
      </c>
      <c r="B22" s="43"/>
      <c r="C22" s="43"/>
      <c r="D22" s="86"/>
      <c r="E22" s="89"/>
      <c r="F22" s="70" t="s">
        <v>133</v>
      </c>
      <c r="G22" s="89"/>
    </row>
    <row r="23" spans="1:7" ht="30" x14ac:dyDescent="0.25">
      <c r="A23" s="78" t="s">
        <v>69</v>
      </c>
      <c r="B23" s="43" t="s">
        <v>106</v>
      </c>
      <c r="C23" s="43" t="s">
        <v>108</v>
      </c>
      <c r="D23" s="70" t="s">
        <v>137</v>
      </c>
      <c r="E23" s="90"/>
      <c r="F23" s="70" t="s">
        <v>133</v>
      </c>
      <c r="G23" s="90"/>
    </row>
    <row r="24" spans="1:7" ht="45" x14ac:dyDescent="0.25">
      <c r="A24" s="78" t="s">
        <v>155</v>
      </c>
      <c r="B24" s="43" t="s">
        <v>106</v>
      </c>
      <c r="C24" s="43" t="s">
        <v>119</v>
      </c>
      <c r="D24" s="70" t="s">
        <v>137</v>
      </c>
      <c r="E24" s="91"/>
      <c r="F24" s="53" t="s">
        <v>145</v>
      </c>
      <c r="G24" s="91"/>
    </row>
    <row r="25" spans="1:7" ht="15.75" x14ac:dyDescent="0.25">
      <c r="A25" s="192" t="s">
        <v>156</v>
      </c>
      <c r="B25" s="43"/>
      <c r="C25" s="43"/>
      <c r="D25" s="194"/>
      <c r="E25" s="91"/>
      <c r="F25" s="53"/>
      <c r="G25" s="91"/>
    </row>
    <row r="26" spans="1:7" ht="15.75" x14ac:dyDescent="0.25">
      <c r="A26" s="191" t="s">
        <v>70</v>
      </c>
      <c r="B26" s="43"/>
      <c r="C26" s="43"/>
      <c r="D26" s="87"/>
      <c r="E26" s="89"/>
      <c r="F26" s="70" t="s">
        <v>133</v>
      </c>
      <c r="G26" s="89"/>
    </row>
    <row r="27" spans="1:7" ht="30" x14ac:dyDescent="0.25">
      <c r="A27" s="78" t="s">
        <v>157</v>
      </c>
      <c r="B27" s="43" t="s">
        <v>106</v>
      </c>
      <c r="C27" s="43" t="s">
        <v>109</v>
      </c>
      <c r="D27" s="70" t="s">
        <v>137</v>
      </c>
      <c r="E27" s="89"/>
      <c r="F27" s="70" t="s">
        <v>133</v>
      </c>
      <c r="G27" s="89"/>
    </row>
    <row r="28" spans="1:7" ht="15.75" x14ac:dyDescent="0.25">
      <c r="A28" s="78" t="s">
        <v>136</v>
      </c>
      <c r="B28" s="43" t="s">
        <v>133</v>
      </c>
      <c r="C28" s="43" t="s">
        <v>110</v>
      </c>
      <c r="D28" s="70" t="s">
        <v>137</v>
      </c>
      <c r="E28" s="89"/>
      <c r="F28" s="53" t="s">
        <v>145</v>
      </c>
      <c r="G28" s="89"/>
    </row>
    <row r="29" spans="1:7" ht="15.75" x14ac:dyDescent="0.25">
      <c r="A29" s="78" t="s">
        <v>71</v>
      </c>
      <c r="B29" s="43" t="s">
        <v>106</v>
      </c>
      <c r="C29" s="43" t="s">
        <v>111</v>
      </c>
      <c r="D29" s="70" t="s">
        <v>137</v>
      </c>
      <c r="E29" s="89"/>
      <c r="F29" s="70" t="s">
        <v>133</v>
      </c>
      <c r="G29" s="89"/>
    </row>
    <row r="30" spans="1:7" ht="15.75" x14ac:dyDescent="0.25">
      <c r="A30" s="78" t="s">
        <v>72</v>
      </c>
      <c r="B30" s="43" t="s">
        <v>106</v>
      </c>
      <c r="C30" s="43"/>
      <c r="D30" s="70" t="s">
        <v>137</v>
      </c>
      <c r="E30" s="89"/>
      <c r="F30" s="70" t="s">
        <v>133</v>
      </c>
      <c r="G30" s="89"/>
    </row>
    <row r="31" spans="1:7" ht="45" x14ac:dyDescent="0.25">
      <c r="A31" s="192" t="s">
        <v>73</v>
      </c>
      <c r="B31" s="43" t="s">
        <v>106</v>
      </c>
      <c r="C31" s="43"/>
      <c r="D31" s="70" t="s">
        <v>137</v>
      </c>
      <c r="E31" s="89"/>
      <c r="F31" s="70" t="s">
        <v>133</v>
      </c>
      <c r="G31" s="89"/>
    </row>
    <row r="32" spans="1:7" ht="15.75" x14ac:dyDescent="0.25">
      <c r="A32" s="191" t="s">
        <v>74</v>
      </c>
      <c r="B32" s="43"/>
      <c r="C32" s="43"/>
      <c r="D32" s="88"/>
      <c r="E32" s="90"/>
      <c r="F32" s="70" t="s">
        <v>133</v>
      </c>
      <c r="G32" s="90"/>
    </row>
    <row r="33" spans="1:7" ht="30.75" x14ac:dyDescent="0.25">
      <c r="A33" s="78" t="s">
        <v>75</v>
      </c>
      <c r="B33" s="43" t="s">
        <v>106</v>
      </c>
      <c r="C33" s="43" t="s">
        <v>112</v>
      </c>
      <c r="D33" s="70" t="s">
        <v>137</v>
      </c>
      <c r="E33" s="90"/>
      <c r="F33" s="70" t="s">
        <v>133</v>
      </c>
      <c r="G33" s="90"/>
    </row>
    <row r="34" spans="1:7" ht="30" x14ac:dyDescent="0.25">
      <c r="A34" s="78" t="s">
        <v>135</v>
      </c>
      <c r="B34" s="43" t="s">
        <v>133</v>
      </c>
      <c r="C34" s="43" t="s">
        <v>121</v>
      </c>
      <c r="D34" s="70" t="s">
        <v>137</v>
      </c>
      <c r="E34" s="90"/>
      <c r="F34" s="70" t="s">
        <v>133</v>
      </c>
      <c r="G34" s="90"/>
    </row>
    <row r="35" spans="1:7" ht="30" x14ac:dyDescent="0.25">
      <c r="A35" s="78" t="s">
        <v>76</v>
      </c>
      <c r="B35" s="43" t="s">
        <v>106</v>
      </c>
      <c r="C35" s="43" t="s">
        <v>124</v>
      </c>
      <c r="D35" s="70" t="s">
        <v>137</v>
      </c>
      <c r="E35" s="90"/>
      <c r="F35" s="70" t="s">
        <v>133</v>
      </c>
      <c r="G35" s="90"/>
    </row>
    <row r="36" spans="1:7" ht="15.75" x14ac:dyDescent="0.25">
      <c r="A36" s="78" t="s">
        <v>77</v>
      </c>
      <c r="B36" s="43" t="s">
        <v>106</v>
      </c>
      <c r="C36" s="43" t="s">
        <v>113</v>
      </c>
      <c r="D36" s="70" t="s">
        <v>137</v>
      </c>
      <c r="E36" s="90"/>
      <c r="F36" s="70" t="s">
        <v>133</v>
      </c>
      <c r="G36" s="90"/>
    </row>
    <row r="37" spans="1:7" ht="15.75" x14ac:dyDescent="0.25">
      <c r="A37" s="192" t="s">
        <v>154</v>
      </c>
      <c r="B37" s="43"/>
      <c r="C37" s="43"/>
      <c r="D37" s="84"/>
      <c r="E37" s="90"/>
      <c r="F37" s="70"/>
      <c r="G37" s="90"/>
    </row>
    <row r="38" spans="1:7" ht="15.75" x14ac:dyDescent="0.25">
      <c r="A38" s="195" t="s">
        <v>158</v>
      </c>
      <c r="B38" s="43"/>
      <c r="C38" s="43"/>
      <c r="D38" s="84"/>
      <c r="E38" s="90"/>
      <c r="F38" s="70"/>
      <c r="G38" s="90"/>
    </row>
    <row r="39" spans="1:7" ht="15.75" x14ac:dyDescent="0.25">
      <c r="A39" s="196" t="s">
        <v>159</v>
      </c>
      <c r="B39" s="43"/>
      <c r="C39" s="43"/>
      <c r="D39" s="84"/>
      <c r="E39" s="90"/>
      <c r="F39" s="70"/>
      <c r="G39" s="90"/>
    </row>
    <row r="40" spans="1:7" ht="15.75" x14ac:dyDescent="0.25">
      <c r="A40" s="196" t="s">
        <v>160</v>
      </c>
      <c r="B40" s="43"/>
      <c r="C40" s="43"/>
      <c r="D40" s="84"/>
      <c r="E40" s="90"/>
      <c r="F40" s="70"/>
      <c r="G40" s="90"/>
    </row>
    <row r="41" spans="1:7" ht="15.75" x14ac:dyDescent="0.25">
      <c r="A41" s="196" t="s">
        <v>161</v>
      </c>
      <c r="B41" s="43"/>
      <c r="C41" s="43"/>
      <c r="D41" s="84"/>
      <c r="E41" s="90"/>
      <c r="F41" s="70"/>
      <c r="G41" s="90"/>
    </row>
    <row r="42" spans="1:7" ht="15.75" x14ac:dyDescent="0.25">
      <c r="A42" s="196" t="s">
        <v>162</v>
      </c>
      <c r="B42" s="43"/>
      <c r="C42" s="43"/>
      <c r="D42" s="84"/>
      <c r="E42" s="90"/>
      <c r="F42" s="70"/>
      <c r="G42" s="90"/>
    </row>
    <row r="43" spans="1:7" ht="30" x14ac:dyDescent="0.25">
      <c r="A43" s="196" t="s">
        <v>163</v>
      </c>
      <c r="B43" s="43"/>
      <c r="C43" s="43"/>
      <c r="D43" s="84"/>
      <c r="E43" s="90"/>
      <c r="F43" s="70"/>
      <c r="G43" s="90"/>
    </row>
    <row r="44" spans="1:7" ht="15.75" x14ac:dyDescent="0.25">
      <c r="A44" s="191" t="s">
        <v>78</v>
      </c>
      <c r="B44" s="43"/>
      <c r="C44" s="43"/>
      <c r="D44" s="88"/>
      <c r="E44" s="90"/>
      <c r="F44" s="70" t="s">
        <v>133</v>
      </c>
      <c r="G44" s="90"/>
    </row>
    <row r="45" spans="1:7" ht="75" x14ac:dyDescent="0.25">
      <c r="A45" s="78" t="s">
        <v>79</v>
      </c>
      <c r="B45" s="43" t="s">
        <v>106</v>
      </c>
      <c r="C45" s="43" t="s">
        <v>125</v>
      </c>
      <c r="D45" s="70" t="s">
        <v>137</v>
      </c>
      <c r="E45" s="90"/>
      <c r="F45" s="70" t="s">
        <v>133</v>
      </c>
      <c r="G45" s="90"/>
    </row>
    <row r="46" spans="1:7" ht="15.75" x14ac:dyDescent="0.25">
      <c r="A46" s="78" t="s">
        <v>80</v>
      </c>
      <c r="B46" s="43" t="s">
        <v>106</v>
      </c>
      <c r="C46" s="43"/>
      <c r="D46" s="70" t="s">
        <v>137</v>
      </c>
      <c r="E46" s="90" t="s">
        <v>138</v>
      </c>
      <c r="F46" s="70" t="s">
        <v>133</v>
      </c>
      <c r="G46" s="90"/>
    </row>
    <row r="47" spans="1:7" ht="15.75" x14ac:dyDescent="0.25">
      <c r="A47" s="78" t="s">
        <v>81</v>
      </c>
      <c r="B47" s="43" t="s">
        <v>106</v>
      </c>
      <c r="C47" s="43"/>
      <c r="D47" s="70" t="s">
        <v>137</v>
      </c>
      <c r="E47" s="90"/>
      <c r="F47" s="70" t="s">
        <v>133</v>
      </c>
      <c r="G47" s="90"/>
    </row>
    <row r="48" spans="1:7" ht="30" x14ac:dyDescent="0.25">
      <c r="A48" s="78" t="s">
        <v>134</v>
      </c>
      <c r="B48" s="43" t="s">
        <v>133</v>
      </c>
      <c r="C48" s="43" t="s">
        <v>114</v>
      </c>
      <c r="D48" s="70" t="s">
        <v>137</v>
      </c>
      <c r="E48" s="90"/>
      <c r="F48" s="70" t="s">
        <v>133</v>
      </c>
      <c r="G48" s="90"/>
    </row>
    <row r="49" spans="1:10" ht="15.75" x14ac:dyDescent="0.25">
      <c r="A49" s="195" t="s">
        <v>82</v>
      </c>
      <c r="B49" s="43"/>
      <c r="C49" s="43"/>
      <c r="D49" s="88"/>
      <c r="E49" s="90"/>
      <c r="F49" s="70" t="s">
        <v>133</v>
      </c>
      <c r="G49" s="90"/>
    </row>
    <row r="50" spans="1:10" ht="15.75" x14ac:dyDescent="0.25">
      <c r="A50" s="78" t="s">
        <v>131</v>
      </c>
      <c r="B50" s="43" t="s">
        <v>133</v>
      </c>
      <c r="C50" s="43" t="s">
        <v>115</v>
      </c>
      <c r="D50" s="70" t="s">
        <v>137</v>
      </c>
      <c r="E50" s="90"/>
      <c r="F50" s="70" t="s">
        <v>133</v>
      </c>
      <c r="G50" s="90"/>
    </row>
    <row r="51" spans="1:10" ht="15.75" x14ac:dyDescent="0.25">
      <c r="A51" s="78" t="s">
        <v>83</v>
      </c>
      <c r="B51" s="43" t="s">
        <v>133</v>
      </c>
      <c r="C51" s="43" t="s">
        <v>117</v>
      </c>
      <c r="D51" s="70" t="s">
        <v>137</v>
      </c>
      <c r="E51" s="90"/>
      <c r="F51" s="70" t="s">
        <v>133</v>
      </c>
      <c r="G51" s="90"/>
    </row>
    <row r="52" spans="1:10" ht="15.75" x14ac:dyDescent="0.25">
      <c r="A52" s="78" t="s">
        <v>84</v>
      </c>
      <c r="B52" s="43" t="s">
        <v>133</v>
      </c>
      <c r="C52" s="43" t="s">
        <v>126</v>
      </c>
      <c r="D52" s="70" t="s">
        <v>137</v>
      </c>
      <c r="E52" s="90"/>
      <c r="F52" s="53" t="s">
        <v>145</v>
      </c>
      <c r="G52" s="90"/>
    </row>
    <row r="53" spans="1:10" ht="30" x14ac:dyDescent="0.25">
      <c r="A53" s="78" t="s">
        <v>167</v>
      </c>
      <c r="B53" s="43" t="s">
        <v>106</v>
      </c>
      <c r="C53" s="43" t="s">
        <v>120</v>
      </c>
      <c r="D53" s="70" t="s">
        <v>137</v>
      </c>
      <c r="E53" s="90"/>
      <c r="F53" s="70" t="s">
        <v>133</v>
      </c>
      <c r="G53" s="90"/>
    </row>
    <row r="54" spans="1:10" ht="63" x14ac:dyDescent="0.25">
      <c r="A54" s="192" t="s">
        <v>173</v>
      </c>
      <c r="B54" s="43" t="s">
        <v>133</v>
      </c>
      <c r="C54" s="43" t="s">
        <v>122</v>
      </c>
      <c r="D54" s="70" t="s">
        <v>137</v>
      </c>
      <c r="E54" s="90" t="s">
        <v>139</v>
      </c>
      <c r="F54" s="70" t="s">
        <v>133</v>
      </c>
      <c r="G54" s="90"/>
      <c r="H54" s="96" t="s">
        <v>153</v>
      </c>
      <c r="I54" s="96"/>
      <c r="J54" s="96"/>
    </row>
    <row r="55" spans="1:10" ht="30" x14ac:dyDescent="0.25">
      <c r="A55" s="78" t="s">
        <v>132</v>
      </c>
      <c r="B55" s="43" t="s">
        <v>133</v>
      </c>
      <c r="C55" s="43" t="s">
        <v>116</v>
      </c>
      <c r="D55" s="70" t="s">
        <v>137</v>
      </c>
      <c r="E55" s="90"/>
      <c r="F55" s="53" t="s">
        <v>145</v>
      </c>
      <c r="G55" s="90"/>
    </row>
    <row r="56" spans="1:10" ht="30" x14ac:dyDescent="0.25">
      <c r="A56" s="78" t="s">
        <v>85</v>
      </c>
      <c r="B56" s="43" t="s">
        <v>106</v>
      </c>
      <c r="C56" s="43"/>
      <c r="D56" s="70" t="s">
        <v>137</v>
      </c>
      <c r="E56" s="90"/>
      <c r="F56" s="70" t="s">
        <v>133</v>
      </c>
      <c r="G56" s="90"/>
    </row>
    <row r="57" spans="1:10" ht="15.75" x14ac:dyDescent="0.25">
      <c r="A57" s="78" t="s">
        <v>86</v>
      </c>
      <c r="B57" s="43" t="s">
        <v>106</v>
      </c>
      <c r="C57" s="43"/>
      <c r="D57" s="70" t="s">
        <v>137</v>
      </c>
      <c r="E57" s="90"/>
      <c r="F57" s="70" t="s">
        <v>133</v>
      </c>
      <c r="G57" s="90"/>
    </row>
    <row r="58" spans="1:10" ht="30" x14ac:dyDescent="0.25">
      <c r="A58" s="192" t="s">
        <v>169</v>
      </c>
      <c r="B58" s="43" t="s">
        <v>106</v>
      </c>
      <c r="C58" s="43"/>
      <c r="D58" s="70" t="s">
        <v>137</v>
      </c>
      <c r="E58" s="90"/>
      <c r="F58" s="70" t="s">
        <v>133</v>
      </c>
      <c r="G58" s="90"/>
    </row>
    <row r="59" spans="1:10" ht="15.75" x14ac:dyDescent="0.25">
      <c r="A59" s="192" t="s">
        <v>168</v>
      </c>
      <c r="B59" s="43"/>
      <c r="C59" s="43"/>
      <c r="D59" s="84"/>
      <c r="E59" s="90"/>
      <c r="F59" s="70"/>
      <c r="G59" s="90"/>
    </row>
    <row r="60" spans="1:10" ht="15.75" x14ac:dyDescent="0.25">
      <c r="A60" s="93" t="s">
        <v>87</v>
      </c>
      <c r="B60" s="43"/>
      <c r="C60" s="43"/>
      <c r="D60" s="88"/>
      <c r="E60" s="90"/>
      <c r="F60" s="70" t="s">
        <v>133</v>
      </c>
      <c r="G60" s="90"/>
    </row>
    <row r="61" spans="1:10" ht="90" x14ac:dyDescent="0.25">
      <c r="A61" s="78" t="s">
        <v>88</v>
      </c>
      <c r="B61" s="43" t="s">
        <v>106</v>
      </c>
      <c r="C61" s="43"/>
      <c r="D61" s="70" t="s">
        <v>137</v>
      </c>
      <c r="E61" s="90"/>
      <c r="F61" s="70" t="s">
        <v>133</v>
      </c>
      <c r="G61" s="90"/>
    </row>
    <row r="62" spans="1:10" ht="75" x14ac:dyDescent="0.25">
      <c r="A62" s="24" t="s">
        <v>89</v>
      </c>
      <c r="B62" s="43" t="s">
        <v>106</v>
      </c>
      <c r="C62" s="43"/>
      <c r="D62" s="70" t="s">
        <v>137</v>
      </c>
      <c r="E62" s="90"/>
      <c r="F62" s="70" t="s">
        <v>133</v>
      </c>
      <c r="G62" s="90"/>
    </row>
    <row r="63" spans="1:10" ht="45" x14ac:dyDescent="0.25">
      <c r="A63" s="24" t="s">
        <v>90</v>
      </c>
      <c r="B63" s="43" t="s">
        <v>106</v>
      </c>
      <c r="C63" s="43"/>
      <c r="D63" s="70" t="s">
        <v>137</v>
      </c>
      <c r="E63" s="90"/>
      <c r="F63" s="70" t="s">
        <v>133</v>
      </c>
      <c r="G63" s="90"/>
    </row>
    <row r="64" spans="1:10" ht="45" x14ac:dyDescent="0.25">
      <c r="A64" s="24" t="s">
        <v>91</v>
      </c>
      <c r="B64" s="43" t="s">
        <v>106</v>
      </c>
      <c r="C64" s="43"/>
      <c r="D64" s="70" t="s">
        <v>137</v>
      </c>
      <c r="E64" s="90" t="s">
        <v>140</v>
      </c>
      <c r="F64" s="70" t="s">
        <v>133</v>
      </c>
      <c r="G64" s="90"/>
    </row>
    <row r="65" spans="1:7" ht="45" x14ac:dyDescent="0.25">
      <c r="A65" s="24" t="s">
        <v>92</v>
      </c>
      <c r="B65" s="43" t="s">
        <v>106</v>
      </c>
      <c r="C65" s="43"/>
      <c r="D65" s="70" t="s">
        <v>137</v>
      </c>
      <c r="E65" s="90"/>
      <c r="F65" s="70" t="s">
        <v>133</v>
      </c>
      <c r="G65" s="90"/>
    </row>
    <row r="66" spans="1:7" ht="15.75" x14ac:dyDescent="0.25">
      <c r="A66" s="41" t="s">
        <v>93</v>
      </c>
      <c r="B66" s="43"/>
      <c r="C66" s="43"/>
      <c r="D66" s="88"/>
      <c r="E66" s="90"/>
      <c r="F66" s="70" t="s">
        <v>133</v>
      </c>
      <c r="G66" s="90"/>
    </row>
    <row r="67" spans="1:7" ht="210" x14ac:dyDescent="0.25">
      <c r="A67" s="24" t="s">
        <v>171</v>
      </c>
      <c r="B67" s="43" t="s">
        <v>106</v>
      </c>
      <c r="C67" s="43"/>
      <c r="D67" s="70" t="s">
        <v>137</v>
      </c>
      <c r="E67" s="90"/>
      <c r="F67" s="70" t="s">
        <v>133</v>
      </c>
      <c r="G67" s="90"/>
    </row>
    <row r="68" spans="1:7" ht="30" x14ac:dyDescent="0.25">
      <c r="A68" s="24" t="s">
        <v>94</v>
      </c>
      <c r="B68" s="43" t="s">
        <v>106</v>
      </c>
      <c r="C68" s="43"/>
      <c r="D68" s="70" t="s">
        <v>137</v>
      </c>
      <c r="E68" s="90"/>
      <c r="F68" s="70" t="s">
        <v>133</v>
      </c>
      <c r="G68" s="90"/>
    </row>
    <row r="69" spans="1:7" ht="75" x14ac:dyDescent="0.25">
      <c r="A69" s="24" t="s">
        <v>95</v>
      </c>
      <c r="B69" s="43" t="s">
        <v>106</v>
      </c>
      <c r="C69" s="43"/>
      <c r="D69" s="70" t="s">
        <v>137</v>
      </c>
      <c r="E69" s="90" t="s">
        <v>140</v>
      </c>
      <c r="F69" s="70" t="s">
        <v>133</v>
      </c>
      <c r="G69" s="90"/>
    </row>
    <row r="70" spans="1:7" ht="30" x14ac:dyDescent="0.25">
      <c r="A70" s="24" t="s">
        <v>96</v>
      </c>
      <c r="B70" s="47" t="s">
        <v>106</v>
      </c>
      <c r="C70" s="48"/>
      <c r="D70" s="70" t="s">
        <v>137</v>
      </c>
      <c r="E70" s="90"/>
      <c r="F70" s="70" t="s">
        <v>133</v>
      </c>
      <c r="G70" s="90"/>
    </row>
    <row r="71" spans="1:7" ht="75" x14ac:dyDescent="0.25">
      <c r="A71" s="24" t="s">
        <v>97</v>
      </c>
      <c r="B71" s="47" t="s">
        <v>106</v>
      </c>
      <c r="C71" s="48"/>
      <c r="D71" s="70" t="s">
        <v>137</v>
      </c>
      <c r="E71" s="90"/>
      <c r="F71" s="70" t="s">
        <v>133</v>
      </c>
      <c r="G71" s="90"/>
    </row>
    <row r="72" spans="1:7" ht="15.75" x14ac:dyDescent="0.25">
      <c r="A72" s="31" t="s">
        <v>98</v>
      </c>
      <c r="B72" s="38"/>
      <c r="C72" s="19"/>
      <c r="D72" s="85"/>
      <c r="E72" s="71"/>
      <c r="F72" s="71"/>
      <c r="G72" s="71"/>
    </row>
    <row r="73" spans="1:7" ht="15.75" x14ac:dyDescent="0.25">
      <c r="A73" s="24" t="s">
        <v>99</v>
      </c>
      <c r="B73" s="45" t="s">
        <v>106</v>
      </c>
      <c r="C73" s="46"/>
      <c r="D73" s="70" t="s">
        <v>137</v>
      </c>
      <c r="E73" s="80"/>
      <c r="F73" s="70" t="s">
        <v>133</v>
      </c>
      <c r="G73" s="80"/>
    </row>
    <row r="74" spans="1:7" ht="47.25" x14ac:dyDescent="0.25">
      <c r="A74" s="24" t="s">
        <v>100</v>
      </c>
      <c r="B74" s="42" t="s">
        <v>106</v>
      </c>
      <c r="C74" s="46"/>
      <c r="D74" s="70" t="s">
        <v>137</v>
      </c>
      <c r="E74" s="80" t="s">
        <v>141</v>
      </c>
      <c r="F74" s="70" t="s">
        <v>133</v>
      </c>
      <c r="G74" s="80"/>
    </row>
    <row r="75" spans="1:7" ht="30" x14ac:dyDescent="0.25">
      <c r="A75" s="24" t="s">
        <v>101</v>
      </c>
      <c r="B75" s="42" t="s">
        <v>106</v>
      </c>
      <c r="C75" s="46"/>
      <c r="D75" s="70" t="s">
        <v>137</v>
      </c>
      <c r="E75" s="80"/>
      <c r="F75" s="70" t="s">
        <v>133</v>
      </c>
      <c r="G75" s="80"/>
    </row>
    <row r="76" spans="1:7" ht="47.25" x14ac:dyDescent="0.25">
      <c r="A76" s="24" t="s">
        <v>102</v>
      </c>
      <c r="B76" s="42" t="s">
        <v>106</v>
      </c>
      <c r="C76" s="46"/>
      <c r="D76" s="70" t="s">
        <v>137</v>
      </c>
      <c r="E76" s="80" t="s">
        <v>142</v>
      </c>
      <c r="F76" s="70" t="s">
        <v>133</v>
      </c>
      <c r="G76" s="80"/>
    </row>
    <row r="77" spans="1:7" ht="15.75" x14ac:dyDescent="0.25">
      <c r="A77" s="192" t="s">
        <v>170</v>
      </c>
      <c r="B77" s="42"/>
      <c r="C77" s="46"/>
      <c r="D77" s="70"/>
      <c r="E77" s="80"/>
      <c r="F77" s="70" t="s">
        <v>133</v>
      </c>
      <c r="G77" s="80"/>
    </row>
    <row r="78" spans="1:7" ht="15.75" x14ac:dyDescent="0.25">
      <c r="A78" s="192" t="s">
        <v>174</v>
      </c>
      <c r="B78" s="47"/>
      <c r="C78" s="44"/>
      <c r="D78" s="84"/>
      <c r="E78" s="77"/>
      <c r="F78" s="70" t="s">
        <v>133</v>
      </c>
      <c r="G78" s="77"/>
    </row>
    <row r="79" spans="1:7" ht="18" customHeight="1" x14ac:dyDescent="0.25">
      <c r="A79" s="24"/>
      <c r="B79" s="47"/>
      <c r="C79" s="44"/>
      <c r="D79" s="84"/>
      <c r="E79" s="77"/>
      <c r="F79" s="70" t="s">
        <v>133</v>
      </c>
      <c r="G79" s="77"/>
    </row>
    <row r="80" spans="1:7" ht="15.75" x14ac:dyDescent="0.25">
      <c r="A80" s="18" t="s">
        <v>42</v>
      </c>
      <c r="B80" s="38"/>
      <c r="C80" s="19"/>
      <c r="D80" s="85"/>
      <c r="E80" s="71"/>
      <c r="F80" s="71"/>
      <c r="G80" s="71"/>
    </row>
    <row r="81" spans="1:7" ht="60" x14ac:dyDescent="0.25">
      <c r="A81" s="26" t="s">
        <v>103</v>
      </c>
      <c r="B81" s="47" t="s">
        <v>106</v>
      </c>
      <c r="C81" s="44"/>
      <c r="D81" s="70" t="s">
        <v>137</v>
      </c>
      <c r="E81" s="77"/>
      <c r="F81" s="70" t="s">
        <v>133</v>
      </c>
      <c r="G81" s="77"/>
    </row>
    <row r="82" spans="1:7" ht="45" x14ac:dyDescent="0.25">
      <c r="A82" s="24" t="s">
        <v>104</v>
      </c>
      <c r="B82" s="47" t="s">
        <v>106</v>
      </c>
      <c r="C82" s="44"/>
      <c r="D82" s="70" t="s">
        <v>137</v>
      </c>
      <c r="E82" s="77"/>
      <c r="F82" s="70" t="s">
        <v>133</v>
      </c>
      <c r="G82" s="77"/>
    </row>
    <row r="83" spans="1:7" ht="30" x14ac:dyDescent="0.25">
      <c r="A83" s="25" t="s">
        <v>43</v>
      </c>
      <c r="B83" s="47" t="s">
        <v>106</v>
      </c>
      <c r="C83" s="44"/>
      <c r="D83" s="70" t="s">
        <v>137</v>
      </c>
      <c r="E83" s="77"/>
      <c r="F83" s="70" t="s">
        <v>133</v>
      </c>
      <c r="G83" s="77"/>
    </row>
    <row r="84" spans="1:7" ht="15.75" x14ac:dyDescent="0.25">
      <c r="A84" s="18" t="s">
        <v>44</v>
      </c>
      <c r="B84" s="38"/>
      <c r="C84" s="19"/>
      <c r="D84" s="85"/>
      <c r="E84" s="71"/>
      <c r="F84" s="71"/>
      <c r="G84" s="71"/>
    </row>
    <row r="85" spans="1:7" ht="30" x14ac:dyDescent="0.25">
      <c r="A85" s="25" t="s">
        <v>55</v>
      </c>
      <c r="B85" s="47" t="s">
        <v>106</v>
      </c>
      <c r="C85" s="44"/>
      <c r="D85" s="70" t="s">
        <v>137</v>
      </c>
      <c r="E85" s="77"/>
      <c r="F85" s="70" t="s">
        <v>133</v>
      </c>
      <c r="G85" s="77"/>
    </row>
    <row r="86" spans="1:7" ht="18" customHeight="1" thickBot="1" x14ac:dyDescent="0.3">
      <c r="A86" s="25" t="s">
        <v>45</v>
      </c>
      <c r="B86" s="47" t="s">
        <v>106</v>
      </c>
      <c r="C86" s="44"/>
      <c r="D86" s="70" t="s">
        <v>137</v>
      </c>
      <c r="E86" s="77"/>
      <c r="F86" s="70" t="s">
        <v>133</v>
      </c>
      <c r="G86" s="77"/>
    </row>
    <row r="87" spans="1:7" ht="16.5" thickBot="1" x14ac:dyDescent="0.3">
      <c r="A87" s="27" t="s">
        <v>49</v>
      </c>
      <c r="B87" s="30"/>
      <c r="C87" s="51">
        <v>9493200</v>
      </c>
      <c r="D87" s="51">
        <v>7541579.6200000001</v>
      </c>
      <c r="E87" s="73"/>
      <c r="F87" s="52">
        <v>7894000</v>
      </c>
      <c r="G87" s="73"/>
    </row>
    <row r="88" spans="1:7" ht="16.5" thickBot="1" x14ac:dyDescent="0.3">
      <c r="A88" s="28" t="s">
        <v>50</v>
      </c>
      <c r="B88" s="39"/>
      <c r="C88" s="50">
        <f>C87*1.21</f>
        <v>11486772</v>
      </c>
      <c r="D88" s="51">
        <v>9125311.3401999995</v>
      </c>
      <c r="E88" s="74"/>
      <c r="F88" s="54">
        <f>F87*1.21</f>
        <v>9551740</v>
      </c>
      <c r="G88" s="74"/>
    </row>
    <row r="89" spans="1:7" ht="63.75" thickBot="1" x14ac:dyDescent="0.3">
      <c r="A89" s="29" t="s">
        <v>56</v>
      </c>
      <c r="B89" s="40"/>
      <c r="C89" s="49">
        <v>390000</v>
      </c>
      <c r="D89" s="51">
        <v>434540</v>
      </c>
      <c r="E89" s="92"/>
      <c r="F89" s="94">
        <v>198000</v>
      </c>
      <c r="G89" s="92"/>
    </row>
    <row r="90" spans="1:7" ht="63.75" thickBot="1" x14ac:dyDescent="0.3">
      <c r="A90" s="28" t="s">
        <v>57</v>
      </c>
      <c r="B90" s="39"/>
      <c r="C90" s="50">
        <f>C89*1.21</f>
        <v>471900</v>
      </c>
      <c r="D90" s="51">
        <v>525793.4</v>
      </c>
      <c r="E90" s="74"/>
      <c r="F90" s="54">
        <f>F89*1.21</f>
        <v>239580</v>
      </c>
      <c r="G90" s="74"/>
    </row>
    <row r="93" spans="1:7" x14ac:dyDescent="0.25">
      <c r="C93">
        <f>(C90+D90)/2</f>
        <v>498846.7</v>
      </c>
    </row>
    <row r="94" spans="1:7" x14ac:dyDescent="0.25">
      <c r="C94">
        <v>498846.7</v>
      </c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8"/>
  <sheetViews>
    <sheetView topLeftCell="A4" zoomScale="80" zoomScaleNormal="80" workbookViewId="0">
      <selection activeCell="P10" sqref="P10:Q1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20" width="9.140625" style="1"/>
    <col min="21" max="21" width="14.85546875" style="1" customWidth="1"/>
    <col min="22" max="16384" width="9.140625" style="1"/>
  </cols>
  <sheetData>
    <row r="1" spans="1:22" ht="21" x14ac:dyDescent="0.25">
      <c r="A1" s="166" t="s">
        <v>33</v>
      </c>
      <c r="B1" s="166"/>
      <c r="C1" s="166"/>
      <c r="D1" s="166"/>
      <c r="E1" s="166"/>
      <c r="F1" s="166"/>
      <c r="G1" s="166"/>
      <c r="H1" s="166"/>
      <c r="I1" s="166"/>
      <c r="J1" s="166"/>
      <c r="L1" s="166" t="s">
        <v>33</v>
      </c>
      <c r="M1" s="166"/>
      <c r="N1" s="166"/>
      <c r="O1" s="166"/>
      <c r="P1" s="166"/>
      <c r="Q1" s="166"/>
      <c r="R1" s="166"/>
      <c r="S1" s="166"/>
      <c r="T1" s="166"/>
      <c r="U1" s="166"/>
      <c r="V1" s="55"/>
    </row>
    <row r="2" spans="1:22" ht="34.5" thickBot="1" x14ac:dyDescent="0.3">
      <c r="A2" s="169" t="s">
        <v>12</v>
      </c>
      <c r="B2" s="170"/>
      <c r="C2" s="170"/>
      <c r="D2" s="170"/>
      <c r="E2" s="170"/>
      <c r="F2" s="170"/>
      <c r="G2" s="170"/>
      <c r="H2" s="170"/>
      <c r="I2" s="170"/>
      <c r="J2" s="171"/>
      <c r="L2" s="169" t="s">
        <v>12</v>
      </c>
      <c r="M2" s="170"/>
      <c r="N2" s="170"/>
      <c r="O2" s="170"/>
      <c r="P2" s="170"/>
      <c r="Q2" s="170"/>
      <c r="R2" s="170"/>
      <c r="S2" s="170"/>
      <c r="T2" s="170"/>
      <c r="U2" s="171"/>
      <c r="V2" s="55"/>
    </row>
    <row r="3" spans="1:22" ht="27" customHeight="1" thickBot="1" x14ac:dyDescent="0.3">
      <c r="A3" s="17" t="s">
        <v>39</v>
      </c>
      <c r="B3" s="151" t="s">
        <v>105</v>
      </c>
      <c r="C3" s="165"/>
      <c r="D3" s="165"/>
      <c r="E3" s="165"/>
      <c r="F3" s="165"/>
      <c r="G3" s="165"/>
      <c r="H3" s="165"/>
      <c r="I3" s="165"/>
      <c r="J3" s="165"/>
      <c r="L3" s="69" t="s">
        <v>39</v>
      </c>
      <c r="M3" s="151"/>
      <c r="N3" s="165"/>
      <c r="O3" s="165"/>
      <c r="P3" s="165"/>
      <c r="Q3" s="165"/>
      <c r="R3" s="165"/>
      <c r="S3" s="165"/>
      <c r="T3" s="165"/>
      <c r="U3" s="165"/>
      <c r="V3" s="55"/>
    </row>
    <row r="4" spans="1:22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L4" s="57" t="s">
        <v>0</v>
      </c>
      <c r="M4" s="56"/>
      <c r="N4" s="56"/>
      <c r="O4" s="56"/>
      <c r="P4" s="56"/>
      <c r="Q4" s="56"/>
      <c r="R4" s="56"/>
      <c r="S4" s="56"/>
      <c r="T4" s="62"/>
      <c r="U4" s="61"/>
      <c r="V4" s="55"/>
    </row>
    <row r="5" spans="1:22" x14ac:dyDescent="0.25">
      <c r="A5" s="172" t="s">
        <v>128</v>
      </c>
      <c r="B5" s="173"/>
      <c r="C5" s="173"/>
      <c r="D5" s="173"/>
      <c r="E5" s="173"/>
      <c r="F5" s="173"/>
      <c r="G5" s="173"/>
      <c r="H5" s="173"/>
      <c r="I5" s="173"/>
      <c r="J5" s="174"/>
      <c r="L5" s="172" t="s">
        <v>146</v>
      </c>
      <c r="M5" s="173"/>
      <c r="N5" s="173"/>
      <c r="O5" s="173"/>
      <c r="P5" s="173"/>
      <c r="Q5" s="173"/>
      <c r="R5" s="173"/>
      <c r="S5" s="173"/>
      <c r="T5" s="173"/>
      <c r="U5" s="174"/>
      <c r="V5" s="55"/>
    </row>
    <row r="6" spans="1:22" x14ac:dyDescent="0.25">
      <c r="A6" s="178" t="s">
        <v>13</v>
      </c>
      <c r="B6" s="179"/>
      <c r="C6" s="179"/>
      <c r="D6" s="4" t="s">
        <v>1</v>
      </c>
      <c r="E6" s="2"/>
      <c r="F6" s="2"/>
      <c r="G6" s="180" t="s">
        <v>2</v>
      </c>
      <c r="H6" s="179"/>
      <c r="I6" s="179"/>
      <c r="J6" s="9"/>
      <c r="L6" s="178" t="s">
        <v>13</v>
      </c>
      <c r="M6" s="179"/>
      <c r="N6" s="179"/>
      <c r="O6" s="58" t="s">
        <v>1</v>
      </c>
      <c r="P6" s="56"/>
      <c r="Q6" s="56"/>
      <c r="R6" s="180" t="s">
        <v>2</v>
      </c>
      <c r="S6" s="179"/>
      <c r="T6" s="179"/>
      <c r="U6" s="61"/>
      <c r="V6" s="55"/>
    </row>
    <row r="7" spans="1:22" ht="15.75" thickBot="1" x14ac:dyDescent="0.3">
      <c r="A7" s="181" t="s">
        <v>129</v>
      </c>
      <c r="B7" s="182"/>
      <c r="C7" s="182"/>
      <c r="D7" s="183">
        <v>603257223</v>
      </c>
      <c r="E7" s="184"/>
      <c r="F7" s="184"/>
      <c r="G7" s="155" t="s">
        <v>130</v>
      </c>
      <c r="H7" s="156"/>
      <c r="I7" s="156"/>
      <c r="J7" s="157"/>
      <c r="L7" s="181" t="s">
        <v>147</v>
      </c>
      <c r="M7" s="182"/>
      <c r="N7" s="182"/>
      <c r="O7" s="183" t="s">
        <v>148</v>
      </c>
      <c r="P7" s="184"/>
      <c r="Q7" s="184"/>
      <c r="R7" s="155" t="s">
        <v>149</v>
      </c>
      <c r="S7" s="156"/>
      <c r="T7" s="156"/>
      <c r="U7" s="157"/>
      <c r="V7" s="55"/>
    </row>
    <row r="8" spans="1:22" ht="21.75" customHeight="1" thickTop="1" thickBot="1" x14ac:dyDescent="0.3">
      <c r="A8" s="148" t="s">
        <v>19</v>
      </c>
      <c r="B8" s="149"/>
      <c r="C8" s="149"/>
      <c r="D8" s="149"/>
      <c r="E8" s="149"/>
      <c r="F8" s="149"/>
      <c r="G8" s="149"/>
      <c r="H8" s="149"/>
      <c r="I8" s="149"/>
      <c r="J8" s="150"/>
      <c r="L8" s="148" t="s">
        <v>19</v>
      </c>
      <c r="M8" s="149"/>
      <c r="N8" s="149"/>
      <c r="O8" s="149"/>
      <c r="P8" s="149"/>
      <c r="Q8" s="149"/>
      <c r="R8" s="149"/>
      <c r="S8" s="149"/>
      <c r="T8" s="149"/>
      <c r="U8" s="150"/>
      <c r="V8" s="55"/>
    </row>
    <row r="9" spans="1:22" ht="15.75" thickBot="1" x14ac:dyDescent="0.3">
      <c r="A9" s="175"/>
      <c r="B9" s="176"/>
      <c r="C9" s="176"/>
      <c r="D9" s="177"/>
      <c r="E9" s="144" t="s">
        <v>3</v>
      </c>
      <c r="F9" s="144"/>
      <c r="G9" s="144" t="s">
        <v>4</v>
      </c>
      <c r="H9" s="144"/>
      <c r="I9" s="144" t="s">
        <v>5</v>
      </c>
      <c r="J9" s="145"/>
      <c r="L9" s="175"/>
      <c r="M9" s="176"/>
      <c r="N9" s="176"/>
      <c r="O9" s="177"/>
      <c r="P9" s="144" t="s">
        <v>3</v>
      </c>
      <c r="Q9" s="144"/>
      <c r="R9" s="144" t="s">
        <v>4</v>
      </c>
      <c r="S9" s="144"/>
      <c r="T9" s="144" t="s">
        <v>5</v>
      </c>
      <c r="U9" s="145"/>
      <c r="V9" s="55"/>
    </row>
    <row r="10" spans="1:22" s="5" customFormat="1" ht="15.75" thickBot="1" x14ac:dyDescent="0.3">
      <c r="A10" s="153" t="s">
        <v>16</v>
      </c>
      <c r="B10" s="154"/>
      <c r="C10" s="154"/>
      <c r="D10" s="14" t="s">
        <v>37</v>
      </c>
      <c r="E10" s="151">
        <v>9493200</v>
      </c>
      <c r="F10" s="152"/>
      <c r="G10" s="151">
        <f>E10*0.21</f>
        <v>1993572</v>
      </c>
      <c r="H10" s="152"/>
      <c r="I10" s="146">
        <f>E10*1.21</f>
        <v>11486772</v>
      </c>
      <c r="J10" s="147"/>
      <c r="L10" s="153" t="s">
        <v>16</v>
      </c>
      <c r="M10" s="154"/>
      <c r="N10" s="154"/>
      <c r="O10" s="66" t="s">
        <v>37</v>
      </c>
      <c r="P10" s="151">
        <v>7541579.6200000001</v>
      </c>
      <c r="Q10" s="152"/>
      <c r="R10" s="151">
        <f>T10-P10</f>
        <v>1583731.7201999994</v>
      </c>
      <c r="S10" s="152"/>
      <c r="T10" s="146">
        <f>P10*1.21</f>
        <v>9125311.3401999995</v>
      </c>
      <c r="U10" s="147"/>
      <c r="V10" s="59"/>
    </row>
    <row r="11" spans="1:22" s="5" customFormat="1" ht="15.75" thickBot="1" x14ac:dyDescent="0.3">
      <c r="A11" s="15" t="s">
        <v>18</v>
      </c>
      <c r="B11" s="16"/>
      <c r="C11" s="16"/>
      <c r="D11" s="13">
        <v>1</v>
      </c>
      <c r="E11" s="151">
        <v>9493201</v>
      </c>
      <c r="F11" s="152"/>
      <c r="G11" s="151">
        <f>E11*0.21</f>
        <v>1993572.21</v>
      </c>
      <c r="H11" s="152"/>
      <c r="I11" s="146">
        <f>E11*1.21</f>
        <v>11486773.209999999</v>
      </c>
      <c r="J11" s="147"/>
      <c r="L11" s="67" t="s">
        <v>18</v>
      </c>
      <c r="M11" s="68"/>
      <c r="N11" s="68"/>
      <c r="O11" s="65">
        <v>1</v>
      </c>
      <c r="P11" s="151">
        <v>7541580.6200000001</v>
      </c>
      <c r="Q11" s="152"/>
      <c r="R11" s="151">
        <f>T11-P11</f>
        <v>1583731.9302000003</v>
      </c>
      <c r="S11" s="152"/>
      <c r="T11" s="146">
        <f>P11*1.21</f>
        <v>9125312.5502000004</v>
      </c>
      <c r="U11" s="147"/>
      <c r="V11" s="59"/>
    </row>
    <row r="12" spans="1:22" ht="15.75" thickBot="1" x14ac:dyDescent="0.3">
      <c r="A12" s="129" t="s">
        <v>17</v>
      </c>
      <c r="B12" s="130"/>
      <c r="C12" s="130"/>
      <c r="D12" s="130"/>
      <c r="E12" s="130"/>
      <c r="F12" s="130"/>
      <c r="G12" s="130"/>
      <c r="H12" s="130"/>
      <c r="I12" s="12">
        <v>2</v>
      </c>
      <c r="J12" s="6" t="s">
        <v>6</v>
      </c>
      <c r="L12" s="129" t="s">
        <v>17</v>
      </c>
      <c r="M12" s="130"/>
      <c r="N12" s="130"/>
      <c r="O12" s="130"/>
      <c r="P12" s="130"/>
      <c r="Q12" s="130"/>
      <c r="R12" s="130"/>
      <c r="S12" s="130"/>
      <c r="T12" s="64">
        <v>2</v>
      </c>
      <c r="U12" s="60" t="s">
        <v>6</v>
      </c>
      <c r="V12" s="55"/>
    </row>
    <row r="13" spans="1:22" ht="5.25" customHeight="1" thickBot="1" x14ac:dyDescent="0.3">
      <c r="A13" s="139"/>
      <c r="B13" s="140"/>
      <c r="C13" s="140"/>
      <c r="D13" s="140"/>
      <c r="E13" s="140"/>
      <c r="F13" s="140"/>
      <c r="G13" s="140"/>
      <c r="H13" s="140"/>
      <c r="I13" s="140"/>
      <c r="J13" s="141"/>
      <c r="L13" s="139"/>
      <c r="M13" s="140"/>
      <c r="N13" s="140"/>
      <c r="O13" s="140"/>
      <c r="P13" s="140"/>
      <c r="Q13" s="140"/>
      <c r="R13" s="140"/>
      <c r="S13" s="140"/>
      <c r="T13" s="140"/>
      <c r="U13" s="141"/>
      <c r="V13" s="55"/>
    </row>
    <row r="14" spans="1:22" ht="18" customHeight="1" thickBot="1" x14ac:dyDescent="0.3">
      <c r="A14" s="121" t="s">
        <v>38</v>
      </c>
      <c r="B14" s="122"/>
      <c r="C14" s="122"/>
      <c r="D14" s="122"/>
      <c r="E14" s="122"/>
      <c r="F14" s="122"/>
      <c r="G14" s="122"/>
      <c r="H14" s="122"/>
      <c r="I14" s="122"/>
      <c r="J14" s="123"/>
      <c r="L14" s="121" t="s">
        <v>38</v>
      </c>
      <c r="M14" s="122"/>
      <c r="N14" s="122"/>
      <c r="O14" s="122"/>
      <c r="P14" s="122"/>
      <c r="Q14" s="122"/>
      <c r="R14" s="122"/>
      <c r="S14" s="122"/>
      <c r="T14" s="122"/>
      <c r="U14" s="123"/>
      <c r="V14" s="55"/>
    </row>
    <row r="15" spans="1:22" ht="15.75" thickBot="1" x14ac:dyDescent="0.3">
      <c r="A15" s="167"/>
      <c r="B15" s="168"/>
      <c r="C15" s="168"/>
      <c r="D15" s="168"/>
      <c r="E15" s="144" t="s">
        <v>3</v>
      </c>
      <c r="F15" s="144"/>
      <c r="G15" s="144" t="s">
        <v>4</v>
      </c>
      <c r="H15" s="144"/>
      <c r="I15" s="144" t="s">
        <v>5</v>
      </c>
      <c r="J15" s="145"/>
      <c r="L15" s="167"/>
      <c r="M15" s="168"/>
      <c r="N15" s="168"/>
      <c r="O15" s="168"/>
      <c r="P15" s="144" t="s">
        <v>3</v>
      </c>
      <c r="Q15" s="144"/>
      <c r="R15" s="144" t="s">
        <v>4</v>
      </c>
      <c r="S15" s="144"/>
      <c r="T15" s="144" t="s">
        <v>5</v>
      </c>
      <c r="U15" s="145"/>
      <c r="V15" s="55"/>
    </row>
    <row r="16" spans="1:22" ht="32.25" customHeight="1" thickBot="1" x14ac:dyDescent="0.3">
      <c r="A16" s="135" t="s">
        <v>14</v>
      </c>
      <c r="B16" s="161"/>
      <c r="C16" s="161"/>
      <c r="D16" s="161"/>
      <c r="E16" s="124">
        <v>32500</v>
      </c>
      <c r="F16" s="124"/>
      <c r="G16" s="124">
        <f>E16*0.21</f>
        <v>6825</v>
      </c>
      <c r="H16" s="124"/>
      <c r="I16" s="133">
        <f>E16+G16</f>
        <v>39325</v>
      </c>
      <c r="J16" s="134"/>
      <c r="L16" s="135" t="s">
        <v>14</v>
      </c>
      <c r="M16" s="161"/>
      <c r="N16" s="161"/>
      <c r="O16" s="161"/>
      <c r="P16" s="124">
        <v>50000</v>
      </c>
      <c r="Q16" s="124"/>
      <c r="R16" s="185">
        <f>T16-P16</f>
        <v>10500</v>
      </c>
      <c r="S16" s="186"/>
      <c r="T16" s="133">
        <f>P16*(1.21)</f>
        <v>60500</v>
      </c>
      <c r="U16" s="134"/>
      <c r="V16" s="63" t="s">
        <v>150</v>
      </c>
    </row>
    <row r="17" spans="1:22" ht="15.75" thickBot="1" x14ac:dyDescent="0.3">
      <c r="A17" s="129" t="s">
        <v>20</v>
      </c>
      <c r="B17" s="130"/>
      <c r="C17" s="130"/>
      <c r="D17" s="130"/>
      <c r="E17" s="130"/>
      <c r="F17" s="130"/>
      <c r="G17" s="130"/>
      <c r="H17" s="130"/>
      <c r="I17" s="12">
        <v>2</v>
      </c>
      <c r="J17" s="6" t="s">
        <v>7</v>
      </c>
      <c r="L17" s="129" t="s">
        <v>20</v>
      </c>
      <c r="M17" s="130"/>
      <c r="N17" s="130"/>
      <c r="O17" s="130"/>
      <c r="P17" s="130"/>
      <c r="Q17" s="130"/>
      <c r="R17" s="130"/>
      <c r="S17" s="130"/>
      <c r="T17" s="64">
        <v>1</v>
      </c>
      <c r="U17" s="60" t="s">
        <v>7</v>
      </c>
      <c r="V17" s="55"/>
    </row>
    <row r="18" spans="1:22" ht="32.25" customHeight="1" thickBot="1" x14ac:dyDescent="0.3">
      <c r="A18" s="163" t="s">
        <v>15</v>
      </c>
      <c r="B18" s="164"/>
      <c r="C18" s="164"/>
      <c r="D18" s="164"/>
      <c r="E18" s="116">
        <f>E16*(8-I12)*I17</f>
        <v>390000</v>
      </c>
      <c r="F18" s="116"/>
      <c r="G18" s="116">
        <f>G16*(8-I12)*I17</f>
        <v>81900</v>
      </c>
      <c r="H18" s="116"/>
      <c r="I18" s="116">
        <f>I16*(8-I12)*I17</f>
        <v>471900</v>
      </c>
      <c r="J18" s="117"/>
      <c r="L18" s="163" t="s">
        <v>15</v>
      </c>
      <c r="M18" s="164"/>
      <c r="N18" s="164"/>
      <c r="O18" s="164"/>
      <c r="P18" s="116">
        <f>P16*(8-T12)*T17</f>
        <v>300000</v>
      </c>
      <c r="Q18" s="116"/>
      <c r="R18" s="116">
        <f>T18-P18</f>
        <v>63000</v>
      </c>
      <c r="S18" s="116"/>
      <c r="T18" s="116">
        <f>T16*(8-T12)*T17</f>
        <v>363000</v>
      </c>
      <c r="U18" s="117"/>
      <c r="V18" s="55"/>
    </row>
    <row r="19" spans="1:22" ht="3.75" customHeight="1" thickBot="1" x14ac:dyDescent="0.3">
      <c r="A19" s="139"/>
      <c r="B19" s="140"/>
      <c r="C19" s="140"/>
      <c r="D19" s="140"/>
      <c r="E19" s="140"/>
      <c r="F19" s="140"/>
      <c r="G19" s="140"/>
      <c r="H19" s="140"/>
      <c r="I19" s="140"/>
      <c r="J19" s="141"/>
      <c r="L19" s="139"/>
      <c r="M19" s="140"/>
      <c r="N19" s="140"/>
      <c r="O19" s="140"/>
      <c r="P19" s="140"/>
      <c r="Q19" s="140"/>
      <c r="R19" s="140"/>
      <c r="S19" s="140"/>
      <c r="T19" s="140"/>
      <c r="U19" s="141"/>
      <c r="V19" s="55"/>
    </row>
    <row r="20" spans="1:22" ht="47.25" customHeight="1" thickBot="1" x14ac:dyDescent="0.3">
      <c r="A20" s="142" t="s">
        <v>21</v>
      </c>
      <c r="B20" s="143"/>
      <c r="C20" s="143"/>
      <c r="D20" s="143"/>
      <c r="E20" s="124">
        <v>0</v>
      </c>
      <c r="F20" s="124"/>
      <c r="G20" s="124">
        <v>0</v>
      </c>
      <c r="H20" s="124"/>
      <c r="I20" s="133">
        <v>0</v>
      </c>
      <c r="J20" s="134"/>
      <c r="L20" s="142" t="s">
        <v>21</v>
      </c>
      <c r="M20" s="143"/>
      <c r="N20" s="143"/>
      <c r="O20" s="143"/>
      <c r="P20" s="124">
        <v>0</v>
      </c>
      <c r="Q20" s="124"/>
      <c r="R20" s="187">
        <v>0.21</v>
      </c>
      <c r="S20" s="124"/>
      <c r="T20" s="133">
        <f>P20*(R20+1)</f>
        <v>0</v>
      </c>
      <c r="U20" s="134"/>
      <c r="V20" s="55"/>
    </row>
    <row r="21" spans="1:22" ht="15.75" thickBot="1" x14ac:dyDescent="0.3">
      <c r="A21" s="129" t="s">
        <v>25</v>
      </c>
      <c r="B21" s="130"/>
      <c r="C21" s="130"/>
      <c r="D21" s="130"/>
      <c r="E21" s="130"/>
      <c r="F21" s="130"/>
      <c r="G21" s="130"/>
      <c r="H21" s="130"/>
      <c r="I21" s="12"/>
      <c r="J21" s="6" t="s">
        <v>7</v>
      </c>
      <c r="L21" s="129" t="s">
        <v>25</v>
      </c>
      <c r="M21" s="130"/>
      <c r="N21" s="130"/>
      <c r="O21" s="130"/>
      <c r="P21" s="130"/>
      <c r="Q21" s="130"/>
      <c r="R21" s="130"/>
      <c r="S21" s="130"/>
      <c r="T21" s="64"/>
      <c r="U21" s="60" t="s">
        <v>7</v>
      </c>
      <c r="V21" s="55"/>
    </row>
    <row r="22" spans="1:22" ht="33.75" customHeight="1" thickBot="1" x14ac:dyDescent="0.3">
      <c r="A22" s="131" t="s">
        <v>22</v>
      </c>
      <c r="B22" s="132"/>
      <c r="C22" s="132"/>
      <c r="D22" s="132"/>
      <c r="E22" s="116">
        <f>E20*(8-I12)*I21</f>
        <v>0</v>
      </c>
      <c r="F22" s="116"/>
      <c r="G22" s="116">
        <f>G20*(8-I12)*I21</f>
        <v>0</v>
      </c>
      <c r="H22" s="116"/>
      <c r="I22" s="116">
        <f>I20*(8-I12)*I21</f>
        <v>0</v>
      </c>
      <c r="J22" s="117"/>
      <c r="L22" s="131" t="s">
        <v>22</v>
      </c>
      <c r="M22" s="132"/>
      <c r="N22" s="132"/>
      <c r="O22" s="132"/>
      <c r="P22" s="116">
        <f>P20*(8-T12)*T21</f>
        <v>0</v>
      </c>
      <c r="Q22" s="116"/>
      <c r="R22" s="116">
        <f>R20*(8-T12)*T21</f>
        <v>0</v>
      </c>
      <c r="S22" s="116"/>
      <c r="T22" s="116">
        <f>T20*(8-T12)*T21</f>
        <v>0</v>
      </c>
      <c r="U22" s="117"/>
      <c r="V22" s="55"/>
    </row>
    <row r="23" spans="1:22" ht="5.25" customHeight="1" thickBot="1" x14ac:dyDescent="0.3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L23" s="139"/>
      <c r="M23" s="140"/>
      <c r="N23" s="140"/>
      <c r="O23" s="140"/>
      <c r="P23" s="140"/>
      <c r="Q23" s="140"/>
      <c r="R23" s="140"/>
      <c r="S23" s="140"/>
      <c r="T23" s="140"/>
      <c r="U23" s="141"/>
      <c r="V23" s="55"/>
    </row>
    <row r="24" spans="1:22" ht="54" customHeight="1" thickBot="1" x14ac:dyDescent="0.3">
      <c r="A24" s="142" t="s">
        <v>23</v>
      </c>
      <c r="B24" s="143"/>
      <c r="C24" s="143"/>
      <c r="D24" s="143"/>
      <c r="E24" s="124">
        <v>3500</v>
      </c>
      <c r="F24" s="124"/>
      <c r="G24" s="124">
        <f>E24*0.21</f>
        <v>735</v>
      </c>
      <c r="H24" s="124"/>
      <c r="I24" s="133">
        <f>E24+G24</f>
        <v>4235</v>
      </c>
      <c r="J24" s="134"/>
      <c r="L24" s="142" t="s">
        <v>23</v>
      </c>
      <c r="M24" s="143"/>
      <c r="N24" s="143"/>
      <c r="O24" s="143"/>
      <c r="P24" s="124">
        <v>10000</v>
      </c>
      <c r="Q24" s="124"/>
      <c r="R24" s="116">
        <f>T24-P24</f>
        <v>2100</v>
      </c>
      <c r="S24" s="116"/>
      <c r="T24" s="133">
        <f>P24*(1.21)</f>
        <v>12100</v>
      </c>
      <c r="U24" s="134"/>
      <c r="V24" s="55"/>
    </row>
    <row r="25" spans="1:22" ht="15.75" thickBot="1" x14ac:dyDescent="0.3">
      <c r="A25" s="135" t="s">
        <v>24</v>
      </c>
      <c r="B25" s="136"/>
      <c r="C25" s="136"/>
      <c r="D25" s="136"/>
      <c r="E25" s="136"/>
      <c r="F25" s="136"/>
      <c r="G25" s="136"/>
      <c r="H25" s="136"/>
      <c r="I25" s="12">
        <v>1</v>
      </c>
      <c r="J25" s="6" t="s">
        <v>7</v>
      </c>
      <c r="L25" s="135" t="s">
        <v>24</v>
      </c>
      <c r="M25" s="136"/>
      <c r="N25" s="136"/>
      <c r="O25" s="136"/>
      <c r="P25" s="136"/>
      <c r="Q25" s="136"/>
      <c r="R25" s="136"/>
      <c r="S25" s="136"/>
      <c r="T25" s="64">
        <v>1</v>
      </c>
      <c r="U25" s="60" t="s">
        <v>7</v>
      </c>
      <c r="V25" s="55"/>
    </row>
    <row r="26" spans="1:22" ht="36" customHeight="1" thickBot="1" x14ac:dyDescent="0.3">
      <c r="A26" s="137" t="s">
        <v>26</v>
      </c>
      <c r="B26" s="138"/>
      <c r="C26" s="138"/>
      <c r="D26" s="138"/>
      <c r="E26" s="116">
        <v>3500</v>
      </c>
      <c r="F26" s="116"/>
      <c r="G26" s="116">
        <v>735</v>
      </c>
      <c r="H26" s="116"/>
      <c r="I26" s="116">
        <f>I24*(8-I12)*I25</f>
        <v>25410</v>
      </c>
      <c r="J26" s="117"/>
      <c r="L26" s="137" t="s">
        <v>26</v>
      </c>
      <c r="M26" s="138"/>
      <c r="N26" s="138"/>
      <c r="O26" s="138"/>
      <c r="P26" s="188">
        <f>P24*(8-T12)*T25</f>
        <v>60000</v>
      </c>
      <c r="Q26" s="189"/>
      <c r="R26" s="116">
        <f>R24*(8-T12)*T25</f>
        <v>12600</v>
      </c>
      <c r="S26" s="116"/>
      <c r="T26" s="116">
        <f>T24*(8-T12)*T25</f>
        <v>72600</v>
      </c>
      <c r="U26" s="117"/>
      <c r="V26" s="55"/>
    </row>
    <row r="27" spans="1:22" ht="4.5" customHeight="1" thickBot="1" x14ac:dyDescent="0.3">
      <c r="A27" s="158"/>
      <c r="B27" s="159"/>
      <c r="C27" s="159"/>
      <c r="D27" s="159"/>
      <c r="E27" s="159"/>
      <c r="F27" s="159"/>
      <c r="G27" s="159"/>
      <c r="H27" s="159"/>
      <c r="I27" s="159"/>
      <c r="J27" s="160"/>
      <c r="L27" s="158"/>
      <c r="M27" s="159"/>
      <c r="N27" s="159"/>
      <c r="O27" s="159"/>
      <c r="P27" s="159"/>
      <c r="Q27" s="159"/>
      <c r="R27" s="159"/>
      <c r="S27" s="159"/>
      <c r="T27" s="159"/>
      <c r="U27" s="160"/>
      <c r="V27" s="55"/>
    </row>
    <row r="28" spans="1:22" ht="30" customHeight="1" thickBot="1" x14ac:dyDescent="0.3">
      <c r="A28" s="127" t="s">
        <v>27</v>
      </c>
      <c r="B28" s="128"/>
      <c r="C28" s="128"/>
      <c r="D28" s="128"/>
      <c r="E28" s="116">
        <f>D11*(E18+E22+E26)</f>
        <v>393500</v>
      </c>
      <c r="F28" s="116"/>
      <c r="G28" s="116">
        <f>D11*(G18+G22+G26)</f>
        <v>82635</v>
      </c>
      <c r="H28" s="116"/>
      <c r="I28" s="116">
        <f>D11*(I18+I22+I26)</f>
        <v>497310</v>
      </c>
      <c r="J28" s="117"/>
      <c r="L28" s="127" t="s">
        <v>27</v>
      </c>
      <c r="M28" s="128"/>
      <c r="N28" s="128"/>
      <c r="O28" s="128"/>
      <c r="P28" s="116">
        <f>O11*(P18+P22+P26)</f>
        <v>360000</v>
      </c>
      <c r="Q28" s="116"/>
      <c r="R28" s="116">
        <f>O11*(R18+R22+R26)</f>
        <v>75600</v>
      </c>
      <c r="S28" s="116"/>
      <c r="T28" s="116">
        <f>O11*(T18+T22+T26)</f>
        <v>435600</v>
      </c>
      <c r="U28" s="117"/>
      <c r="V28" s="55"/>
    </row>
    <row r="29" spans="1:22" ht="29.25" customHeight="1" thickBot="1" x14ac:dyDescent="0.3">
      <c r="A29" s="121" t="s">
        <v>53</v>
      </c>
      <c r="B29" s="122"/>
      <c r="C29" s="122"/>
      <c r="D29" s="122"/>
      <c r="E29" s="122"/>
      <c r="F29" s="122"/>
      <c r="G29" s="122"/>
      <c r="H29" s="122"/>
      <c r="I29" s="122"/>
      <c r="J29" s="123"/>
      <c r="L29" s="121" t="s">
        <v>53</v>
      </c>
      <c r="M29" s="122"/>
      <c r="N29" s="122"/>
      <c r="O29" s="122"/>
      <c r="P29" s="122"/>
      <c r="Q29" s="122"/>
      <c r="R29" s="122"/>
      <c r="S29" s="122"/>
      <c r="T29" s="122"/>
      <c r="U29" s="123"/>
      <c r="V29" s="55"/>
    </row>
    <row r="30" spans="1:22" ht="29.25" customHeight="1" thickBot="1" x14ac:dyDescent="0.3">
      <c r="A30" s="135" t="s">
        <v>29</v>
      </c>
      <c r="B30" s="161"/>
      <c r="C30" s="161"/>
      <c r="D30" s="161"/>
      <c r="E30" s="124">
        <v>1500</v>
      </c>
      <c r="F30" s="124"/>
      <c r="G30" s="124">
        <f>E30*0.21</f>
        <v>315</v>
      </c>
      <c r="H30" s="124"/>
      <c r="I30" s="124">
        <f>E30+G30</f>
        <v>1815</v>
      </c>
      <c r="J30" s="125"/>
      <c r="L30" s="135" t="s">
        <v>29</v>
      </c>
      <c r="M30" s="161"/>
      <c r="N30" s="161"/>
      <c r="O30" s="161"/>
      <c r="P30" s="124">
        <v>2590</v>
      </c>
      <c r="Q30" s="124"/>
      <c r="R30" s="185">
        <f>T30-P30</f>
        <v>543.90000000000009</v>
      </c>
      <c r="S30" s="186"/>
      <c r="T30" s="146">
        <f>P30*(1.21)</f>
        <v>3133.9</v>
      </c>
      <c r="U30" s="190"/>
      <c r="V30" s="55"/>
    </row>
    <row r="31" spans="1:22" ht="48" customHeight="1" thickBot="1" x14ac:dyDescent="0.3">
      <c r="A31" s="135" t="s">
        <v>30</v>
      </c>
      <c r="B31" s="161"/>
      <c r="C31" s="161"/>
      <c r="D31" s="161"/>
      <c r="E31" s="124">
        <v>1680</v>
      </c>
      <c r="F31" s="124"/>
      <c r="G31" s="124">
        <f>E31*0.21</f>
        <v>352.8</v>
      </c>
      <c r="H31" s="124"/>
      <c r="I31" s="124">
        <f>E31+G31</f>
        <v>2032.8</v>
      </c>
      <c r="J31" s="125"/>
      <c r="L31" s="135" t="s">
        <v>30</v>
      </c>
      <c r="M31" s="161"/>
      <c r="N31" s="161"/>
      <c r="O31" s="161"/>
      <c r="P31" s="124">
        <v>9000</v>
      </c>
      <c r="Q31" s="124"/>
      <c r="R31" s="185">
        <f>T31-P31</f>
        <v>1890</v>
      </c>
      <c r="S31" s="186"/>
      <c r="T31" s="146">
        <f>P31*(1.21)</f>
        <v>10890</v>
      </c>
      <c r="U31" s="190"/>
      <c r="V31" s="55" t="s">
        <v>151</v>
      </c>
    </row>
    <row r="32" spans="1:22" ht="39" customHeight="1" thickBot="1" x14ac:dyDescent="0.3">
      <c r="A32" s="119" t="s">
        <v>31</v>
      </c>
      <c r="B32" s="120"/>
      <c r="C32" s="120"/>
      <c r="D32" s="120"/>
      <c r="E32" s="116">
        <f>(E30+E31)*1*(8-I12)</f>
        <v>19080</v>
      </c>
      <c r="F32" s="116"/>
      <c r="G32" s="116">
        <f>(G30+G31)*1*(8-I12)</f>
        <v>4006.7999999999997</v>
      </c>
      <c r="H32" s="116"/>
      <c r="I32" s="116">
        <f>(I30+I31)*1*(8-I12)</f>
        <v>23086.800000000003</v>
      </c>
      <c r="J32" s="117"/>
      <c r="L32" s="119" t="s">
        <v>31</v>
      </c>
      <c r="M32" s="120"/>
      <c r="N32" s="120"/>
      <c r="O32" s="120"/>
      <c r="P32" s="116">
        <f>(P30+P31)*1*(8-T12)</f>
        <v>69540</v>
      </c>
      <c r="Q32" s="116"/>
      <c r="R32" s="116">
        <f>(R30+R31)*1*(8-T12)</f>
        <v>14603.400000000001</v>
      </c>
      <c r="S32" s="116"/>
      <c r="T32" s="116">
        <f>(T30+T31)*1*(8-T12)</f>
        <v>84143.4</v>
      </c>
      <c r="U32" s="117"/>
      <c r="V32" s="55"/>
    </row>
    <row r="33" spans="1:22" ht="30" customHeight="1" thickBot="1" x14ac:dyDescent="0.3">
      <c r="A33" s="121" t="s">
        <v>54</v>
      </c>
      <c r="B33" s="122"/>
      <c r="C33" s="122"/>
      <c r="D33" s="122"/>
      <c r="E33" s="122"/>
      <c r="F33" s="122"/>
      <c r="G33" s="122"/>
      <c r="H33" s="122"/>
      <c r="I33" s="122"/>
      <c r="J33" s="123"/>
      <c r="L33" s="121" t="s">
        <v>54</v>
      </c>
      <c r="M33" s="122"/>
      <c r="N33" s="122"/>
      <c r="O33" s="122"/>
      <c r="P33" s="122"/>
      <c r="Q33" s="122"/>
      <c r="R33" s="122"/>
      <c r="S33" s="122"/>
      <c r="T33" s="122"/>
      <c r="U33" s="123"/>
      <c r="V33" s="55"/>
    </row>
    <row r="34" spans="1:22" ht="51" customHeight="1" thickBot="1" x14ac:dyDescent="0.3">
      <c r="A34" s="135" t="s">
        <v>28</v>
      </c>
      <c r="B34" s="161"/>
      <c r="C34" s="161"/>
      <c r="D34" s="161"/>
      <c r="E34" s="124">
        <v>6250</v>
      </c>
      <c r="F34" s="124"/>
      <c r="G34" s="124">
        <f>E34*0.21</f>
        <v>1312.5</v>
      </c>
      <c r="H34" s="124"/>
      <c r="I34" s="124">
        <f>E34+G34</f>
        <v>7562.5</v>
      </c>
      <c r="J34" s="125"/>
      <c r="L34" s="135" t="s">
        <v>28</v>
      </c>
      <c r="M34" s="161"/>
      <c r="N34" s="161"/>
      <c r="O34" s="161"/>
      <c r="P34" s="124">
        <v>5000</v>
      </c>
      <c r="Q34" s="124"/>
      <c r="R34" s="185">
        <f>T34-P34</f>
        <v>1050</v>
      </c>
      <c r="S34" s="186"/>
      <c r="T34" s="146">
        <f>P34*(1.21)</f>
        <v>6050</v>
      </c>
      <c r="U34" s="190"/>
      <c r="V34" s="55" t="s">
        <v>152</v>
      </c>
    </row>
    <row r="35" spans="1:22" ht="3.75" customHeight="1" thickBot="1" x14ac:dyDescent="0.3">
      <c r="A35" s="108"/>
      <c r="B35" s="109"/>
      <c r="C35" s="109"/>
      <c r="D35" s="109"/>
      <c r="E35" s="109"/>
      <c r="F35" s="109"/>
      <c r="G35" s="109"/>
      <c r="H35" s="109"/>
      <c r="I35" s="109"/>
      <c r="J35" s="110"/>
      <c r="L35" s="108"/>
      <c r="M35" s="109"/>
      <c r="N35" s="109"/>
      <c r="O35" s="109"/>
      <c r="P35" s="109"/>
      <c r="Q35" s="109"/>
      <c r="R35" s="109"/>
      <c r="S35" s="109"/>
      <c r="T35" s="109"/>
      <c r="U35" s="110"/>
      <c r="V35" s="55"/>
    </row>
    <row r="36" spans="1:22" s="7" customFormat="1" ht="39.75" customHeight="1" thickBot="1" x14ac:dyDescent="0.3">
      <c r="A36" s="111" t="s">
        <v>32</v>
      </c>
      <c r="B36" s="112"/>
      <c r="C36" s="112"/>
      <c r="D36" s="112"/>
      <c r="E36" s="118">
        <f>E11+E28+E34+E32</f>
        <v>9912031</v>
      </c>
      <c r="F36" s="118"/>
      <c r="G36" s="118">
        <f>G11+G28+G34+G32</f>
        <v>2081526.51</v>
      </c>
      <c r="H36" s="118"/>
      <c r="I36" s="118">
        <f>I11+I28+I34+I32</f>
        <v>12014732.51</v>
      </c>
      <c r="J36" s="126"/>
      <c r="L36" s="111" t="s">
        <v>32</v>
      </c>
      <c r="M36" s="112"/>
      <c r="N36" s="112"/>
      <c r="O36" s="112"/>
      <c r="P36" s="118">
        <f>P11+P28+P34+P32</f>
        <v>7976120.6200000001</v>
      </c>
      <c r="Q36" s="118"/>
      <c r="R36" s="118">
        <f>R11+R28+R34+R32</f>
        <v>1674985.3302000002</v>
      </c>
      <c r="S36" s="118"/>
      <c r="T36" s="118">
        <f>T11+T28+T34+T32</f>
        <v>9651105.9502000008</v>
      </c>
      <c r="U36" s="126"/>
      <c r="V36" s="95"/>
    </row>
    <row r="37" spans="1:22" ht="9.75" customHeight="1" x14ac:dyDescent="0.25">
      <c r="L37" s="55"/>
      <c r="M37" s="55"/>
      <c r="N37" s="55"/>
      <c r="O37" s="55"/>
      <c r="P37" s="55"/>
      <c r="Q37" s="55"/>
      <c r="R37" s="55"/>
      <c r="S37" s="55"/>
      <c r="T37" s="63"/>
      <c r="U37" s="63"/>
      <c r="V37" s="55"/>
    </row>
    <row r="38" spans="1:22" ht="30" customHeight="1" x14ac:dyDescent="0.25">
      <c r="A38" s="107" t="s">
        <v>10</v>
      </c>
      <c r="B38" s="107"/>
      <c r="C38" s="107"/>
      <c r="D38" s="107"/>
      <c r="E38" s="107"/>
      <c r="F38" s="107"/>
      <c r="G38" s="107"/>
      <c r="H38" s="107"/>
      <c r="I38" s="107"/>
      <c r="J38" s="107"/>
      <c r="L38" s="107" t="s">
        <v>10</v>
      </c>
      <c r="M38" s="107"/>
      <c r="N38" s="107"/>
      <c r="O38" s="107"/>
      <c r="P38" s="107"/>
      <c r="Q38" s="107"/>
      <c r="R38" s="107"/>
      <c r="S38" s="107"/>
      <c r="T38" s="107"/>
      <c r="U38" s="107"/>
      <c r="V38" s="55"/>
    </row>
    <row r="39" spans="1:22" ht="32.25" customHeight="1" x14ac:dyDescent="0.25">
      <c r="A39" s="115" t="s">
        <v>8</v>
      </c>
      <c r="B39" s="115"/>
      <c r="C39" s="115"/>
      <c r="D39" s="115"/>
      <c r="E39" s="115"/>
      <c r="F39" s="115"/>
      <c r="G39" s="115"/>
      <c r="H39" s="115"/>
      <c r="I39" s="115"/>
      <c r="J39" s="115"/>
      <c r="L39" s="115" t="s">
        <v>8</v>
      </c>
      <c r="M39" s="115"/>
      <c r="N39" s="115"/>
      <c r="O39" s="115"/>
      <c r="P39" s="115"/>
      <c r="Q39" s="115"/>
      <c r="R39" s="115"/>
      <c r="S39" s="115"/>
      <c r="T39" s="115"/>
      <c r="U39" s="115"/>
      <c r="V39" s="55"/>
    </row>
    <row r="40" spans="1:22" ht="46.5" customHeight="1" x14ac:dyDescent="0.25">
      <c r="A40" s="113" t="s">
        <v>9</v>
      </c>
      <c r="B40" s="113"/>
      <c r="C40" s="113"/>
      <c r="D40" s="113"/>
      <c r="E40" s="113"/>
      <c r="F40" s="113"/>
      <c r="G40" s="113"/>
      <c r="H40" s="113"/>
      <c r="I40" s="113"/>
      <c r="J40" s="113"/>
      <c r="L40" s="113" t="s">
        <v>9</v>
      </c>
      <c r="M40" s="113"/>
      <c r="N40" s="113"/>
      <c r="O40" s="113"/>
      <c r="P40" s="113"/>
      <c r="Q40" s="113"/>
      <c r="R40" s="113"/>
      <c r="S40" s="113"/>
      <c r="T40" s="113"/>
      <c r="U40" s="113"/>
      <c r="V40" s="55"/>
    </row>
    <row r="41" spans="1:22" ht="44.25" customHeight="1" x14ac:dyDescent="0.25">
      <c r="A41" s="162" t="s">
        <v>11</v>
      </c>
      <c r="B41" s="162"/>
      <c r="C41" s="162"/>
      <c r="D41" s="162"/>
      <c r="E41" s="162"/>
      <c r="F41" s="162"/>
      <c r="G41" s="162"/>
      <c r="H41" s="162"/>
      <c r="I41" s="162"/>
      <c r="J41" s="162"/>
      <c r="L41" s="162" t="s">
        <v>11</v>
      </c>
      <c r="M41" s="162"/>
      <c r="N41" s="162"/>
      <c r="O41" s="162"/>
      <c r="P41" s="162"/>
      <c r="Q41" s="162"/>
      <c r="R41" s="162"/>
      <c r="S41" s="162"/>
      <c r="T41" s="162"/>
      <c r="U41" s="162"/>
      <c r="V41" s="55"/>
    </row>
    <row r="42" spans="1:22" ht="9" customHeight="1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55"/>
    </row>
    <row r="43" spans="1:22" ht="31.5" customHeight="1" x14ac:dyDescent="0.25">
      <c r="A43" s="114" t="s">
        <v>36</v>
      </c>
      <c r="B43" s="114"/>
      <c r="C43" s="114"/>
      <c r="D43" s="114"/>
      <c r="E43" s="114"/>
      <c r="F43" s="114"/>
      <c r="G43" s="114"/>
      <c r="H43" s="114"/>
      <c r="I43" s="114"/>
      <c r="J43" s="114"/>
      <c r="L43" s="114" t="s">
        <v>36</v>
      </c>
      <c r="M43" s="114"/>
      <c r="N43" s="114"/>
      <c r="O43" s="114"/>
      <c r="P43" s="114"/>
      <c r="Q43" s="114"/>
      <c r="R43" s="114"/>
      <c r="S43" s="114"/>
      <c r="T43" s="114"/>
      <c r="U43" s="114"/>
      <c r="V43" s="55"/>
    </row>
    <row r="44" spans="1:22" ht="33" customHeight="1" x14ac:dyDescent="0.25">
      <c r="A44" s="114" t="s">
        <v>35</v>
      </c>
      <c r="B44" s="114"/>
      <c r="C44" s="114"/>
      <c r="D44" s="114"/>
      <c r="E44" s="114"/>
      <c r="F44" s="114"/>
      <c r="G44" s="114"/>
      <c r="H44" s="114"/>
      <c r="I44" s="114"/>
      <c r="J44" s="114"/>
      <c r="L44" s="114" t="s">
        <v>35</v>
      </c>
      <c r="M44" s="114"/>
      <c r="N44" s="114"/>
      <c r="O44" s="114"/>
      <c r="P44" s="114"/>
      <c r="Q44" s="114"/>
      <c r="R44" s="114"/>
      <c r="S44" s="114"/>
      <c r="T44" s="114"/>
      <c r="U44" s="114"/>
      <c r="V44" s="55"/>
    </row>
    <row r="45" spans="1:22" ht="39" customHeight="1" x14ac:dyDescent="0.25">
      <c r="A45" s="114" t="s">
        <v>34</v>
      </c>
      <c r="B45" s="114"/>
      <c r="C45" s="114"/>
      <c r="D45" s="114"/>
      <c r="E45" s="114"/>
      <c r="F45" s="114"/>
      <c r="G45" s="114"/>
      <c r="H45" s="114"/>
      <c r="I45" s="114"/>
      <c r="J45" s="114"/>
      <c r="L45" s="114" t="s">
        <v>34</v>
      </c>
      <c r="M45" s="114"/>
      <c r="N45" s="114"/>
      <c r="O45" s="114"/>
      <c r="P45" s="114"/>
      <c r="Q45" s="114"/>
      <c r="R45" s="114"/>
      <c r="S45" s="114"/>
      <c r="T45" s="114"/>
      <c r="U45" s="114"/>
      <c r="V45" s="55"/>
    </row>
    <row r="46" spans="1:22" ht="17.25" x14ac:dyDescent="0.25">
      <c r="A46" s="8"/>
    </row>
    <row r="47" spans="1:22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186">
    <mergeCell ref="L44:U44"/>
    <mergeCell ref="L45:U45"/>
    <mergeCell ref="L39:U39"/>
    <mergeCell ref="L40:U40"/>
    <mergeCell ref="L41:U41"/>
    <mergeCell ref="L42:U42"/>
    <mergeCell ref="L43:U43"/>
    <mergeCell ref="L36:O36"/>
    <mergeCell ref="P36:Q36"/>
    <mergeCell ref="R36:S36"/>
    <mergeCell ref="T36:U36"/>
    <mergeCell ref="L38:U38"/>
    <mergeCell ref="L34:O34"/>
    <mergeCell ref="P34:Q34"/>
    <mergeCell ref="R34:S34"/>
    <mergeCell ref="T34:U34"/>
    <mergeCell ref="L35:U35"/>
    <mergeCell ref="L32:O32"/>
    <mergeCell ref="P32:Q32"/>
    <mergeCell ref="R32:S32"/>
    <mergeCell ref="T32:U32"/>
    <mergeCell ref="L33:U33"/>
    <mergeCell ref="L30:O30"/>
    <mergeCell ref="P30:Q30"/>
    <mergeCell ref="R30:S30"/>
    <mergeCell ref="T30:U30"/>
    <mergeCell ref="L31:O31"/>
    <mergeCell ref="P31:Q31"/>
    <mergeCell ref="R31:S31"/>
    <mergeCell ref="T31:U31"/>
    <mergeCell ref="L28:O28"/>
    <mergeCell ref="P28:Q28"/>
    <mergeCell ref="R28:S28"/>
    <mergeCell ref="T28:U28"/>
    <mergeCell ref="L29:U29"/>
    <mergeCell ref="L26:O26"/>
    <mergeCell ref="P26:Q26"/>
    <mergeCell ref="R26:S26"/>
    <mergeCell ref="T26:U26"/>
    <mergeCell ref="L27:U27"/>
    <mergeCell ref="L24:O24"/>
    <mergeCell ref="P24:Q24"/>
    <mergeCell ref="R24:S24"/>
    <mergeCell ref="T24:U24"/>
    <mergeCell ref="L25:S25"/>
    <mergeCell ref="L22:O22"/>
    <mergeCell ref="P22:Q22"/>
    <mergeCell ref="R22:S22"/>
    <mergeCell ref="T22:U22"/>
    <mergeCell ref="L23:U23"/>
    <mergeCell ref="L20:O20"/>
    <mergeCell ref="P20:Q20"/>
    <mergeCell ref="R20:S20"/>
    <mergeCell ref="T20:U20"/>
    <mergeCell ref="L21:S21"/>
    <mergeCell ref="L18:O18"/>
    <mergeCell ref="P18:Q18"/>
    <mergeCell ref="R18:S18"/>
    <mergeCell ref="T18:U18"/>
    <mergeCell ref="L19:U19"/>
    <mergeCell ref="L16:O16"/>
    <mergeCell ref="P16:Q16"/>
    <mergeCell ref="R16:S16"/>
    <mergeCell ref="T16:U16"/>
    <mergeCell ref="L17:S17"/>
    <mergeCell ref="L12:S12"/>
    <mergeCell ref="L13:U13"/>
    <mergeCell ref="L14:U14"/>
    <mergeCell ref="L15:O15"/>
    <mergeCell ref="P15:Q15"/>
    <mergeCell ref="R15:S15"/>
    <mergeCell ref="T15:U15"/>
    <mergeCell ref="L10:N10"/>
    <mergeCell ref="P10:Q10"/>
    <mergeCell ref="R10:S10"/>
    <mergeCell ref="T10:U10"/>
    <mergeCell ref="P11:Q11"/>
    <mergeCell ref="R11:S11"/>
    <mergeCell ref="T11:U11"/>
    <mergeCell ref="L7:N7"/>
    <mergeCell ref="O7:Q7"/>
    <mergeCell ref="R7:U7"/>
    <mergeCell ref="L8:U8"/>
    <mergeCell ref="L9:O9"/>
    <mergeCell ref="P9:Q9"/>
    <mergeCell ref="R9:S9"/>
    <mergeCell ref="T9:U9"/>
    <mergeCell ref="L1:U1"/>
    <mergeCell ref="L2:U2"/>
    <mergeCell ref="M3:U3"/>
    <mergeCell ref="L5:U5"/>
    <mergeCell ref="L6:N6"/>
    <mergeCell ref="R6:T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9:D9"/>
    <mergeCell ref="E10:F10"/>
    <mergeCell ref="A6:C6"/>
    <mergeCell ref="G6:I6"/>
    <mergeCell ref="A7:C7"/>
    <mergeCell ref="D7:F7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5203DE8D-4D7C-4D3B-8254-0D03C41CBA9D}"/>
    <hyperlink ref="R7" r:id="rId2" xr:uid="{78437DB8-FEC2-4CD9-BB16-314C51F4B518}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2022-01-20T10:30:27Z</dcterms:modified>
</cp:coreProperties>
</file>