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6930"/>
  </bookViews>
  <sheets>
    <sheet name="A2" sheetId="5" r:id="rId1"/>
  </sheets>
  <calcPr calcId="125725"/>
</workbook>
</file>

<file path=xl/calcChain.xml><?xml version="1.0" encoding="utf-8"?>
<calcChain xmlns="http://schemas.openxmlformats.org/spreadsheetml/2006/main">
  <c r="AB27" i="5"/>
  <c r="AA27"/>
  <c r="Z27"/>
  <c r="Y26"/>
  <c r="X24"/>
  <c r="L12"/>
  <c r="Y11"/>
  <c r="Y27" s="1"/>
  <c r="X2"/>
  <c r="W2" s="1"/>
  <c r="W27" s="1"/>
  <c r="X27" l="1"/>
  <c r="Y28" s="1"/>
  <c r="L26" l="1"/>
  <c r="L24"/>
  <c r="L11"/>
  <c r="L10"/>
  <c r="L2"/>
  <c r="L27" l="1"/>
</calcChain>
</file>

<file path=xl/sharedStrings.xml><?xml version="1.0" encoding="utf-8"?>
<sst xmlns="http://schemas.openxmlformats.org/spreadsheetml/2006/main" count="493" uniqueCount="224">
  <si>
    <t>Název</t>
  </si>
  <si>
    <t>ANO</t>
  </si>
  <si>
    <t>Pořadí</t>
  </si>
  <si>
    <t>Stavební úpravy (cena bez DPH)</t>
  </si>
  <si>
    <t>Technická specifikace/průzkum trhu/přístrojová komise tvoří klinika ano/ne</t>
  </si>
  <si>
    <t>Poznámka</t>
  </si>
  <si>
    <t>2.3.302</t>
  </si>
  <si>
    <r>
      <t>RTG přístroj stacionární - navýšení 2019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</si>
  <si>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27 601 242 Kč, z toho 7 361 242 Kč stavební úpravy vč. PD</t>
  </si>
  <si>
    <t>􀍣Kardioangiografický komplet pro elektrofyziologii“ VZ-2020-000013.</t>
  </si>
  <si>
    <t>2.3.497</t>
  </si>
  <si>
    <t>Ablační RF generátor s proplachovou pumpou</t>
  </si>
  <si>
    <t>RF RF
generát or" interní evidenční číslo VZ-2020-000357.</t>
  </si>
  <si>
    <t>2.3.498</t>
  </si>
  <si>
    <t>Klinický stimulátor</t>
  </si>
  <si>
    <t>nKiinický stimulátor ll" interní evidenční číslo VZ-202G-000736.</t>
  </si>
  <si>
    <t>2.3.499</t>
  </si>
  <si>
    <t>Systém pro elektrofyziologické vyšetření intrakardiálních potenciálů</t>
  </si>
  <si>
    <t>Systém pro elektrofyziologické vyšetření intrakardiálních potenciálů", interní evidenční číslo VZ-
2020-000630.</t>
  </si>
  <si>
    <t>2.3.407</t>
  </si>
  <si>
    <t>Ultrazvukový přístroj na centrálním pracovišti</t>
  </si>
  <si>
    <t>Ultrazvukové sestavy FNOL - část I - Ultrazvukový přístroj centrální pro RDG.", interní evidenční čfslo VZ-2020-000081.</t>
  </si>
  <si>
    <t>2.3.307</t>
  </si>
  <si>
    <t>Přímá digitalizace RTG pracoviště</t>
  </si>
  <si>
    <t xml:space="preserve"> Přímá digitalizace RTG pracoviště, interní evi denční číslo VZ-2020-000112.</t>
  </si>
  <si>
    <t>2.2.247</t>
  </si>
  <si>
    <t xml:space="preserve">Magnetická tezonance 3 Tesla (55.000.000,-) </t>
  </si>
  <si>
    <t>,3TMagnetlcka rezonance" internf evidencnf cislo VZ-2020-000530.</t>
  </si>
  <si>
    <t>2.3.502</t>
  </si>
  <si>
    <t>Obnova CT1+CT3 (20.000.000)</t>
  </si>
  <si>
    <t>neukončeno</t>
  </si>
  <si>
    <t>Obnova RTG přístroje na centrálním pracovišti</t>
  </si>
  <si>
    <t>Obnova mamografu</t>
  </si>
  <si>
    <t>Průzkum trhu rozeslán OBMI</t>
  </si>
  <si>
    <t>I.IKK</t>
  </si>
  <si>
    <t>předpoklad dle přístrojové komise: stavební úpravy 16 mil. Kč + 767000Kč projektová dokumentace</t>
  </si>
  <si>
    <t>1x angiolinka pro elektrofyziologii, 1x angiolinka pro intervence</t>
  </si>
  <si>
    <t>je potřeba soutěžit/dodat ve stejné době jako angiolinku pro elektrofyziologii</t>
  </si>
  <si>
    <t>Přenosný UZV přístroj (vč. ICE)</t>
  </si>
  <si>
    <t>Elektroanatomický 3D mapovací systém - OBNOVA</t>
  </si>
  <si>
    <t>Elektroanatomický 3D mapovací systém - NOVÝ</t>
  </si>
  <si>
    <t>Hemodynamický systém</t>
  </si>
  <si>
    <t>je potřeba soutěžit ve stejné době jako angiolinku pro intervence</t>
  </si>
  <si>
    <t>OCT vč. FFR</t>
  </si>
  <si>
    <t>UZV "high end" přístroj (vč. 3D/4D TEE sondy)</t>
  </si>
  <si>
    <t>Transportní plicní vemtilátor</t>
  </si>
  <si>
    <t>je určeno k angiolince pro intervence</t>
  </si>
  <si>
    <r>
      <rPr>
        <sz val="11"/>
        <rFont val="Calibri"/>
        <family val="2"/>
        <charset val="238"/>
        <scheme val="minor"/>
      </rPr>
      <t>Stavební úpravy</t>
    </r>
    <r>
      <rPr>
        <sz val="11"/>
        <color theme="1"/>
        <rFont val="Calibri"/>
        <family val="2"/>
        <charset val="238"/>
        <scheme val="minor"/>
      </rPr>
      <t xml:space="preserve"> stacionární RTG</t>
    </r>
  </si>
  <si>
    <t>47 301 965,98 Kč plus očekávané další náklady 5806511 Kč</t>
  </si>
  <si>
    <t>Skiagraf+skiaskop DK</t>
  </si>
  <si>
    <t>DODAVATELÉ</t>
  </si>
  <si>
    <t>NABÍDKA A s DPH</t>
  </si>
  <si>
    <t>NABÍDKA B s DPH</t>
  </si>
  <si>
    <t>Průměrná cena nabídky s DPH</t>
  </si>
  <si>
    <t>OBNOVA (včetne inventárního čísla původního přístroje)/NOVÝ</t>
  </si>
  <si>
    <t>bude podepsáno</t>
  </si>
  <si>
    <t>Kód dle MZČR</t>
  </si>
  <si>
    <t>Název dle MZČR</t>
  </si>
  <si>
    <t>Echokardiograf</t>
  </si>
  <si>
    <t>Ultrazvukový přístroj pro diagnostiku a/nebo intervence</t>
  </si>
  <si>
    <t>Přístroj k měření hemodynamiky</t>
  </si>
  <si>
    <t>Vybavení zákrokového sálku</t>
  </si>
  <si>
    <t>4D Echokardiograf</t>
  </si>
  <si>
    <t>RDG</t>
  </si>
  <si>
    <t>1IK</t>
  </si>
  <si>
    <t>Marketingový průzkum</t>
  </si>
  <si>
    <t>48.</t>
  </si>
  <si>
    <t>RTG systém pro komplexní elektrofyziologická vyšetření</t>
  </si>
  <si>
    <t>53.</t>
  </si>
  <si>
    <t>Ablační jednotka</t>
  </si>
  <si>
    <t>51.</t>
  </si>
  <si>
    <t>Přístrojové vybavení arytmologických a elektrofyzilogických sálů</t>
  </si>
  <si>
    <t>50.</t>
  </si>
  <si>
    <t>Elektrofyziologické záznamové zařízení</t>
  </si>
  <si>
    <t>131.</t>
  </si>
  <si>
    <t>134.</t>
  </si>
  <si>
    <t>RTG skiagrafie a skiaskopie</t>
  </si>
  <si>
    <t>138.</t>
  </si>
  <si>
    <t>MR</t>
  </si>
  <si>
    <t>137.</t>
  </si>
  <si>
    <t>CT</t>
  </si>
  <si>
    <t>Mamograf</t>
  </si>
  <si>
    <t>45.</t>
  </si>
  <si>
    <t>Intrakardiální echokardiograf (ICE)</t>
  </si>
  <si>
    <t>43.</t>
  </si>
  <si>
    <t>3D mapovací systémy (CARTO III, NavX)</t>
  </si>
  <si>
    <t>52.</t>
  </si>
  <si>
    <t>asi 61.</t>
  </si>
  <si>
    <t>Transportní ventilátor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</si>
  <si>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</t>
    </r>
  </si>
  <si>
    <t>Obnova (inv.č.: I 023469)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</si>
  <si>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Subito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</si>
  <si>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</si>
  <si>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t>Obnova (inv.č.: I 024396)</t>
  </si>
  <si>
    <t>Nový</t>
  </si>
  <si>
    <t>Obnova (Inv.č.: I 019699)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</si>
  <si>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Cardion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</si>
  <si>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Dräger Medical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Medsol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</si>
  <si>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Electric Medical Service,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S&amp;T Plus s.r.o.</t>
    </r>
  </si>
  <si>
    <t>Technická specifikace</t>
  </si>
  <si>
    <t>PK</t>
  </si>
  <si>
    <t>80.</t>
  </si>
  <si>
    <t>2021 přístroje</t>
  </si>
  <si>
    <t>2021 stavba</t>
  </si>
  <si>
    <t>2022 přístroje</t>
  </si>
  <si>
    <t>2022 stavba</t>
  </si>
  <si>
    <t>2023 přístroje</t>
  </si>
  <si>
    <t>2023 stavba</t>
  </si>
  <si>
    <t>nový/obnova</t>
  </si>
  <si>
    <t>obnova</t>
  </si>
  <si>
    <t>DK</t>
  </si>
  <si>
    <t>finaální specifikace</t>
  </si>
  <si>
    <t>předp. datum nákupu- měsíc/rok</t>
  </si>
  <si>
    <t>nový, obnova (případně pokud se týká obnovu významným upgradem toto uvést)</t>
  </si>
  <si>
    <t>životnost technologie</t>
  </si>
  <si>
    <t>servisy – úspory, zvýšené náklady (tam kde to má význam, relevanci; jedná se po diskusi s konzultan</t>
  </si>
  <si>
    <t>nové technologie – úspory (energie)</t>
  </si>
  <si>
    <t>bude umístěn na sál k angiolince rekonstruované 2020 (Tam patří i přístroje z řádků 2,3,4,5)</t>
  </si>
  <si>
    <t>konec roku 2021-2022</t>
  </si>
  <si>
    <t>konec roku 2021</t>
  </si>
  <si>
    <t>10 let</t>
  </si>
  <si>
    <t>min. 8 let</t>
  </si>
  <si>
    <t>8-10 let</t>
  </si>
  <si>
    <t>FULL SERVIS zahrnuje periodické btk, pravidelné servisní zásahy předepsané výrobcem (např. el.revize, apod.), havarijní servisní zásahy, náhradní díly, cestovné. - vzhledem k cenám náhradních dílů je Full Servis ekonomicky výhodnější</t>
  </si>
  <si>
    <t>FULL SERVIS zahrnuje periodické BTK, pravidelné servisní zásahy předepsané výrobcem (např. el.revize, apod.), havarijní servisní zásahy, náhradní díly, cestovné, obměna opotřebovaných kabelů, update/upgrade na aktuální - poslední možnou verzi</t>
  </si>
  <si>
    <t>SOD</t>
  </si>
  <si>
    <t>NABÍDKA C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</si>
  <si>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>Cardion</t>
    </r>
  </si>
  <si>
    <t>nedodali cenu</t>
  </si>
  <si>
    <t>Angiolinka pro intervence</t>
  </si>
  <si>
    <t>ANGIOLINKA pro elektrofyziologii</t>
  </si>
  <si>
    <t>Upravuje se</t>
  </si>
  <si>
    <t>Obnova - předpokládané změny v provozních nákladech</t>
  </si>
  <si>
    <t>Nové technologie – provozní náklady, energie, materiál atd (odběr kW za rok/spotřebák)</t>
  </si>
  <si>
    <t>servis po dobu životnosti (2+6let) - cena bez DPH</t>
  </si>
  <si>
    <t>servisy – úspory, zvýšené náklady (tam kde to má význam, relevanci; jedná se po diskusi s konzultan (POPIS)</t>
  </si>
  <si>
    <t>Názvy výkonů, testů na daném přístroji</t>
  </si>
  <si>
    <t>Související zdravotnický a všeobecný materiál popř. diagnostika</t>
  </si>
  <si>
    <t>Otevřený nebo uzavřený systém (možnosti kompatibility s jiným zařízením)</t>
  </si>
  <si>
    <t>Počet hodin (výkon v hodinách za 24 hodin)</t>
  </si>
  <si>
    <t>Závislost na jiných přístrojích (technologiích) na daném pracovišti popř. na jiných pracovištích</t>
  </si>
  <si>
    <t>Jestli daná technologie je jedinečná nebo se pohybuje v konkurenčním prostředí</t>
  </si>
  <si>
    <t>Prochází-li přístroj pravidelnou akreditací</t>
  </si>
  <si>
    <t>Obnova (inv.č.: I 024760)</t>
  </si>
  <si>
    <t>RTG pro angiografie</t>
  </si>
  <si>
    <t>135.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</si>
  <si>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>Cardion s.r.o.</t>
    </r>
  </si>
  <si>
    <r>
      <rPr>
        <strike/>
        <sz val="11"/>
        <color theme="1"/>
        <rFont val="Calibri"/>
        <family val="2"/>
        <charset val="238"/>
        <scheme val="minor"/>
      </rPr>
      <t xml:space="preserve">Bed-side echokardiograf </t>
    </r>
    <r>
      <rPr>
        <sz val="11"/>
        <color theme="1"/>
        <rFont val="Calibri"/>
        <family val="2"/>
        <charset val="238"/>
        <scheme val="minor"/>
      </rPr>
      <t>Ultrazvukový přístroj pro diagnostiku a/nebo intervence</t>
    </r>
  </si>
  <si>
    <r>
      <rPr>
        <strike/>
        <sz val="11"/>
        <color theme="1"/>
        <rFont val="Calibri"/>
        <family val="2"/>
        <charset val="238"/>
        <scheme val="minor"/>
      </rPr>
      <t>46.</t>
    </r>
    <r>
      <rPr>
        <sz val="11"/>
        <color theme="1"/>
        <rFont val="Calibri"/>
        <family val="2"/>
        <charset val="238"/>
        <scheme val="minor"/>
      </rPr>
      <t xml:space="preserve"> 131.</t>
    </r>
  </si>
  <si>
    <t>Stavební úpravy - důvod</t>
  </si>
  <si>
    <t>Beze změny - nebude navyšován personál, ani se nepředpokládá zvýšení energetické náročnosti přístoje oproti původnímu</t>
  </si>
  <si>
    <t>Nyní je pouze v zápůjčce. Energetická náročnost přístroje zanedbatelná. Personál stávající - bez předpokladu navýšení</t>
  </si>
  <si>
    <t>Nyní se musí půjčovat z JIP, není však vždy k dispozici.  Energetická náročnost přístroje zanedbatelná. Personál stávající - bez předpokladu navýšení. Spotřebák cca 20.000Kč/rok</t>
  </si>
  <si>
    <t>Nyní se musí půjčovat z Urgentu, není však vždy k dispozici.  Energetická náročnost přístroje zanedbatelná. Personál stávající - bez předpokladu navýšení. Spotřebák cca 50.000Kč/rok</t>
  </si>
  <si>
    <t>Jedná se o nutné instalační úpravy spojené s angiolinkou a dalšími elektrofyziologickými přístroji. Nebude potřeba stavebního povolení. Zvyšují se nároky na sterilitu/čistotu operačních sálů. Zvyšují se nároky na elektroinstalaci - modernizace a navýšení</t>
  </si>
  <si>
    <t>Jedná se o nutné instalační úpravy spojené s angiolinkou a dalšími přístroji pro intervenční kardiologii. Nebude potřeba stavebního povolení. Zvyšují se nároky na sterilitu/čistotu operačních sálů. Zvyšují se nároky na elektroinstalaci - modernizace a navýšení</t>
  </si>
  <si>
    <t>viz příloha č. 4</t>
  </si>
  <si>
    <t>viz příloha č. 5</t>
  </si>
  <si>
    <t>viz příloha č.6 (strana 1)</t>
  </si>
  <si>
    <t>viz příloha č.6 (strana 2)</t>
  </si>
  <si>
    <t>viz příloha č. 4, položky CARTO</t>
  </si>
  <si>
    <t>viz příloha č. 5, položky CARTO</t>
  </si>
  <si>
    <t>bez spotřebáku</t>
  </si>
  <si>
    <t>8 hod.</t>
  </si>
  <si>
    <t>6 hod.</t>
  </si>
  <si>
    <t>12 hod</t>
  </si>
  <si>
    <t>8 hod</t>
  </si>
  <si>
    <t>Elektrofyziologické přístroje - pro dané zákroky na EP sále potřebujeme všechny (některé jsou dignostické, některé terapeutické), samostatně jsou nedostatečné</t>
  </si>
  <si>
    <t>Lze použít i samostatně (např. implantace PM, ICD), pro RF ablace jsou nutné další EP přístroje (viz níže)</t>
  </si>
  <si>
    <t>Použitelné v kombinaci s angiolinkou a ostatními EP přístroji</t>
  </si>
  <si>
    <t>Přístroje pro intervenční kardiologii - pro dané zákroky na intervenčním sále potřebujeme všechny (některé jsou dignostické, některé terapeutické). Jsou však použitelné i samostatně (vyjma OCT s FFR)</t>
  </si>
  <si>
    <t>Lze použít i samostatně, ale pro účel použití (intervenční kardiologie) jsou nutní i níže uvedené přístroje</t>
  </si>
  <si>
    <t>Vyplývá ze sloupce "AH"</t>
  </si>
  <si>
    <t>Lze použít i samostatně (např. implantace PM, ICD), pro RF ablace jsou však nutné další EP přístroje (viz níže)</t>
  </si>
  <si>
    <t>Ad MUDr. Filip Koubek</t>
  </si>
  <si>
    <t>Otevřený systém</t>
  </si>
  <si>
    <t>Nezávislý přístroj</t>
  </si>
  <si>
    <t>Konkurenční prostředí</t>
  </si>
  <si>
    <t>Konkurenční prostředí. Jeden výrobce, více dodavatelů.</t>
  </si>
  <si>
    <t>Ad: Ing. Radim Zemánek</t>
  </si>
  <si>
    <t>Jednalo se o nutné instalační úpravy spojené s angiolinkou (včetně stropního závěsu na C-rameno a ukotvení stolu) a dalšími elektrofyziologickými přístroji. Nebylo potřeba stavebního povolení. Zvyšují se nároky na sterilitu/čistotu operačních sálů. Zvyšují se nároky na elektroinstalaci - modernizace a navýšení</t>
  </si>
  <si>
    <t>Pořízením 3D map. systému (na sál rekonstruovaný a obnovený v r.2020) budeme mít dva plnohodnotné/plně vybavené elektrofyziologické sály. Umožní efektivnější využití sálů/personálu. Je trend růstu počtu výkonů a rozšiřování typů výkonů. Energetická náročnost přístroje zanedbatelná. Personál stávající - bez předpokladu nyvýšení</t>
  </si>
  <si>
    <t>Současný stav (končí servisní podpora, nižší konfort pacientů, morálně zastaralá technika)</t>
  </si>
  <si>
    <t>Odůvodnění potřebnosti a účelnosti</t>
  </si>
  <si>
    <t>Potřebnot změny počtu personálu (navýšení, snížení, NA)</t>
  </si>
  <si>
    <t>Změny počtu výkonů (navýšení, snížení, NA)</t>
  </si>
  <si>
    <t>klinika prof. Táborský, za OBMI Ing. Bradáč, za OIN Ing. Spáčil</t>
  </si>
  <si>
    <t>klinika prof. Táborský, OBMI Ing. Bradáč</t>
  </si>
  <si>
    <t>Klinika prof. Heřman, OBMI Ing. Jakub Král</t>
  </si>
  <si>
    <t>Klinika prof. Heřman, OBMI Ing. Rosulek (15.2 montovat,)</t>
  </si>
  <si>
    <t>klinika prof. Heřman, OBMI Ing. Jan Valošek</t>
  </si>
  <si>
    <t>Klinika prof. Heřman, OBMI Ing. Rosulek</t>
  </si>
  <si>
    <t>Klinika prof. Heřman, OBMI Ing. Rosulek (posláno do pk, hned koupit, stavba podobne jak angio)</t>
  </si>
  <si>
    <t>klinika prof. Táborský, OBMI Ing. Bradáč, OIN Ing. Spáčil</t>
  </si>
  <si>
    <t>Ing. Valíček, Ing. Spáčil - odd.investic</t>
  </si>
  <si>
    <t>nezměněno</t>
  </si>
  <si>
    <t>Obnova morálně zastaralé technologie pořízené před více jak 20 lety.</t>
  </si>
  <si>
    <t>Obnova morálně zastaralé pro mnohé typy výkonů již nevyhovující technologie. Vyšší RTG zátěž pacienta/personálu ve srovnání se současnými standardy.</t>
  </si>
  <si>
    <t>Ad management kliniky</t>
  </si>
  <si>
    <t>Umožní pokračování v zavedené péči - elektrofyziologické vyšetření + radiofrekvenční ablace</t>
  </si>
  <si>
    <t>Umožní pokračování v zavedené péči - elektrofyziologické vyšetření + radiofrekvenční ablace, implantace KS nebo ICD</t>
  </si>
  <si>
    <t>Umožní pokračování v zavedené péči - elektrofyziologické vyšetření + radiofrekvenční ablace, implantace BIV KS nebo BIV ICD</t>
  </si>
  <si>
    <t>V současné době máme jen jeden 3D mapovací systém na vedlejším sále, který s ohledem na dlouhotrvající trend růstu počtu plánovaných i urgentních výkonů je již na hraně své kapacity.</t>
  </si>
  <si>
    <t>Umožní rošířit spektrum výkonů o konvenční RF ablace s nutností 3D mapování srdečních oddílů. Sníží se čekací doba na zákroky tohoto typu.</t>
  </si>
  <si>
    <t>Ukončení servisní podpory u technologie pořízené před cca 20 lety. Končící platnost BTK, nelze tedy dále používat. Dočasně řešeno zápůjčkou.</t>
  </si>
  <si>
    <t>Konec servisní podpory, v roce 2020. Nyní se objevila první neopravitelné závada méně závažného charakteru. V případě závažnějsí poruchy již nebude možné na tomto sále poskytovat současnou péči.</t>
  </si>
  <si>
    <t>Konec servisní podpory, v roce 2021. V případě závažnějsí poruchy již nebude možné na tomto sále poskytovat současnou péči.</t>
  </si>
  <si>
    <t>Umožní pokračování zavedené péče - elektrofyziologické vyšetření + radiofrekvenční ablace, implantace KS nebo ICD</t>
  </si>
  <si>
    <t>Umožní pokračování zavedené péče - elektrofyziologické vyšetření + radiofrekvenční ablace, implantace BIV KS nebo BIV ICD</t>
  </si>
  <si>
    <t>Umožní pokračování v zavedené péči - elektrofyziologické vyšetření + radiofrekvenční ablace.</t>
  </si>
  <si>
    <t>Umožní pokračování v zavedené péči - elektrofyziologické vyšetření + radiofrekvenční ablace s nutností 3D mapování srdečních oddílů.</t>
  </si>
  <si>
    <t>Obnova morálně zastaralé technologie pořízené v roce 2002</t>
  </si>
  <si>
    <t>Umožní pokračování zavedené péče intervenční kardiologie</t>
  </si>
  <si>
    <t>Obnova morálně zastaralé technologie z roku 2010</t>
  </si>
  <si>
    <t>Nyní je pouze v zápůjčce.</t>
  </si>
  <si>
    <t xml:space="preserve">Přístroj je nezbytný pro zachování stávající péče. </t>
  </si>
  <si>
    <t>Nyní se musí půjčovat z JIP, není však vždy k dispozici. Jeho potřebnost se zvyšuje.</t>
  </si>
  <si>
    <t>Nyní se musí půjčovat z Urgentu, není však vždy k dispozici. Trend zvyšování potřebnosti.</t>
  </si>
  <si>
    <t>Přístroj již nevyhovuje současným standardům a nárokům na vyšetření. Obéznější pacienti jsou mnohdy nevyšetřitelní, vyšetření se pak musí opakovat na kvalitnějším přístroji.</t>
  </si>
  <si>
    <t>obnova (inv.č. I0247237)</t>
  </si>
  <si>
    <t>obnova (inv.č. D080251)</t>
  </si>
  <si>
    <t>obnova (inv.č. C007598)</t>
  </si>
  <si>
    <t>obnova (inv.č. I025839)</t>
  </si>
  <si>
    <t>obnova (inv.č. I017937-005)</t>
  </si>
</sst>
</file>

<file path=xl/styles.xml><?xml version="1.0" encoding="utf-8"?>
<styleSheet xmlns="http://schemas.openxmlformats.org/spreadsheetml/2006/main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  <numFmt numFmtId="166" formatCode="#,##0.00\ &quot;Kč&quot;"/>
  </numFmts>
  <fonts count="1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20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3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vertical="top" wrapText="1"/>
    </xf>
    <xf numFmtId="0" fontId="0" fillId="4" borderId="0" xfId="0" applyFill="1"/>
    <xf numFmtId="0" fontId="0" fillId="5" borderId="0" xfId="0" applyFill="1"/>
    <xf numFmtId="8" fontId="0" fillId="2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164" fontId="8" fillId="0" borderId="0" xfId="0" applyNumberFormat="1" applyFont="1"/>
    <xf numFmtId="164" fontId="0" fillId="0" borderId="0" xfId="0" applyNumberFormat="1" applyAlignment="1">
      <alignment wrapText="1"/>
    </xf>
    <xf numFmtId="164" fontId="7" fillId="0" borderId="0" xfId="0" applyNumberFormat="1" applyFont="1"/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vertical="center"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 vertical="top" wrapText="1"/>
    </xf>
    <xf numFmtId="164" fontId="0" fillId="0" borderId="3" xfId="0" applyNumberForma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6" borderId="1" xfId="0" applyFont="1" applyFill="1" applyBorder="1" applyAlignment="1">
      <alignment vertical="top"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164" fontId="0" fillId="6" borderId="1" xfId="0" applyNumberFormat="1" applyFill="1" applyBorder="1"/>
    <xf numFmtId="14" fontId="0" fillId="6" borderId="0" xfId="0" applyNumberFormat="1" applyFill="1" applyAlignment="1">
      <alignment horizontal="center" vertical="center"/>
    </xf>
    <xf numFmtId="164" fontId="0" fillId="6" borderId="3" xfId="0" applyNumberFormat="1" applyFill="1" applyBorder="1" applyAlignment="1">
      <alignment horizontal="center" wrapText="1"/>
    </xf>
    <xf numFmtId="164" fontId="0" fillId="6" borderId="3" xfId="0" applyNumberForma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/>
    <xf numFmtId="0" fontId="0" fillId="6" borderId="1" xfId="0" applyFont="1" applyFill="1" applyBorder="1"/>
    <xf numFmtId="164" fontId="0" fillId="6" borderId="1" xfId="0" applyNumberFormat="1" applyFill="1" applyBorder="1" applyAlignment="1">
      <alignment horizontal="center" wrapText="1"/>
    </xf>
    <xf numFmtId="0" fontId="0" fillId="6" borderId="0" xfId="0" applyFill="1" applyAlignment="1">
      <alignment horizontal="center" vertical="center"/>
    </xf>
    <xf numFmtId="3" fontId="0" fillId="0" borderId="3" xfId="0" applyNumberFormat="1" applyBorder="1" applyAlignment="1">
      <alignment horizontal="center" wrapText="1"/>
    </xf>
    <xf numFmtId="0" fontId="0" fillId="3" borderId="5" xfId="0" applyFill="1" applyBorder="1" applyAlignment="1">
      <alignment wrapText="1"/>
    </xf>
    <xf numFmtId="165" fontId="0" fillId="6" borderId="1" xfId="1" applyNumberFormat="1" applyFont="1" applyFill="1" applyBorder="1"/>
    <xf numFmtId="165" fontId="0" fillId="0" borderId="1" xfId="1" applyNumberFormat="1" applyFont="1" applyFill="1" applyBorder="1" applyAlignment="1">
      <alignment vertical="top"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0" fillId="0" borderId="0" xfId="0" applyNumberFormat="1"/>
    <xf numFmtId="0" fontId="4" fillId="7" borderId="4" xfId="0" applyFont="1" applyFill="1" applyBorder="1" applyAlignment="1">
      <alignment vertical="center" wrapText="1"/>
    </xf>
    <xf numFmtId="164" fontId="4" fillId="7" borderId="3" xfId="0" applyNumberFormat="1" applyFont="1" applyFill="1" applyBorder="1" applyAlignment="1">
      <alignment vertical="center" wrapText="1"/>
    </xf>
    <xf numFmtId="166" fontId="0" fillId="0" borderId="1" xfId="0" applyNumberFormat="1" applyBorder="1"/>
    <xf numFmtId="166" fontId="0" fillId="6" borderId="1" xfId="0" applyNumberFormat="1" applyFill="1" applyBorder="1"/>
    <xf numFmtId="166" fontId="0" fillId="0" borderId="1" xfId="0" applyNumberFormat="1" applyBorder="1" applyAlignment="1">
      <alignment wrapText="1"/>
    </xf>
    <xf numFmtId="0" fontId="1" fillId="8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164" fontId="0" fillId="9" borderId="3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horizontal="left" wrapText="1"/>
    </xf>
    <xf numFmtId="164" fontId="0" fillId="0" borderId="3" xfId="0" applyNumberFormat="1" applyFill="1" applyBorder="1" applyAlignment="1">
      <alignment horizontal="left" vertical="top" wrapText="1"/>
    </xf>
    <xf numFmtId="0" fontId="0" fillId="0" borderId="1" xfId="1" applyNumberFormat="1" applyFont="1" applyBorder="1" applyAlignment="1">
      <alignment wrapText="1"/>
    </xf>
    <xf numFmtId="165" fontId="0" fillId="5" borderId="1" xfId="1" applyNumberFormat="1" applyFont="1" applyFill="1" applyBorder="1" applyAlignment="1">
      <alignment wrapText="1"/>
    </xf>
    <xf numFmtId="165" fontId="0" fillId="4" borderId="1" xfId="1" applyNumberFormat="1" applyFont="1" applyFill="1" applyBorder="1" applyAlignment="1">
      <alignment wrapText="1"/>
    </xf>
    <xf numFmtId="165" fontId="0" fillId="8" borderId="1" xfId="1" applyNumberFormat="1" applyFont="1" applyFill="1" applyBorder="1" applyAlignment="1">
      <alignment wrapText="1"/>
    </xf>
    <xf numFmtId="0" fontId="0" fillId="6" borderId="1" xfId="1" applyNumberFormat="1" applyFont="1" applyFill="1" applyBorder="1" applyAlignment="1">
      <alignment wrapText="1"/>
    </xf>
    <xf numFmtId="165" fontId="0" fillId="6" borderId="1" xfId="1" applyNumberFormat="1" applyFont="1" applyFill="1" applyBorder="1" applyAlignment="1">
      <alignment wrapText="1"/>
    </xf>
    <xf numFmtId="165" fontId="0" fillId="8" borderId="6" xfId="1" applyNumberFormat="1" applyFont="1" applyFill="1" applyBorder="1" applyAlignment="1">
      <alignment horizontal="left" vertical="center" wrapText="1"/>
    </xf>
    <xf numFmtId="165" fontId="0" fillId="8" borderId="4" xfId="1" applyNumberFormat="1" applyFont="1" applyFill="1" applyBorder="1" applyAlignment="1">
      <alignment horizontal="left" vertical="center" wrapText="1"/>
    </xf>
    <xf numFmtId="165" fontId="0" fillId="8" borderId="7" xfId="1" applyNumberFormat="1" applyFont="1" applyFill="1" applyBorder="1" applyAlignment="1">
      <alignment horizontal="left" vertical="center" wrapText="1"/>
    </xf>
    <xf numFmtId="165" fontId="0" fillId="4" borderId="6" xfId="1" applyNumberFormat="1" applyFont="1" applyFill="1" applyBorder="1" applyAlignment="1">
      <alignment horizontal="left" vertical="center" wrapText="1"/>
    </xf>
    <xf numFmtId="165" fontId="0" fillId="4" borderId="4" xfId="1" applyNumberFormat="1" applyFont="1" applyFill="1" applyBorder="1" applyAlignment="1">
      <alignment horizontal="left" vertical="center" wrapText="1"/>
    </xf>
    <xf numFmtId="165" fontId="0" fillId="4" borderId="7" xfId="1" applyNumberFormat="1" applyFont="1" applyFill="1" applyBorder="1" applyAlignment="1">
      <alignment horizontal="left" vertical="center" wrapText="1"/>
    </xf>
    <xf numFmtId="165" fontId="0" fillId="5" borderId="6" xfId="1" applyNumberFormat="1" applyFont="1" applyFill="1" applyBorder="1" applyAlignment="1">
      <alignment horizontal="left" vertical="center" wrapText="1"/>
    </xf>
    <xf numFmtId="165" fontId="0" fillId="5" borderId="4" xfId="1" applyNumberFormat="1" applyFont="1" applyFill="1" applyBorder="1" applyAlignment="1">
      <alignment horizontal="left" vertical="center" wrapText="1"/>
    </xf>
    <xf numFmtId="165" fontId="0" fillId="5" borderId="7" xfId="1" applyNumberFormat="1" applyFont="1" applyFill="1" applyBorder="1" applyAlignment="1">
      <alignment horizontal="left" vertical="center" wrapText="1"/>
    </xf>
    <xf numFmtId="164" fontId="0" fillId="0" borderId="6" xfId="0" applyNumberFormat="1" applyFont="1" applyFill="1" applyBorder="1" applyAlignment="1">
      <alignment horizontal="right" vertical="center" wrapText="1"/>
    </xf>
    <xf numFmtId="164" fontId="0" fillId="0" borderId="7" xfId="0" applyNumberFormat="1" applyFont="1" applyFill="1" applyBorder="1" applyAlignment="1">
      <alignment horizontal="right" vertical="center" wrapText="1"/>
    </xf>
    <xf numFmtId="165" fontId="0" fillId="0" borderId="6" xfId="1" applyNumberFormat="1" applyFont="1" applyBorder="1" applyAlignment="1">
      <alignment horizontal="right" vertical="center" wrapText="1"/>
    </xf>
    <xf numFmtId="165" fontId="0" fillId="0" borderId="7" xfId="1" applyNumberFormat="1" applyFont="1" applyBorder="1" applyAlignment="1">
      <alignment horizontal="right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8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14" style="25" customWidth="1"/>
    <col min="2" max="2" width="9.140625" style="1"/>
    <col min="3" max="3" width="19.85546875" style="18" customWidth="1"/>
    <col min="4" max="4" width="42.28515625" style="16" customWidth="1"/>
    <col min="5" max="5" width="8" style="16" customWidth="1"/>
    <col min="6" max="6" width="19.42578125" style="32" customWidth="1"/>
    <col min="7" max="7" width="19.42578125" style="18" customWidth="1"/>
    <col min="8" max="8" width="27.42578125" style="18" customWidth="1"/>
    <col min="9" max="14" width="19.42578125" style="18" customWidth="1"/>
    <col min="15" max="15" width="22.5703125" style="1" bestFit="1" customWidth="1"/>
    <col min="16" max="16" width="25.28515625" style="1" customWidth="1"/>
    <col min="17" max="17" width="11.28515625" style="1" customWidth="1"/>
    <col min="18" max="18" width="37.140625" style="1" customWidth="1"/>
    <col min="19" max="19" width="50" style="1" customWidth="1"/>
    <col min="20" max="20" width="28.28515625" style="1" customWidth="1"/>
    <col min="21" max="21" width="50.140625" style="1" customWidth="1"/>
    <col min="22" max="22" width="50.140625" style="1" bestFit="1" customWidth="1"/>
    <col min="23" max="23" width="17.5703125" style="1" bestFit="1" customWidth="1"/>
    <col min="24" max="24" width="16.42578125" style="1" bestFit="1" customWidth="1"/>
    <col min="25" max="25" width="14.85546875" style="1" bestFit="1" customWidth="1"/>
    <col min="26" max="26" width="13.85546875" style="1" bestFit="1" customWidth="1"/>
    <col min="27" max="27" width="13.140625" style="1" bestFit="1" customWidth="1"/>
    <col min="28" max="28" width="11.140625" style="1" bestFit="1" customWidth="1"/>
    <col min="29" max="29" width="39.85546875" style="1" customWidth="1"/>
    <col min="30" max="30" width="21.28515625" style="1" customWidth="1"/>
    <col min="31" max="31" width="24" style="1" customWidth="1"/>
    <col min="32" max="32" width="29.28515625" style="1" customWidth="1"/>
    <col min="33" max="33" width="17.5703125" style="1" customWidth="1"/>
    <col min="34" max="34" width="28" style="1" customWidth="1"/>
    <col min="35" max="35" width="26.28515625" style="1" customWidth="1"/>
    <col min="36" max="38" width="22.42578125" style="1" customWidth="1"/>
    <col min="39" max="40" width="26" style="1" customWidth="1"/>
    <col min="41" max="41" width="106" style="1" bestFit="1" customWidth="1"/>
    <col min="42" max="47" width="9.140625" style="1"/>
    <col min="48" max="48" width="43.28515625" style="1" customWidth="1"/>
    <col min="49" max="56" width="9.140625" style="1"/>
    <col min="57" max="57" width="12.42578125" style="1" customWidth="1"/>
    <col min="58" max="16384" width="9.140625" style="1"/>
  </cols>
  <sheetData>
    <row r="1" spans="1:41" ht="69.75" customHeight="1">
      <c r="B1" s="5" t="s">
        <v>2</v>
      </c>
      <c r="C1" s="55" t="s">
        <v>54</v>
      </c>
      <c r="D1" s="6" t="s">
        <v>0</v>
      </c>
      <c r="E1" s="6"/>
      <c r="F1" s="28" t="s">
        <v>56</v>
      </c>
      <c r="G1" s="28" t="s">
        <v>57</v>
      </c>
      <c r="H1" s="22" t="s">
        <v>50</v>
      </c>
      <c r="I1" s="22" t="s">
        <v>51</v>
      </c>
      <c r="J1" s="22" t="s">
        <v>52</v>
      </c>
      <c r="K1" s="22" t="s">
        <v>126</v>
      </c>
      <c r="L1" s="22" t="s">
        <v>53</v>
      </c>
      <c r="M1" s="22" t="s">
        <v>99</v>
      </c>
      <c r="N1" s="22" t="s">
        <v>65</v>
      </c>
      <c r="O1" s="7" t="s">
        <v>3</v>
      </c>
      <c r="P1" s="54" t="s">
        <v>112</v>
      </c>
      <c r="Q1" s="54" t="s">
        <v>114</v>
      </c>
      <c r="R1" s="54" t="s">
        <v>132</v>
      </c>
      <c r="S1" s="54" t="s">
        <v>133</v>
      </c>
      <c r="T1" s="54" t="s">
        <v>134</v>
      </c>
      <c r="U1" s="54" t="s">
        <v>135</v>
      </c>
      <c r="V1" s="54" t="s">
        <v>4</v>
      </c>
      <c r="W1" s="8" t="s">
        <v>102</v>
      </c>
      <c r="X1" s="8" t="s">
        <v>103</v>
      </c>
      <c r="Y1" s="8" t="s">
        <v>104</v>
      </c>
      <c r="Z1" s="8" t="s">
        <v>105</v>
      </c>
      <c r="AA1" s="8" t="s">
        <v>106</v>
      </c>
      <c r="AB1" s="8" t="s">
        <v>107</v>
      </c>
      <c r="AC1" s="54" t="s">
        <v>149</v>
      </c>
      <c r="AD1" s="8" t="s">
        <v>136</v>
      </c>
      <c r="AE1" s="8" t="s">
        <v>137</v>
      </c>
      <c r="AF1" s="8" t="s">
        <v>138</v>
      </c>
      <c r="AG1" s="8" t="s">
        <v>139</v>
      </c>
      <c r="AH1" s="8" t="s">
        <v>140</v>
      </c>
      <c r="AI1" s="8" t="s">
        <v>141</v>
      </c>
      <c r="AJ1" s="8" t="s">
        <v>142</v>
      </c>
      <c r="AK1" s="54" t="s">
        <v>182</v>
      </c>
      <c r="AL1" s="54" t="s">
        <v>183</v>
      </c>
      <c r="AM1" s="54" t="s">
        <v>184</v>
      </c>
      <c r="AN1" s="54" t="s">
        <v>185</v>
      </c>
      <c r="AO1" s="8" t="s">
        <v>5</v>
      </c>
    </row>
    <row r="2" spans="1:41" s="41" customFormat="1" ht="135">
      <c r="A2" s="37">
        <v>43941</v>
      </c>
      <c r="B2" s="34" t="s">
        <v>6</v>
      </c>
      <c r="C2" s="40" t="s">
        <v>221</v>
      </c>
      <c r="D2" s="59" t="s">
        <v>7</v>
      </c>
      <c r="E2" s="33" t="s">
        <v>64</v>
      </c>
      <c r="F2" s="38" t="s">
        <v>66</v>
      </c>
      <c r="G2" s="39" t="s">
        <v>67</v>
      </c>
      <c r="H2" s="39" t="s">
        <v>125</v>
      </c>
      <c r="I2" s="39"/>
      <c r="J2" s="39"/>
      <c r="K2" s="39"/>
      <c r="L2" s="40">
        <f>1.21*27601242</f>
        <v>33397502.82</v>
      </c>
      <c r="M2" s="40"/>
      <c r="N2" s="40"/>
      <c r="O2" s="35" t="s">
        <v>8</v>
      </c>
      <c r="P2" s="34"/>
      <c r="Q2" s="34" t="s">
        <v>120</v>
      </c>
      <c r="R2" s="35" t="s">
        <v>150</v>
      </c>
      <c r="S2" s="34"/>
      <c r="T2" s="57">
        <v>2520000</v>
      </c>
      <c r="U2" s="35" t="s">
        <v>123</v>
      </c>
      <c r="V2" s="34" t="s">
        <v>186</v>
      </c>
      <c r="W2" s="49">
        <f>33397502.82-X2</f>
        <v>24490400</v>
      </c>
      <c r="X2" s="49">
        <f>7361242*1.21</f>
        <v>8907102.8200000003</v>
      </c>
      <c r="Y2" s="49"/>
      <c r="Z2" s="49"/>
      <c r="AA2" s="49"/>
      <c r="AB2" s="49"/>
      <c r="AC2" s="71" t="s">
        <v>180</v>
      </c>
      <c r="AD2" s="49" t="s">
        <v>156</v>
      </c>
      <c r="AE2" s="49" t="s">
        <v>157</v>
      </c>
      <c r="AF2" s="49" t="s">
        <v>172</v>
      </c>
      <c r="AG2" s="49" t="s">
        <v>163</v>
      </c>
      <c r="AH2" s="70" t="s">
        <v>173</v>
      </c>
      <c r="AI2" s="49" t="s">
        <v>177</v>
      </c>
      <c r="AJ2" s="49" t="s">
        <v>179</v>
      </c>
      <c r="AK2" s="72" t="s">
        <v>197</v>
      </c>
      <c r="AL2" s="72" t="s">
        <v>200</v>
      </c>
      <c r="AM2" s="49" t="s">
        <v>195</v>
      </c>
      <c r="AN2" s="49" t="s">
        <v>198</v>
      </c>
      <c r="AO2" s="41" t="s">
        <v>9</v>
      </c>
    </row>
    <row r="3" spans="1:41" s="41" customFormat="1" ht="105">
      <c r="A3" s="37">
        <v>44062</v>
      </c>
      <c r="B3" s="34" t="s">
        <v>10</v>
      </c>
      <c r="C3" s="40" t="s">
        <v>219</v>
      </c>
      <c r="D3" s="59" t="s">
        <v>11</v>
      </c>
      <c r="E3" s="33" t="s">
        <v>64</v>
      </c>
      <c r="F3" s="38" t="s">
        <v>68</v>
      </c>
      <c r="G3" s="39" t="s">
        <v>69</v>
      </c>
      <c r="H3" s="39" t="s">
        <v>125</v>
      </c>
      <c r="I3" s="39"/>
      <c r="J3" s="39"/>
      <c r="K3" s="39"/>
      <c r="L3" s="36">
        <v>1185000</v>
      </c>
      <c r="M3" s="36"/>
      <c r="N3" s="36"/>
      <c r="O3" s="35"/>
      <c r="P3" s="34"/>
      <c r="Q3" s="34" t="s">
        <v>121</v>
      </c>
      <c r="R3" s="35" t="s">
        <v>150</v>
      </c>
      <c r="S3" s="34"/>
      <c r="T3" s="34"/>
      <c r="U3" s="34"/>
      <c r="V3" s="34" t="s">
        <v>187</v>
      </c>
      <c r="W3" s="49">
        <v>1185000</v>
      </c>
      <c r="X3" s="49"/>
      <c r="Y3" s="49"/>
      <c r="Z3" s="49"/>
      <c r="AA3" s="49"/>
      <c r="AB3" s="49"/>
      <c r="AC3" s="49"/>
      <c r="AD3" s="49" t="s">
        <v>156</v>
      </c>
      <c r="AE3" s="49" t="s">
        <v>157</v>
      </c>
      <c r="AF3" s="49" t="s">
        <v>172</v>
      </c>
      <c r="AG3" s="49" t="s">
        <v>163</v>
      </c>
      <c r="AH3" s="73" t="s">
        <v>167</v>
      </c>
      <c r="AI3" s="49" t="s">
        <v>177</v>
      </c>
      <c r="AJ3" s="49"/>
      <c r="AK3" s="72" t="s">
        <v>204</v>
      </c>
      <c r="AL3" s="72" t="s">
        <v>199</v>
      </c>
      <c r="AM3" s="49" t="s">
        <v>195</v>
      </c>
      <c r="AN3" s="49"/>
      <c r="AO3" s="42" t="s">
        <v>12</v>
      </c>
    </row>
    <row r="4" spans="1:41" s="41" customFormat="1" ht="75">
      <c r="A4" s="37">
        <v>44054</v>
      </c>
      <c r="B4" s="34" t="s">
        <v>13</v>
      </c>
      <c r="C4" s="40" t="s">
        <v>220</v>
      </c>
      <c r="D4" s="59" t="s">
        <v>14</v>
      </c>
      <c r="E4" s="33" t="s">
        <v>64</v>
      </c>
      <c r="F4" s="38" t="s">
        <v>70</v>
      </c>
      <c r="G4" s="39" t="s">
        <v>71</v>
      </c>
      <c r="H4" s="39" t="s">
        <v>125</v>
      </c>
      <c r="I4" s="39"/>
      <c r="J4" s="39"/>
      <c r="K4" s="39"/>
      <c r="L4" s="36">
        <v>822800</v>
      </c>
      <c r="M4" s="36"/>
      <c r="N4" s="36"/>
      <c r="O4" s="35"/>
      <c r="P4" s="34"/>
      <c r="Q4" s="34" t="s">
        <v>121</v>
      </c>
      <c r="R4" s="35" t="s">
        <v>150</v>
      </c>
      <c r="S4" s="34"/>
      <c r="T4" s="34"/>
      <c r="U4" s="34"/>
      <c r="V4" s="34" t="s">
        <v>187</v>
      </c>
      <c r="W4" s="49">
        <v>822800</v>
      </c>
      <c r="X4" s="49"/>
      <c r="Y4" s="49"/>
      <c r="Z4" s="49"/>
      <c r="AA4" s="49"/>
      <c r="AB4" s="49"/>
      <c r="AC4" s="49"/>
      <c r="AD4" s="49" t="s">
        <v>156</v>
      </c>
      <c r="AE4" s="49" t="s">
        <v>157</v>
      </c>
      <c r="AF4" s="49" t="s">
        <v>172</v>
      </c>
      <c r="AG4" s="49" t="s">
        <v>163</v>
      </c>
      <c r="AH4" s="74"/>
      <c r="AI4" s="49" t="s">
        <v>177</v>
      </c>
      <c r="AJ4" s="49"/>
      <c r="AK4" s="72" t="s">
        <v>196</v>
      </c>
      <c r="AL4" s="72" t="s">
        <v>199</v>
      </c>
      <c r="AM4" s="49" t="s">
        <v>195</v>
      </c>
      <c r="AN4" s="49"/>
      <c r="AO4" s="41" t="s">
        <v>15</v>
      </c>
    </row>
    <row r="5" spans="1:41" s="41" customFormat="1" ht="111" customHeight="1">
      <c r="A5" s="37">
        <v>44119</v>
      </c>
      <c r="B5" s="34" t="s">
        <v>16</v>
      </c>
      <c r="C5" s="40" t="s">
        <v>223</v>
      </c>
      <c r="D5" s="59" t="s">
        <v>17</v>
      </c>
      <c r="E5" s="33" t="s">
        <v>64</v>
      </c>
      <c r="F5" s="38" t="s">
        <v>72</v>
      </c>
      <c r="G5" s="39" t="s">
        <v>73</v>
      </c>
      <c r="H5" s="39" t="s">
        <v>125</v>
      </c>
      <c r="I5" s="39"/>
      <c r="J5" s="39"/>
      <c r="K5" s="39"/>
      <c r="L5" s="36">
        <v>4053500</v>
      </c>
      <c r="M5" s="36"/>
      <c r="N5" s="36"/>
      <c r="O5" s="35"/>
      <c r="P5" s="34"/>
      <c r="Q5" s="34" t="s">
        <v>121</v>
      </c>
      <c r="R5" s="35" t="s">
        <v>150</v>
      </c>
      <c r="S5" s="34"/>
      <c r="T5" s="34"/>
      <c r="U5" s="34"/>
      <c r="V5" s="34" t="s">
        <v>187</v>
      </c>
      <c r="W5" s="49">
        <v>4053500</v>
      </c>
      <c r="X5" s="49"/>
      <c r="Y5" s="49"/>
      <c r="Z5" s="49"/>
      <c r="AA5" s="49"/>
      <c r="AB5" s="49"/>
      <c r="AC5" s="49"/>
      <c r="AD5" s="49" t="s">
        <v>156</v>
      </c>
      <c r="AE5" s="49" t="s">
        <v>157</v>
      </c>
      <c r="AF5" s="49" t="s">
        <v>172</v>
      </c>
      <c r="AG5" s="49" t="s">
        <v>163</v>
      </c>
      <c r="AH5" s="75"/>
      <c r="AI5" s="49" t="s">
        <v>177</v>
      </c>
      <c r="AJ5" s="49"/>
      <c r="AK5" s="72" t="s">
        <v>204</v>
      </c>
      <c r="AL5" s="72" t="s">
        <v>201</v>
      </c>
      <c r="AM5" s="49" t="s">
        <v>195</v>
      </c>
      <c r="AN5" s="49"/>
      <c r="AO5" s="43" t="s">
        <v>18</v>
      </c>
    </row>
    <row r="6" spans="1:41" s="41" customFormat="1" ht="60">
      <c r="A6" s="37">
        <v>43976</v>
      </c>
      <c r="B6" s="34" t="s">
        <v>19</v>
      </c>
      <c r="C6" s="36" t="s">
        <v>109</v>
      </c>
      <c r="D6" s="44" t="s">
        <v>20</v>
      </c>
      <c r="E6" s="44" t="s">
        <v>63</v>
      </c>
      <c r="F6" s="45" t="s">
        <v>74</v>
      </c>
      <c r="G6" s="40" t="s">
        <v>59</v>
      </c>
      <c r="H6" s="39"/>
      <c r="I6" s="39"/>
      <c r="J6" s="39"/>
      <c r="K6" s="39"/>
      <c r="L6" s="36">
        <v>2384316</v>
      </c>
      <c r="M6" s="36"/>
      <c r="N6" s="36"/>
      <c r="O6" s="35"/>
      <c r="P6" s="34"/>
      <c r="Q6" s="34" t="s">
        <v>121</v>
      </c>
      <c r="R6" s="35" t="s">
        <v>150</v>
      </c>
      <c r="S6" s="34"/>
      <c r="T6" s="34"/>
      <c r="U6" s="34"/>
      <c r="V6" s="34" t="s">
        <v>188</v>
      </c>
      <c r="W6" s="49">
        <v>2384316</v>
      </c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3" t="s">
        <v>21</v>
      </c>
    </row>
    <row r="7" spans="1:41" s="41" customFormat="1" ht="30">
      <c r="A7" s="37">
        <v>44019</v>
      </c>
      <c r="B7" s="34" t="s">
        <v>22</v>
      </c>
      <c r="C7" s="40" t="s">
        <v>109</v>
      </c>
      <c r="D7" s="44" t="s">
        <v>23</v>
      </c>
      <c r="E7" s="44" t="s">
        <v>63</v>
      </c>
      <c r="F7" s="38" t="s">
        <v>75</v>
      </c>
      <c r="G7" s="39" t="s">
        <v>76</v>
      </c>
      <c r="H7" s="39"/>
      <c r="I7" s="39"/>
      <c r="J7" s="39"/>
      <c r="K7" s="39"/>
      <c r="L7" s="40">
        <v>5792149</v>
      </c>
      <c r="M7" s="40"/>
      <c r="N7" s="40"/>
      <c r="O7" s="35"/>
      <c r="P7" s="34"/>
      <c r="Q7" s="34"/>
      <c r="R7" s="34"/>
      <c r="S7" s="34"/>
      <c r="T7" s="34"/>
      <c r="U7" s="34"/>
      <c r="V7" s="34" t="s">
        <v>189</v>
      </c>
      <c r="W7" s="49">
        <v>5792149</v>
      </c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1" t="s">
        <v>24</v>
      </c>
    </row>
    <row r="8" spans="1:41" s="41" customFormat="1">
      <c r="A8" s="46" t="s">
        <v>55</v>
      </c>
      <c r="B8" s="34" t="s">
        <v>25</v>
      </c>
      <c r="C8" s="40" t="s">
        <v>94</v>
      </c>
      <c r="D8" s="35" t="s">
        <v>26</v>
      </c>
      <c r="E8" s="35" t="s">
        <v>63</v>
      </c>
      <c r="F8" s="38" t="s">
        <v>77</v>
      </c>
      <c r="G8" s="39" t="s">
        <v>78</v>
      </c>
      <c r="H8" s="39"/>
      <c r="I8" s="39"/>
      <c r="J8" s="39"/>
      <c r="K8" s="39"/>
      <c r="L8" s="40">
        <v>54195900</v>
      </c>
      <c r="M8" s="40"/>
      <c r="N8" s="40"/>
      <c r="O8" s="35"/>
      <c r="P8" s="34"/>
      <c r="Q8" s="34"/>
      <c r="R8" s="34"/>
      <c r="S8" s="34"/>
      <c r="T8" s="34"/>
      <c r="U8" s="34"/>
      <c r="V8" s="34" t="s">
        <v>190</v>
      </c>
      <c r="W8" s="49">
        <v>54195900</v>
      </c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1" t="s">
        <v>27</v>
      </c>
    </row>
    <row r="9" spans="1:41" s="41" customFormat="1">
      <c r="A9" s="46" t="s">
        <v>30</v>
      </c>
      <c r="B9" s="34" t="s">
        <v>28</v>
      </c>
      <c r="C9" s="40" t="s">
        <v>108</v>
      </c>
      <c r="D9" s="34" t="s">
        <v>29</v>
      </c>
      <c r="E9" s="34" t="s">
        <v>63</v>
      </c>
      <c r="F9" s="38" t="s">
        <v>79</v>
      </c>
      <c r="G9" s="39" t="s">
        <v>80</v>
      </c>
      <c r="H9" s="39"/>
      <c r="I9" s="39"/>
      <c r="J9" s="39"/>
      <c r="K9" s="39"/>
      <c r="L9" s="40">
        <v>91745830</v>
      </c>
      <c r="M9" s="40"/>
      <c r="N9" s="40"/>
      <c r="O9" s="35"/>
      <c r="P9" s="34"/>
      <c r="Q9" s="34"/>
      <c r="R9" s="34"/>
      <c r="S9" s="34"/>
      <c r="T9" s="34"/>
      <c r="U9" s="34"/>
      <c r="V9" s="34" t="s">
        <v>191</v>
      </c>
      <c r="W9" s="49">
        <v>91745830</v>
      </c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</row>
    <row r="10" spans="1:41" ht="30">
      <c r="B10" s="3"/>
      <c r="C10" s="12" t="s">
        <v>109</v>
      </c>
      <c r="D10" s="2" t="s">
        <v>31</v>
      </c>
      <c r="E10" s="2" t="s">
        <v>63</v>
      </c>
      <c r="F10" s="47">
        <v>134</v>
      </c>
      <c r="G10" s="23" t="s">
        <v>76</v>
      </c>
      <c r="H10" s="24" t="s">
        <v>100</v>
      </c>
      <c r="I10" s="24" t="s">
        <v>100</v>
      </c>
      <c r="J10" s="24" t="s">
        <v>100</v>
      </c>
      <c r="K10" s="24"/>
      <c r="L10" s="12">
        <f>1.21*5400000</f>
        <v>6534000</v>
      </c>
      <c r="M10" s="12" t="s">
        <v>1</v>
      </c>
      <c r="N10" s="12" t="s">
        <v>1</v>
      </c>
      <c r="O10" s="11"/>
      <c r="P10" s="3"/>
      <c r="Q10" s="3"/>
      <c r="R10" s="3"/>
      <c r="S10" s="3"/>
      <c r="T10" s="3"/>
      <c r="U10" s="3"/>
      <c r="V10" s="4" t="s">
        <v>192</v>
      </c>
      <c r="W10" s="50">
        <v>6534000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</row>
    <row r="11" spans="1:41">
      <c r="B11" s="3"/>
      <c r="C11" s="12" t="s">
        <v>109</v>
      </c>
      <c r="D11" s="2" t="s">
        <v>32</v>
      </c>
      <c r="E11" s="2" t="s">
        <v>63</v>
      </c>
      <c r="F11" s="47">
        <v>136</v>
      </c>
      <c r="G11" s="27" t="s">
        <v>81</v>
      </c>
      <c r="H11" s="24" t="s">
        <v>100</v>
      </c>
      <c r="I11" s="24" t="s">
        <v>100</v>
      </c>
      <c r="J11" s="24" t="s">
        <v>100</v>
      </c>
      <c r="K11" s="24"/>
      <c r="L11" s="12">
        <f>1.21*8517390</f>
        <v>10306041.9</v>
      </c>
      <c r="M11" s="12" t="s">
        <v>1</v>
      </c>
      <c r="N11" s="12" t="s">
        <v>1</v>
      </c>
      <c r="O11" s="11"/>
      <c r="P11" s="3"/>
      <c r="Q11" s="3"/>
      <c r="R11" s="3"/>
      <c r="S11" s="3"/>
      <c r="T11" s="56"/>
      <c r="U11" s="3"/>
      <c r="V11" s="3" t="s">
        <v>191</v>
      </c>
      <c r="W11" s="51"/>
      <c r="X11" s="51"/>
      <c r="Y11" s="12">
        <f>1.21*8517390</f>
        <v>10306041.9</v>
      </c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1" t="s">
        <v>33</v>
      </c>
    </row>
    <row r="12" spans="1:41" ht="150">
      <c r="B12" s="3" t="s">
        <v>34</v>
      </c>
      <c r="C12" s="27" t="s">
        <v>90</v>
      </c>
      <c r="D12" s="60" t="s">
        <v>130</v>
      </c>
      <c r="E12" s="62" t="s">
        <v>64</v>
      </c>
      <c r="F12" s="63" t="s">
        <v>66</v>
      </c>
      <c r="G12" s="66" t="s">
        <v>67</v>
      </c>
      <c r="H12" s="24" t="s">
        <v>100</v>
      </c>
      <c r="I12" s="24" t="s">
        <v>100</v>
      </c>
      <c r="J12" s="24" t="s">
        <v>100</v>
      </c>
      <c r="K12" s="24"/>
      <c r="L12" s="82">
        <f>X12+Y12+Z12</f>
        <v>70928070</v>
      </c>
      <c r="M12" s="64" t="s">
        <v>131</v>
      </c>
      <c r="N12" s="12"/>
      <c r="O12" s="88" t="s">
        <v>35</v>
      </c>
      <c r="P12" s="4" t="s">
        <v>118</v>
      </c>
      <c r="Q12" s="4" t="s">
        <v>122</v>
      </c>
      <c r="R12" s="4" t="s">
        <v>150</v>
      </c>
      <c r="S12" s="4"/>
      <c r="T12" s="58">
        <v>12000000</v>
      </c>
      <c r="U12" s="4" t="s">
        <v>123</v>
      </c>
      <c r="V12" s="4" t="s">
        <v>193</v>
      </c>
      <c r="W12" s="52"/>
      <c r="X12" s="84">
        <v>928070</v>
      </c>
      <c r="Y12" s="86">
        <v>55000000</v>
      </c>
      <c r="Z12" s="86">
        <v>15000000</v>
      </c>
      <c r="AA12" s="52"/>
      <c r="AB12" s="52"/>
      <c r="AC12" s="67" t="s">
        <v>154</v>
      </c>
      <c r="AD12" s="52" t="s">
        <v>156</v>
      </c>
      <c r="AE12" s="52" t="s">
        <v>157</v>
      </c>
      <c r="AF12" s="52" t="s">
        <v>172</v>
      </c>
      <c r="AG12" s="52" t="s">
        <v>163</v>
      </c>
      <c r="AH12" s="69" t="s">
        <v>168</v>
      </c>
      <c r="AI12" s="52" t="s">
        <v>177</v>
      </c>
      <c r="AJ12" s="52"/>
      <c r="AK12" s="52" t="s">
        <v>205</v>
      </c>
      <c r="AL12" s="52" t="s">
        <v>207</v>
      </c>
      <c r="AM12" s="52" t="s">
        <v>195</v>
      </c>
      <c r="AN12" s="52"/>
      <c r="AO12" s="1" t="s">
        <v>36</v>
      </c>
    </row>
    <row r="13" spans="1:41" ht="91.5" customHeight="1">
      <c r="B13" s="3" t="s">
        <v>34</v>
      </c>
      <c r="C13" s="27" t="s">
        <v>143</v>
      </c>
      <c r="D13" s="61" t="s">
        <v>129</v>
      </c>
      <c r="E13" s="62" t="s">
        <v>64</v>
      </c>
      <c r="F13" s="63" t="s">
        <v>145</v>
      </c>
      <c r="G13" s="66" t="s">
        <v>144</v>
      </c>
      <c r="H13" s="27" t="s">
        <v>100</v>
      </c>
      <c r="I13" s="27" t="s">
        <v>100</v>
      </c>
      <c r="J13" s="27" t="s">
        <v>100</v>
      </c>
      <c r="K13" s="24"/>
      <c r="L13" s="83"/>
      <c r="M13" s="27" t="s">
        <v>131</v>
      </c>
      <c r="N13" s="24"/>
      <c r="O13" s="89"/>
      <c r="P13" s="4" t="s">
        <v>118</v>
      </c>
      <c r="Q13" s="4" t="s">
        <v>122</v>
      </c>
      <c r="R13" s="4" t="s">
        <v>150</v>
      </c>
      <c r="S13" s="4"/>
      <c r="T13" s="58"/>
      <c r="U13" s="4"/>
      <c r="V13" s="4" t="s">
        <v>193</v>
      </c>
      <c r="W13" s="52"/>
      <c r="X13" s="85"/>
      <c r="Y13" s="87"/>
      <c r="Z13" s="87"/>
      <c r="AA13" s="52"/>
      <c r="AB13" s="52"/>
      <c r="AC13" s="67" t="s">
        <v>155</v>
      </c>
      <c r="AD13" s="52" t="s">
        <v>158</v>
      </c>
      <c r="AE13" s="52" t="s">
        <v>159</v>
      </c>
      <c r="AF13" s="52" t="s">
        <v>172</v>
      </c>
      <c r="AG13" s="52" t="s">
        <v>165</v>
      </c>
      <c r="AH13" s="68" t="s">
        <v>171</v>
      </c>
      <c r="AI13" s="52" t="s">
        <v>177</v>
      </c>
      <c r="AJ13" s="52"/>
      <c r="AK13" s="52" t="s">
        <v>206</v>
      </c>
      <c r="AL13" s="52" t="s">
        <v>212</v>
      </c>
      <c r="AM13" s="52" t="s">
        <v>195</v>
      </c>
      <c r="AN13" s="52"/>
    </row>
    <row r="14" spans="1:41" ht="75">
      <c r="B14" s="3" t="s">
        <v>34</v>
      </c>
      <c r="C14" s="27" t="s">
        <v>90</v>
      </c>
      <c r="D14" s="60" t="s">
        <v>11</v>
      </c>
      <c r="E14" s="2" t="s">
        <v>64</v>
      </c>
      <c r="F14" s="26" t="s">
        <v>68</v>
      </c>
      <c r="G14" s="27" t="s">
        <v>69</v>
      </c>
      <c r="H14" s="27" t="s">
        <v>89</v>
      </c>
      <c r="I14" s="24">
        <v>1185800</v>
      </c>
      <c r="J14" s="24">
        <v>1694000</v>
      </c>
      <c r="K14" s="24"/>
      <c r="L14" s="24">
        <v>1439900</v>
      </c>
      <c r="M14" s="24" t="s">
        <v>1</v>
      </c>
      <c r="N14" s="24" t="s">
        <v>1</v>
      </c>
      <c r="O14" s="11"/>
      <c r="P14" s="4" t="s">
        <v>118</v>
      </c>
      <c r="Q14" s="3" t="s">
        <v>121</v>
      </c>
      <c r="R14" s="4" t="s">
        <v>150</v>
      </c>
      <c r="S14" s="3"/>
      <c r="T14" s="56">
        <v>500000</v>
      </c>
      <c r="U14" s="3"/>
      <c r="V14" s="4" t="s">
        <v>187</v>
      </c>
      <c r="W14" s="51"/>
      <c r="X14" s="51"/>
      <c r="Y14" s="24">
        <v>1439900</v>
      </c>
      <c r="Z14" s="51"/>
      <c r="AA14" s="51"/>
      <c r="AB14" s="51"/>
      <c r="AC14" s="51"/>
      <c r="AD14" s="52" t="s">
        <v>156</v>
      </c>
      <c r="AE14" s="52" t="s">
        <v>157</v>
      </c>
      <c r="AF14" s="52" t="s">
        <v>172</v>
      </c>
      <c r="AG14" s="52" t="s">
        <v>163</v>
      </c>
      <c r="AH14" s="76" t="s">
        <v>167</v>
      </c>
      <c r="AI14" s="51" t="s">
        <v>177</v>
      </c>
      <c r="AJ14" s="51"/>
      <c r="AK14" s="52" t="s">
        <v>213</v>
      </c>
      <c r="AL14" s="52" t="s">
        <v>199</v>
      </c>
      <c r="AM14" s="52" t="s">
        <v>195</v>
      </c>
      <c r="AN14" s="51"/>
      <c r="AO14" s="13" t="s">
        <v>37</v>
      </c>
    </row>
    <row r="15" spans="1:41" ht="75">
      <c r="B15" s="3" t="s">
        <v>34</v>
      </c>
      <c r="C15" s="27" t="s">
        <v>90</v>
      </c>
      <c r="D15" s="60" t="s">
        <v>14</v>
      </c>
      <c r="E15" s="2" t="s">
        <v>64</v>
      </c>
      <c r="F15" s="26" t="s">
        <v>70</v>
      </c>
      <c r="G15" s="27" t="s">
        <v>71</v>
      </c>
      <c r="H15" s="27" t="s">
        <v>91</v>
      </c>
      <c r="I15" s="24">
        <v>834900</v>
      </c>
      <c r="J15" s="24">
        <v>974050</v>
      </c>
      <c r="K15" s="24"/>
      <c r="L15" s="24">
        <v>904475</v>
      </c>
      <c r="M15" s="24" t="s">
        <v>1</v>
      </c>
      <c r="N15" s="24" t="s">
        <v>1</v>
      </c>
      <c r="O15" s="11"/>
      <c r="P15" s="4" t="s">
        <v>118</v>
      </c>
      <c r="Q15" s="3" t="s">
        <v>121</v>
      </c>
      <c r="R15" s="4" t="s">
        <v>150</v>
      </c>
      <c r="S15" s="3"/>
      <c r="T15" s="56">
        <v>130000</v>
      </c>
      <c r="U15" s="3"/>
      <c r="V15" s="4" t="s">
        <v>187</v>
      </c>
      <c r="W15" s="51"/>
      <c r="X15" s="51"/>
      <c r="Y15" s="24">
        <v>904475</v>
      </c>
      <c r="Z15" s="51"/>
      <c r="AA15" s="51"/>
      <c r="AB15" s="51"/>
      <c r="AC15" s="51"/>
      <c r="AD15" s="52" t="s">
        <v>156</v>
      </c>
      <c r="AE15" s="52" t="s">
        <v>157</v>
      </c>
      <c r="AF15" s="52" t="s">
        <v>172</v>
      </c>
      <c r="AG15" s="52" t="s">
        <v>163</v>
      </c>
      <c r="AH15" s="77"/>
      <c r="AI15" s="51" t="s">
        <v>177</v>
      </c>
      <c r="AJ15" s="51"/>
      <c r="AK15" s="52" t="s">
        <v>213</v>
      </c>
      <c r="AL15" s="52" t="s">
        <v>199</v>
      </c>
      <c r="AM15" s="52" t="s">
        <v>195</v>
      </c>
      <c r="AN15" s="51"/>
      <c r="AO15" s="13" t="s">
        <v>37</v>
      </c>
    </row>
    <row r="16" spans="1:41" ht="105">
      <c r="B16" s="3" t="s">
        <v>34</v>
      </c>
      <c r="C16" s="27" t="s">
        <v>90</v>
      </c>
      <c r="D16" s="60" t="s">
        <v>17</v>
      </c>
      <c r="E16" s="2" t="s">
        <v>64</v>
      </c>
      <c r="F16" s="26" t="s">
        <v>72</v>
      </c>
      <c r="G16" s="27" t="s">
        <v>73</v>
      </c>
      <c r="H16" s="27" t="s">
        <v>92</v>
      </c>
      <c r="I16" s="24">
        <v>6050000</v>
      </c>
      <c r="J16" s="24">
        <v>5297380</v>
      </c>
      <c r="K16" s="24"/>
      <c r="L16" s="24">
        <v>5673690</v>
      </c>
      <c r="M16" s="24" t="s">
        <v>1</v>
      </c>
      <c r="N16" s="24" t="s">
        <v>1</v>
      </c>
      <c r="O16" s="11"/>
      <c r="P16" s="4" t="s">
        <v>118</v>
      </c>
      <c r="Q16" s="3" t="s">
        <v>121</v>
      </c>
      <c r="R16" s="4" t="s">
        <v>150</v>
      </c>
      <c r="S16" s="3"/>
      <c r="T16" s="56">
        <v>275000</v>
      </c>
      <c r="U16" s="3"/>
      <c r="V16" s="4" t="s">
        <v>187</v>
      </c>
      <c r="W16" s="51"/>
      <c r="X16" s="51"/>
      <c r="Y16" s="24">
        <v>5673690</v>
      </c>
      <c r="Z16" s="51"/>
      <c r="AA16" s="51"/>
      <c r="AB16" s="51"/>
      <c r="AC16" s="51"/>
      <c r="AD16" s="52" t="s">
        <v>156</v>
      </c>
      <c r="AE16" s="52" t="s">
        <v>157</v>
      </c>
      <c r="AF16" s="52" t="s">
        <v>172</v>
      </c>
      <c r="AG16" s="52" t="s">
        <v>163</v>
      </c>
      <c r="AH16" s="77"/>
      <c r="AI16" s="51" t="s">
        <v>177</v>
      </c>
      <c r="AJ16" s="51"/>
      <c r="AK16" s="52" t="s">
        <v>213</v>
      </c>
      <c r="AL16" s="52" t="s">
        <v>208</v>
      </c>
      <c r="AM16" s="52" t="s">
        <v>195</v>
      </c>
      <c r="AN16" s="51"/>
      <c r="AO16" s="13" t="s">
        <v>37</v>
      </c>
    </row>
    <row r="17" spans="2:42" ht="75">
      <c r="B17" s="3" t="s">
        <v>34</v>
      </c>
      <c r="C17" s="27" t="s">
        <v>90</v>
      </c>
      <c r="D17" s="60" t="s">
        <v>38</v>
      </c>
      <c r="E17" s="2" t="s">
        <v>64</v>
      </c>
      <c r="F17" s="26" t="s">
        <v>82</v>
      </c>
      <c r="G17" s="27" t="s">
        <v>83</v>
      </c>
      <c r="H17" s="27" t="s">
        <v>92</v>
      </c>
      <c r="I17" s="24">
        <v>1742400</v>
      </c>
      <c r="J17" s="24">
        <v>1741190</v>
      </c>
      <c r="K17" s="24"/>
      <c r="L17" s="24">
        <v>1741795</v>
      </c>
      <c r="M17" s="24" t="s">
        <v>1</v>
      </c>
      <c r="N17" s="24" t="s">
        <v>1</v>
      </c>
      <c r="O17" s="11"/>
      <c r="P17" s="4" t="s">
        <v>118</v>
      </c>
      <c r="Q17" s="3" t="s">
        <v>121</v>
      </c>
      <c r="R17" s="4" t="s">
        <v>150</v>
      </c>
      <c r="S17" s="3"/>
      <c r="T17" s="56">
        <v>100000</v>
      </c>
      <c r="U17" s="3"/>
      <c r="V17" s="4" t="s">
        <v>187</v>
      </c>
      <c r="W17" s="51"/>
      <c r="X17" s="51"/>
      <c r="Y17" s="24">
        <v>1741795</v>
      </c>
      <c r="Z17" s="51"/>
      <c r="AA17" s="51"/>
      <c r="AB17" s="51"/>
      <c r="AC17" s="51"/>
      <c r="AD17" s="52" t="s">
        <v>156</v>
      </c>
      <c r="AE17" s="52" t="s">
        <v>157</v>
      </c>
      <c r="AF17" s="52" t="s">
        <v>172</v>
      </c>
      <c r="AG17" s="52" t="s">
        <v>163</v>
      </c>
      <c r="AH17" s="77"/>
      <c r="AI17" s="51" t="s">
        <v>177</v>
      </c>
      <c r="AJ17" s="51"/>
      <c r="AK17" s="52" t="s">
        <v>213</v>
      </c>
      <c r="AL17" s="52" t="s">
        <v>209</v>
      </c>
      <c r="AM17" s="52" t="s">
        <v>195</v>
      </c>
      <c r="AN17" s="51"/>
      <c r="AO17" s="13" t="s">
        <v>37</v>
      </c>
    </row>
    <row r="18" spans="2:42" ht="105">
      <c r="B18" s="3" t="s">
        <v>34</v>
      </c>
      <c r="C18" s="27" t="s">
        <v>93</v>
      </c>
      <c r="D18" s="60" t="s">
        <v>39</v>
      </c>
      <c r="E18" s="2" t="s">
        <v>64</v>
      </c>
      <c r="F18" s="26" t="s">
        <v>84</v>
      </c>
      <c r="G18" s="27" t="s">
        <v>85</v>
      </c>
      <c r="H18" s="27" t="s">
        <v>146</v>
      </c>
      <c r="I18" s="27">
        <v>6846180</v>
      </c>
      <c r="J18" s="24">
        <v>9387400.2200000007</v>
      </c>
      <c r="K18" s="27" t="s">
        <v>128</v>
      </c>
      <c r="L18" s="24">
        <v>8116790.1100000003</v>
      </c>
      <c r="M18" s="24" t="s">
        <v>1</v>
      </c>
      <c r="N18" s="24" t="s">
        <v>1</v>
      </c>
      <c r="O18" s="11"/>
      <c r="P18" s="4" t="s">
        <v>118</v>
      </c>
      <c r="Q18" s="3" t="s">
        <v>121</v>
      </c>
      <c r="R18" s="4" t="s">
        <v>150</v>
      </c>
      <c r="S18" s="3"/>
      <c r="T18" s="56">
        <v>2560000</v>
      </c>
      <c r="U18" s="4" t="s">
        <v>124</v>
      </c>
      <c r="V18" s="4" t="s">
        <v>187</v>
      </c>
      <c r="W18" s="51"/>
      <c r="X18" s="51"/>
      <c r="Y18" s="24">
        <v>8116790.1100000003</v>
      </c>
      <c r="Z18" s="51"/>
      <c r="AA18" s="51"/>
      <c r="AB18" s="51"/>
      <c r="AC18" s="51"/>
      <c r="AD18" s="52" t="s">
        <v>160</v>
      </c>
      <c r="AE18" s="52" t="s">
        <v>161</v>
      </c>
      <c r="AF18" s="52" t="s">
        <v>172</v>
      </c>
      <c r="AG18" s="52" t="s">
        <v>163</v>
      </c>
      <c r="AH18" s="78"/>
      <c r="AI18" s="52" t="s">
        <v>178</v>
      </c>
      <c r="AJ18" s="51"/>
      <c r="AK18" s="52" t="s">
        <v>213</v>
      </c>
      <c r="AL18" s="52" t="s">
        <v>210</v>
      </c>
      <c r="AM18" s="52" t="s">
        <v>195</v>
      </c>
      <c r="AN18" s="51"/>
      <c r="AO18" s="13" t="s">
        <v>37</v>
      </c>
    </row>
    <row r="19" spans="2:42" ht="122.25" customHeight="1">
      <c r="B19" s="3" t="s">
        <v>34</v>
      </c>
      <c r="C19" s="27" t="s">
        <v>94</v>
      </c>
      <c r="D19" s="59" t="s">
        <v>40</v>
      </c>
      <c r="E19" s="2" t="s">
        <v>64</v>
      </c>
      <c r="F19" s="26" t="s">
        <v>84</v>
      </c>
      <c r="G19" s="27" t="s">
        <v>85</v>
      </c>
      <c r="H19" s="27" t="s">
        <v>127</v>
      </c>
      <c r="I19" s="27">
        <v>6846180</v>
      </c>
      <c r="J19" s="24">
        <v>9387400.2200000007</v>
      </c>
      <c r="K19" s="27" t="s">
        <v>128</v>
      </c>
      <c r="L19" s="24">
        <v>8116790.1100000003</v>
      </c>
      <c r="M19" s="24" t="s">
        <v>1</v>
      </c>
      <c r="N19" s="24" t="s">
        <v>1</v>
      </c>
      <c r="O19" s="11"/>
      <c r="P19" s="4" t="s">
        <v>119</v>
      </c>
      <c r="Q19" s="3" t="s">
        <v>121</v>
      </c>
      <c r="R19" s="3"/>
      <c r="S19" s="4" t="s">
        <v>181</v>
      </c>
      <c r="T19" s="56">
        <v>2560000</v>
      </c>
      <c r="U19" s="4" t="s">
        <v>124</v>
      </c>
      <c r="V19" s="4" t="s">
        <v>187</v>
      </c>
      <c r="W19" s="51"/>
      <c r="X19" s="51"/>
      <c r="Y19" s="24">
        <v>8116790.1100000003</v>
      </c>
      <c r="Z19" s="51"/>
      <c r="AA19" s="51"/>
      <c r="AB19" s="51"/>
      <c r="AC19" s="51"/>
      <c r="AD19" s="52" t="s">
        <v>160</v>
      </c>
      <c r="AE19" s="52" t="s">
        <v>161</v>
      </c>
      <c r="AF19" s="52" t="s">
        <v>172</v>
      </c>
      <c r="AG19" s="52" t="s">
        <v>164</v>
      </c>
      <c r="AH19" s="70" t="s">
        <v>169</v>
      </c>
      <c r="AI19" s="52" t="s">
        <v>178</v>
      </c>
      <c r="AJ19" s="51"/>
      <c r="AK19" s="52" t="s">
        <v>202</v>
      </c>
      <c r="AL19" s="52" t="s">
        <v>203</v>
      </c>
      <c r="AM19" s="52" t="s">
        <v>195</v>
      </c>
      <c r="AN19" s="51"/>
      <c r="AO19" s="1" t="s">
        <v>117</v>
      </c>
    </row>
    <row r="20" spans="2:42" ht="60">
      <c r="B20" s="3" t="s">
        <v>34</v>
      </c>
      <c r="C20" s="27" t="s">
        <v>95</v>
      </c>
      <c r="D20" s="61" t="s">
        <v>41</v>
      </c>
      <c r="E20" s="2" t="s">
        <v>64</v>
      </c>
      <c r="F20" s="26" t="s">
        <v>86</v>
      </c>
      <c r="G20" s="27" t="s">
        <v>60</v>
      </c>
      <c r="H20" s="27" t="s">
        <v>92</v>
      </c>
      <c r="I20" s="24">
        <v>3842960</v>
      </c>
      <c r="J20" s="24">
        <v>4416500</v>
      </c>
      <c r="K20" s="24"/>
      <c r="L20" s="24">
        <v>4129730</v>
      </c>
      <c r="M20" s="24" t="s">
        <v>1</v>
      </c>
      <c r="N20" s="24" t="s">
        <v>1</v>
      </c>
      <c r="O20" s="11"/>
      <c r="P20" s="4" t="s">
        <v>118</v>
      </c>
      <c r="Q20" s="3" t="s">
        <v>121</v>
      </c>
      <c r="R20" s="4" t="s">
        <v>150</v>
      </c>
      <c r="S20" s="3"/>
      <c r="T20" s="56">
        <v>450000</v>
      </c>
      <c r="U20" s="3"/>
      <c r="V20" s="4" t="s">
        <v>187</v>
      </c>
      <c r="W20" s="51"/>
      <c r="X20" s="51"/>
      <c r="Y20" s="24">
        <v>4129730</v>
      </c>
      <c r="Z20" s="51"/>
      <c r="AA20" s="51"/>
      <c r="AB20" s="51"/>
      <c r="AC20" s="51"/>
      <c r="AD20" s="52" t="s">
        <v>158</v>
      </c>
      <c r="AE20" s="52" t="s">
        <v>162</v>
      </c>
      <c r="AF20" s="52" t="s">
        <v>172</v>
      </c>
      <c r="AG20" s="52" t="s">
        <v>165</v>
      </c>
      <c r="AH20" s="79" t="s">
        <v>170</v>
      </c>
      <c r="AI20" s="51" t="s">
        <v>177</v>
      </c>
      <c r="AJ20" s="51"/>
      <c r="AK20" s="52" t="s">
        <v>211</v>
      </c>
      <c r="AL20" s="52" t="s">
        <v>215</v>
      </c>
      <c r="AM20" s="52" t="s">
        <v>195</v>
      </c>
      <c r="AN20" s="51"/>
      <c r="AO20" s="14" t="s">
        <v>42</v>
      </c>
    </row>
    <row r="21" spans="2:42" ht="45">
      <c r="B21" s="3" t="s">
        <v>34</v>
      </c>
      <c r="C21" s="27" t="s">
        <v>94</v>
      </c>
      <c r="D21" s="61" t="s">
        <v>43</v>
      </c>
      <c r="E21" s="2" t="s">
        <v>64</v>
      </c>
      <c r="F21" s="26" t="s">
        <v>87</v>
      </c>
      <c r="G21" s="27" t="s">
        <v>61</v>
      </c>
      <c r="H21" s="27" t="s">
        <v>96</v>
      </c>
      <c r="I21" s="24"/>
      <c r="J21" s="24">
        <v>3212907</v>
      </c>
      <c r="K21" s="24"/>
      <c r="L21" s="24">
        <v>3212907</v>
      </c>
      <c r="M21" s="24"/>
      <c r="N21" s="24"/>
      <c r="O21" s="11"/>
      <c r="P21" s="4" t="s">
        <v>118</v>
      </c>
      <c r="Q21" s="3" t="s">
        <v>121</v>
      </c>
      <c r="R21" s="3"/>
      <c r="S21" s="4" t="s">
        <v>151</v>
      </c>
      <c r="T21" s="56"/>
      <c r="U21" s="3"/>
      <c r="V21" s="4" t="s">
        <v>187</v>
      </c>
      <c r="W21" s="51"/>
      <c r="X21" s="51"/>
      <c r="Y21" s="24">
        <v>3212907</v>
      </c>
      <c r="Z21" s="51"/>
      <c r="AA21" s="51"/>
      <c r="AB21" s="51"/>
      <c r="AC21" s="51"/>
      <c r="AD21" s="52" t="s">
        <v>158</v>
      </c>
      <c r="AE21" s="52" t="s">
        <v>162</v>
      </c>
      <c r="AF21" s="52" t="s">
        <v>172</v>
      </c>
      <c r="AG21" s="52" t="s">
        <v>166</v>
      </c>
      <c r="AH21" s="80"/>
      <c r="AI21" s="52" t="s">
        <v>178</v>
      </c>
      <c r="AJ21" s="51"/>
      <c r="AK21" s="52" t="s">
        <v>214</v>
      </c>
      <c r="AL21" s="52" t="s">
        <v>215</v>
      </c>
      <c r="AM21" s="52" t="s">
        <v>195</v>
      </c>
      <c r="AN21" s="51"/>
      <c r="AO21" s="14" t="s">
        <v>42</v>
      </c>
    </row>
    <row r="22" spans="2:42" ht="75">
      <c r="B22" s="3" t="s">
        <v>34</v>
      </c>
      <c r="C22" s="27" t="s">
        <v>94</v>
      </c>
      <c r="D22" s="61" t="s">
        <v>44</v>
      </c>
      <c r="E22" s="2" t="s">
        <v>64</v>
      </c>
      <c r="F22" s="26" t="s">
        <v>148</v>
      </c>
      <c r="G22" s="27" t="s">
        <v>147</v>
      </c>
      <c r="H22" s="24"/>
      <c r="I22" s="24"/>
      <c r="J22" s="24"/>
      <c r="K22" s="24"/>
      <c r="L22" s="24">
        <v>3200000</v>
      </c>
      <c r="M22" s="27" t="s">
        <v>131</v>
      </c>
      <c r="N22" s="24"/>
      <c r="O22" s="11"/>
      <c r="P22" s="4" t="s">
        <v>118</v>
      </c>
      <c r="Q22" s="3" t="s">
        <v>121</v>
      </c>
      <c r="R22" s="3"/>
      <c r="S22" s="65" t="s">
        <v>152</v>
      </c>
      <c r="T22" s="56">
        <v>100000</v>
      </c>
      <c r="U22" s="3"/>
      <c r="V22" s="4" t="s">
        <v>187</v>
      </c>
      <c r="W22" s="51"/>
      <c r="X22" s="51"/>
      <c r="Y22" s="24">
        <v>3200000</v>
      </c>
      <c r="Z22" s="51"/>
      <c r="AA22" s="51"/>
      <c r="AB22" s="51"/>
      <c r="AC22" s="51"/>
      <c r="AD22" s="52" t="s">
        <v>158</v>
      </c>
      <c r="AE22" s="52" t="s">
        <v>159</v>
      </c>
      <c r="AF22" s="52" t="s">
        <v>172</v>
      </c>
      <c r="AG22" s="52" t="s">
        <v>166</v>
      </c>
      <c r="AH22" s="80"/>
      <c r="AI22" s="51" t="s">
        <v>177</v>
      </c>
      <c r="AJ22" s="51"/>
      <c r="AK22" s="52" t="s">
        <v>216</v>
      </c>
      <c r="AL22" s="52" t="s">
        <v>215</v>
      </c>
      <c r="AM22" s="52" t="s">
        <v>195</v>
      </c>
      <c r="AN22" s="51"/>
      <c r="AO22" s="14" t="s">
        <v>42</v>
      </c>
    </row>
    <row r="23" spans="2:42" ht="60">
      <c r="B23" s="3" t="s">
        <v>34</v>
      </c>
      <c r="C23" s="27" t="s">
        <v>94</v>
      </c>
      <c r="D23" s="61" t="s">
        <v>45</v>
      </c>
      <c r="E23" s="2" t="s">
        <v>64</v>
      </c>
      <c r="F23" s="26" t="s">
        <v>101</v>
      </c>
      <c r="G23" s="27" t="s">
        <v>88</v>
      </c>
      <c r="H23" s="27" t="s">
        <v>97</v>
      </c>
      <c r="I23" s="24">
        <v>481580</v>
      </c>
      <c r="J23" s="24">
        <v>481580</v>
      </c>
      <c r="K23" s="24"/>
      <c r="L23" s="24">
        <v>481580</v>
      </c>
      <c r="M23" s="24" t="s">
        <v>1</v>
      </c>
      <c r="N23" s="24" t="s">
        <v>1</v>
      </c>
      <c r="O23" s="11"/>
      <c r="P23" s="4" t="s">
        <v>118</v>
      </c>
      <c r="Q23" s="3" t="s">
        <v>121</v>
      </c>
      <c r="R23" s="3"/>
      <c r="S23" s="4" t="s">
        <v>153</v>
      </c>
      <c r="T23" s="56">
        <v>60000</v>
      </c>
      <c r="U23" s="3"/>
      <c r="V23" s="4" t="s">
        <v>187</v>
      </c>
      <c r="W23" s="51"/>
      <c r="X23" s="51"/>
      <c r="Y23" s="24">
        <v>481580</v>
      </c>
      <c r="Z23" s="51"/>
      <c r="AA23" s="51"/>
      <c r="AB23" s="51"/>
      <c r="AC23" s="51"/>
      <c r="AD23" s="52" t="s">
        <v>158</v>
      </c>
      <c r="AE23" s="52" t="s">
        <v>159</v>
      </c>
      <c r="AF23" s="52" t="s">
        <v>172</v>
      </c>
      <c r="AG23" s="52" t="s">
        <v>166</v>
      </c>
      <c r="AH23" s="81"/>
      <c r="AI23" s="51" t="s">
        <v>177</v>
      </c>
      <c r="AJ23" s="51"/>
      <c r="AK23" s="52" t="s">
        <v>217</v>
      </c>
      <c r="AL23" s="52" t="s">
        <v>215</v>
      </c>
      <c r="AM23" s="52" t="s">
        <v>195</v>
      </c>
      <c r="AN23" s="51"/>
      <c r="AO23" s="14" t="s">
        <v>46</v>
      </c>
    </row>
    <row r="24" spans="2:42" ht="45">
      <c r="B24" s="3"/>
      <c r="C24" s="23"/>
      <c r="D24" s="2" t="s">
        <v>47</v>
      </c>
      <c r="E24" s="2" t="s">
        <v>63</v>
      </c>
      <c r="F24" s="26"/>
      <c r="G24" s="27"/>
      <c r="H24" s="23"/>
      <c r="I24" s="23"/>
      <c r="J24" s="23"/>
      <c r="K24" s="23"/>
      <c r="L24" s="9">
        <f>(47301965+5806511)*1.21</f>
        <v>64261255.960000001</v>
      </c>
      <c r="M24" s="23"/>
      <c r="N24" s="23"/>
      <c r="O24" s="15" t="s">
        <v>48</v>
      </c>
      <c r="P24" s="3"/>
      <c r="Q24" s="3"/>
      <c r="R24" s="3"/>
      <c r="S24" s="3"/>
      <c r="T24" s="56"/>
      <c r="U24" s="3"/>
      <c r="V24" s="3" t="s">
        <v>194</v>
      </c>
      <c r="W24" s="51"/>
      <c r="X24" s="9">
        <f>(47301965+5806511)*1.21</f>
        <v>64261255.960000001</v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</row>
    <row r="25" spans="2:42" ht="120">
      <c r="B25" s="3" t="s">
        <v>34</v>
      </c>
      <c r="C25" s="23" t="s">
        <v>222</v>
      </c>
      <c r="D25" s="2" t="s">
        <v>62</v>
      </c>
      <c r="E25" s="2" t="s">
        <v>64</v>
      </c>
      <c r="F25" s="47">
        <v>80</v>
      </c>
      <c r="G25" s="27" t="s">
        <v>58</v>
      </c>
      <c r="H25" s="23" t="s">
        <v>98</v>
      </c>
      <c r="I25" s="23">
        <v>6048790</v>
      </c>
      <c r="J25" s="23">
        <v>5265920</v>
      </c>
      <c r="K25" s="23"/>
      <c r="L25" s="23">
        <v>5657355</v>
      </c>
      <c r="M25" s="23" t="s">
        <v>1</v>
      </c>
      <c r="N25" s="23" t="s">
        <v>1</v>
      </c>
      <c r="O25" s="10"/>
      <c r="P25" s="4" t="s">
        <v>119</v>
      </c>
      <c r="Q25" s="4" t="s">
        <v>121</v>
      </c>
      <c r="R25" s="4" t="s">
        <v>150</v>
      </c>
      <c r="S25" s="4"/>
      <c r="T25" s="58">
        <v>100000</v>
      </c>
      <c r="U25" s="4"/>
      <c r="V25" s="4" t="s">
        <v>187</v>
      </c>
      <c r="W25" s="52"/>
      <c r="X25" s="52"/>
      <c r="Y25" s="23">
        <v>5657355</v>
      </c>
      <c r="Z25" s="52"/>
      <c r="AA25" s="52"/>
      <c r="AB25" s="52"/>
      <c r="AC25" s="52"/>
      <c r="AD25" s="52" t="s">
        <v>174</v>
      </c>
      <c r="AE25" s="52" t="s">
        <v>174</v>
      </c>
      <c r="AF25" s="52" t="s">
        <v>175</v>
      </c>
      <c r="AG25" s="52"/>
      <c r="AH25" s="52" t="s">
        <v>176</v>
      </c>
      <c r="AI25" s="52"/>
      <c r="AJ25" s="52"/>
      <c r="AK25" s="52" t="s">
        <v>218</v>
      </c>
      <c r="AL25" s="52" t="s">
        <v>215</v>
      </c>
      <c r="AM25" s="52" t="s">
        <v>195</v>
      </c>
      <c r="AN25" s="52"/>
      <c r="AO25" s="48"/>
      <c r="AP25" s="3"/>
    </row>
    <row r="26" spans="2:42" ht="30">
      <c r="B26" s="3"/>
      <c r="C26" s="9" t="s">
        <v>109</v>
      </c>
      <c r="D26" s="2" t="s">
        <v>49</v>
      </c>
      <c r="E26" s="2" t="s">
        <v>110</v>
      </c>
      <c r="F26" s="29" t="s">
        <v>75</v>
      </c>
      <c r="G26" s="23" t="s">
        <v>76</v>
      </c>
      <c r="H26" s="9" t="s">
        <v>100</v>
      </c>
      <c r="I26" s="9" t="s">
        <v>100</v>
      </c>
      <c r="J26" s="9" t="s">
        <v>100</v>
      </c>
      <c r="K26" s="9"/>
      <c r="L26" s="9">
        <f>1.21*9515243</f>
        <v>11513444.029999999</v>
      </c>
      <c r="M26" s="9" t="s">
        <v>1</v>
      </c>
      <c r="N26" s="9" t="s">
        <v>1</v>
      </c>
      <c r="O26" s="11"/>
      <c r="P26" s="3"/>
      <c r="Q26" s="3"/>
      <c r="R26" s="3"/>
      <c r="S26" s="3"/>
      <c r="T26" s="56"/>
      <c r="U26" s="3"/>
      <c r="V26" s="3" t="s">
        <v>191</v>
      </c>
      <c r="W26" s="51"/>
      <c r="X26" s="51"/>
      <c r="Y26" s="9">
        <f>1.21*9515243</f>
        <v>11513444.029999999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1" t="s">
        <v>33</v>
      </c>
    </row>
    <row r="27" spans="2:42" ht="15.75">
      <c r="C27" s="20"/>
      <c r="F27" s="16"/>
      <c r="G27" s="16"/>
      <c r="H27" s="20"/>
      <c r="I27" s="20"/>
      <c r="J27" s="20"/>
      <c r="K27" s="20"/>
      <c r="L27" s="20">
        <f>SUM(L2:L26)</f>
        <v>399794821.93000001</v>
      </c>
      <c r="M27" s="20"/>
      <c r="N27" s="20"/>
      <c r="O27" s="17"/>
      <c r="W27" s="53">
        <f>SUM(W2:W26)</f>
        <v>191203895</v>
      </c>
      <c r="X27" s="53">
        <f t="shared" ref="X27:AB27" si="0">SUM(X2:X26)</f>
        <v>74096428.780000001</v>
      </c>
      <c r="Y27" s="53">
        <f t="shared" si="0"/>
        <v>119494498.15000001</v>
      </c>
      <c r="Z27" s="53">
        <f t="shared" si="0"/>
        <v>15000000</v>
      </c>
      <c r="AA27" s="53">
        <f t="shared" si="0"/>
        <v>0</v>
      </c>
      <c r="AB27" s="53">
        <f t="shared" si="0"/>
        <v>0</v>
      </c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</row>
    <row r="28" spans="2:42" ht="26.25">
      <c r="C28" s="21"/>
      <c r="F28" s="30"/>
      <c r="G28" s="20"/>
      <c r="H28" s="19"/>
      <c r="I28" s="21"/>
      <c r="J28" s="21"/>
      <c r="K28" s="21"/>
      <c r="L28" s="21"/>
      <c r="M28" s="21"/>
      <c r="N28" s="21"/>
      <c r="Y28" s="53">
        <f>W27+X27+Y27+Z27+AA27+AB27</f>
        <v>399794821.93000001</v>
      </c>
    </row>
    <row r="29" spans="2:42">
      <c r="F29" s="31"/>
      <c r="G29" s="21"/>
    </row>
    <row r="33" spans="4:4">
      <c r="D33" s="16" t="s">
        <v>111</v>
      </c>
    </row>
    <row r="34" spans="4:4">
      <c r="D34" s="16" t="s">
        <v>112</v>
      </c>
    </row>
    <row r="35" spans="4:4" ht="30">
      <c r="D35" s="16" t="s">
        <v>113</v>
      </c>
    </row>
    <row r="36" spans="4:4">
      <c r="D36" s="16" t="s">
        <v>114</v>
      </c>
    </row>
    <row r="37" spans="4:4" ht="27.75" customHeight="1">
      <c r="D37" s="16" t="s">
        <v>115</v>
      </c>
    </row>
    <row r="38" spans="4:4">
      <c r="D38" s="16" t="s">
        <v>116</v>
      </c>
    </row>
  </sheetData>
  <mergeCells count="8">
    <mergeCell ref="AH3:AH5"/>
    <mergeCell ref="AH14:AH18"/>
    <mergeCell ref="AH20:AH23"/>
    <mergeCell ref="L12:L13"/>
    <mergeCell ref="X12:X13"/>
    <mergeCell ref="Y12:Y13"/>
    <mergeCell ref="Z12:Z13"/>
    <mergeCell ref="O12:O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A2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62642</cp:lastModifiedBy>
  <dcterms:created xsi:type="dcterms:W3CDTF">2021-02-15T13:35:01Z</dcterms:created>
  <dcterms:modified xsi:type="dcterms:W3CDTF">2021-03-17T10:39:20Z</dcterms:modified>
</cp:coreProperties>
</file>