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BMI\ReactEU\Podklady\Zobrazovačky\skia\"/>
    </mc:Choice>
  </mc:AlternateContent>
  <xr:revisionPtr revIDLastSave="0" documentId="13_ncr:1_{73C8B239-3542-407F-A7A8-14143388191D}" xr6:coauthVersionLast="36" xr6:coauthVersionMax="36" xr10:uidLastSave="{00000000-0000-0000-0000-000000000000}"/>
  <bookViews>
    <workbookView xWindow="0" yWindow="0" windowWidth="28800" windowHeight="11625" xr2:uid="{317F5141-83FC-4661-8FED-BF5235C0F09C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F95" i="1"/>
  <c r="F96" i="1"/>
  <c r="F94" i="1"/>
  <c r="T34" i="2"/>
  <c r="P34" i="2"/>
  <c r="R34" i="2" s="1"/>
  <c r="R32" i="2"/>
  <c r="P32" i="2"/>
  <c r="T31" i="2"/>
  <c r="T32" i="2" s="1"/>
  <c r="R31" i="2"/>
  <c r="T30" i="2"/>
  <c r="R30" i="2"/>
  <c r="P28" i="2"/>
  <c r="P26" i="2"/>
  <c r="T24" i="2"/>
  <c r="T26" i="2" s="1"/>
  <c r="R24" i="2"/>
  <c r="R26" i="2" s="1"/>
  <c r="T22" i="2"/>
  <c r="R22" i="2"/>
  <c r="P22" i="2"/>
  <c r="P18" i="2"/>
  <c r="T16" i="2"/>
  <c r="T18" i="2" s="1"/>
  <c r="T28" i="2" s="1"/>
  <c r="P16" i="2"/>
  <c r="R16" i="2" s="1"/>
  <c r="R18" i="2" s="1"/>
  <c r="R28" i="2" s="1"/>
  <c r="R11" i="2"/>
  <c r="P11" i="2"/>
  <c r="P36" i="2" s="1"/>
  <c r="T10" i="2"/>
  <c r="T11" i="2" s="1"/>
  <c r="T36" i="2" s="1"/>
  <c r="R10" i="2"/>
  <c r="I34" i="2"/>
  <c r="G34" i="2"/>
  <c r="G32" i="2"/>
  <c r="E32" i="2"/>
  <c r="G31" i="2"/>
  <c r="I31" i="2" s="1"/>
  <c r="G30" i="2"/>
  <c r="I30" i="2" s="1"/>
  <c r="I32" i="2" s="1"/>
  <c r="G26" i="2"/>
  <c r="E26" i="2"/>
  <c r="I24" i="2"/>
  <c r="I26" i="2" s="1"/>
  <c r="G24" i="2"/>
  <c r="I22" i="2"/>
  <c r="G22" i="2"/>
  <c r="E22" i="2"/>
  <c r="E28" i="2" s="1"/>
  <c r="G18" i="2"/>
  <c r="G28" i="2" s="1"/>
  <c r="E18" i="2"/>
  <c r="G16" i="2"/>
  <c r="I16" i="2" s="1"/>
  <c r="I18" i="2" s="1"/>
  <c r="I28" i="2" s="1"/>
  <c r="E11" i="2"/>
  <c r="I10" i="2"/>
  <c r="G10" i="2"/>
  <c r="B97" i="1"/>
  <c r="F97" i="1" s="1"/>
  <c r="B95" i="1"/>
  <c r="R36" i="2" l="1"/>
  <c r="E36" i="2"/>
  <c r="G11" i="2"/>
  <c r="G36" i="2" s="1"/>
  <c r="I11" i="2"/>
  <c r="I36" i="2" s="1"/>
</calcChain>
</file>

<file path=xl/sharedStrings.xml><?xml version="1.0" encoding="utf-8"?>
<sst xmlns="http://schemas.openxmlformats.org/spreadsheetml/2006/main" count="363" uniqueCount="152">
  <si>
    <t>Předmět veřejné zakázky</t>
  </si>
  <si>
    <t>Dodávka, instalace a uvedení do provozu Skiaskopicko-skiagrafického digitálního RTG systému na dětskou kliniku ve FNOL, včetně příslušenství a provedení zaškolení personálu.</t>
  </si>
  <si>
    <t>Technická specifikace</t>
  </si>
  <si>
    <t>Musí se jednat o skiaskopicko-skiagrafický plně digitální RTG systém ovládaný zblízka</t>
  </si>
  <si>
    <t>Přístroj musí mít plochý digitální nedělený detektor a plně digitální obrazový proces s vysokou rozlišovací schopností</t>
  </si>
  <si>
    <t>Přístrojem musí být možné vyšetřovat i pediatrické pacienty, dále musí být možné přístrojem provádět základní i speciální skiaskopicko-skiagrafické vyšetření trávící trubice a plnohodnotné digitální skiagrafické expozice</t>
  </si>
  <si>
    <t>Vysokofrekvenční generátor a RTG zářič</t>
  </si>
  <si>
    <t>Pracovní výkon generátoru musí být minimálně 80 kW</t>
  </si>
  <si>
    <t>Rozsah pracovního napětí musí být v rozmezí min. 40 - 150 kV</t>
  </si>
  <si>
    <t>Minimální frekvence musí být 100 kHz</t>
  </si>
  <si>
    <t>Musí být možné pořizovat extrémně krátké expozice od 1 ms</t>
  </si>
  <si>
    <t>Přístroj musí disponovat konfigurovatelnými anatomickými programy (orgánová automatika) pro dospělé i pediatrické pacienty s volbou minimálně 100 programů pro každé pracovní místo a mód</t>
  </si>
  <si>
    <t>Přístroj musí disponovat expoziční automatikou s možností libovolného navolení minimálně 3 samostatných komůrek pro obě pracovní místa (ve stole a verigrafu) a expoziční automatikou sklopné stěny - AEC</t>
  </si>
  <si>
    <t>Přístroj musí disponovat systémem DAP metr - systém pro měření a zobrazení pacientské dávky s měřící komůrkou integrovanou v primární cloně s možností exportu dat ve formátu DICOM do PACS, resp. NIS a do RDSR zasílaného do PACS a na server třetí strany</t>
  </si>
  <si>
    <t>Stěna a pacientský stůl</t>
  </si>
  <si>
    <t>Ovládání všech pohybů a funkcí musí být možné provádět od vyšetřovací stěny</t>
  </si>
  <si>
    <t>Musí být zajištěn volný přístup lékaře aobsluhy k vyšetřovanému pacientovi ze všech stran stolu</t>
  </si>
  <si>
    <t>Rozměry desky stolu musí být minimálně 200 x 800 cm</t>
  </si>
  <si>
    <t>Pacientský stůl musí být možné motoricky sklápět v rozsahu minimálně +90°/-50° s rychlostí až 6°/s</t>
  </si>
  <si>
    <t>Motorický příčný posundesy stolu musí být minimálně 25 cm s rychlostí minimálně 4 cm/s</t>
  </si>
  <si>
    <t>Součástí musí být motoricky pojizdná pacientská lavička (stupátko) umístitelná na pacientský stůl z obou stran a zatížitelná při sklopné stěně ve vertikální pozici minimálně 220 kg</t>
  </si>
  <si>
    <t>Jednotka s detektorem musí být podélně motoricky pojizdná v rozsahu minimálně 110 cm</t>
  </si>
  <si>
    <t xml:space="preserve"> jednotka s detektorem musí být příčně motoricky pojízdná v rozsahu min. 25 cm</t>
  </si>
  <si>
    <t>Stůl musí disponovat kompresním tubusem s motoricky asistovaným pojezdem</t>
  </si>
  <si>
    <t>rozsah SID musí být min. 35 cm</t>
  </si>
  <si>
    <t>Musí být možné nastavit primární paprsek od podlahy v pozici stěny sklopné do 90° v rozmezí min. 75 - 185 cm</t>
  </si>
  <si>
    <t>Expozice musí být prováděna na pevný digitální plochý dynamický aSi/Csi detektor umístěný ve stěně o velikosti aktivní plochy min. 42 x 42 cm s rozlišením detektoru v matrici 2,8k x 2,8k s maximální velikostí bodu 150 µm a hloubkou rozlišení šedi min. 16 bitů, DQE min. 65 % při 0 lp/mm s možností volby min. 3 dalších formátů zvětšení (ZOOM) k základnímu přehledovému formátu</t>
  </si>
  <si>
    <t>Obrazový processing</t>
  </si>
  <si>
    <t>Kompletní ovládání systému sklopné stěny včetně generátoru, rentgenky, obrazového systému musí být realizováno z jedné integrované konzole</t>
  </si>
  <si>
    <t>Musí se jednat o plně digitální obrazový systém s přímou digitalizací obrazu a digitální optimalizací zčernání výsledného obrazu pro online harmonizaci nativních sérií a jednotlivých obrazů</t>
  </si>
  <si>
    <t>Přístroj musí disponovat plnou orgánovou automatikou a jednou ovládací konzolí pro snímkování na sklopné stěně v počtu min. 1000 orgánových programů</t>
  </si>
  <si>
    <t>Přístroj musí být vybaven uložištěm (HDD) s kapacitou pro uložení min. 50 000 obrazů v matici min. 1024x1024/12 bits možností dalšího rozšíření</t>
  </si>
  <si>
    <t xml:space="preserve">Přístroj musí disponovat sériovým snímkovacím provozem s volitelnými frekvencemi </t>
  </si>
  <si>
    <t xml:space="preserve">Součástí přístroje musí být bezdrátový nožní spínač ve vyšetřovně pro ovládání skiaskopie a uložení obrazů </t>
  </si>
  <si>
    <t xml:space="preserve">Přístroj musí umožnit záznam , zobrazení a následný export v DICOM formátu dynamických skiaskopických sekvencí jako realné akvizice v délce až 60 s při maximální frekvenci </t>
  </si>
  <si>
    <t>Clonění musí být realizovatelné bez nutnosti RTG záření (např. pomocí grafického znázornění  na LIH obrazu na monitoru, nebo pomocí kamery umístěné v kolimátoru)</t>
  </si>
  <si>
    <t>Nastavení polohy vyšetřované oblasti musí být realizovatelné bez nutnosti RTG záření (např. znázorněním na LIH, nebo pomocí kamery umístěné v kolimátoru)</t>
  </si>
  <si>
    <t>Součástí postprocesingu musí býz základní obrazové funkce - nastavení jasu a kontrastu, zvýraznění hran, inverze obrazu, otáčení obrazu, anotace obrazu, elektronické clony, digitální zvětšení, R/L zobrazení, identifikace pacienta (jméno, datum+narození atd.), možnost rozdělení obrazovky na min. 16 obrázků apod.</t>
  </si>
  <si>
    <t xml:space="preserve">Kvantifikace, měření délky, úhlů apod. musí probíhat s automatickou a manuální kalibrací </t>
  </si>
  <si>
    <t>Součástí vybavení systému musí být - 2 ks plochých speciálních medicínských vysoce kontrastních LCD monitorů (LIVE+REFerenční obraz) s úhlopříčkou min 19“ (rozlišení min. 1,2 Mpix, max. svítivost min. 600 cd/m², neprokládané řádkování, obnovovací frekvence min. 70 Hz) na monitorovém stropním pojízdném stativu pro vyšetřovnu a 1 ks kontrolní monitor pro LIVE obraz stejné kvality v ovladovně</t>
  </si>
  <si>
    <t>Archivaci obrazové informace musí být možné provést na CD-R a DVD na pozadí ve formátu DICOM. TIFF a AVI s možností vypálení i DICOM prohlížeče</t>
  </si>
  <si>
    <t>Přístroj musí být připojen do PACS a do RIS FN Olomouc ve formátu DICOM - DICOM Send, DICOM Storage Commitment, výstup na tiskárnu ve formátu DICOM Print, DICOM Worklist a DICOM MPPS</t>
  </si>
  <si>
    <t>Stropní stativ s RTG zářičem</t>
  </si>
  <si>
    <t>Součástí přístroje musí být stropní stativ s RTG zářičem pro plnohodnotné digitální skiagrafické expozice</t>
  </si>
  <si>
    <t>Automatické nastavení parametrů generátoru podle zvoleného orgánového programu</t>
  </si>
  <si>
    <t>Rotace rentgenky okolo vertikálníosy musí být minimálně 330, okolo horizontální osy minimálně 280, s aretací po 90°</t>
  </si>
  <si>
    <t>Vertikální stativ</t>
  </si>
  <si>
    <t>Musíse jednat o výškově stavitelný vertikální snímkovací stativ se sekundární jemnou mřížkou minimálně Pb 12:1 a 40 čar/ 1 cm (ohnisková vzdálenost cca 115-180 cm)</t>
  </si>
  <si>
    <t>Vertikální stativ musí mít sklopnou desku v rozmezí min. - 20° a max. + 90°</t>
  </si>
  <si>
    <t>Detektor pro vertikální stativ</t>
  </si>
  <si>
    <t>Musí být integrovaný ve stativu, pevný s aktivní plochou min 42 x 42 cm</t>
  </si>
  <si>
    <t>Technologie detektoru musí být a-Si, CsI</t>
  </si>
  <si>
    <t>Hloubka jasového rozlišení musí být min 16bitová</t>
  </si>
  <si>
    <t>Velikost pixelu detektoru musí být maximálně 150 µm</t>
  </si>
  <si>
    <t>Detektor musí mít 3 ionizační komůrkypro expoziční automatiku</t>
  </si>
  <si>
    <t>Detektor musí mít integrovanou mřížku s možností uživatelského vyjmutí</t>
  </si>
  <si>
    <t>Bezdrátový detektor pro volné expozice</t>
  </si>
  <si>
    <t>Aktivní plocha mobilního detektoru musí být min. 34 x 42 cm s rozlišením detektoru v matici 2350 x 2850 s maximální velikostí bodu 150 µm a hloubkou rozlišení šedi min. 16 bitů</t>
  </si>
  <si>
    <t xml:space="preserve">Musí být možné provést bezdrátový přenospro zobrazení komletního obrazu </t>
  </si>
  <si>
    <t>Hmotnost bezdrátového detektoru nesmí být větší než 3,5 kg</t>
  </si>
  <si>
    <t>Součástí musí být mřížka pro detektor</t>
  </si>
  <si>
    <t>Detektor musí být odolný vůči tlaku a vniknutí kapaliny minimálně IPX2</t>
  </si>
  <si>
    <t xml:space="preserve">Součásti přístroje </t>
  </si>
  <si>
    <t>Součástí přístroje musí být intercom - oboustranné dorozumívací zařízení mezi ovladovnou a vyšetřovnou</t>
  </si>
  <si>
    <t>Součástí přístroje musí být elektrický rozvaděč s ovládacími tlačítky</t>
  </si>
  <si>
    <t>Součástí přístroje musí býýt ochrana proti záření, podélně pojizdný a výškově nastavitelný štít z olovnatého skla na stropním stativu</t>
  </si>
  <si>
    <t>Součástí přístroje musí být pomůcky pro provádění ZPS dle doporučení výrobce a SÚJB (např. PTW Normi 13)</t>
  </si>
  <si>
    <t>Pravidelné prohlídky, servis a instruktáž</t>
  </si>
  <si>
    <t>Zajištění pravidelných předepsaných kontrol, revizí a validací minimálně dle doporučení výrobce a v souladu se zákony 268/2014 Sb. (zdravotnické prostředky), č. 263/2016 Sb.  (Atomový zákon) včetně jeho prováděcích vyhlášek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</si>
  <si>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</si>
  <si>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</si>
  <si>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</si>
  <si>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</si>
  <si>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</si>
  <si>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</si>
  <si>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</si>
  <si>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</si>
  <si>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</si>
  <si>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Skiaskopicko-skiagrafický digitální RTG systém </t>
  </si>
  <si>
    <t xml:space="preserve">Uveďte typ, výrobce: </t>
  </si>
  <si>
    <t>Luminos Agile Max, Siemens Healthcare, GmbH</t>
  </si>
  <si>
    <t>ano/ne</t>
  </si>
  <si>
    <t>poznámky</t>
  </si>
  <si>
    <t>ano</t>
  </si>
  <si>
    <t>MARKETINGOVÝ PRŮZKUM</t>
  </si>
  <si>
    <t>Přístroj musí být vybaven vysokorychlostní rentegenkou s vysokou tepelnou kapacitou anody minimálně 750 kHU, tepelnou kapacitou celého krytu rentegnky minimálně 2,0 MHU a výkonem ohnisek odpovídající generátoru, 2 ohniska o velikosti maximálně 0,6/1,2 mm a výkonem minimálně 40 a 80 kW a maximální snímkovací napětí musí být 150 kV</t>
  </si>
  <si>
    <t>Přístroj musí být vybaven primární automatickou i manuální obdélníkovou RTG clonou, nejméně třemi přídavnými filtry s motorickým manuálním i automatickým nastavením podle orgánových programů, digitální zobrazení rozměrů pole vyclonění, Cu filtrace a SID</t>
  </si>
  <si>
    <t>Pacientská deska musí být motoricky výškově nastavitelná v rozsahu minimálně 65 - 100 cm</t>
  </si>
  <si>
    <t>Motorický podélný posun desky stolu musí být v rozsahu minimálně 120 cm s rychlostí minimálně 5 cm/s</t>
  </si>
  <si>
    <t>Nosnost stolu musí být minimálně 250 kg a současně musí stůl při tomto zatížení umožnit výškové motorické nastavení výšky desky</t>
  </si>
  <si>
    <t>Výška lavičky nad podlahou ve svislé poloze stěny musí být maximálně 6 cm</t>
  </si>
  <si>
    <t xml:space="preserve">Stůl musí být vybaven ergonomickým ovladačem pro motoricky asistovaný pohyb jednotky detektoru, včetně jednoručního ovládání této jednotky, pacientské desky, sklápění stěny, výškového nastavení stolu, ovládání kolimátoru, spouštění skiaskopie a expozice </t>
  </si>
  <si>
    <t>Sekundární velmi jemná mřížka musí být min. Pb 12:1 a 80 čar/cm</t>
  </si>
  <si>
    <t>Podélný pojezd stativu musí být min. 320 cm a příčný pojezd musí být min. 200 cm</t>
  </si>
  <si>
    <t xml:space="preserve">Stativ s rentgenkou musí být výškově nastavitelný v rozsahu min. 150 cm </t>
  </si>
  <si>
    <t>Rentgenka musí být vysokorychlostní (min. 10 000 ot/min) s vysokou tepelnou kapacitou anody minimálně 400 kHU, tepelnou kapacitou celého krytu rentgenky minimálně 2,0 MHU a výkonem odpovídající generátoru, 2 ohniska o velikosti max. 0,6/1,0 mm a výkonech minimálně – 40 a 80 kW, maximální snímkovací napětí 150 kV, rozsah výstupního proudu 10–1000 mA</t>
  </si>
  <si>
    <t>Minimální vzdálenost středu horizontálního paprsku musí být nastavitelná v rozsahu 46 -170 cm nad podlahou</t>
  </si>
  <si>
    <t>Součástí přístroje musí být radiační boční ochrana z Pb gumy, umístěná na pacientském stole nebo zavěšená na stropě</t>
  </si>
  <si>
    <r>
      <t>Přístroj musí umožnit záznam a postprocesing jednotlivých snímků v matrici min. 2.800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>/12 bit na stěně - radiografie</t>
    </r>
  </si>
  <si>
    <r>
      <t>Digitální pulzní skiakopie musí mít minimálně 4 volitelných frekvencí v rozsahu min. od 3 do 15 pulzů/s se záznamem a zobrazením v matrici min. 1024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/12 bit pro snížení dávky na pacienta i obsluhující personál </t>
    </r>
  </si>
  <si>
    <t>Agfa N.V., Přístroj DR 800</t>
  </si>
  <si>
    <t>DOPLŇTE POUZE ŽLUTÁ POLE - BÍLÁ SE VYPOČTOU</t>
  </si>
  <si>
    <t>Tržní konzultace</t>
  </si>
  <si>
    <t>K zakázce:</t>
  </si>
  <si>
    <t xml:space="preserve">Skiaskopicko-skiagrafický digitální RTG systém </t>
  </si>
  <si>
    <t>Obchodní firma nebo název:</t>
  </si>
  <si>
    <t>Siemens Healthcare, s.r.o.</t>
  </si>
  <si>
    <t>Kontaktní osoba</t>
  </si>
  <si>
    <t>telefon na kontaktní osobu</t>
  </si>
  <si>
    <t>e-mail na kontaktní osobu</t>
  </si>
  <si>
    <t>Ing. Jiří Boček, MBA</t>
  </si>
  <si>
    <t>jiri.bocek@siemens-healthineers.com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</si>
  <si>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</si>
  <si>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</si>
  <si>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</si>
  <si>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</si>
  <si>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</si>
  <si>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</si>
  <si>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</si>
  <si>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Délka záruky v letech (min. 2 roky)</t>
  </si>
  <si>
    <t>roky / let</t>
  </si>
  <si>
    <t>Pravidelné servisní náklady jednoho přístroje po dobu životnosti 8let</t>
  </si>
  <si>
    <t>Náklady na periodické kontroly - BTK, prohlídky, ZDS, …</t>
  </si>
  <si>
    <t xml:space="preserve">Četnost periodických kontrol - násobitel za rok 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</si>
  <si>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</si>
  <si>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</si>
  <si>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</si>
  <si>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</si>
  <si>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</si>
  <si>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</si>
  <si>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</si>
  <si>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</si>
  <si>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</si>
  <si>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Modelové servisní náklady (počítá se 1 přístroj za rok) po dobu životnosti 8let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</si>
  <si>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</si>
  <si>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</si>
  <si>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</si>
  <si>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 xml:space="preserve">Náklady na instruktáž personálu (počítá se 1 za rok) dle §61 zákona č. 268/2014 Sb. </t>
  </si>
  <si>
    <t>Náklady na instruktáž personálu - případná další jednotlivou instruktáž personálu mimo první bezplatné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</si>
  <si>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</si>
  <si>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</si>
  <si>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</si>
  <si>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</si>
  <si>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</si>
  <si>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</si>
  <si>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</si>
  <si>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</si>
  <si>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Skiaskopicko-skiagrafický digitální RTG systém</t>
  </si>
  <si>
    <t>F medical s.r.o.</t>
  </si>
  <si>
    <t>Ing. Jasmin Draganovič</t>
  </si>
  <si>
    <t>604 784 617</t>
  </si>
  <si>
    <t xml:space="preserve">obchod@fmedical.cz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</si>
</sst>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i/>
      <sz val="1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22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9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0" fillId="0" borderId="0" xfId="0" applyFont="1"/>
    <xf numFmtId="44" fontId="3" fillId="2" borderId="18" xfId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4" fontId="3" fillId="2" borderId="19" xfId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4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4" fontId="3" fillId="2" borderId="19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3" fillId="0" borderId="23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4" fillId="0" borderId="23" xfId="2" applyFont="1" applyBorder="1" applyAlignment="1">
      <alignment vertical="center"/>
    </xf>
    <xf numFmtId="44" fontId="2" fillId="5" borderId="1" xfId="1" applyFont="1" applyFill="1" applyBorder="1" applyAlignment="1">
      <alignment horizontal="center" vertical="center"/>
    </xf>
    <xf numFmtId="44" fontId="2" fillId="5" borderId="10" xfId="1" applyFont="1" applyFill="1" applyBorder="1" applyAlignment="1">
      <alignment horizontal="center" vertical="center"/>
    </xf>
    <xf numFmtId="0" fontId="15" fillId="0" borderId="23" xfId="2" applyFont="1" applyBorder="1" applyAlignment="1">
      <alignment vertical="center"/>
    </xf>
    <xf numFmtId="0" fontId="12" fillId="0" borderId="0" xfId="2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24" xfId="2" applyFont="1" applyBorder="1" applyAlignment="1">
      <alignment vertical="center"/>
    </xf>
    <xf numFmtId="0" fontId="12" fillId="5" borderId="5" xfId="2" applyFill="1" applyBorder="1" applyAlignment="1">
      <alignment horizontal="left" vertical="center" indent="1"/>
    </xf>
    <xf numFmtId="0" fontId="12" fillId="5" borderId="25" xfId="2" applyFill="1" applyBorder="1" applyAlignment="1">
      <alignment horizontal="left" vertical="center" indent="1"/>
    </xf>
    <xf numFmtId="0" fontId="12" fillId="5" borderId="26" xfId="2" applyFill="1" applyBorder="1" applyAlignment="1">
      <alignment horizontal="left" vertical="center" indent="1"/>
    </xf>
    <xf numFmtId="0" fontId="15" fillId="0" borderId="27" xfId="2" applyFont="1" applyBorder="1" applyAlignment="1">
      <alignment vertical="center"/>
    </xf>
    <xf numFmtId="0" fontId="12" fillId="0" borderId="28" xfId="2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28" xfId="2" applyFont="1" applyBorder="1" applyAlignment="1">
      <alignment vertical="center"/>
    </xf>
    <xf numFmtId="0" fontId="12" fillId="5" borderId="29" xfId="2" applyFill="1" applyBorder="1" applyAlignment="1">
      <alignment vertical="center"/>
    </xf>
    <xf numFmtId="0" fontId="12" fillId="5" borderId="30" xfId="2" applyFill="1" applyBorder="1" applyAlignment="1">
      <alignment vertical="center"/>
    </xf>
    <xf numFmtId="3" fontId="12" fillId="5" borderId="29" xfId="2" applyNumberFormat="1" applyFill="1" applyBorder="1" applyAlignment="1">
      <alignment horizontal="left" vertical="center" indent="1"/>
    </xf>
    <xf numFmtId="0" fontId="12" fillId="5" borderId="30" xfId="2" applyFill="1" applyBorder="1" applyAlignment="1">
      <alignment horizontal="left" vertical="center" indent="1"/>
    </xf>
    <xf numFmtId="0" fontId="12" fillId="5" borderId="31" xfId="2" applyFill="1" applyBorder="1" applyAlignment="1">
      <alignment horizontal="left" vertical="center"/>
    </xf>
    <xf numFmtId="0" fontId="12" fillId="5" borderId="32" xfId="2" applyFill="1" applyBorder="1" applyAlignment="1">
      <alignment horizontal="left" vertical="center"/>
    </xf>
    <xf numFmtId="0" fontId="12" fillId="5" borderId="33" xfId="2" applyFill="1" applyBorder="1" applyAlignment="1">
      <alignment horizontal="left" vertical="center"/>
    </xf>
    <xf numFmtId="0" fontId="16" fillId="6" borderId="34" xfId="2" applyFont="1" applyFill="1" applyBorder="1" applyAlignment="1">
      <alignment horizontal="center" vertical="center"/>
    </xf>
    <xf numFmtId="0" fontId="16" fillId="6" borderId="35" xfId="2" applyFont="1" applyFill="1" applyBorder="1" applyAlignment="1">
      <alignment horizontal="center" vertical="center"/>
    </xf>
    <xf numFmtId="0" fontId="16" fillId="6" borderId="36" xfId="2" applyFont="1" applyFill="1" applyBorder="1" applyAlignment="1">
      <alignment horizontal="center" vertical="center"/>
    </xf>
    <xf numFmtId="0" fontId="12" fillId="0" borderId="37" xfId="2" applyBorder="1" applyAlignment="1">
      <alignment horizontal="center" vertical="center"/>
    </xf>
    <xf numFmtId="0" fontId="12" fillId="0" borderId="10" xfId="2" applyBorder="1" applyAlignment="1">
      <alignment horizontal="center" vertical="center"/>
    </xf>
    <xf numFmtId="0" fontId="12" fillId="0" borderId="11" xfId="2" applyBorder="1" applyAlignment="1">
      <alignment horizontal="center" vertical="center"/>
    </xf>
    <xf numFmtId="0" fontId="5" fillId="6" borderId="12" xfId="2" applyFont="1" applyFill="1" applyBorder="1" applyAlignment="1">
      <alignment horizontal="center" vertical="center"/>
    </xf>
    <xf numFmtId="0" fontId="5" fillId="6" borderId="38" xfId="2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5" fillId="6" borderId="12" xfId="2" applyFont="1" applyFill="1" applyBorder="1" applyAlignment="1">
      <alignment horizontal="center" vertical="center"/>
    </xf>
    <xf numFmtId="44" fontId="2" fillId="5" borderId="11" xfId="1" applyFont="1" applyFill="1" applyBorder="1" applyAlignment="1">
      <alignment horizontal="center" vertical="center"/>
    </xf>
    <xf numFmtId="44" fontId="5" fillId="5" borderId="1" xfId="1" applyFont="1" applyFill="1" applyBorder="1" applyAlignment="1">
      <alignment horizontal="center" vertical="center"/>
    </xf>
    <xf numFmtId="44" fontId="5" fillId="5" borderId="10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5" borderId="40" xfId="0" applyFill="1" applyBorder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5" borderId="12" xfId="0" applyFont="1" applyFill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16" fillId="6" borderId="37" xfId="2" applyFont="1" applyFill="1" applyBorder="1" applyAlignment="1">
      <alignment horizontal="center" vertical="center"/>
    </xf>
    <xf numFmtId="0" fontId="16" fillId="6" borderId="10" xfId="2" applyFont="1" applyFill="1" applyBorder="1" applyAlignment="1">
      <alignment horizontal="center" vertical="center"/>
    </xf>
    <xf numFmtId="0" fontId="16" fillId="6" borderId="41" xfId="2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4" fontId="2" fillId="5" borderId="12" xfId="1" applyFont="1" applyFill="1" applyBorder="1" applyAlignment="1">
      <alignment horizontal="center" vertical="center"/>
    </xf>
    <xf numFmtId="44" fontId="5" fillId="5" borderId="12" xfId="1" applyFont="1" applyFill="1" applyBorder="1" applyAlignment="1">
      <alignment horizontal="center" vertical="center"/>
    </xf>
    <xf numFmtId="44" fontId="5" fillId="5" borderId="38" xfId="1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44" fontId="2" fillId="0" borderId="12" xfId="1" applyFont="1" applyFill="1" applyBorder="1" applyAlignment="1">
      <alignment horizontal="center" vertical="center"/>
    </xf>
    <xf numFmtId="44" fontId="2" fillId="0" borderId="38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8" borderId="39" xfId="0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2" fillId="9" borderId="39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left" vertical="center" wrapText="1"/>
    </xf>
    <xf numFmtId="0" fontId="0" fillId="10" borderId="39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18" fillId="10" borderId="39" xfId="0" applyFont="1" applyFill="1" applyBorder="1" applyAlignment="1">
      <alignment horizontal="left" vertical="center" wrapText="1"/>
    </xf>
    <xf numFmtId="0" fontId="18" fillId="10" borderId="12" xfId="0" applyFont="1" applyFill="1" applyBorder="1" applyAlignment="1">
      <alignment horizontal="left" vertical="center" wrapText="1"/>
    </xf>
    <xf numFmtId="44" fontId="2" fillId="5" borderId="38" xfId="1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left" vertical="center" wrapText="1"/>
    </xf>
    <xf numFmtId="0" fontId="2" fillId="11" borderId="12" xfId="0" applyFont="1" applyFill="1" applyBorder="1" applyAlignment="1">
      <alignment horizontal="left" vertical="center" wrapText="1"/>
    </xf>
    <xf numFmtId="0" fontId="0" fillId="10" borderId="42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10" borderId="44" xfId="0" applyFill="1" applyBorder="1" applyAlignment="1">
      <alignment horizontal="center" vertical="center"/>
    </xf>
    <xf numFmtId="0" fontId="19" fillId="10" borderId="39" xfId="0" applyFont="1" applyFill="1" applyBorder="1" applyAlignment="1">
      <alignment horizontal="left" vertical="center" wrapText="1"/>
    </xf>
    <xf numFmtId="0" fontId="19" fillId="10" borderId="12" xfId="0" applyFont="1" applyFill="1" applyBorder="1" applyAlignment="1">
      <alignment horizontal="left" vertical="center" wrapText="1"/>
    </xf>
    <xf numFmtId="44" fontId="2" fillId="0" borderId="45" xfId="1" applyFont="1" applyFill="1" applyBorder="1" applyAlignment="1">
      <alignment horizontal="center" vertical="center"/>
    </xf>
    <xf numFmtId="44" fontId="2" fillId="0" borderId="46" xfId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vertical="center"/>
    </xf>
    <xf numFmtId="3" fontId="12" fillId="5" borderId="29" xfId="2" quotePrefix="1" applyNumberFormat="1" applyFill="1" applyBorder="1" applyAlignment="1">
      <alignment horizontal="left" vertical="center" indent="1"/>
    </xf>
    <xf numFmtId="0" fontId="22" fillId="5" borderId="31" xfId="3" applyFill="1" applyBorder="1" applyAlignment="1">
      <alignment horizontal="left" vertical="center"/>
    </xf>
    <xf numFmtId="44" fontId="0" fillId="0" borderId="0" xfId="0" applyNumberFormat="1" applyAlignment="1">
      <alignment vertical="center"/>
    </xf>
    <xf numFmtId="44" fontId="0" fillId="0" borderId="0" xfId="0" applyNumberFormat="1"/>
  </cellXfs>
  <cellStyles count="4">
    <cellStyle name="Hypertextový odkaz" xfId="3" builtinId="8"/>
    <cellStyle name="Měna" xfId="1" builtinId="4"/>
    <cellStyle name="Normální" xfId="0" builtinId="0"/>
    <cellStyle name="normální 2" xfId="2" xr:uid="{529BCA64-F92B-41E0-B0D2-24441D95B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1762125</xdr:colOff>
      <xdr:row>2</xdr:row>
      <xdr:rowOff>0</xdr:rowOff>
    </xdr:to>
    <xdr:pic>
      <xdr:nvPicPr>
        <xdr:cNvPr id="2" name="obrázek 6" descr="ilustrator kopie">
          <a:extLst>
            <a:ext uri="{FF2B5EF4-FFF2-40B4-BE49-F238E27FC236}">
              <a16:creationId xmlns:a16="http://schemas.microsoft.com/office/drawing/2014/main" id="{066788BD-C404-4EB0-8326-8A9869D3D2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1762125" cy="438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3" name="WordPictureWatermark3" descr="ilustrator kopie">
          <a:extLst>
            <a:ext uri="{FF2B5EF4-FFF2-40B4-BE49-F238E27FC236}">
              <a16:creationId xmlns:a16="http://schemas.microsoft.com/office/drawing/2014/main" id="{628D2908-ECDA-462E-8ACA-DB12A18B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68484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bchod@fmedica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9F86-FB95-4A2A-A9C1-F9C8C6C3E4C8}">
  <dimension ref="A1:G97"/>
  <sheetViews>
    <sheetView tabSelected="1" workbookViewId="0">
      <selection activeCell="G97" sqref="G97"/>
    </sheetView>
  </sheetViews>
  <sheetFormatPr defaultRowHeight="15" x14ac:dyDescent="0.25"/>
  <cols>
    <col min="1" max="1" width="98.5703125" style="28" bestFit="1" customWidth="1"/>
    <col min="2" max="2" width="21.140625" customWidth="1"/>
    <col min="3" max="3" width="12.7109375" bestFit="1" customWidth="1"/>
    <col min="4" max="4" width="21.140625" customWidth="1"/>
    <col min="5" max="5" width="12.28515625" customWidth="1"/>
    <col min="6" max="6" width="23.42578125" customWidth="1"/>
    <col min="7" max="7" width="12.85546875" bestFit="1" customWidth="1"/>
  </cols>
  <sheetData>
    <row r="1" spans="1:5" ht="15.75" thickBot="1" x14ac:dyDescent="0.3">
      <c r="A1" s="1"/>
      <c r="B1" s="1"/>
      <c r="C1" s="1"/>
    </row>
    <row r="2" spans="1:5" ht="18.75" thickBot="1" x14ac:dyDescent="0.3">
      <c r="A2" s="2" t="s">
        <v>84</v>
      </c>
      <c r="B2" s="3"/>
      <c r="C2" s="4"/>
    </row>
    <row r="3" spans="1:5" ht="18.75" thickBot="1" x14ac:dyDescent="0.3">
      <c r="A3" s="5" t="s">
        <v>78</v>
      </c>
      <c r="B3" s="6"/>
      <c r="C3" s="7"/>
    </row>
    <row r="4" spans="1:5" ht="33" customHeight="1" thickBot="1" x14ac:dyDescent="0.3">
      <c r="A4" s="14" t="s">
        <v>79</v>
      </c>
      <c r="B4" s="8" t="s">
        <v>80</v>
      </c>
      <c r="C4" s="9"/>
      <c r="D4" s="8" t="s">
        <v>100</v>
      </c>
      <c r="E4" s="9"/>
    </row>
    <row r="5" spans="1:5" ht="16.5" thickBot="1" x14ac:dyDescent="0.3">
      <c r="A5" s="15" t="s">
        <v>0</v>
      </c>
      <c r="B5" s="10" t="s">
        <v>81</v>
      </c>
      <c r="C5" s="11" t="s">
        <v>82</v>
      </c>
      <c r="D5" s="10" t="s">
        <v>81</v>
      </c>
      <c r="E5" s="11" t="s">
        <v>82</v>
      </c>
    </row>
    <row r="6" spans="1:5" ht="30.75" thickBot="1" x14ac:dyDescent="0.3">
      <c r="A6" s="16" t="s">
        <v>1</v>
      </c>
      <c r="B6" s="12" t="s">
        <v>83</v>
      </c>
      <c r="C6" s="13"/>
      <c r="D6" s="12" t="s">
        <v>83</v>
      </c>
      <c r="E6" s="13"/>
    </row>
    <row r="7" spans="1:5" ht="15.75" x14ac:dyDescent="0.25">
      <c r="A7" s="17" t="s">
        <v>2</v>
      </c>
      <c r="B7" s="12"/>
      <c r="C7" s="13"/>
      <c r="D7" s="12"/>
      <c r="E7" s="13"/>
    </row>
    <row r="8" spans="1:5" ht="15.75" x14ac:dyDescent="0.25">
      <c r="A8" s="18" t="s">
        <v>3</v>
      </c>
      <c r="B8" s="12" t="s">
        <v>83</v>
      </c>
      <c r="C8" s="13"/>
      <c r="D8" s="12" t="s">
        <v>83</v>
      </c>
      <c r="E8" s="13"/>
    </row>
    <row r="9" spans="1:5" ht="30" x14ac:dyDescent="0.25">
      <c r="A9" s="18" t="s">
        <v>4</v>
      </c>
      <c r="B9" s="12" t="s">
        <v>83</v>
      </c>
      <c r="C9" s="13"/>
      <c r="D9" s="12" t="s">
        <v>83</v>
      </c>
      <c r="E9" s="13"/>
    </row>
    <row r="10" spans="1:5" ht="45" x14ac:dyDescent="0.25">
      <c r="A10" s="18" t="s">
        <v>5</v>
      </c>
      <c r="B10" s="12" t="s">
        <v>83</v>
      </c>
      <c r="C10" s="13"/>
      <c r="D10" s="12" t="s">
        <v>83</v>
      </c>
      <c r="E10" s="13"/>
    </row>
    <row r="11" spans="1:5" ht="15.75" x14ac:dyDescent="0.25">
      <c r="A11" s="19" t="s">
        <v>6</v>
      </c>
      <c r="B11" s="12"/>
      <c r="C11" s="13"/>
      <c r="D11" s="12"/>
      <c r="E11" s="13"/>
    </row>
    <row r="12" spans="1:5" ht="15.75" x14ac:dyDescent="0.25">
      <c r="A12" s="18" t="s">
        <v>7</v>
      </c>
      <c r="B12" s="12" t="s">
        <v>83</v>
      </c>
      <c r="C12" s="13"/>
      <c r="D12" s="12" t="s">
        <v>83</v>
      </c>
      <c r="E12" s="13"/>
    </row>
    <row r="13" spans="1:5" ht="15.75" x14ac:dyDescent="0.25">
      <c r="A13" s="18" t="s">
        <v>8</v>
      </c>
      <c r="B13" s="12" t="s">
        <v>83</v>
      </c>
      <c r="C13" s="13"/>
      <c r="D13" s="12" t="s">
        <v>83</v>
      </c>
      <c r="E13" s="13"/>
    </row>
    <row r="14" spans="1:5" ht="15.75" x14ac:dyDescent="0.25">
      <c r="A14" s="18" t="s">
        <v>9</v>
      </c>
      <c r="B14" s="12" t="s">
        <v>83</v>
      </c>
      <c r="C14" s="13"/>
      <c r="D14" s="12" t="s">
        <v>83</v>
      </c>
      <c r="E14" s="13"/>
    </row>
    <row r="15" spans="1:5" ht="15.75" x14ac:dyDescent="0.25">
      <c r="A15" s="18" t="s">
        <v>10</v>
      </c>
      <c r="B15" s="12" t="s">
        <v>83</v>
      </c>
      <c r="C15" s="13"/>
      <c r="D15" s="12" t="s">
        <v>83</v>
      </c>
      <c r="E15" s="13"/>
    </row>
    <row r="16" spans="1:5" ht="45" x14ac:dyDescent="0.25">
      <c r="A16" s="20" t="s">
        <v>11</v>
      </c>
      <c r="B16" s="12" t="s">
        <v>83</v>
      </c>
      <c r="C16" s="13"/>
      <c r="D16" s="12" t="s">
        <v>83</v>
      </c>
      <c r="E16" s="13"/>
    </row>
    <row r="17" spans="1:5" ht="45" x14ac:dyDescent="0.25">
      <c r="A17" s="18" t="s">
        <v>12</v>
      </c>
      <c r="B17" s="12" t="s">
        <v>83</v>
      </c>
      <c r="C17" s="13"/>
      <c r="D17" s="12" t="s">
        <v>83</v>
      </c>
      <c r="E17" s="13"/>
    </row>
    <row r="18" spans="1:5" ht="60" x14ac:dyDescent="0.25">
      <c r="A18" s="18" t="s">
        <v>85</v>
      </c>
      <c r="B18" s="12" t="s">
        <v>83</v>
      </c>
      <c r="C18" s="13"/>
      <c r="D18" s="12" t="s">
        <v>83</v>
      </c>
      <c r="E18" s="13"/>
    </row>
    <row r="19" spans="1:5" ht="45" x14ac:dyDescent="0.25">
      <c r="A19" s="18" t="s">
        <v>86</v>
      </c>
      <c r="B19" s="12" t="s">
        <v>83</v>
      </c>
      <c r="C19" s="13"/>
      <c r="D19" s="12" t="s">
        <v>83</v>
      </c>
      <c r="E19" s="13"/>
    </row>
    <row r="20" spans="1:5" ht="45" x14ac:dyDescent="0.25">
      <c r="A20" s="18" t="s">
        <v>13</v>
      </c>
      <c r="B20" s="12" t="s">
        <v>83</v>
      </c>
      <c r="C20" s="13"/>
      <c r="D20" s="12" t="s">
        <v>83</v>
      </c>
      <c r="E20" s="13"/>
    </row>
    <row r="21" spans="1:5" ht="15.75" x14ac:dyDescent="0.25">
      <c r="A21" s="19" t="s">
        <v>14</v>
      </c>
      <c r="B21" s="12"/>
      <c r="C21" s="13"/>
      <c r="D21" s="12"/>
      <c r="E21" s="13"/>
    </row>
    <row r="22" spans="1:5" ht="15.75" x14ac:dyDescent="0.25">
      <c r="A22" s="18" t="s">
        <v>15</v>
      </c>
      <c r="B22" s="12" t="s">
        <v>83</v>
      </c>
      <c r="C22" s="13"/>
      <c r="D22" s="12" t="s">
        <v>83</v>
      </c>
      <c r="E22" s="13"/>
    </row>
    <row r="23" spans="1:5" ht="15.75" x14ac:dyDescent="0.25">
      <c r="A23" s="18" t="s">
        <v>16</v>
      </c>
      <c r="B23" s="12" t="s">
        <v>83</v>
      </c>
      <c r="C23" s="13"/>
      <c r="D23" s="12" t="s">
        <v>83</v>
      </c>
      <c r="E23" s="13"/>
    </row>
    <row r="24" spans="1:5" ht="15.75" x14ac:dyDescent="0.25">
      <c r="A24" s="18" t="s">
        <v>17</v>
      </c>
      <c r="B24" s="12" t="s">
        <v>83</v>
      </c>
      <c r="C24" s="13"/>
      <c r="D24" s="12" t="s">
        <v>83</v>
      </c>
      <c r="E24" s="13"/>
    </row>
    <row r="25" spans="1:5" ht="30" x14ac:dyDescent="0.25">
      <c r="A25" s="18" t="s">
        <v>18</v>
      </c>
      <c r="B25" s="12" t="s">
        <v>83</v>
      </c>
      <c r="C25" s="13"/>
      <c r="D25" s="12" t="s">
        <v>83</v>
      </c>
      <c r="E25" s="13"/>
    </row>
    <row r="26" spans="1:5" ht="15.75" x14ac:dyDescent="0.25">
      <c r="A26" s="18" t="s">
        <v>87</v>
      </c>
      <c r="B26" s="12" t="s">
        <v>83</v>
      </c>
      <c r="C26" s="13"/>
      <c r="D26" s="12" t="s">
        <v>83</v>
      </c>
      <c r="E26" s="13"/>
    </row>
    <row r="27" spans="1:5" ht="30" x14ac:dyDescent="0.25">
      <c r="A27" s="18" t="s">
        <v>88</v>
      </c>
      <c r="B27" s="12" t="s">
        <v>83</v>
      </c>
      <c r="C27" s="13"/>
      <c r="D27" s="12" t="s">
        <v>83</v>
      </c>
      <c r="E27" s="13"/>
    </row>
    <row r="28" spans="1:5" ht="15.75" x14ac:dyDescent="0.25">
      <c r="A28" s="18" t="s">
        <v>19</v>
      </c>
      <c r="B28" s="12" t="s">
        <v>83</v>
      </c>
      <c r="C28" s="13"/>
      <c r="D28" s="12" t="s">
        <v>83</v>
      </c>
      <c r="E28" s="13"/>
    </row>
    <row r="29" spans="1:5" ht="30" x14ac:dyDescent="0.25">
      <c r="A29" s="18" t="s">
        <v>89</v>
      </c>
      <c r="B29" s="12" t="s">
        <v>83</v>
      </c>
      <c r="C29" s="13"/>
      <c r="D29" s="12" t="s">
        <v>83</v>
      </c>
      <c r="E29" s="13"/>
    </row>
    <row r="30" spans="1:5" ht="30" x14ac:dyDescent="0.25">
      <c r="A30" s="18" t="s">
        <v>20</v>
      </c>
      <c r="B30" s="12" t="s">
        <v>83</v>
      </c>
      <c r="C30" s="13"/>
      <c r="D30" s="12" t="s">
        <v>83</v>
      </c>
      <c r="E30" s="13"/>
    </row>
    <row r="31" spans="1:5" ht="15.75" x14ac:dyDescent="0.25">
      <c r="A31" s="18" t="s">
        <v>90</v>
      </c>
      <c r="B31" s="12" t="s">
        <v>83</v>
      </c>
      <c r="C31" s="13"/>
      <c r="D31" s="12" t="s">
        <v>83</v>
      </c>
      <c r="E31" s="13"/>
    </row>
    <row r="32" spans="1:5" ht="15.75" x14ac:dyDescent="0.25">
      <c r="A32" s="18" t="s">
        <v>21</v>
      </c>
      <c r="B32" s="12" t="s">
        <v>83</v>
      </c>
      <c r="C32" s="13"/>
      <c r="D32" s="12" t="s">
        <v>83</v>
      </c>
      <c r="E32" s="13"/>
    </row>
    <row r="33" spans="1:5" ht="15.75" x14ac:dyDescent="0.25">
      <c r="A33" s="18" t="s">
        <v>22</v>
      </c>
      <c r="B33" s="12" t="s">
        <v>83</v>
      </c>
      <c r="C33" s="13"/>
      <c r="D33" s="12" t="s">
        <v>83</v>
      </c>
      <c r="E33" s="13"/>
    </row>
    <row r="34" spans="1:5" ht="15.75" x14ac:dyDescent="0.25">
      <c r="A34" s="18" t="s">
        <v>23</v>
      </c>
      <c r="B34" s="12" t="s">
        <v>83</v>
      </c>
      <c r="C34" s="13"/>
      <c r="D34" s="12" t="s">
        <v>83</v>
      </c>
      <c r="E34" s="13"/>
    </row>
    <row r="35" spans="1:5" ht="15.75" x14ac:dyDescent="0.25">
      <c r="A35" s="18" t="s">
        <v>24</v>
      </c>
      <c r="B35" s="12" t="s">
        <v>83</v>
      </c>
      <c r="C35" s="13"/>
      <c r="D35" s="12" t="s">
        <v>83</v>
      </c>
      <c r="E35" s="13"/>
    </row>
    <row r="36" spans="1:5" ht="30" x14ac:dyDescent="0.25">
      <c r="A36" s="18" t="s">
        <v>25</v>
      </c>
      <c r="B36" s="12" t="s">
        <v>83</v>
      </c>
      <c r="C36" s="13"/>
      <c r="D36" s="12" t="s">
        <v>83</v>
      </c>
      <c r="E36" s="13"/>
    </row>
    <row r="37" spans="1:5" ht="45" x14ac:dyDescent="0.25">
      <c r="A37" s="18" t="s">
        <v>91</v>
      </c>
      <c r="B37" s="12" t="s">
        <v>83</v>
      </c>
      <c r="C37" s="13"/>
      <c r="D37" s="12" t="s">
        <v>83</v>
      </c>
      <c r="E37" s="13"/>
    </row>
    <row r="38" spans="1:5" ht="75" x14ac:dyDescent="0.25">
      <c r="A38" s="18" t="s">
        <v>26</v>
      </c>
      <c r="B38" s="12" t="s">
        <v>83</v>
      </c>
      <c r="C38" s="13"/>
      <c r="D38" s="12" t="s">
        <v>83</v>
      </c>
      <c r="E38" s="13"/>
    </row>
    <row r="39" spans="1:5" ht="15.75" x14ac:dyDescent="0.25">
      <c r="A39" s="18" t="s">
        <v>92</v>
      </c>
      <c r="B39" s="12" t="s">
        <v>83</v>
      </c>
      <c r="C39" s="13"/>
      <c r="D39" s="12" t="s">
        <v>83</v>
      </c>
      <c r="E39" s="13"/>
    </row>
    <row r="40" spans="1:5" ht="15.75" x14ac:dyDescent="0.25">
      <c r="A40" s="19" t="s">
        <v>27</v>
      </c>
      <c r="B40" s="12"/>
      <c r="C40" s="13"/>
      <c r="D40" s="12"/>
      <c r="E40" s="13"/>
    </row>
    <row r="41" spans="1:5" ht="30" x14ac:dyDescent="0.25">
      <c r="A41" s="18" t="s">
        <v>28</v>
      </c>
      <c r="B41" s="12" t="s">
        <v>83</v>
      </c>
      <c r="C41" s="13"/>
      <c r="D41" s="12" t="s">
        <v>83</v>
      </c>
      <c r="E41" s="13"/>
    </row>
    <row r="42" spans="1:5" ht="45" x14ac:dyDescent="0.25">
      <c r="A42" s="21" t="s">
        <v>29</v>
      </c>
      <c r="B42" s="12" t="s">
        <v>83</v>
      </c>
      <c r="C42" s="13"/>
      <c r="D42" s="12" t="s">
        <v>83</v>
      </c>
      <c r="E42" s="13"/>
    </row>
    <row r="43" spans="1:5" ht="30" x14ac:dyDescent="0.25">
      <c r="A43" s="18" t="s">
        <v>30</v>
      </c>
      <c r="B43" s="12" t="s">
        <v>83</v>
      </c>
      <c r="C43" s="13"/>
      <c r="D43" s="12" t="s">
        <v>83</v>
      </c>
      <c r="E43" s="13"/>
    </row>
    <row r="44" spans="1:5" ht="30" x14ac:dyDescent="0.25">
      <c r="A44" s="18" t="s">
        <v>31</v>
      </c>
      <c r="B44" s="12" t="s">
        <v>83</v>
      </c>
      <c r="C44" s="13"/>
      <c r="D44" s="12" t="s">
        <v>83</v>
      </c>
      <c r="E44" s="13"/>
    </row>
    <row r="45" spans="1:5" ht="33" x14ac:dyDescent="0.25">
      <c r="A45" s="18" t="s">
        <v>98</v>
      </c>
      <c r="B45" s="12" t="s">
        <v>83</v>
      </c>
      <c r="C45" s="13"/>
      <c r="D45" s="12" t="s">
        <v>83</v>
      </c>
      <c r="E45" s="13"/>
    </row>
    <row r="46" spans="1:5" ht="15.75" x14ac:dyDescent="0.25">
      <c r="A46" s="18" t="s">
        <v>32</v>
      </c>
      <c r="B46" s="12" t="s">
        <v>83</v>
      </c>
      <c r="C46" s="13"/>
      <c r="D46" s="12" t="s">
        <v>83</v>
      </c>
      <c r="E46" s="13"/>
    </row>
    <row r="47" spans="1:5" ht="48" x14ac:dyDescent="0.25">
      <c r="A47" s="18" t="s">
        <v>99</v>
      </c>
      <c r="B47" s="12" t="s">
        <v>83</v>
      </c>
      <c r="C47" s="13"/>
      <c r="D47" s="12" t="s">
        <v>83</v>
      </c>
      <c r="E47" s="13"/>
    </row>
    <row r="48" spans="1:5" ht="30" x14ac:dyDescent="0.25">
      <c r="A48" s="18" t="s">
        <v>33</v>
      </c>
      <c r="B48" s="12" t="s">
        <v>83</v>
      </c>
      <c r="C48" s="13"/>
      <c r="D48" s="12" t="s">
        <v>83</v>
      </c>
      <c r="E48" s="13"/>
    </row>
    <row r="49" spans="1:5" ht="30" x14ac:dyDescent="0.25">
      <c r="A49" s="18" t="s">
        <v>34</v>
      </c>
      <c r="B49" s="12" t="s">
        <v>83</v>
      </c>
      <c r="C49" s="13"/>
      <c r="D49" s="12" t="s">
        <v>83</v>
      </c>
      <c r="E49" s="13"/>
    </row>
    <row r="50" spans="1:5" ht="30" x14ac:dyDescent="0.25">
      <c r="A50" s="18" t="s">
        <v>35</v>
      </c>
      <c r="B50" s="12" t="s">
        <v>83</v>
      </c>
      <c r="C50" s="13"/>
      <c r="D50" s="12" t="s">
        <v>83</v>
      </c>
      <c r="E50" s="13"/>
    </row>
    <row r="51" spans="1:5" ht="30" x14ac:dyDescent="0.25">
      <c r="A51" s="18" t="s">
        <v>36</v>
      </c>
      <c r="B51" s="12" t="s">
        <v>83</v>
      </c>
      <c r="C51" s="13"/>
      <c r="D51" s="12" t="s">
        <v>83</v>
      </c>
      <c r="E51" s="13"/>
    </row>
    <row r="52" spans="1:5" ht="60" x14ac:dyDescent="0.25">
      <c r="A52" s="18" t="s">
        <v>37</v>
      </c>
      <c r="B52" s="12" t="s">
        <v>83</v>
      </c>
      <c r="C52" s="13"/>
      <c r="D52" s="12" t="s">
        <v>83</v>
      </c>
      <c r="E52" s="13"/>
    </row>
    <row r="53" spans="1:5" ht="15.75" x14ac:dyDescent="0.25">
      <c r="A53" s="18" t="s">
        <v>38</v>
      </c>
      <c r="B53" s="12" t="s">
        <v>83</v>
      </c>
      <c r="C53" s="13"/>
      <c r="D53" s="12" t="s">
        <v>83</v>
      </c>
      <c r="E53" s="13"/>
    </row>
    <row r="54" spans="1:5" ht="75" x14ac:dyDescent="0.25">
      <c r="A54" s="18" t="s">
        <v>39</v>
      </c>
      <c r="B54" s="12" t="s">
        <v>83</v>
      </c>
      <c r="C54" s="13"/>
      <c r="D54" s="12" t="s">
        <v>83</v>
      </c>
      <c r="E54" s="13"/>
    </row>
    <row r="55" spans="1:5" ht="30" x14ac:dyDescent="0.25">
      <c r="A55" s="18" t="s">
        <v>40</v>
      </c>
      <c r="B55" s="12" t="s">
        <v>83</v>
      </c>
      <c r="C55" s="13"/>
      <c r="D55" s="12" t="s">
        <v>83</v>
      </c>
      <c r="E55" s="13"/>
    </row>
    <row r="56" spans="1:5" ht="45" x14ac:dyDescent="0.25">
      <c r="A56" s="18" t="s">
        <v>41</v>
      </c>
      <c r="B56" s="12" t="s">
        <v>83</v>
      </c>
      <c r="C56" s="13"/>
      <c r="D56" s="12" t="s">
        <v>83</v>
      </c>
      <c r="E56" s="13"/>
    </row>
    <row r="57" spans="1:5" ht="15.75" x14ac:dyDescent="0.25">
      <c r="A57" s="19" t="s">
        <v>42</v>
      </c>
      <c r="B57" s="12"/>
      <c r="C57" s="13"/>
      <c r="D57" s="12"/>
      <c r="E57" s="13"/>
    </row>
    <row r="58" spans="1:5" ht="30" x14ac:dyDescent="0.25">
      <c r="A58" s="18" t="s">
        <v>43</v>
      </c>
      <c r="B58" s="12" t="s">
        <v>83</v>
      </c>
      <c r="C58" s="13"/>
      <c r="D58" s="12" t="s">
        <v>83</v>
      </c>
      <c r="E58" s="13"/>
    </row>
    <row r="59" spans="1:5" ht="15.75" x14ac:dyDescent="0.25">
      <c r="A59" s="18" t="s">
        <v>44</v>
      </c>
      <c r="B59" s="12" t="s">
        <v>83</v>
      </c>
      <c r="C59" s="13"/>
      <c r="D59" s="12" t="s">
        <v>83</v>
      </c>
      <c r="E59" s="13"/>
    </row>
    <row r="60" spans="1:5" ht="15.75" x14ac:dyDescent="0.25">
      <c r="A60" s="18" t="s">
        <v>93</v>
      </c>
      <c r="B60" s="12" t="s">
        <v>83</v>
      </c>
      <c r="C60" s="13"/>
      <c r="D60" s="12" t="s">
        <v>83</v>
      </c>
      <c r="E60" s="13"/>
    </row>
    <row r="61" spans="1:5" ht="15.75" x14ac:dyDescent="0.25">
      <c r="A61" s="18" t="s">
        <v>94</v>
      </c>
      <c r="B61" s="12" t="s">
        <v>83</v>
      </c>
      <c r="C61" s="13"/>
      <c r="D61" s="12" t="s">
        <v>83</v>
      </c>
      <c r="E61" s="13"/>
    </row>
    <row r="62" spans="1:5" ht="30" x14ac:dyDescent="0.25">
      <c r="A62" s="18" t="s">
        <v>45</v>
      </c>
      <c r="B62" s="12" t="s">
        <v>83</v>
      </c>
      <c r="C62" s="13"/>
      <c r="D62" s="12" t="s">
        <v>83</v>
      </c>
      <c r="E62" s="13"/>
    </row>
    <row r="63" spans="1:5" ht="60" x14ac:dyDescent="0.25">
      <c r="A63" s="18" t="s">
        <v>95</v>
      </c>
      <c r="B63" s="12" t="s">
        <v>83</v>
      </c>
      <c r="C63" s="13"/>
      <c r="D63" s="12" t="s">
        <v>83</v>
      </c>
      <c r="E63" s="13"/>
    </row>
    <row r="64" spans="1:5" ht="15.75" x14ac:dyDescent="0.25">
      <c r="A64" s="19" t="s">
        <v>46</v>
      </c>
      <c r="B64" s="12"/>
      <c r="C64" s="13"/>
      <c r="D64" s="12"/>
      <c r="E64" s="13"/>
    </row>
    <row r="65" spans="1:5" ht="30" x14ac:dyDescent="0.25">
      <c r="A65" s="18" t="s">
        <v>47</v>
      </c>
      <c r="B65" s="12" t="s">
        <v>83</v>
      </c>
      <c r="C65" s="13"/>
      <c r="D65" s="12" t="s">
        <v>83</v>
      </c>
      <c r="E65" s="13"/>
    </row>
    <row r="66" spans="1:5" ht="30" x14ac:dyDescent="0.25">
      <c r="A66" s="18" t="s">
        <v>96</v>
      </c>
      <c r="B66" s="12" t="s">
        <v>83</v>
      </c>
      <c r="C66" s="13"/>
      <c r="D66" s="12" t="s">
        <v>83</v>
      </c>
      <c r="E66" s="13"/>
    </row>
    <row r="67" spans="1:5" ht="15.75" x14ac:dyDescent="0.25">
      <c r="A67" s="18" t="s">
        <v>48</v>
      </c>
      <c r="B67" s="12" t="s">
        <v>83</v>
      </c>
      <c r="C67" s="13"/>
      <c r="D67" s="12" t="s">
        <v>83</v>
      </c>
      <c r="E67" s="13"/>
    </row>
    <row r="68" spans="1:5" ht="15.75" x14ac:dyDescent="0.25">
      <c r="A68" s="19" t="s">
        <v>49</v>
      </c>
      <c r="B68" s="12" t="s">
        <v>83</v>
      </c>
      <c r="C68" s="13"/>
      <c r="D68" s="12" t="s">
        <v>83</v>
      </c>
      <c r="E68" s="13"/>
    </row>
    <row r="69" spans="1:5" ht="15.75" x14ac:dyDescent="0.25">
      <c r="A69" s="18" t="s">
        <v>50</v>
      </c>
      <c r="B69" s="12" t="s">
        <v>83</v>
      </c>
      <c r="C69" s="13"/>
      <c r="D69" s="12" t="s">
        <v>83</v>
      </c>
      <c r="E69" s="13"/>
    </row>
    <row r="70" spans="1:5" ht="15.75" x14ac:dyDescent="0.25">
      <c r="A70" s="18" t="s">
        <v>51</v>
      </c>
      <c r="B70" s="12" t="s">
        <v>83</v>
      </c>
      <c r="C70" s="13"/>
      <c r="D70" s="12" t="s">
        <v>83</v>
      </c>
      <c r="E70" s="13"/>
    </row>
    <row r="71" spans="1:5" ht="15.75" x14ac:dyDescent="0.25">
      <c r="A71" s="18" t="s">
        <v>52</v>
      </c>
      <c r="B71" s="12" t="s">
        <v>83</v>
      </c>
      <c r="C71" s="13"/>
      <c r="D71" s="12" t="s">
        <v>83</v>
      </c>
      <c r="E71" s="13"/>
    </row>
    <row r="72" spans="1:5" ht="15.75" x14ac:dyDescent="0.25">
      <c r="A72" s="18" t="s">
        <v>53</v>
      </c>
      <c r="B72" s="12" t="s">
        <v>83</v>
      </c>
      <c r="C72" s="13"/>
      <c r="D72" s="12" t="s">
        <v>83</v>
      </c>
      <c r="E72" s="13"/>
    </row>
    <row r="73" spans="1:5" ht="15.75" x14ac:dyDescent="0.25">
      <c r="A73" s="18" t="s">
        <v>54</v>
      </c>
      <c r="B73" s="12" t="s">
        <v>83</v>
      </c>
      <c r="C73" s="13"/>
      <c r="D73" s="12" t="s">
        <v>83</v>
      </c>
      <c r="E73" s="13"/>
    </row>
    <row r="74" spans="1:5" ht="15.75" x14ac:dyDescent="0.25">
      <c r="A74" s="18" t="s">
        <v>55</v>
      </c>
      <c r="B74" s="12" t="s">
        <v>83</v>
      </c>
      <c r="C74" s="13"/>
      <c r="D74" s="12" t="s">
        <v>83</v>
      </c>
      <c r="E74" s="13"/>
    </row>
    <row r="75" spans="1:5" ht="15.75" x14ac:dyDescent="0.25">
      <c r="A75" s="19" t="s">
        <v>56</v>
      </c>
      <c r="B75" s="12" t="s">
        <v>83</v>
      </c>
      <c r="C75" s="13"/>
      <c r="D75" s="12" t="s">
        <v>83</v>
      </c>
      <c r="E75" s="13"/>
    </row>
    <row r="76" spans="1:5" ht="30" x14ac:dyDescent="0.25">
      <c r="A76" s="18" t="s">
        <v>57</v>
      </c>
      <c r="B76" s="12" t="s">
        <v>83</v>
      </c>
      <c r="C76" s="13"/>
      <c r="D76" s="12" t="s">
        <v>83</v>
      </c>
      <c r="E76" s="13"/>
    </row>
    <row r="77" spans="1:5" ht="15.75" x14ac:dyDescent="0.25">
      <c r="A77" s="18" t="s">
        <v>58</v>
      </c>
      <c r="B77" s="12" t="s">
        <v>83</v>
      </c>
      <c r="C77" s="13"/>
      <c r="D77" s="12" t="s">
        <v>83</v>
      </c>
      <c r="E77" s="13"/>
    </row>
    <row r="78" spans="1:5" ht="15.75" x14ac:dyDescent="0.25">
      <c r="A78" s="18" t="s">
        <v>59</v>
      </c>
      <c r="B78" s="12" t="s">
        <v>83</v>
      </c>
      <c r="C78" s="13"/>
      <c r="D78" s="12" t="s">
        <v>83</v>
      </c>
      <c r="E78" s="13"/>
    </row>
    <row r="79" spans="1:5" ht="15.75" x14ac:dyDescent="0.25">
      <c r="A79" s="18" t="s">
        <v>60</v>
      </c>
      <c r="B79" s="12" t="s">
        <v>83</v>
      </c>
      <c r="C79" s="13"/>
      <c r="D79" s="12" t="s">
        <v>83</v>
      </c>
      <c r="E79" s="13"/>
    </row>
    <row r="80" spans="1:5" ht="15.75" x14ac:dyDescent="0.25">
      <c r="A80" s="18" t="s">
        <v>61</v>
      </c>
      <c r="B80" s="12" t="s">
        <v>83</v>
      </c>
      <c r="C80" s="13"/>
      <c r="D80" s="12" t="s">
        <v>83</v>
      </c>
      <c r="E80" s="13"/>
    </row>
    <row r="81" spans="1:6" ht="15.75" x14ac:dyDescent="0.25">
      <c r="A81" s="22" t="s">
        <v>62</v>
      </c>
      <c r="B81" s="12"/>
      <c r="C81" s="13"/>
      <c r="D81" s="12"/>
      <c r="E81" s="13"/>
    </row>
    <row r="82" spans="1:6" ht="30" x14ac:dyDescent="0.25">
      <c r="A82" s="18" t="s">
        <v>63</v>
      </c>
      <c r="B82" s="12" t="s">
        <v>83</v>
      </c>
      <c r="C82" s="13"/>
      <c r="D82" s="12" t="s">
        <v>83</v>
      </c>
      <c r="E82" s="13"/>
    </row>
    <row r="83" spans="1:6" ht="15.75" x14ac:dyDescent="0.25">
      <c r="A83" s="21" t="s">
        <v>64</v>
      </c>
      <c r="B83" s="12" t="s">
        <v>83</v>
      </c>
      <c r="C83" s="13"/>
      <c r="D83" s="12" t="s">
        <v>83</v>
      </c>
      <c r="E83" s="13"/>
    </row>
    <row r="84" spans="1:6" ht="30" x14ac:dyDescent="0.25">
      <c r="A84" s="18" t="s">
        <v>65</v>
      </c>
      <c r="B84" s="12" t="s">
        <v>83</v>
      </c>
      <c r="C84" s="13"/>
      <c r="D84" s="12" t="s">
        <v>83</v>
      </c>
      <c r="E84" s="13"/>
    </row>
    <row r="85" spans="1:6" ht="30" x14ac:dyDescent="0.25">
      <c r="A85" s="18" t="s">
        <v>97</v>
      </c>
      <c r="B85" s="12" t="s">
        <v>83</v>
      </c>
      <c r="C85" s="13"/>
      <c r="D85" s="12" t="s">
        <v>83</v>
      </c>
      <c r="E85" s="13"/>
    </row>
    <row r="86" spans="1:6" ht="30" x14ac:dyDescent="0.25">
      <c r="A86" s="18" t="s">
        <v>66</v>
      </c>
      <c r="B86" s="12" t="s">
        <v>83</v>
      </c>
      <c r="C86" s="13"/>
      <c r="D86" s="12" t="s">
        <v>83</v>
      </c>
      <c r="E86" s="13"/>
    </row>
    <row r="87" spans="1:6" ht="15.75" x14ac:dyDescent="0.25">
      <c r="A87" s="23" t="s">
        <v>67</v>
      </c>
      <c r="B87" s="12"/>
      <c r="C87" s="13"/>
      <c r="D87" s="12"/>
      <c r="E87" s="13"/>
    </row>
    <row r="88" spans="1:6" ht="60" x14ac:dyDescent="0.25">
      <c r="A88" s="21" t="s">
        <v>68</v>
      </c>
      <c r="B88" s="12" t="s">
        <v>83</v>
      </c>
      <c r="C88" s="13"/>
      <c r="D88" s="12" t="s">
        <v>83</v>
      </c>
      <c r="E88" s="13"/>
    </row>
    <row r="89" spans="1:6" ht="45" x14ac:dyDescent="0.25">
      <c r="A89" s="18" t="s">
        <v>69</v>
      </c>
      <c r="B89" s="12" t="s">
        <v>83</v>
      </c>
      <c r="C89" s="13"/>
      <c r="D89" s="12" t="s">
        <v>83</v>
      </c>
      <c r="E89" s="13"/>
    </row>
    <row r="90" spans="1:6" ht="30" x14ac:dyDescent="0.25">
      <c r="A90" s="24" t="s">
        <v>70</v>
      </c>
      <c r="B90" s="12" t="s">
        <v>83</v>
      </c>
      <c r="C90" s="13"/>
      <c r="D90" s="12" t="s">
        <v>83</v>
      </c>
      <c r="E90" s="13"/>
    </row>
    <row r="91" spans="1:6" ht="15.75" x14ac:dyDescent="0.25">
      <c r="A91" s="23" t="s">
        <v>71</v>
      </c>
      <c r="B91" s="12"/>
      <c r="C91" s="13"/>
      <c r="D91" s="12"/>
      <c r="E91" s="13"/>
    </row>
    <row r="92" spans="1:6" ht="30" x14ac:dyDescent="0.25">
      <c r="A92" s="24" t="s">
        <v>72</v>
      </c>
      <c r="B92" s="12" t="s">
        <v>83</v>
      </c>
      <c r="C92" s="13"/>
      <c r="D92" s="12" t="s">
        <v>83</v>
      </c>
      <c r="E92" s="13"/>
    </row>
    <row r="93" spans="1:6" ht="16.5" thickBot="1" x14ac:dyDescent="0.3">
      <c r="A93" s="24" t="s">
        <v>73</v>
      </c>
      <c r="B93" s="12" t="s">
        <v>83</v>
      </c>
      <c r="C93" s="13"/>
      <c r="D93" s="12" t="s">
        <v>83</v>
      </c>
      <c r="E93" s="13"/>
    </row>
    <row r="94" spans="1:6" ht="16.5" thickBot="1" x14ac:dyDescent="0.3">
      <c r="A94" s="25" t="s">
        <v>74</v>
      </c>
      <c r="B94" s="29">
        <v>9630000</v>
      </c>
      <c r="C94" s="30"/>
      <c r="D94" s="29">
        <v>9400485</v>
      </c>
      <c r="E94" s="30"/>
      <c r="F94" s="29">
        <f>(B94+D94)/2</f>
        <v>9515242.5</v>
      </c>
    </row>
    <row r="95" spans="1:6" ht="16.5" thickBot="1" x14ac:dyDescent="0.3">
      <c r="A95" s="26" t="s">
        <v>75</v>
      </c>
      <c r="B95" s="31">
        <f>B94*1.21</f>
        <v>11652300</v>
      </c>
      <c r="C95" s="32"/>
      <c r="D95" s="31">
        <v>11374586.85</v>
      </c>
      <c r="E95" s="32"/>
      <c r="F95" s="29">
        <f t="shared" ref="F95:F97" si="0">(B95+D95)/2</f>
        <v>11513443.425000001</v>
      </c>
    </row>
    <row r="96" spans="1:6" ht="48" thickBot="1" x14ac:dyDescent="0.3">
      <c r="A96" s="27" t="s">
        <v>76</v>
      </c>
      <c r="B96" s="33">
        <v>246000</v>
      </c>
      <c r="C96" s="34"/>
      <c r="D96" s="33">
        <v>243600</v>
      </c>
      <c r="E96" s="34"/>
      <c r="F96" s="29">
        <f t="shared" si="0"/>
        <v>244800</v>
      </c>
    </row>
    <row r="97" spans="1:7" ht="48" thickBot="1" x14ac:dyDescent="0.3">
      <c r="A97" s="26" t="s">
        <v>77</v>
      </c>
      <c r="B97" s="35">
        <f>B96*1.21</f>
        <v>297660</v>
      </c>
      <c r="C97" s="32"/>
      <c r="D97" s="35">
        <v>294756</v>
      </c>
      <c r="E97" s="32"/>
      <c r="F97" s="29">
        <f t="shared" si="0"/>
        <v>296208</v>
      </c>
      <c r="G97" s="135">
        <f>F97/6</f>
        <v>49368</v>
      </c>
    </row>
  </sheetData>
  <mergeCells count="5">
    <mergeCell ref="A1:C1"/>
    <mergeCell ref="A2:C2"/>
    <mergeCell ref="A3:C3"/>
    <mergeCell ref="B4:C4"/>
    <mergeCell ref="D4:E4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247C-6E15-4C8D-8D68-20AE97D948F8}">
  <dimension ref="A1:V88"/>
  <sheetViews>
    <sheetView workbookViewId="0">
      <selection activeCell="L5" sqref="L5:U5"/>
    </sheetView>
  </sheetViews>
  <sheetFormatPr defaultColWidth="9.140625" defaultRowHeight="15" x14ac:dyDescent="0.25"/>
  <cols>
    <col min="1" max="4" width="25.140625" style="37" customWidth="1"/>
    <col min="5" max="8" width="9.140625" style="37"/>
    <col min="9" max="10" width="9.140625" style="124"/>
    <col min="11" max="11" width="13.28515625" style="37" customWidth="1"/>
    <col min="12" max="16384" width="9.140625" style="37"/>
  </cols>
  <sheetData>
    <row r="1" spans="1:21" ht="21" x14ac:dyDescent="0.25">
      <c r="A1" s="36" t="s">
        <v>101</v>
      </c>
      <c r="B1" s="36"/>
      <c r="C1" s="36"/>
      <c r="D1" s="36"/>
      <c r="E1" s="36"/>
      <c r="F1" s="36"/>
      <c r="G1" s="36"/>
      <c r="H1" s="36"/>
      <c r="I1" s="36"/>
      <c r="J1" s="36"/>
      <c r="L1" s="36" t="s">
        <v>101</v>
      </c>
      <c r="M1" s="36"/>
      <c r="N1" s="36"/>
      <c r="O1" s="36"/>
      <c r="P1" s="36"/>
      <c r="Q1" s="36"/>
      <c r="R1" s="36"/>
      <c r="S1" s="36"/>
      <c r="T1" s="36"/>
      <c r="U1" s="36"/>
    </row>
    <row r="2" spans="1:21" ht="34.5" thickBot="1" x14ac:dyDescent="0.3">
      <c r="A2" s="38" t="s">
        <v>102</v>
      </c>
      <c r="B2" s="39"/>
      <c r="C2" s="39"/>
      <c r="D2" s="39"/>
      <c r="E2" s="39"/>
      <c r="F2" s="39"/>
      <c r="G2" s="39"/>
      <c r="H2" s="39"/>
      <c r="I2" s="39"/>
      <c r="J2" s="40"/>
      <c r="L2" s="38" t="s">
        <v>102</v>
      </c>
      <c r="M2" s="39"/>
      <c r="N2" s="39"/>
      <c r="O2" s="39"/>
      <c r="P2" s="39"/>
      <c r="Q2" s="39"/>
      <c r="R2" s="39"/>
      <c r="S2" s="39"/>
      <c r="T2" s="39"/>
      <c r="U2" s="40"/>
    </row>
    <row r="3" spans="1:21" ht="27" customHeight="1" thickBot="1" x14ac:dyDescent="0.3">
      <c r="A3" s="41" t="s">
        <v>103</v>
      </c>
      <c r="B3" s="42" t="s">
        <v>104</v>
      </c>
      <c r="C3" s="43"/>
      <c r="D3" s="43"/>
      <c r="E3" s="43"/>
      <c r="F3" s="43"/>
      <c r="G3" s="43"/>
      <c r="H3" s="43"/>
      <c r="I3" s="43"/>
      <c r="J3" s="43"/>
      <c r="L3" s="41" t="s">
        <v>103</v>
      </c>
      <c r="M3" s="42" t="s">
        <v>147</v>
      </c>
      <c r="N3" s="43"/>
      <c r="O3" s="43"/>
      <c r="P3" s="43"/>
      <c r="Q3" s="43"/>
      <c r="R3" s="43"/>
      <c r="S3" s="43"/>
      <c r="T3" s="43"/>
      <c r="U3" s="43"/>
    </row>
    <row r="4" spans="1:21" x14ac:dyDescent="0.25">
      <c r="A4" s="44" t="s">
        <v>105</v>
      </c>
      <c r="B4" s="45"/>
      <c r="C4" s="45"/>
      <c r="D4" s="45"/>
      <c r="E4" s="45"/>
      <c r="F4" s="45"/>
      <c r="G4" s="45"/>
      <c r="H4" s="45"/>
      <c r="I4" s="46"/>
      <c r="J4" s="47"/>
      <c r="L4" s="44" t="s">
        <v>105</v>
      </c>
      <c r="M4" s="45"/>
      <c r="N4" s="45"/>
      <c r="O4" s="45"/>
      <c r="P4" s="45"/>
      <c r="Q4" s="45"/>
      <c r="R4" s="45"/>
      <c r="S4" s="45"/>
      <c r="T4" s="46"/>
      <c r="U4" s="47"/>
    </row>
    <row r="5" spans="1:21" x14ac:dyDescent="0.25">
      <c r="A5" s="48" t="s">
        <v>106</v>
      </c>
      <c r="B5" s="49"/>
      <c r="C5" s="49"/>
      <c r="D5" s="49"/>
      <c r="E5" s="49"/>
      <c r="F5" s="49"/>
      <c r="G5" s="49"/>
      <c r="H5" s="49"/>
      <c r="I5" s="49"/>
      <c r="J5" s="50"/>
      <c r="L5" s="48" t="s">
        <v>148</v>
      </c>
      <c r="M5" s="49"/>
      <c r="N5" s="49"/>
      <c r="O5" s="49"/>
      <c r="P5" s="49"/>
      <c r="Q5" s="49"/>
      <c r="R5" s="49"/>
      <c r="S5" s="49"/>
      <c r="T5" s="49"/>
      <c r="U5" s="50"/>
    </row>
    <row r="6" spans="1:21" x14ac:dyDescent="0.25">
      <c r="A6" s="51" t="s">
        <v>107</v>
      </c>
      <c r="B6" s="52"/>
      <c r="C6" s="52"/>
      <c r="D6" s="53" t="s">
        <v>108</v>
      </c>
      <c r="E6" s="45"/>
      <c r="F6" s="45"/>
      <c r="G6" s="54" t="s">
        <v>109</v>
      </c>
      <c r="H6" s="52"/>
      <c r="I6" s="52"/>
      <c r="J6" s="47"/>
      <c r="L6" s="51" t="s">
        <v>107</v>
      </c>
      <c r="M6" s="52"/>
      <c r="N6" s="52"/>
      <c r="O6" s="53" t="s">
        <v>108</v>
      </c>
      <c r="P6" s="45"/>
      <c r="Q6" s="45"/>
      <c r="R6" s="54" t="s">
        <v>109</v>
      </c>
      <c r="S6" s="52"/>
      <c r="T6" s="52"/>
      <c r="U6" s="47"/>
    </row>
    <row r="7" spans="1:21" ht="15.75" thickBot="1" x14ac:dyDescent="0.3">
      <c r="A7" s="55" t="s">
        <v>110</v>
      </c>
      <c r="B7" s="56"/>
      <c r="C7" s="56"/>
      <c r="D7" s="57">
        <v>420605226613</v>
      </c>
      <c r="E7" s="58"/>
      <c r="F7" s="58"/>
      <c r="G7" s="59" t="s">
        <v>111</v>
      </c>
      <c r="H7" s="60"/>
      <c r="I7" s="60"/>
      <c r="J7" s="61"/>
      <c r="L7" s="55" t="s">
        <v>149</v>
      </c>
      <c r="M7" s="56"/>
      <c r="N7" s="56"/>
      <c r="O7" s="132" t="s">
        <v>150</v>
      </c>
      <c r="P7" s="58"/>
      <c r="Q7" s="58"/>
      <c r="R7" s="133" t="s">
        <v>151</v>
      </c>
      <c r="S7" s="60"/>
      <c r="T7" s="60"/>
      <c r="U7" s="61"/>
    </row>
    <row r="8" spans="1:21" ht="21.75" customHeight="1" thickTop="1" thickBot="1" x14ac:dyDescent="0.3">
      <c r="A8" s="62" t="s">
        <v>112</v>
      </c>
      <c r="B8" s="63"/>
      <c r="C8" s="63"/>
      <c r="D8" s="63"/>
      <c r="E8" s="63"/>
      <c r="F8" s="63"/>
      <c r="G8" s="63"/>
      <c r="H8" s="63"/>
      <c r="I8" s="63"/>
      <c r="J8" s="64"/>
      <c r="L8" s="62" t="s">
        <v>112</v>
      </c>
      <c r="M8" s="63"/>
      <c r="N8" s="63"/>
      <c r="O8" s="63"/>
      <c r="P8" s="63"/>
      <c r="Q8" s="63"/>
      <c r="R8" s="63"/>
      <c r="S8" s="63"/>
      <c r="T8" s="63"/>
      <c r="U8" s="64"/>
    </row>
    <row r="9" spans="1:21" ht="15.75" thickBot="1" x14ac:dyDescent="0.3">
      <c r="A9" s="65"/>
      <c r="B9" s="66"/>
      <c r="C9" s="66"/>
      <c r="D9" s="67"/>
      <c r="E9" s="68" t="s">
        <v>113</v>
      </c>
      <c r="F9" s="68"/>
      <c r="G9" s="68" t="s">
        <v>114</v>
      </c>
      <c r="H9" s="68"/>
      <c r="I9" s="68" t="s">
        <v>115</v>
      </c>
      <c r="J9" s="69"/>
      <c r="L9" s="65"/>
      <c r="M9" s="66"/>
      <c r="N9" s="66"/>
      <c r="O9" s="67"/>
      <c r="P9" s="68" t="s">
        <v>113</v>
      </c>
      <c r="Q9" s="68"/>
      <c r="R9" s="68" t="s">
        <v>114</v>
      </c>
      <c r="S9" s="68"/>
      <c r="T9" s="68" t="s">
        <v>115</v>
      </c>
      <c r="U9" s="69"/>
    </row>
    <row r="10" spans="1:21" s="76" customFormat="1" ht="15.75" thickBot="1" x14ac:dyDescent="0.3">
      <c r="A10" s="70" t="s">
        <v>116</v>
      </c>
      <c r="B10" s="71"/>
      <c r="C10" s="71"/>
      <c r="D10" s="72" t="s">
        <v>117</v>
      </c>
      <c r="E10" s="42">
        <v>9630000</v>
      </c>
      <c r="F10" s="73"/>
      <c r="G10" s="42">
        <f>E10*0.21</f>
        <v>2022300</v>
      </c>
      <c r="H10" s="73"/>
      <c r="I10" s="74">
        <f>E10*1.21</f>
        <v>11652300</v>
      </c>
      <c r="J10" s="75"/>
      <c r="L10" s="70" t="s">
        <v>116</v>
      </c>
      <c r="M10" s="71"/>
      <c r="N10" s="71"/>
      <c r="O10" s="72" t="s">
        <v>117</v>
      </c>
      <c r="P10" s="42">
        <v>9400485</v>
      </c>
      <c r="Q10" s="73"/>
      <c r="R10" s="42">
        <f>0.21*P10</f>
        <v>1974101.8499999999</v>
      </c>
      <c r="S10" s="73"/>
      <c r="T10" s="74">
        <f>1.21*P10</f>
        <v>11374586.85</v>
      </c>
      <c r="U10" s="75"/>
    </row>
    <row r="11" spans="1:21" s="76" customFormat="1" ht="15.75" thickBot="1" x14ac:dyDescent="0.3">
      <c r="A11" s="77" t="s">
        <v>118</v>
      </c>
      <c r="B11" s="78"/>
      <c r="C11" s="78"/>
      <c r="D11" s="79">
        <v>1</v>
      </c>
      <c r="E11" s="42">
        <f>E10*D11</f>
        <v>9630000</v>
      </c>
      <c r="F11" s="73"/>
      <c r="G11" s="42">
        <f>E11*0.21</f>
        <v>2022300</v>
      </c>
      <c r="H11" s="73"/>
      <c r="I11" s="74">
        <f>E11*1.21</f>
        <v>11652300</v>
      </c>
      <c r="J11" s="75"/>
      <c r="L11" s="77" t="s">
        <v>118</v>
      </c>
      <c r="M11" s="78"/>
      <c r="N11" s="78"/>
      <c r="O11" s="79">
        <v>1</v>
      </c>
      <c r="P11" s="42">
        <f>P10</f>
        <v>9400485</v>
      </c>
      <c r="Q11" s="73"/>
      <c r="R11" s="42">
        <f>R10</f>
        <v>1974101.8499999999</v>
      </c>
      <c r="S11" s="73"/>
      <c r="T11" s="74">
        <f>T10</f>
        <v>11374586.85</v>
      </c>
      <c r="U11" s="75"/>
    </row>
    <row r="12" spans="1:21" ht="15.75" thickBot="1" x14ac:dyDescent="0.3">
      <c r="A12" s="80" t="s">
        <v>119</v>
      </c>
      <c r="B12" s="81"/>
      <c r="C12" s="81"/>
      <c r="D12" s="81"/>
      <c r="E12" s="81"/>
      <c r="F12" s="81"/>
      <c r="G12" s="81"/>
      <c r="H12" s="81"/>
      <c r="I12" s="82">
        <v>2</v>
      </c>
      <c r="J12" s="83" t="s">
        <v>120</v>
      </c>
      <c r="L12" s="80" t="s">
        <v>119</v>
      </c>
      <c r="M12" s="81"/>
      <c r="N12" s="81"/>
      <c r="O12" s="81"/>
      <c r="P12" s="81"/>
      <c r="Q12" s="81"/>
      <c r="R12" s="81"/>
      <c r="S12" s="81"/>
      <c r="T12" s="82">
        <v>2</v>
      </c>
      <c r="U12" s="83" t="s">
        <v>120</v>
      </c>
    </row>
    <row r="13" spans="1:21" ht="5.25" customHeight="1" thickBot="1" x14ac:dyDescent="0.3">
      <c r="A13" s="84"/>
      <c r="B13" s="85"/>
      <c r="C13" s="85"/>
      <c r="D13" s="85"/>
      <c r="E13" s="85"/>
      <c r="F13" s="85"/>
      <c r="G13" s="85"/>
      <c r="H13" s="85"/>
      <c r="I13" s="85"/>
      <c r="J13" s="86"/>
      <c r="L13" s="84"/>
      <c r="M13" s="85"/>
      <c r="N13" s="85"/>
      <c r="O13" s="85"/>
      <c r="P13" s="85"/>
      <c r="Q13" s="85"/>
      <c r="R13" s="85"/>
      <c r="S13" s="85"/>
      <c r="T13" s="85"/>
      <c r="U13" s="86"/>
    </row>
    <row r="14" spans="1:21" ht="18" customHeight="1" thickBot="1" x14ac:dyDescent="0.3">
      <c r="A14" s="87" t="s">
        <v>121</v>
      </c>
      <c r="B14" s="88"/>
      <c r="C14" s="88"/>
      <c r="D14" s="88"/>
      <c r="E14" s="88"/>
      <c r="F14" s="88"/>
      <c r="G14" s="88"/>
      <c r="H14" s="88"/>
      <c r="I14" s="88"/>
      <c r="J14" s="89"/>
      <c r="L14" s="87" t="s">
        <v>121</v>
      </c>
      <c r="M14" s="88"/>
      <c r="N14" s="88"/>
      <c r="O14" s="88"/>
      <c r="P14" s="88"/>
      <c r="Q14" s="88"/>
      <c r="R14" s="88"/>
      <c r="S14" s="88"/>
      <c r="T14" s="88"/>
      <c r="U14" s="89"/>
    </row>
    <row r="15" spans="1:21" ht="15.75" thickBot="1" x14ac:dyDescent="0.3">
      <c r="A15" s="90"/>
      <c r="B15" s="91"/>
      <c r="C15" s="91"/>
      <c r="D15" s="91"/>
      <c r="E15" s="68" t="s">
        <v>113</v>
      </c>
      <c r="F15" s="68"/>
      <c r="G15" s="68" t="s">
        <v>114</v>
      </c>
      <c r="H15" s="68"/>
      <c r="I15" s="68" t="s">
        <v>115</v>
      </c>
      <c r="J15" s="69"/>
      <c r="L15" s="90"/>
      <c r="M15" s="91"/>
      <c r="N15" s="91"/>
      <c r="O15" s="91"/>
      <c r="P15" s="68" t="s">
        <v>113</v>
      </c>
      <c r="Q15" s="68"/>
      <c r="R15" s="68" t="s">
        <v>114</v>
      </c>
      <c r="S15" s="68"/>
      <c r="T15" s="68" t="s">
        <v>115</v>
      </c>
      <c r="U15" s="69"/>
    </row>
    <row r="16" spans="1:21" ht="32.25" customHeight="1" thickBot="1" x14ac:dyDescent="0.3">
      <c r="A16" s="92" t="s">
        <v>122</v>
      </c>
      <c r="B16" s="93"/>
      <c r="C16" s="93"/>
      <c r="D16" s="93"/>
      <c r="E16" s="94">
        <v>82000</v>
      </c>
      <c r="F16" s="94"/>
      <c r="G16" s="94">
        <f>E16*0.21</f>
        <v>17220</v>
      </c>
      <c r="H16" s="94"/>
      <c r="I16" s="95">
        <f>G16+E16</f>
        <v>99220</v>
      </c>
      <c r="J16" s="96"/>
      <c r="L16" s="92" t="s">
        <v>122</v>
      </c>
      <c r="M16" s="93"/>
      <c r="N16" s="93"/>
      <c r="O16" s="93"/>
      <c r="P16" s="94">
        <f>14900+8500+3200+3300+3000+P31</f>
        <v>36600</v>
      </c>
      <c r="Q16" s="94"/>
      <c r="R16" s="94">
        <f>0.21*P16</f>
        <v>7686</v>
      </c>
      <c r="S16" s="94"/>
      <c r="T16" s="95">
        <f>1.21*P16</f>
        <v>44286</v>
      </c>
      <c r="U16" s="96"/>
    </row>
    <row r="17" spans="1:22" ht="15.75" thickBot="1" x14ac:dyDescent="0.3">
      <c r="A17" s="80" t="s">
        <v>123</v>
      </c>
      <c r="B17" s="81"/>
      <c r="C17" s="81"/>
      <c r="D17" s="81"/>
      <c r="E17" s="81"/>
      <c r="F17" s="81"/>
      <c r="G17" s="81"/>
      <c r="H17" s="81"/>
      <c r="I17" s="82">
        <v>0.5</v>
      </c>
      <c r="J17" s="83" t="s">
        <v>124</v>
      </c>
      <c r="L17" s="80" t="s">
        <v>123</v>
      </c>
      <c r="M17" s="81"/>
      <c r="N17" s="81"/>
      <c r="O17" s="81"/>
      <c r="P17" s="81"/>
      <c r="Q17" s="81"/>
      <c r="R17" s="81"/>
      <c r="S17" s="81"/>
      <c r="T17" s="82">
        <v>1</v>
      </c>
      <c r="U17" s="83" t="s">
        <v>124</v>
      </c>
    </row>
    <row r="18" spans="1:22" ht="32.25" customHeight="1" thickBot="1" x14ac:dyDescent="0.3">
      <c r="A18" s="97" t="s">
        <v>125</v>
      </c>
      <c r="B18" s="98"/>
      <c r="C18" s="98"/>
      <c r="D18" s="98"/>
      <c r="E18" s="99">
        <f>E16*(8-I12)*I17</f>
        <v>246000</v>
      </c>
      <c r="F18" s="99"/>
      <c r="G18" s="99">
        <f>G16*(8-I12)*I17</f>
        <v>51660</v>
      </c>
      <c r="H18" s="99"/>
      <c r="I18" s="99">
        <f>I16*(8-I12)*I17</f>
        <v>297660</v>
      </c>
      <c r="J18" s="100"/>
      <c r="L18" s="97" t="s">
        <v>125</v>
      </c>
      <c r="M18" s="98"/>
      <c r="N18" s="98"/>
      <c r="O18" s="98"/>
      <c r="P18" s="99">
        <f>P16*(8-T12)*T17</f>
        <v>219600</v>
      </c>
      <c r="Q18" s="99"/>
      <c r="R18" s="99">
        <f>R16*(8-T12)*T17</f>
        <v>46116</v>
      </c>
      <c r="S18" s="99"/>
      <c r="T18" s="99">
        <f>T16*(8-T12)*T17</f>
        <v>265716</v>
      </c>
      <c r="U18" s="100"/>
    </row>
    <row r="19" spans="1:22" ht="3.75" customHeight="1" thickBot="1" x14ac:dyDescent="0.3">
      <c r="A19" s="84"/>
      <c r="B19" s="85"/>
      <c r="C19" s="85"/>
      <c r="D19" s="85"/>
      <c r="E19" s="85"/>
      <c r="F19" s="85"/>
      <c r="G19" s="85"/>
      <c r="H19" s="85"/>
      <c r="I19" s="85"/>
      <c r="J19" s="86"/>
      <c r="L19" s="84"/>
      <c r="M19" s="85"/>
      <c r="N19" s="85"/>
      <c r="O19" s="85"/>
      <c r="P19" s="85"/>
      <c r="Q19" s="85"/>
      <c r="R19" s="85"/>
      <c r="S19" s="85"/>
      <c r="T19" s="85"/>
      <c r="U19" s="86"/>
    </row>
    <row r="20" spans="1:22" ht="47.25" customHeight="1" thickBot="1" x14ac:dyDescent="0.3">
      <c r="A20" s="101" t="s">
        <v>126</v>
      </c>
      <c r="B20" s="102"/>
      <c r="C20" s="102"/>
      <c r="D20" s="102"/>
      <c r="E20" s="94">
        <v>0</v>
      </c>
      <c r="F20" s="94"/>
      <c r="G20" s="94">
        <v>0</v>
      </c>
      <c r="H20" s="94"/>
      <c r="I20" s="95">
        <v>0</v>
      </c>
      <c r="J20" s="96"/>
      <c r="L20" s="101" t="s">
        <v>126</v>
      </c>
      <c r="M20" s="102"/>
      <c r="N20" s="102"/>
      <c r="O20" s="102"/>
      <c r="P20" s="94">
        <v>0</v>
      </c>
      <c r="Q20" s="94"/>
      <c r="R20" s="94"/>
      <c r="S20" s="94"/>
      <c r="T20" s="95"/>
      <c r="U20" s="96"/>
    </row>
    <row r="21" spans="1:22" ht="15.75" thickBot="1" x14ac:dyDescent="0.3">
      <c r="A21" s="80" t="s">
        <v>127</v>
      </c>
      <c r="B21" s="81"/>
      <c r="C21" s="81"/>
      <c r="D21" s="81"/>
      <c r="E21" s="81"/>
      <c r="F21" s="81"/>
      <c r="G21" s="81"/>
      <c r="H21" s="81"/>
      <c r="I21" s="82">
        <v>0</v>
      </c>
      <c r="J21" s="83" t="s">
        <v>124</v>
      </c>
      <c r="L21" s="80" t="s">
        <v>127</v>
      </c>
      <c r="M21" s="81"/>
      <c r="N21" s="81"/>
      <c r="O21" s="81"/>
      <c r="P21" s="81"/>
      <c r="Q21" s="81"/>
      <c r="R21" s="81"/>
      <c r="S21" s="81"/>
      <c r="T21" s="82">
        <v>0</v>
      </c>
      <c r="U21" s="83" t="s">
        <v>124</v>
      </c>
    </row>
    <row r="22" spans="1:22" ht="33.75" customHeight="1" thickBot="1" x14ac:dyDescent="0.3">
      <c r="A22" s="103" t="s">
        <v>128</v>
      </c>
      <c r="B22" s="104"/>
      <c r="C22" s="104"/>
      <c r="D22" s="104"/>
      <c r="E22" s="99">
        <f>E20*(8-I12)*I21</f>
        <v>0</v>
      </c>
      <c r="F22" s="99"/>
      <c r="G22" s="99">
        <f>G20*(8-I12)*I21</f>
        <v>0</v>
      </c>
      <c r="H22" s="99"/>
      <c r="I22" s="99">
        <f>I20*(8-I12)*I21</f>
        <v>0</v>
      </c>
      <c r="J22" s="100"/>
      <c r="L22" s="103" t="s">
        <v>128</v>
      </c>
      <c r="M22" s="104"/>
      <c r="N22" s="104"/>
      <c r="O22" s="104"/>
      <c r="P22" s="99">
        <f>P20*(8-T12)*T21</f>
        <v>0</v>
      </c>
      <c r="Q22" s="99"/>
      <c r="R22" s="99">
        <f>R20*(8-T12)*T21</f>
        <v>0</v>
      </c>
      <c r="S22" s="99"/>
      <c r="T22" s="99">
        <f>T20*(8-T12)*T21</f>
        <v>0</v>
      </c>
      <c r="U22" s="100"/>
    </row>
    <row r="23" spans="1:22" ht="5.25" customHeight="1" thickBot="1" x14ac:dyDescent="0.3">
      <c r="A23" s="84"/>
      <c r="B23" s="85"/>
      <c r="C23" s="85"/>
      <c r="D23" s="85"/>
      <c r="E23" s="85"/>
      <c r="F23" s="85"/>
      <c r="G23" s="85"/>
      <c r="H23" s="85"/>
      <c r="I23" s="85"/>
      <c r="J23" s="86"/>
      <c r="L23" s="84"/>
      <c r="M23" s="85"/>
      <c r="N23" s="85"/>
      <c r="O23" s="85"/>
      <c r="P23" s="85"/>
      <c r="Q23" s="85"/>
      <c r="R23" s="85"/>
      <c r="S23" s="85"/>
      <c r="T23" s="85"/>
      <c r="U23" s="86"/>
    </row>
    <row r="24" spans="1:22" ht="54" customHeight="1" thickBot="1" x14ac:dyDescent="0.3">
      <c r="A24" s="101" t="s">
        <v>129</v>
      </c>
      <c r="B24" s="102"/>
      <c r="C24" s="102"/>
      <c r="D24" s="102"/>
      <c r="E24" s="94">
        <v>9500</v>
      </c>
      <c r="F24" s="94"/>
      <c r="G24" s="94">
        <f>E24*0.21</f>
        <v>1995</v>
      </c>
      <c r="H24" s="94"/>
      <c r="I24" s="95">
        <f>G24+E24</f>
        <v>11495</v>
      </c>
      <c r="J24" s="96"/>
      <c r="L24" s="101" t="s">
        <v>129</v>
      </c>
      <c r="M24" s="102"/>
      <c r="N24" s="102"/>
      <c r="O24" s="102"/>
      <c r="P24" s="94">
        <v>4000</v>
      </c>
      <c r="Q24" s="94"/>
      <c r="R24" s="94">
        <f>0.21*P24</f>
        <v>840</v>
      </c>
      <c r="S24" s="94"/>
      <c r="T24" s="95">
        <f>1.21*P24</f>
        <v>4840</v>
      </c>
      <c r="U24" s="96"/>
    </row>
    <row r="25" spans="1:22" ht="15.75" thickBot="1" x14ac:dyDescent="0.3">
      <c r="A25" s="92" t="s">
        <v>130</v>
      </c>
      <c r="B25" s="105"/>
      <c r="C25" s="105"/>
      <c r="D25" s="105"/>
      <c r="E25" s="105"/>
      <c r="F25" s="105"/>
      <c r="G25" s="105"/>
      <c r="H25" s="105"/>
      <c r="I25" s="82">
        <v>1</v>
      </c>
      <c r="J25" s="83" t="s">
        <v>124</v>
      </c>
      <c r="L25" s="92" t="s">
        <v>130</v>
      </c>
      <c r="M25" s="105"/>
      <c r="N25" s="105"/>
      <c r="O25" s="105"/>
      <c r="P25" s="105"/>
      <c r="Q25" s="105"/>
      <c r="R25" s="105"/>
      <c r="S25" s="105"/>
      <c r="T25" s="82">
        <v>1</v>
      </c>
      <c r="U25" s="83" t="s">
        <v>124</v>
      </c>
    </row>
    <row r="26" spans="1:22" ht="36" customHeight="1" thickBot="1" x14ac:dyDescent="0.3">
      <c r="A26" s="106" t="s">
        <v>131</v>
      </c>
      <c r="B26" s="107"/>
      <c r="C26" s="107"/>
      <c r="D26" s="107"/>
      <c r="E26" s="99">
        <f>E24*(8-I12)*I25</f>
        <v>57000</v>
      </c>
      <c r="F26" s="99"/>
      <c r="G26" s="99">
        <f>G24*(8-I12)*I25</f>
        <v>11970</v>
      </c>
      <c r="H26" s="99"/>
      <c r="I26" s="99">
        <f>I24*(8-I12)*I25</f>
        <v>68970</v>
      </c>
      <c r="J26" s="100"/>
      <c r="L26" s="106" t="s">
        <v>131</v>
      </c>
      <c r="M26" s="107"/>
      <c r="N26" s="107"/>
      <c r="O26" s="107"/>
      <c r="P26" s="99">
        <f>P24*(8-T12)*T25</f>
        <v>24000</v>
      </c>
      <c r="Q26" s="99"/>
      <c r="R26" s="99">
        <f>R24*(8-T12)*T25</f>
        <v>5040</v>
      </c>
      <c r="S26" s="99"/>
      <c r="T26" s="99">
        <f>T24*(8-T12)*T25</f>
        <v>29040</v>
      </c>
      <c r="U26" s="100"/>
      <c r="V26" s="134"/>
    </row>
    <row r="27" spans="1:22" ht="4.5" customHeight="1" thickBot="1" x14ac:dyDescent="0.3">
      <c r="A27" s="108"/>
      <c r="B27" s="109"/>
      <c r="C27" s="109"/>
      <c r="D27" s="109"/>
      <c r="E27" s="109"/>
      <c r="F27" s="109"/>
      <c r="G27" s="109"/>
      <c r="H27" s="109"/>
      <c r="I27" s="109"/>
      <c r="J27" s="110"/>
      <c r="L27" s="108"/>
      <c r="M27" s="109"/>
      <c r="N27" s="109"/>
      <c r="O27" s="109"/>
      <c r="P27" s="109"/>
      <c r="Q27" s="109"/>
      <c r="R27" s="109"/>
      <c r="S27" s="109"/>
      <c r="T27" s="109"/>
      <c r="U27" s="110"/>
    </row>
    <row r="28" spans="1:22" ht="30" customHeight="1" thickBot="1" x14ac:dyDescent="0.3">
      <c r="A28" s="111" t="s">
        <v>132</v>
      </c>
      <c r="B28" s="112"/>
      <c r="C28" s="112"/>
      <c r="D28" s="112"/>
      <c r="E28" s="99">
        <f>D11*(E18+E22+E26)</f>
        <v>303000</v>
      </c>
      <c r="F28" s="99"/>
      <c r="G28" s="99">
        <f>D11*(G18+G22+G26)</f>
        <v>63630</v>
      </c>
      <c r="H28" s="99"/>
      <c r="I28" s="99">
        <f>D11*(I18+I22+I26)</f>
        <v>366630</v>
      </c>
      <c r="J28" s="100"/>
      <c r="L28" s="111" t="s">
        <v>132</v>
      </c>
      <c r="M28" s="112"/>
      <c r="N28" s="112"/>
      <c r="O28" s="112"/>
      <c r="P28" s="99">
        <f>O11*(P18+P22+P26)</f>
        <v>243600</v>
      </c>
      <c r="Q28" s="99"/>
      <c r="R28" s="99">
        <f>O11*(R18+R22+R26)</f>
        <v>51156</v>
      </c>
      <c r="S28" s="99"/>
      <c r="T28" s="99">
        <f>O11*(T18+T22+T26)</f>
        <v>294756</v>
      </c>
      <c r="U28" s="100"/>
    </row>
    <row r="29" spans="1:22" ht="29.25" customHeight="1" thickBot="1" x14ac:dyDescent="0.3">
      <c r="A29" s="87" t="s">
        <v>133</v>
      </c>
      <c r="B29" s="88"/>
      <c r="C29" s="88"/>
      <c r="D29" s="88"/>
      <c r="E29" s="88"/>
      <c r="F29" s="88"/>
      <c r="G29" s="88"/>
      <c r="H29" s="88"/>
      <c r="I29" s="88"/>
      <c r="J29" s="89"/>
      <c r="L29" s="87" t="s">
        <v>133</v>
      </c>
      <c r="M29" s="88"/>
      <c r="N29" s="88"/>
      <c r="O29" s="88"/>
      <c r="P29" s="88"/>
      <c r="Q29" s="88"/>
      <c r="R29" s="88"/>
      <c r="S29" s="88"/>
      <c r="T29" s="88"/>
      <c r="U29" s="89"/>
    </row>
    <row r="30" spans="1:22" ht="29.25" customHeight="1" thickBot="1" x14ac:dyDescent="0.3">
      <c r="A30" s="92" t="s">
        <v>134</v>
      </c>
      <c r="B30" s="93"/>
      <c r="C30" s="93"/>
      <c r="D30" s="93"/>
      <c r="E30" s="94">
        <v>2000</v>
      </c>
      <c r="F30" s="94"/>
      <c r="G30" s="94">
        <f>E30*0.21</f>
        <v>420</v>
      </c>
      <c r="H30" s="94"/>
      <c r="I30" s="94">
        <f>E30+G30</f>
        <v>2420</v>
      </c>
      <c r="J30" s="113"/>
      <c r="L30" s="92" t="s">
        <v>134</v>
      </c>
      <c r="M30" s="93"/>
      <c r="N30" s="93"/>
      <c r="O30" s="93"/>
      <c r="P30" s="94">
        <v>1290</v>
      </c>
      <c r="Q30" s="94"/>
      <c r="R30" s="94">
        <f>0.21*P30</f>
        <v>270.89999999999998</v>
      </c>
      <c r="S30" s="94"/>
      <c r="T30" s="94">
        <f>1.21*P30</f>
        <v>1560.8999999999999</v>
      </c>
      <c r="U30" s="113"/>
    </row>
    <row r="31" spans="1:22" ht="48" customHeight="1" thickBot="1" x14ac:dyDescent="0.3">
      <c r="A31" s="92" t="s">
        <v>135</v>
      </c>
      <c r="B31" s="93"/>
      <c r="C31" s="93"/>
      <c r="D31" s="93"/>
      <c r="E31" s="94">
        <v>6000</v>
      </c>
      <c r="F31" s="94"/>
      <c r="G31" s="94">
        <f>E31*0.21</f>
        <v>1260</v>
      </c>
      <c r="H31" s="94"/>
      <c r="I31" s="94">
        <f>G31+E31</f>
        <v>7260</v>
      </c>
      <c r="J31" s="113"/>
      <c r="L31" s="92" t="s">
        <v>135</v>
      </c>
      <c r="M31" s="93"/>
      <c r="N31" s="93"/>
      <c r="O31" s="93"/>
      <c r="P31" s="94">
        <v>3700</v>
      </c>
      <c r="Q31" s="94"/>
      <c r="R31" s="94">
        <f>0.21*P31</f>
        <v>777</v>
      </c>
      <c r="S31" s="94"/>
      <c r="T31" s="94">
        <f>1.21*P31</f>
        <v>4477</v>
      </c>
      <c r="U31" s="113"/>
    </row>
    <row r="32" spans="1:22" ht="39" customHeight="1" thickBot="1" x14ac:dyDescent="0.3">
      <c r="A32" s="114" t="s">
        <v>136</v>
      </c>
      <c r="B32" s="115"/>
      <c r="C32" s="115"/>
      <c r="D32" s="115"/>
      <c r="E32" s="99">
        <f>(E30+E31)*1*(8-I12)</f>
        <v>48000</v>
      </c>
      <c r="F32" s="99"/>
      <c r="G32" s="99">
        <f>(G30+G31)*1*(8-I12)</f>
        <v>10080</v>
      </c>
      <c r="H32" s="99"/>
      <c r="I32" s="99">
        <f>(I30+I31)*1*(8-I12)</f>
        <v>58080</v>
      </c>
      <c r="J32" s="100"/>
      <c r="L32" s="114" t="s">
        <v>136</v>
      </c>
      <c r="M32" s="115"/>
      <c r="N32" s="115"/>
      <c r="O32" s="115"/>
      <c r="P32" s="99">
        <f>(P30+P31)*1*(8-T12)</f>
        <v>29940</v>
      </c>
      <c r="Q32" s="99"/>
      <c r="R32" s="99">
        <f>(R30+R31)*1*(8-T12)</f>
        <v>6287.4000000000005</v>
      </c>
      <c r="S32" s="99"/>
      <c r="T32" s="99">
        <f>(T30+T31)*1*(8-T12)</f>
        <v>36227.399999999994</v>
      </c>
      <c r="U32" s="100"/>
    </row>
    <row r="33" spans="1:21" ht="30" customHeight="1" thickBot="1" x14ac:dyDescent="0.3">
      <c r="A33" s="87" t="s">
        <v>137</v>
      </c>
      <c r="B33" s="88"/>
      <c r="C33" s="88"/>
      <c r="D33" s="88"/>
      <c r="E33" s="88"/>
      <c r="F33" s="88"/>
      <c r="G33" s="88"/>
      <c r="H33" s="88"/>
      <c r="I33" s="88"/>
      <c r="J33" s="89"/>
      <c r="L33" s="87" t="s">
        <v>137</v>
      </c>
      <c r="M33" s="88"/>
      <c r="N33" s="88"/>
      <c r="O33" s="88"/>
      <c r="P33" s="88"/>
      <c r="Q33" s="88"/>
      <c r="R33" s="88"/>
      <c r="S33" s="88"/>
      <c r="T33" s="88"/>
      <c r="U33" s="89"/>
    </row>
    <row r="34" spans="1:21" ht="51" customHeight="1" thickBot="1" x14ac:dyDescent="0.3">
      <c r="A34" s="92" t="s">
        <v>138</v>
      </c>
      <c r="B34" s="93"/>
      <c r="C34" s="93"/>
      <c r="D34" s="93"/>
      <c r="E34" s="94">
        <v>12000</v>
      </c>
      <c r="F34" s="94"/>
      <c r="G34" s="94">
        <f>E34*0.21</f>
        <v>2520</v>
      </c>
      <c r="H34" s="94"/>
      <c r="I34" s="94">
        <f>G34+E34</f>
        <v>14520</v>
      </c>
      <c r="J34" s="113"/>
      <c r="L34" s="92" t="s">
        <v>138</v>
      </c>
      <c r="M34" s="93"/>
      <c r="N34" s="93"/>
      <c r="O34" s="93"/>
      <c r="P34" s="94">
        <f>2*P30+P31</f>
        <v>6280</v>
      </c>
      <c r="Q34" s="94"/>
      <c r="R34" s="94">
        <f>0.21*P34</f>
        <v>1318.8</v>
      </c>
      <c r="S34" s="94"/>
      <c r="T34" s="94">
        <f>1.21*P34</f>
        <v>7598.8</v>
      </c>
      <c r="U34" s="113"/>
    </row>
    <row r="35" spans="1:21" ht="3.75" customHeight="1" thickBot="1" x14ac:dyDescent="0.3">
      <c r="A35" s="116"/>
      <c r="B35" s="117"/>
      <c r="C35" s="117"/>
      <c r="D35" s="117"/>
      <c r="E35" s="117"/>
      <c r="F35" s="117"/>
      <c r="G35" s="117"/>
      <c r="H35" s="117"/>
      <c r="I35" s="117"/>
      <c r="J35" s="118"/>
      <c r="L35" s="116"/>
      <c r="M35" s="117"/>
      <c r="N35" s="117"/>
      <c r="O35" s="117"/>
      <c r="P35" s="117"/>
      <c r="Q35" s="117"/>
      <c r="R35" s="117"/>
      <c r="S35" s="117"/>
      <c r="T35" s="117"/>
      <c r="U35" s="118"/>
    </row>
    <row r="36" spans="1:21" s="123" customFormat="1" ht="39.75" customHeight="1" thickBot="1" x14ac:dyDescent="0.3">
      <c r="A36" s="119" t="s">
        <v>139</v>
      </c>
      <c r="B36" s="120"/>
      <c r="C36" s="120"/>
      <c r="D36" s="120"/>
      <c r="E36" s="121">
        <f>E11+E28+E34+E32</f>
        <v>9993000</v>
      </c>
      <c r="F36" s="121"/>
      <c r="G36" s="121">
        <f>G11+G28+G34+G32</f>
        <v>2098530</v>
      </c>
      <c r="H36" s="121"/>
      <c r="I36" s="121">
        <f>I11+I28+I34+I32</f>
        <v>12091530</v>
      </c>
      <c r="J36" s="122"/>
      <c r="L36" s="119" t="s">
        <v>139</v>
      </c>
      <c r="M36" s="120"/>
      <c r="N36" s="120"/>
      <c r="O36" s="120"/>
      <c r="P36" s="121">
        <f>P11+P28+P34+P32</f>
        <v>9680305</v>
      </c>
      <c r="Q36" s="121"/>
      <c r="R36" s="121">
        <f>R11+R28+R34+R32</f>
        <v>2032864.0499999998</v>
      </c>
      <c r="S36" s="121"/>
      <c r="T36" s="121">
        <f>T11+T28+T34+T32</f>
        <v>11713169.050000001</v>
      </c>
      <c r="U36" s="122"/>
    </row>
    <row r="37" spans="1:21" ht="9.75" customHeight="1" x14ac:dyDescent="0.25">
      <c r="T37" s="124"/>
      <c r="U37" s="124"/>
    </row>
    <row r="38" spans="1:21" ht="30" customHeight="1" x14ac:dyDescent="0.25">
      <c r="A38" s="125" t="s">
        <v>140</v>
      </c>
      <c r="B38" s="125"/>
      <c r="C38" s="125"/>
      <c r="D38" s="125"/>
      <c r="E38" s="125"/>
      <c r="F38" s="125"/>
      <c r="G38" s="125"/>
      <c r="H38" s="125"/>
      <c r="I38" s="125"/>
      <c r="J38" s="125"/>
      <c r="L38" s="125" t="s">
        <v>140</v>
      </c>
      <c r="M38" s="125"/>
      <c r="N38" s="125"/>
      <c r="O38" s="125"/>
      <c r="P38" s="125"/>
      <c r="Q38" s="125"/>
      <c r="R38" s="125"/>
      <c r="S38" s="125"/>
      <c r="T38" s="125"/>
      <c r="U38" s="125"/>
    </row>
    <row r="39" spans="1:21" ht="32.25" customHeight="1" x14ac:dyDescent="0.25">
      <c r="A39" s="126" t="s">
        <v>141</v>
      </c>
      <c r="B39" s="126"/>
      <c r="C39" s="126"/>
      <c r="D39" s="126"/>
      <c r="E39" s="126"/>
      <c r="F39" s="126"/>
      <c r="G39" s="126"/>
      <c r="H39" s="126"/>
      <c r="I39" s="126"/>
      <c r="J39" s="126"/>
      <c r="L39" s="126" t="s">
        <v>141</v>
      </c>
      <c r="M39" s="126"/>
      <c r="N39" s="126"/>
      <c r="O39" s="126"/>
      <c r="P39" s="126"/>
      <c r="Q39" s="126"/>
      <c r="R39" s="126"/>
      <c r="S39" s="126"/>
      <c r="T39" s="126"/>
      <c r="U39" s="126"/>
    </row>
    <row r="40" spans="1:21" ht="46.5" customHeight="1" x14ac:dyDescent="0.25">
      <c r="A40" s="127" t="s">
        <v>142</v>
      </c>
      <c r="B40" s="127"/>
      <c r="C40" s="127"/>
      <c r="D40" s="127"/>
      <c r="E40" s="127"/>
      <c r="F40" s="127"/>
      <c r="G40" s="127"/>
      <c r="H40" s="127"/>
      <c r="I40" s="127"/>
      <c r="J40" s="127"/>
      <c r="L40" s="127" t="s">
        <v>142</v>
      </c>
      <c r="M40" s="127"/>
      <c r="N40" s="127"/>
      <c r="O40" s="127"/>
      <c r="P40" s="127"/>
      <c r="Q40" s="127"/>
      <c r="R40" s="127"/>
      <c r="S40" s="127"/>
      <c r="T40" s="127"/>
      <c r="U40" s="127"/>
    </row>
    <row r="41" spans="1:21" ht="44.25" customHeight="1" x14ac:dyDescent="0.25">
      <c r="A41" s="128" t="s">
        <v>143</v>
      </c>
      <c r="B41" s="128"/>
      <c r="C41" s="128"/>
      <c r="D41" s="128"/>
      <c r="E41" s="128"/>
      <c r="F41" s="128"/>
      <c r="G41" s="128"/>
      <c r="H41" s="128"/>
      <c r="I41" s="128"/>
      <c r="J41" s="128"/>
      <c r="L41" s="128" t="s">
        <v>143</v>
      </c>
      <c r="M41" s="128"/>
      <c r="N41" s="128"/>
      <c r="O41" s="128"/>
      <c r="P41" s="128"/>
      <c r="Q41" s="128"/>
      <c r="R41" s="128"/>
      <c r="S41" s="128"/>
      <c r="T41" s="128"/>
      <c r="U41" s="128"/>
    </row>
    <row r="42" spans="1:21" ht="9" customHeight="1" x14ac:dyDescent="0.25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ht="31.5" customHeight="1" x14ac:dyDescent="0.25">
      <c r="A43" s="130" t="s">
        <v>144</v>
      </c>
      <c r="B43" s="130"/>
      <c r="C43" s="130"/>
      <c r="D43" s="130"/>
      <c r="E43" s="130"/>
      <c r="F43" s="130"/>
      <c r="G43" s="130"/>
      <c r="H43" s="130"/>
      <c r="I43" s="130"/>
      <c r="J43" s="130"/>
      <c r="L43" s="130" t="s">
        <v>144</v>
      </c>
      <c r="M43" s="130"/>
      <c r="N43" s="130"/>
      <c r="O43" s="130"/>
      <c r="P43" s="130"/>
      <c r="Q43" s="130"/>
      <c r="R43" s="130"/>
      <c r="S43" s="130"/>
      <c r="T43" s="130"/>
      <c r="U43" s="130"/>
    </row>
    <row r="44" spans="1:21" ht="33" customHeight="1" x14ac:dyDescent="0.25">
      <c r="A44" s="130" t="s">
        <v>145</v>
      </c>
      <c r="B44" s="130"/>
      <c r="C44" s="130"/>
      <c r="D44" s="130"/>
      <c r="E44" s="130"/>
      <c r="F44" s="130"/>
      <c r="G44" s="130"/>
      <c r="H44" s="130"/>
      <c r="I44" s="130"/>
      <c r="J44" s="130"/>
      <c r="L44" s="130" t="s">
        <v>145</v>
      </c>
      <c r="M44" s="130"/>
      <c r="N44" s="130"/>
      <c r="O44" s="130"/>
      <c r="P44" s="130"/>
      <c r="Q44" s="130"/>
      <c r="R44" s="130"/>
      <c r="S44" s="130"/>
      <c r="T44" s="130"/>
      <c r="U44" s="130"/>
    </row>
    <row r="45" spans="1:21" ht="39" customHeight="1" x14ac:dyDescent="0.25">
      <c r="A45" s="130" t="s">
        <v>146</v>
      </c>
      <c r="B45" s="130"/>
      <c r="C45" s="130"/>
      <c r="D45" s="130"/>
      <c r="E45" s="130"/>
      <c r="F45" s="130"/>
      <c r="G45" s="130"/>
      <c r="H45" s="130"/>
      <c r="I45" s="130"/>
      <c r="J45" s="130"/>
      <c r="L45" s="130" t="s">
        <v>146</v>
      </c>
      <c r="M45" s="130"/>
      <c r="N45" s="130"/>
      <c r="O45" s="130"/>
      <c r="P45" s="130"/>
      <c r="Q45" s="130"/>
      <c r="R45" s="130"/>
      <c r="S45" s="130"/>
      <c r="T45" s="130"/>
      <c r="U45" s="130"/>
    </row>
    <row r="46" spans="1:21" ht="17.25" x14ac:dyDescent="0.25">
      <c r="A46" s="131"/>
      <c r="L46" s="131"/>
      <c r="T46" s="124"/>
      <c r="U46" s="124"/>
    </row>
    <row r="47" spans="1:21" ht="27" customHeight="1" x14ac:dyDescent="0.25">
      <c r="I47" s="37"/>
      <c r="J47" s="37"/>
    </row>
    <row r="87" ht="22.5" customHeight="1" x14ac:dyDescent="0.25"/>
    <row r="88" ht="8.25" customHeight="1" x14ac:dyDescent="0.25"/>
  </sheetData>
  <mergeCells count="186">
    <mergeCell ref="L40:U40"/>
    <mergeCell ref="L41:U41"/>
    <mergeCell ref="L42:U42"/>
    <mergeCell ref="L43:U43"/>
    <mergeCell ref="L44:U44"/>
    <mergeCell ref="L45:U45"/>
    <mergeCell ref="L36:O36"/>
    <mergeCell ref="P36:Q36"/>
    <mergeCell ref="R36:S36"/>
    <mergeCell ref="T36:U36"/>
    <mergeCell ref="L38:U38"/>
    <mergeCell ref="L39:U39"/>
    <mergeCell ref="L33:U33"/>
    <mergeCell ref="L34:O34"/>
    <mergeCell ref="P34:Q34"/>
    <mergeCell ref="R34:S34"/>
    <mergeCell ref="T34:U34"/>
    <mergeCell ref="L35:U35"/>
    <mergeCell ref="L31:O31"/>
    <mergeCell ref="P31:Q31"/>
    <mergeCell ref="R31:S31"/>
    <mergeCell ref="T31:U31"/>
    <mergeCell ref="L32:O32"/>
    <mergeCell ref="P32:Q32"/>
    <mergeCell ref="R32:S32"/>
    <mergeCell ref="T32:U32"/>
    <mergeCell ref="L28:O28"/>
    <mergeCell ref="P28:Q28"/>
    <mergeCell ref="R28:S28"/>
    <mergeCell ref="T28:U28"/>
    <mergeCell ref="L29:U29"/>
    <mergeCell ref="L30:O30"/>
    <mergeCell ref="P30:Q30"/>
    <mergeCell ref="R30:S30"/>
    <mergeCell ref="T30:U30"/>
    <mergeCell ref="L25:S25"/>
    <mergeCell ref="L26:O26"/>
    <mergeCell ref="P26:Q26"/>
    <mergeCell ref="R26:S26"/>
    <mergeCell ref="T26:U26"/>
    <mergeCell ref="L27:U27"/>
    <mergeCell ref="L22:O22"/>
    <mergeCell ref="P22:Q22"/>
    <mergeCell ref="R22:S22"/>
    <mergeCell ref="T22:U22"/>
    <mergeCell ref="L23:U23"/>
    <mergeCell ref="L24:O24"/>
    <mergeCell ref="P24:Q24"/>
    <mergeCell ref="R24:S24"/>
    <mergeCell ref="T24:U24"/>
    <mergeCell ref="L19:U19"/>
    <mergeCell ref="L20:O20"/>
    <mergeCell ref="P20:Q20"/>
    <mergeCell ref="R20:S20"/>
    <mergeCell ref="T20:U20"/>
    <mergeCell ref="L21:S21"/>
    <mergeCell ref="L16:O16"/>
    <mergeCell ref="P16:Q16"/>
    <mergeCell ref="R16:S16"/>
    <mergeCell ref="T16:U16"/>
    <mergeCell ref="L17:S17"/>
    <mergeCell ref="L18:O18"/>
    <mergeCell ref="P18:Q18"/>
    <mergeCell ref="R18:S18"/>
    <mergeCell ref="T18:U18"/>
    <mergeCell ref="L12:S12"/>
    <mergeCell ref="L13:U13"/>
    <mergeCell ref="L14:U14"/>
    <mergeCell ref="L15:O15"/>
    <mergeCell ref="P15:Q15"/>
    <mergeCell ref="R15:S15"/>
    <mergeCell ref="T15:U15"/>
    <mergeCell ref="L10:N10"/>
    <mergeCell ref="P10:Q10"/>
    <mergeCell ref="R10:S10"/>
    <mergeCell ref="T10:U10"/>
    <mergeCell ref="P11:Q11"/>
    <mergeCell ref="R11:S11"/>
    <mergeCell ref="T11:U11"/>
    <mergeCell ref="L7:N7"/>
    <mergeCell ref="O7:Q7"/>
    <mergeCell ref="R7:U7"/>
    <mergeCell ref="L8:U8"/>
    <mergeCell ref="L9:O9"/>
    <mergeCell ref="P9:Q9"/>
    <mergeCell ref="R9:S9"/>
    <mergeCell ref="T9:U9"/>
    <mergeCell ref="L1:U1"/>
    <mergeCell ref="L2:U2"/>
    <mergeCell ref="M3:U3"/>
    <mergeCell ref="L5:U5"/>
    <mergeCell ref="L6:N6"/>
    <mergeCell ref="R6:T6"/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R7" r:id="rId1" xr:uid="{51CF30D3-D16A-4A94-9C5E-D03157F40191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2021-02-03T10:40:41Z</dcterms:created>
  <dcterms:modified xsi:type="dcterms:W3CDTF">2021-02-03T11:09:05Z</dcterms:modified>
</cp:coreProperties>
</file>