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/>
  </bookViews>
  <sheets>
    <sheet name="Porovnání - specifikace" sheetId="2" r:id="rId1"/>
    <sheet name="Stargen EU" sheetId="1" r:id="rId2"/>
    <sheet name="Madisson" sheetId="3" r:id="rId3"/>
    <sheet name="Kardio - Line" sheetId="5" r:id="rId4"/>
    <sheet name="BTL" sheetId="4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H40" i="2"/>
  <c r="I10" i="4"/>
  <c r="G10" i="4" s="1"/>
  <c r="E11" i="4"/>
  <c r="I11" i="4" s="1"/>
  <c r="G11" i="4" s="1"/>
  <c r="H38" i="2"/>
  <c r="I32" i="5" l="1"/>
  <c r="G32" i="5"/>
  <c r="E32" i="5"/>
  <c r="I28" i="5"/>
  <c r="I36" i="5" s="1"/>
  <c r="G28" i="5"/>
  <c r="G36" i="5" s="1"/>
  <c r="E28" i="5"/>
  <c r="E36" i="5" s="1"/>
  <c r="I26" i="5"/>
  <c r="G26" i="5"/>
  <c r="E26" i="5"/>
  <c r="I22" i="5"/>
  <c r="G22" i="5"/>
  <c r="E22" i="5"/>
  <c r="I18" i="5"/>
  <c r="G18" i="5"/>
  <c r="E18" i="5"/>
  <c r="I32" i="3" l="1"/>
  <c r="G32" i="3"/>
  <c r="E32" i="3"/>
  <c r="E28" i="3"/>
  <c r="E36" i="3" s="1"/>
  <c r="I26" i="3"/>
  <c r="G26" i="3"/>
  <c r="E26" i="3"/>
  <c r="I22" i="3"/>
  <c r="G22" i="3"/>
  <c r="E22" i="3"/>
  <c r="I18" i="3"/>
  <c r="I28" i="3" s="1"/>
  <c r="I36" i="3" s="1"/>
  <c r="G18" i="3"/>
  <c r="G28" i="3" s="1"/>
  <c r="G36" i="3" s="1"/>
  <c r="E18" i="3"/>
  <c r="I34" i="4" l="1"/>
  <c r="G34" i="4" s="1"/>
  <c r="E32" i="4"/>
  <c r="I31" i="4"/>
  <c r="G31" i="4" s="1"/>
  <c r="I30" i="4"/>
  <c r="I32" i="4" s="1"/>
  <c r="G30" i="4"/>
  <c r="E28" i="4"/>
  <c r="I26" i="4"/>
  <c r="E26" i="4"/>
  <c r="G24" i="4"/>
  <c r="G26" i="4" s="1"/>
  <c r="I22" i="4"/>
  <c r="E22" i="4"/>
  <c r="G20" i="4"/>
  <c r="G22" i="4" s="1"/>
  <c r="I18" i="4"/>
  <c r="I28" i="4" s="1"/>
  <c r="E18" i="4"/>
  <c r="I16" i="4"/>
  <c r="G16" i="4"/>
  <c r="G18" i="4" s="1"/>
  <c r="G28" i="4" s="1"/>
  <c r="I36" i="4" l="1"/>
  <c r="G32" i="4"/>
  <c r="E36" i="4"/>
  <c r="I32" i="1"/>
  <c r="G32" i="1"/>
  <c r="E32" i="1"/>
  <c r="I26" i="1"/>
  <c r="G26" i="1"/>
  <c r="E26" i="1"/>
  <c r="I22" i="1"/>
  <c r="G22" i="1"/>
  <c r="E22" i="1"/>
  <c r="I18" i="1"/>
  <c r="G18" i="1"/>
  <c r="E18" i="1"/>
  <c r="G36" i="4" l="1"/>
  <c r="E28" i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<sst xmlns="http://schemas.openxmlformats.org/spreadsheetml/2006/main" count="390" uniqueCount="129">
  <si>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</si>
  <si>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</si>
  <si>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</si>
  <si>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</si>
  <si>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</si>
  <si>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</si>
  <si>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</si>
  <si>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</si>
  <si>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</si>
  <si>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</si>
  <si>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</si>
  <si>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</si>
  <si>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</si>
  <si>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</si>
  <si>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</si>
  <si>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</si>
  <si>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</si>
  <si>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</si>
  <si>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</si>
  <si>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</si>
  <si>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</si>
  <si>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</si>
  <si>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</si>
  <si>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</si>
  <si>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</si>
  <si>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</si>
  <si>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</si>
  <si>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</si>
  <si>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</si>
  <si>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</si>
  <si>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</si>
  <si>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</si>
  <si>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</si>
  <si>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</si>
  <si>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</si>
  <si>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</si>
  <si>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</si>
  <si>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</si>
  <si>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</si>
  <si>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</si>
  <si>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</si>
  <si>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</si>
  <si>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</si>
  <si>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</si>
  <si>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</si>
  <si>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</si>
  <si>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</si>
  <si>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</si>
  <si>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</si>
  <si>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</si>
  <si>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</si>
  <si>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</si>
  <si>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</si>
  <si>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</si>
  <si>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</si>
  <si>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</si>
  <si>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</si>
  <si>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</si>
  <si>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</si>
  <si>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Příslušenství</t>
  </si>
  <si>
    <t>Název veřejné zakázky: Vysokovýkonový laser</t>
  </si>
  <si>
    <t>Dodávka, instalace a uvedení do provozu 1ks vysokovýkonového laseru na Oddělení rehabilitace včetně provedení zaškolení personálu</t>
  </si>
  <si>
    <t>Laser IV. bezpečnostní třídy pro rehabilitační a ortopedické využití</t>
  </si>
  <si>
    <t xml:space="preserve">Ovládání přes dotykový displej </t>
  </si>
  <si>
    <t>Navigační světlo</t>
  </si>
  <si>
    <t>Přednastavené protokoly pro jednoduchou aplikaci - min. 30 přednastavených programů</t>
  </si>
  <si>
    <t xml:space="preserve">Funkce individuální změny všech léčebných parametrů 
</t>
  </si>
  <si>
    <t>Volné pozice pro vlastni programy</t>
  </si>
  <si>
    <t>Maximální výkon minimálně 25 W</t>
  </si>
  <si>
    <t>Vozík nebo stoleček s kolečky a brzdou</t>
  </si>
  <si>
    <t>Laserové brýle min. 2ks</t>
  </si>
  <si>
    <t xml:space="preserve">Ruční aplikátor (sonda) s průměrem hlavice min. 2cm, velikost ozářené plochy min. 3 cm2,  místo aplikace je indikováno navigačním červeným světlem, držák na aplikátor </t>
  </si>
  <si>
    <t>Minimálně kontinuální a pulsní režim</t>
  </si>
  <si>
    <t>Práce v kontinuálním režimu min. 30 minut bez nutnosti přestávek kvůli přehřívání</t>
  </si>
  <si>
    <t>Napájení na síť 230V/50Hz</t>
  </si>
  <si>
    <t xml:space="preserve">Mód s nastavitelnou kontrolu termického efektu </t>
  </si>
  <si>
    <t>Vlnová délka minimálně 905 nm (u všech aplikátorů)</t>
  </si>
  <si>
    <t>Průměrný výkon v kontinuálním režimu minimálně 20 W</t>
  </si>
  <si>
    <t>Široké indikační spektrum pro protizánětlivé a antiotokové účinky, léčbu bolesti, biostimulaci</t>
  </si>
  <si>
    <t>ano</t>
  </si>
  <si>
    <t>Vysokovýkonový laser</t>
  </si>
  <si>
    <t>Stargen EU</t>
  </si>
  <si>
    <t>Martin Žižka</t>
  </si>
  <si>
    <t>martin.zizka@stargen-eu.cz</t>
  </si>
  <si>
    <t xml:space="preserve">do 2 000Hz </t>
  </si>
  <si>
    <t>kombinované s 808 nm</t>
  </si>
  <si>
    <t xml:space="preserve"> M6, ASA srl (Stargen Eu)</t>
  </si>
  <si>
    <t xml:space="preserve">Uveďte typ, výrobce:  </t>
  </si>
  <si>
    <t>ANO</t>
  </si>
  <si>
    <t>30W</t>
  </si>
  <si>
    <t>1064 nm</t>
  </si>
  <si>
    <t>1 Hz až 20 kHz</t>
  </si>
  <si>
    <t>více jak 100</t>
  </si>
  <si>
    <t>8,4"</t>
  </si>
  <si>
    <t>velikost ošetřované oblasti: 25 cm2 až 1200 cm2</t>
  </si>
  <si>
    <t>Plocha terapeutického
bodu: 0,79 cm2 až 7,1 cm2</t>
  </si>
  <si>
    <t>BTL-6000 HIGH INTENSITY LASER 30 W + Scanning System Elite, (BTL Industries Ltd.)</t>
  </si>
  <si>
    <t xml:space="preserve">Vysokovýkonový laser BTL-6000 High Intensity Laser 30 W + scanner </t>
  </si>
  <si>
    <t>BTL zdravotnická technika, a.s., Makovského náměstí 3147/2, Žabovřesky, 616 00 Brno, IČ: 26884143</t>
  </si>
  <si>
    <t>Josef Machanec</t>
  </si>
  <si>
    <t>machanec@btl.cz</t>
  </si>
  <si>
    <t>Ano</t>
  </si>
  <si>
    <t>máme 910, to je stejný</t>
  </si>
  <si>
    <t xml:space="preserve">automatický bezobslužný aplikátor s ramenem </t>
  </si>
  <si>
    <t>Vysokovýkonný laser</t>
  </si>
  <si>
    <t>Madisson s.r.o., Soumarská 8, 104 00 Praha</t>
  </si>
  <si>
    <t>Mgr. Jaroslava Látalová</t>
  </si>
  <si>
    <t>latalova@madisson.cz</t>
  </si>
  <si>
    <t xml:space="preserve"> LUMIX Q, Fisioline (Madisson)</t>
  </si>
  <si>
    <t>75W</t>
  </si>
  <si>
    <t>1,2W ruční hlavice, 3x1,2 W robotizovaná hlavice</t>
  </si>
  <si>
    <t>délkami 905nm+808nm, které vždy vyzařují současně na stejné místo (synchronně)</t>
  </si>
  <si>
    <t>1-2000 Hz, krok po 1Hz</t>
  </si>
  <si>
    <t>automatické oš. Homegenním paprskem až 900 cm2</t>
  </si>
  <si>
    <t>2 ks</t>
  </si>
  <si>
    <t>Vestavěný přístroj</t>
  </si>
  <si>
    <t>24 měsíců</t>
  </si>
  <si>
    <t>590000,-Kč</t>
  </si>
  <si>
    <t>713900,-Kč</t>
  </si>
  <si>
    <t>BTK</t>
  </si>
  <si>
    <t>2500,-Kč</t>
  </si>
  <si>
    <t>Kardio - Line spol. s r.o.</t>
  </si>
  <si>
    <t>Mgr. Anna Jurečková</t>
  </si>
  <si>
    <t>a.jureckova@kardioline.cz</t>
  </si>
  <si>
    <t>ASA MLS laser M8 (Kardio - Line)</t>
  </si>
  <si>
    <t>V rámci dodávky musí být kabel pro komunikaci s informačním světlem (světlo není součástí dodávky) s konektorem (protikusem od přístroje) v délce minimálně 5m</t>
  </si>
  <si>
    <t>Nastavení frekvence pulzu v minimálním rozmezí od 1 do 2 000 Hz</t>
  </si>
  <si>
    <t>Nastavení velikosti ošetřované oblasti</t>
  </si>
  <si>
    <t>Robotizovaný nebo automatický aplikátor, velikost ozářené plochy min. 25 cm2,  místo aplikace je indikováno navigačním červeným světlem, rameno aplikátoru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</si>
</sst>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41" xfId="0" applyFont="1" applyFill="1" applyBorder="1" applyAlignment="1">
      <alignment horizontal="left" vertical="center" wrapText="1"/>
    </xf>
    <xf numFmtId="0" fontId="16" fillId="10" borderId="47" xfId="0" applyFont="1" applyFill="1" applyBorder="1" applyAlignment="1">
      <alignment horizontal="center" vertical="center" wrapText="1"/>
    </xf>
    <xf numFmtId="44" fontId="17" fillId="9" borderId="43" xfId="1" applyFont="1" applyFill="1" applyBorder="1" applyAlignment="1">
      <alignment horizontal="center" vertical="center" wrapText="1"/>
    </xf>
    <xf numFmtId="44" fontId="17" fillId="9" borderId="49" xfId="1" applyFont="1" applyFill="1" applyBorder="1" applyAlignment="1">
      <alignment horizontal="center" vertical="center" wrapText="1"/>
    </xf>
    <xf numFmtId="44" fontId="17" fillId="9" borderId="48" xfId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2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8" fontId="2" fillId="4" borderId="11" xfId="1" applyNumberFormat="1" applyFont="1" applyFill="1" applyBorder="1" applyAlignment="1">
      <alignment horizontal="center" vertical="center"/>
    </xf>
    <xf numFmtId="8" fontId="2" fillId="4" borderId="21" xfId="1" applyNumberFormat="1" applyFont="1" applyFill="1" applyBorder="1" applyAlignment="1">
      <alignment horizontal="center" vertical="center"/>
    </xf>
    <xf numFmtId="0" fontId="3" fillId="4" borderId="51" xfId="2" applyFill="1" applyBorder="1" applyAlignment="1">
      <alignment vertical="center"/>
    </xf>
    <xf numFmtId="0" fontId="3" fillId="4" borderId="27" xfId="2" applyFill="1" applyBorder="1" applyAlignment="1">
      <alignment vertical="center"/>
    </xf>
    <xf numFmtId="0" fontId="3" fillId="4" borderId="28" xfId="2" applyFill="1" applyBorder="1" applyAlignment="1">
      <alignment vertical="center"/>
    </xf>
    <xf numFmtId="3" fontId="3" fillId="4" borderId="51" xfId="2" applyNumberFormat="1" applyFill="1" applyBorder="1" applyAlignment="1">
      <alignment horizontal="left" vertical="center" indent="1"/>
    </xf>
    <xf numFmtId="3" fontId="3" fillId="4" borderId="27" xfId="2" applyNumberFormat="1" applyFill="1" applyBorder="1" applyAlignment="1">
      <alignment horizontal="left" vertical="center" indent="1"/>
    </xf>
    <xf numFmtId="3" fontId="3" fillId="4" borderId="52" xfId="2" applyNumberFormat="1" applyFill="1" applyBorder="1" applyAlignment="1">
      <alignment horizontal="left" vertical="center" indent="1"/>
    </xf>
    <xf numFmtId="0" fontId="19" fillId="4" borderId="27" xfId="3" applyFill="1" applyBorder="1" applyAlignment="1">
      <alignment horizontal="left" vertical="center"/>
    </xf>
    <xf numFmtId="0" fontId="19" fillId="4" borderId="28" xfId="3" applyFill="1" applyBorder="1" applyAlignment="1">
      <alignment horizontal="left" vertical="center"/>
    </xf>
    <xf numFmtId="0" fontId="5" fillId="0" borderId="6" xfId="2" applyFont="1" applyBorder="1" applyAlignment="1">
      <alignment vertical="center"/>
    </xf>
    <xf numFmtId="0" fontId="5" fillId="0" borderId="1" xfId="2" applyFont="1" applyBorder="1" applyAlignment="1">
      <alignment vertical="center"/>
    </xf>
  </cellXfs>
  <cellStyles count="5">
    <cellStyle name="Hypertextový odkaz" xfId="3" builtinId="8"/>
    <cellStyle name="Měna" xfId="1" builtinId="4"/>
    <cellStyle name="Měna 2" xf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tin.zizka@stargen-eu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atalova@madisson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.jureckova@kardioline.cz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achanec@bt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7" workbookViewId="0">
      <selection activeCell="A24" sqref="A24"/>
    </sheetView>
  </sheetViews>
  <sheetFormatPr defaultRowHeight="15" x14ac:dyDescent="0.25"/>
  <cols>
    <col min="1" max="1" width="95.42578125" customWidth="1"/>
    <col min="2" max="2" width="20" customWidth="1"/>
    <col min="3" max="3" width="27.28515625" customWidth="1"/>
    <col min="4" max="4" width="16" customWidth="1"/>
    <col min="5" max="5" width="27.28515625" customWidth="1"/>
    <col min="6" max="6" width="13.85546875" customWidth="1"/>
    <col min="7" max="7" width="27.28515625" customWidth="1"/>
    <col min="8" max="8" width="13.7109375" customWidth="1"/>
    <col min="9" max="9" width="24.5703125" customWidth="1"/>
  </cols>
  <sheetData>
    <row r="1" spans="1:9" ht="66.75" customHeight="1" thickBot="1" x14ac:dyDescent="0.3">
      <c r="A1" s="94"/>
      <c r="B1" s="95"/>
      <c r="C1" s="96"/>
    </row>
    <row r="2" spans="1:9" ht="41.25" customHeight="1" thickBot="1" x14ac:dyDescent="0.3">
      <c r="A2" s="97" t="s">
        <v>53</v>
      </c>
      <c r="B2" s="98"/>
      <c r="C2" s="99"/>
    </row>
    <row r="3" spans="1:9" ht="41.45" customHeight="1" thickBot="1" x14ac:dyDescent="0.3">
      <c r="A3" s="104" t="s">
        <v>60</v>
      </c>
      <c r="B3" s="105"/>
      <c r="C3" s="106"/>
    </row>
    <row r="4" spans="1:9" ht="29.45" customHeight="1" thickBot="1" x14ac:dyDescent="0.3">
      <c r="A4" s="28" t="s">
        <v>87</v>
      </c>
      <c r="B4" s="102" t="s">
        <v>86</v>
      </c>
      <c r="C4" s="103"/>
      <c r="D4" s="102" t="s">
        <v>108</v>
      </c>
      <c r="E4" s="103"/>
      <c r="F4" s="102" t="s">
        <v>124</v>
      </c>
      <c r="G4" s="103"/>
      <c r="H4" s="100" t="s">
        <v>96</v>
      </c>
      <c r="I4" s="101"/>
    </row>
    <row r="5" spans="1:9" ht="25.5" customHeight="1" thickBot="1" x14ac:dyDescent="0.3">
      <c r="A5" s="35" t="s">
        <v>47</v>
      </c>
      <c r="B5" s="37" t="s">
        <v>48</v>
      </c>
      <c r="C5" s="36" t="s">
        <v>40</v>
      </c>
      <c r="D5" s="84" t="s">
        <v>48</v>
      </c>
      <c r="E5" s="83" t="s">
        <v>40</v>
      </c>
      <c r="F5" s="84" t="s">
        <v>48</v>
      </c>
      <c r="G5" s="83" t="s">
        <v>40</v>
      </c>
      <c r="H5" s="37" t="s">
        <v>48</v>
      </c>
      <c r="I5" s="36" t="s">
        <v>40</v>
      </c>
    </row>
    <row r="6" spans="1:9" ht="30.75" thickBot="1" x14ac:dyDescent="0.3">
      <c r="A6" s="43" t="s">
        <v>61</v>
      </c>
      <c r="B6" s="33" t="s">
        <v>79</v>
      </c>
      <c r="C6" s="34"/>
      <c r="D6" s="81" t="s">
        <v>101</v>
      </c>
      <c r="E6" s="82"/>
      <c r="F6" s="81" t="s">
        <v>88</v>
      </c>
      <c r="G6" s="82"/>
      <c r="H6" s="33" t="s">
        <v>88</v>
      </c>
      <c r="I6" s="34"/>
    </row>
    <row r="7" spans="1:9" ht="15.75" x14ac:dyDescent="0.25">
      <c r="A7" s="24" t="s">
        <v>41</v>
      </c>
      <c r="B7" s="25" t="s">
        <v>46</v>
      </c>
      <c r="C7" s="26" t="s">
        <v>40</v>
      </c>
      <c r="D7" s="77" t="s">
        <v>46</v>
      </c>
      <c r="E7" s="78" t="s">
        <v>40</v>
      </c>
      <c r="F7" s="77" t="s">
        <v>46</v>
      </c>
      <c r="G7" s="78" t="s">
        <v>40</v>
      </c>
      <c r="H7" s="25" t="s">
        <v>46</v>
      </c>
      <c r="I7" s="26" t="s">
        <v>40</v>
      </c>
    </row>
    <row r="8" spans="1:9" ht="15.75" x14ac:dyDescent="0.25">
      <c r="A8" s="44" t="s">
        <v>62</v>
      </c>
      <c r="B8" s="18" t="s">
        <v>79</v>
      </c>
      <c r="C8" s="21"/>
      <c r="D8" s="72" t="s">
        <v>101</v>
      </c>
      <c r="E8" s="74"/>
      <c r="F8" s="72" t="s">
        <v>88</v>
      </c>
      <c r="G8" s="74"/>
      <c r="H8" s="18" t="s">
        <v>88</v>
      </c>
      <c r="I8" s="21"/>
    </row>
    <row r="9" spans="1:9" ht="15.75" x14ac:dyDescent="0.25">
      <c r="A9" s="44" t="s">
        <v>78</v>
      </c>
      <c r="B9" s="18" t="s">
        <v>79</v>
      </c>
      <c r="C9" s="21"/>
      <c r="D9" s="72" t="s">
        <v>101</v>
      </c>
      <c r="E9" s="74"/>
      <c r="F9" s="72" t="s">
        <v>88</v>
      </c>
      <c r="G9" s="74"/>
      <c r="H9" s="18" t="s">
        <v>88</v>
      </c>
      <c r="I9" s="21"/>
    </row>
    <row r="10" spans="1:9" ht="15.75" x14ac:dyDescent="0.25">
      <c r="A10" s="44" t="s">
        <v>68</v>
      </c>
      <c r="B10" s="18" t="s">
        <v>79</v>
      </c>
      <c r="C10" s="21"/>
      <c r="D10" s="72" t="s">
        <v>101</v>
      </c>
      <c r="E10" s="74"/>
      <c r="F10" s="72" t="s">
        <v>88</v>
      </c>
      <c r="G10" s="74" t="s">
        <v>109</v>
      </c>
      <c r="H10" s="18" t="s">
        <v>88</v>
      </c>
      <c r="I10" s="21" t="s">
        <v>89</v>
      </c>
    </row>
    <row r="11" spans="1:9" ht="31.5" x14ac:dyDescent="0.25">
      <c r="A11" s="44" t="s">
        <v>77</v>
      </c>
      <c r="B11" s="18" t="s">
        <v>79</v>
      </c>
      <c r="C11" s="52"/>
      <c r="D11" s="72" t="s">
        <v>101</v>
      </c>
      <c r="E11" s="74"/>
      <c r="F11" s="93"/>
      <c r="G11" s="74" t="s">
        <v>110</v>
      </c>
      <c r="H11" s="18" t="s">
        <v>88</v>
      </c>
      <c r="I11" s="21" t="s">
        <v>89</v>
      </c>
    </row>
    <row r="12" spans="1:9" ht="47.25" x14ac:dyDescent="0.25">
      <c r="A12" s="44" t="s">
        <v>76</v>
      </c>
      <c r="B12" s="18" t="s">
        <v>79</v>
      </c>
      <c r="C12" s="21" t="s">
        <v>85</v>
      </c>
      <c r="D12" s="72" t="s">
        <v>101</v>
      </c>
      <c r="E12" s="74" t="s">
        <v>102</v>
      </c>
      <c r="F12" s="72" t="s">
        <v>88</v>
      </c>
      <c r="G12" s="74" t="s">
        <v>111</v>
      </c>
      <c r="H12" s="18" t="s">
        <v>88</v>
      </c>
      <c r="I12" s="21" t="s">
        <v>90</v>
      </c>
    </row>
    <row r="13" spans="1:9" ht="15.75" x14ac:dyDescent="0.25">
      <c r="A13" s="44" t="s">
        <v>72</v>
      </c>
      <c r="B13" s="18" t="s">
        <v>79</v>
      </c>
      <c r="C13" s="21"/>
      <c r="D13" s="72" t="s">
        <v>101</v>
      </c>
      <c r="E13" s="74"/>
      <c r="F13" s="72" t="s">
        <v>88</v>
      </c>
      <c r="G13" s="74"/>
      <c r="H13" s="18" t="s">
        <v>88</v>
      </c>
      <c r="I13" s="21"/>
    </row>
    <row r="14" spans="1:9" ht="31.5" customHeight="1" x14ac:dyDescent="0.25">
      <c r="A14" s="44" t="s">
        <v>126</v>
      </c>
      <c r="B14" s="72" t="s">
        <v>79</v>
      </c>
      <c r="C14" s="21" t="s">
        <v>84</v>
      </c>
      <c r="D14" s="72" t="s">
        <v>101</v>
      </c>
      <c r="E14" s="74"/>
      <c r="F14" s="72" t="s">
        <v>88</v>
      </c>
      <c r="G14" s="74" t="s">
        <v>112</v>
      </c>
      <c r="H14" s="18" t="s">
        <v>88</v>
      </c>
      <c r="I14" s="21" t="s">
        <v>91</v>
      </c>
    </row>
    <row r="15" spans="1:9" ht="30" x14ac:dyDescent="0.25">
      <c r="A15" s="44" t="s">
        <v>66</v>
      </c>
      <c r="B15" s="18" t="s">
        <v>79</v>
      </c>
      <c r="C15" s="21"/>
      <c r="D15" s="72" t="s">
        <v>101</v>
      </c>
      <c r="E15" s="74"/>
      <c r="F15" s="72" t="s">
        <v>88</v>
      </c>
      <c r="G15" s="74"/>
      <c r="H15" s="18" t="s">
        <v>88</v>
      </c>
      <c r="I15" s="21"/>
    </row>
    <row r="16" spans="1:9" ht="31.5" customHeight="1" x14ac:dyDescent="0.25">
      <c r="A16" s="44" t="s">
        <v>67</v>
      </c>
      <c r="B16" s="18" t="s">
        <v>79</v>
      </c>
      <c r="C16" s="21"/>
      <c r="D16" s="72" t="s">
        <v>101</v>
      </c>
      <c r="E16" s="74"/>
      <c r="F16" s="72" t="s">
        <v>88</v>
      </c>
      <c r="G16" s="74"/>
      <c r="H16" s="18" t="s">
        <v>88</v>
      </c>
      <c r="I16" s="21" t="s">
        <v>92</v>
      </c>
    </row>
    <row r="17" spans="1:9" ht="15.75" x14ac:dyDescent="0.25">
      <c r="A17" s="44" t="s">
        <v>65</v>
      </c>
      <c r="B17" s="47" t="s">
        <v>79</v>
      </c>
      <c r="C17" s="40"/>
      <c r="D17" s="85" t="s">
        <v>101</v>
      </c>
      <c r="E17" s="89"/>
      <c r="F17" s="47" t="s">
        <v>88</v>
      </c>
      <c r="G17" s="89"/>
      <c r="H17" s="38" t="s">
        <v>88</v>
      </c>
      <c r="I17" s="40"/>
    </row>
    <row r="18" spans="1:9" ht="15.75" x14ac:dyDescent="0.25">
      <c r="A18" s="44" t="s">
        <v>63</v>
      </c>
      <c r="B18" s="38" t="s">
        <v>79</v>
      </c>
      <c r="C18" s="41"/>
      <c r="D18" s="85" t="s">
        <v>101</v>
      </c>
      <c r="E18" s="90"/>
      <c r="F18" s="85" t="s">
        <v>88</v>
      </c>
      <c r="G18" s="90"/>
      <c r="H18" s="38" t="s">
        <v>88</v>
      </c>
      <c r="I18" s="41" t="s">
        <v>93</v>
      </c>
    </row>
    <row r="19" spans="1:9" ht="15.75" x14ac:dyDescent="0.25">
      <c r="A19" s="44" t="s">
        <v>64</v>
      </c>
      <c r="B19" s="38" t="s">
        <v>79</v>
      </c>
      <c r="C19" s="41"/>
      <c r="D19" s="85" t="s">
        <v>101</v>
      </c>
      <c r="E19" s="90"/>
      <c r="F19" s="85" t="s">
        <v>88</v>
      </c>
      <c r="G19" s="90"/>
      <c r="H19" s="38" t="s">
        <v>88</v>
      </c>
      <c r="I19" s="41"/>
    </row>
    <row r="20" spans="1:9" ht="15.75" x14ac:dyDescent="0.25">
      <c r="A20" s="44" t="s">
        <v>75</v>
      </c>
      <c r="B20" s="18" t="s">
        <v>79</v>
      </c>
      <c r="C20" s="21"/>
      <c r="D20" s="72" t="s">
        <v>101</v>
      </c>
      <c r="E20" s="74"/>
      <c r="F20" s="72" t="s">
        <v>88</v>
      </c>
      <c r="G20" s="74"/>
      <c r="H20" s="38" t="s">
        <v>88</v>
      </c>
      <c r="I20" s="21"/>
    </row>
    <row r="21" spans="1:9" ht="15.75" x14ac:dyDescent="0.25">
      <c r="A21" s="44" t="s">
        <v>127</v>
      </c>
      <c r="B21" s="18" t="s">
        <v>79</v>
      </c>
      <c r="C21" s="21"/>
      <c r="D21" s="72" t="s">
        <v>101</v>
      </c>
      <c r="E21" s="74"/>
      <c r="F21" s="72" t="s">
        <v>88</v>
      </c>
      <c r="G21" s="74"/>
      <c r="H21" s="38" t="s">
        <v>88</v>
      </c>
      <c r="I21" s="21"/>
    </row>
    <row r="22" spans="1:9" ht="15.75" x14ac:dyDescent="0.25">
      <c r="A22" s="44" t="s">
        <v>73</v>
      </c>
      <c r="B22" s="38" t="s">
        <v>79</v>
      </c>
      <c r="C22" s="27"/>
      <c r="D22" s="72" t="s">
        <v>101</v>
      </c>
      <c r="E22" s="79"/>
      <c r="F22" s="85" t="s">
        <v>88</v>
      </c>
      <c r="G22" s="79"/>
      <c r="H22" s="38" t="s">
        <v>88</v>
      </c>
      <c r="I22" s="27"/>
    </row>
    <row r="23" spans="1:9" ht="15.75" x14ac:dyDescent="0.25">
      <c r="A23" s="44" t="s">
        <v>74</v>
      </c>
      <c r="B23" s="18" t="s">
        <v>79</v>
      </c>
      <c r="C23" s="21"/>
      <c r="D23" s="72" t="s">
        <v>101</v>
      </c>
      <c r="E23" s="74"/>
      <c r="F23" s="72" t="s">
        <v>88</v>
      </c>
      <c r="G23" s="74"/>
      <c r="H23" s="38" t="s">
        <v>88</v>
      </c>
      <c r="I23" s="21"/>
    </row>
    <row r="24" spans="1:9" ht="32.25" customHeight="1" x14ac:dyDescent="0.25">
      <c r="A24" s="44" t="s">
        <v>128</v>
      </c>
      <c r="B24" s="38" t="s">
        <v>79</v>
      </c>
      <c r="C24" s="41"/>
      <c r="D24" s="85" t="s">
        <v>101</v>
      </c>
      <c r="E24" s="90" t="s">
        <v>103</v>
      </c>
      <c r="F24" s="85" t="s">
        <v>88</v>
      </c>
      <c r="G24" s="90" t="s">
        <v>113</v>
      </c>
      <c r="H24" s="38" t="s">
        <v>88</v>
      </c>
      <c r="I24" s="79" t="s">
        <v>94</v>
      </c>
    </row>
    <row r="25" spans="1:9" ht="32.25" customHeight="1" x14ac:dyDescent="0.25">
      <c r="A25" s="53" t="s">
        <v>125</v>
      </c>
      <c r="B25" s="85"/>
      <c r="C25" s="90"/>
      <c r="D25" s="85"/>
      <c r="E25" s="90"/>
      <c r="F25" s="85"/>
      <c r="G25" s="90"/>
      <c r="H25" s="85"/>
      <c r="I25" s="85"/>
    </row>
    <row r="26" spans="1:9" ht="15.75" x14ac:dyDescent="0.25">
      <c r="A26" s="32" t="s">
        <v>59</v>
      </c>
      <c r="B26" s="39"/>
      <c r="C26" s="20"/>
      <c r="D26" s="86"/>
      <c r="E26" s="73"/>
      <c r="F26" s="86"/>
      <c r="G26" s="73"/>
      <c r="H26" s="39"/>
      <c r="I26" s="20"/>
    </row>
    <row r="27" spans="1:9" ht="47.25" x14ac:dyDescent="0.25">
      <c r="A27" s="44" t="s">
        <v>71</v>
      </c>
      <c r="B27" s="38" t="s">
        <v>79</v>
      </c>
      <c r="C27" s="27"/>
      <c r="D27" s="85" t="s">
        <v>101</v>
      </c>
      <c r="E27" s="79"/>
      <c r="F27" s="85" t="s">
        <v>88</v>
      </c>
      <c r="G27" s="79"/>
      <c r="H27" s="38" t="s">
        <v>88</v>
      </c>
      <c r="I27" s="27" t="s">
        <v>95</v>
      </c>
    </row>
    <row r="28" spans="1:9" ht="15.75" x14ac:dyDescent="0.25">
      <c r="A28" s="44" t="s">
        <v>70</v>
      </c>
      <c r="B28" s="38" t="s">
        <v>79</v>
      </c>
      <c r="C28" s="27"/>
      <c r="D28" s="85" t="s">
        <v>101</v>
      </c>
      <c r="E28" s="79"/>
      <c r="F28" s="85" t="s">
        <v>88</v>
      </c>
      <c r="G28" s="79" t="s">
        <v>114</v>
      </c>
      <c r="H28" s="38" t="s">
        <v>88</v>
      </c>
      <c r="I28" s="27"/>
    </row>
    <row r="29" spans="1:9" ht="15.75" x14ac:dyDescent="0.25">
      <c r="A29" s="44" t="s">
        <v>69</v>
      </c>
      <c r="B29" s="38" t="s">
        <v>79</v>
      </c>
      <c r="C29" s="27"/>
      <c r="D29" s="85" t="s">
        <v>101</v>
      </c>
      <c r="E29" s="79"/>
      <c r="F29" s="85" t="s">
        <v>88</v>
      </c>
      <c r="G29" s="79" t="s">
        <v>115</v>
      </c>
      <c r="H29" s="38" t="s">
        <v>88</v>
      </c>
      <c r="I29" s="27"/>
    </row>
    <row r="30" spans="1:9" ht="15.75" x14ac:dyDescent="0.25">
      <c r="A30" s="19" t="s">
        <v>42</v>
      </c>
      <c r="B30" s="39"/>
      <c r="C30" s="20"/>
      <c r="D30" s="86"/>
      <c r="E30" s="73"/>
      <c r="F30" s="86"/>
      <c r="G30" s="73"/>
      <c r="H30" s="39"/>
      <c r="I30" s="20"/>
    </row>
    <row r="31" spans="1:9" ht="45" x14ac:dyDescent="0.25">
      <c r="A31" s="45" t="s">
        <v>49</v>
      </c>
      <c r="B31" s="38" t="s">
        <v>79</v>
      </c>
      <c r="C31" s="27"/>
      <c r="D31" s="85" t="s">
        <v>101</v>
      </c>
      <c r="E31" s="79"/>
      <c r="F31" s="85" t="s">
        <v>88</v>
      </c>
      <c r="G31" s="79"/>
      <c r="H31" s="38" t="s">
        <v>88</v>
      </c>
      <c r="I31" s="27"/>
    </row>
    <row r="32" spans="1:9" ht="30" x14ac:dyDescent="0.25">
      <c r="A32" s="44" t="s">
        <v>50</v>
      </c>
      <c r="B32" s="38" t="s">
        <v>79</v>
      </c>
      <c r="C32" s="27"/>
      <c r="D32" s="85" t="s">
        <v>101</v>
      </c>
      <c r="E32" s="79"/>
      <c r="F32" s="85" t="s">
        <v>88</v>
      </c>
      <c r="G32" s="79"/>
      <c r="H32" s="38" t="s">
        <v>88</v>
      </c>
      <c r="I32" s="27"/>
    </row>
    <row r="33" spans="1:9" ht="30" x14ac:dyDescent="0.25">
      <c r="A33" s="46" t="s">
        <v>43</v>
      </c>
      <c r="B33" s="38" t="s">
        <v>79</v>
      </c>
      <c r="C33" s="27"/>
      <c r="D33" s="85" t="s">
        <v>101</v>
      </c>
      <c r="E33" s="79"/>
      <c r="F33" s="85" t="s">
        <v>88</v>
      </c>
      <c r="G33" s="79"/>
      <c r="H33" s="38" t="s">
        <v>88</v>
      </c>
      <c r="I33" s="27"/>
    </row>
    <row r="34" spans="1:9" ht="15.75" x14ac:dyDescent="0.25">
      <c r="A34" s="19" t="s">
        <v>44</v>
      </c>
      <c r="B34" s="39"/>
      <c r="C34" s="20"/>
      <c r="D34" s="86"/>
      <c r="E34" s="73"/>
      <c r="F34" s="86"/>
      <c r="G34" s="73"/>
      <c r="H34" s="39"/>
      <c r="I34" s="20"/>
    </row>
    <row r="35" spans="1:9" ht="30" x14ac:dyDescent="0.25">
      <c r="A35" s="46" t="s">
        <v>56</v>
      </c>
      <c r="B35" s="38" t="s">
        <v>79</v>
      </c>
      <c r="C35" s="27"/>
      <c r="D35" s="85" t="s">
        <v>101</v>
      </c>
      <c r="E35" s="79"/>
      <c r="F35" s="85" t="s">
        <v>88</v>
      </c>
      <c r="G35" s="79" t="s">
        <v>116</v>
      </c>
      <c r="H35" s="38" t="s">
        <v>88</v>
      </c>
      <c r="I35" s="27"/>
    </row>
    <row r="36" spans="1:9" ht="18" customHeight="1" thickBot="1" x14ac:dyDescent="0.3">
      <c r="A36" s="46" t="s">
        <v>45</v>
      </c>
      <c r="B36" s="38" t="s">
        <v>79</v>
      </c>
      <c r="C36" s="27"/>
      <c r="D36" s="85" t="s">
        <v>101</v>
      </c>
      <c r="E36" s="79"/>
      <c r="F36" s="85" t="s">
        <v>88</v>
      </c>
      <c r="G36" s="79"/>
      <c r="H36" s="38" t="s">
        <v>88</v>
      </c>
      <c r="I36" s="27"/>
    </row>
    <row r="37" spans="1:9" ht="15.75" x14ac:dyDescent="0.25">
      <c r="A37" s="29" t="s">
        <v>51</v>
      </c>
      <c r="B37" s="48">
        <v>670000</v>
      </c>
      <c r="C37" s="22"/>
      <c r="D37" s="80">
        <v>550000</v>
      </c>
      <c r="E37" s="75"/>
      <c r="F37" s="80"/>
      <c r="G37" s="75" t="s">
        <v>117</v>
      </c>
      <c r="H37" s="92">
        <v>910000</v>
      </c>
      <c r="I37" s="22"/>
    </row>
    <row r="38" spans="1:9" ht="16.5" thickBot="1" x14ac:dyDescent="0.3">
      <c r="A38" s="30" t="s">
        <v>52</v>
      </c>
      <c r="B38" s="49">
        <v>810700</v>
      </c>
      <c r="C38" s="23"/>
      <c r="D38" s="87">
        <v>665500</v>
      </c>
      <c r="E38" s="76"/>
      <c r="F38" s="87"/>
      <c r="G38" s="76" t="s">
        <v>118</v>
      </c>
      <c r="H38" s="54">
        <f>H37*1.21</f>
        <v>1101100</v>
      </c>
      <c r="I38" s="23"/>
    </row>
    <row r="39" spans="1:9" ht="63" x14ac:dyDescent="0.25">
      <c r="A39" s="31" t="s">
        <v>57</v>
      </c>
      <c r="B39" s="50">
        <v>24420</v>
      </c>
      <c r="C39" s="42"/>
      <c r="D39" s="88">
        <v>23700</v>
      </c>
      <c r="E39" s="91"/>
      <c r="F39" s="88" t="s">
        <v>119</v>
      </c>
      <c r="G39" s="91" t="s">
        <v>120</v>
      </c>
      <c r="H39" s="55">
        <v>27700</v>
      </c>
      <c r="I39" s="42"/>
    </row>
    <row r="40" spans="1:9" ht="63.75" thickBot="1" x14ac:dyDescent="0.3">
      <c r="A40" s="30" t="s">
        <v>58</v>
      </c>
      <c r="B40" s="49">
        <v>29548.2</v>
      </c>
      <c r="C40" s="23"/>
      <c r="D40" s="87">
        <f>D39*1.21</f>
        <v>28677</v>
      </c>
      <c r="E40" s="76"/>
      <c r="F40" s="87"/>
      <c r="G40" s="76"/>
      <c r="H40" s="54">
        <f>H39*1.21</f>
        <v>33517</v>
      </c>
      <c r="I40" s="23"/>
    </row>
  </sheetData>
  <mergeCells count="7">
    <mergeCell ref="A1:C1"/>
    <mergeCell ref="A2:C2"/>
    <mergeCell ref="H4:I4"/>
    <mergeCell ref="D4:E4"/>
    <mergeCell ref="F4:G4"/>
    <mergeCell ref="B4:C4"/>
    <mergeCell ref="A3:C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N34" sqref="N3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4.5" thickBot="1" x14ac:dyDescent="0.3">
      <c r="A2" s="127" t="s">
        <v>12</v>
      </c>
      <c r="B2" s="128"/>
      <c r="C2" s="128"/>
      <c r="D2" s="128"/>
      <c r="E2" s="128"/>
      <c r="F2" s="128"/>
      <c r="G2" s="128"/>
      <c r="H2" s="128"/>
      <c r="I2" s="128"/>
      <c r="J2" s="129"/>
    </row>
    <row r="3" spans="1:10" ht="27" customHeight="1" thickBot="1" x14ac:dyDescent="0.3">
      <c r="A3" s="17" t="s">
        <v>39</v>
      </c>
      <c r="B3" s="107" t="s">
        <v>80</v>
      </c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0" t="s">
        <v>81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10" x14ac:dyDescent="0.25">
      <c r="A6" s="145" t="s">
        <v>13</v>
      </c>
      <c r="B6" s="146"/>
      <c r="C6" s="146"/>
      <c r="D6" s="4" t="s">
        <v>1</v>
      </c>
      <c r="E6" s="2"/>
      <c r="F6" s="2"/>
      <c r="G6" s="147" t="s">
        <v>2</v>
      </c>
      <c r="H6" s="146"/>
      <c r="I6" s="146"/>
      <c r="J6" s="9"/>
    </row>
    <row r="7" spans="1:10" ht="15.75" thickBot="1" x14ac:dyDescent="0.3">
      <c r="A7" s="148" t="s">
        <v>82</v>
      </c>
      <c r="B7" s="149"/>
      <c r="C7" s="149"/>
      <c r="D7" s="150">
        <v>720042812</v>
      </c>
      <c r="E7" s="151"/>
      <c r="F7" s="151"/>
      <c r="G7" s="157" t="s">
        <v>83</v>
      </c>
      <c r="H7" s="158"/>
      <c r="I7" s="158"/>
      <c r="J7" s="159"/>
    </row>
    <row r="8" spans="1:10" ht="21.75" customHeight="1" thickTop="1" thickBot="1" x14ac:dyDescent="0.3">
      <c r="A8" s="152" t="s">
        <v>19</v>
      </c>
      <c r="B8" s="153"/>
      <c r="C8" s="153"/>
      <c r="D8" s="153"/>
      <c r="E8" s="153"/>
      <c r="F8" s="153"/>
      <c r="G8" s="153"/>
      <c r="H8" s="153"/>
      <c r="I8" s="153"/>
      <c r="J8" s="154"/>
    </row>
    <row r="9" spans="1:10" ht="15.75" thickBot="1" x14ac:dyDescent="0.3">
      <c r="A9" s="142"/>
      <c r="B9" s="143"/>
      <c r="C9" s="143"/>
      <c r="D9" s="144"/>
      <c r="E9" s="125" t="s">
        <v>3</v>
      </c>
      <c r="F9" s="125"/>
      <c r="G9" s="125" t="s">
        <v>4</v>
      </c>
      <c r="H9" s="125"/>
      <c r="I9" s="125" t="s">
        <v>5</v>
      </c>
      <c r="J9" s="126"/>
    </row>
    <row r="10" spans="1:10" s="5" customFormat="1" ht="15.75" thickBot="1" x14ac:dyDescent="0.3">
      <c r="A10" s="155" t="s">
        <v>16</v>
      </c>
      <c r="B10" s="156"/>
      <c r="C10" s="156"/>
      <c r="D10" s="14" t="s">
        <v>37</v>
      </c>
      <c r="E10" s="107">
        <v>670000</v>
      </c>
      <c r="F10" s="114"/>
      <c r="G10" s="107">
        <v>140700</v>
      </c>
      <c r="H10" s="114"/>
      <c r="I10" s="120">
        <v>810700</v>
      </c>
      <c r="J10" s="121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107">
        <v>670000</v>
      </c>
      <c r="F11" s="114"/>
      <c r="G11" s="107">
        <v>140700</v>
      </c>
      <c r="H11" s="114"/>
      <c r="I11" s="120">
        <v>810700</v>
      </c>
      <c r="J11" s="121"/>
    </row>
    <row r="12" spans="1:10" ht="15.75" thickBot="1" x14ac:dyDescent="0.3">
      <c r="A12" s="115" t="s">
        <v>17</v>
      </c>
      <c r="B12" s="116"/>
      <c r="C12" s="116"/>
      <c r="D12" s="116"/>
      <c r="E12" s="116"/>
      <c r="F12" s="116"/>
      <c r="G12" s="116"/>
      <c r="H12" s="116"/>
      <c r="I12" s="12">
        <v>2</v>
      </c>
      <c r="J12" s="6" t="s">
        <v>6</v>
      </c>
    </row>
    <row r="13" spans="1:10" ht="5.2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9"/>
    </row>
    <row r="14" spans="1:10" ht="18" customHeight="1" thickBot="1" x14ac:dyDescent="0.3">
      <c r="A14" s="122" t="s">
        <v>38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10"/>
      <c r="B15" s="111"/>
      <c r="C15" s="111"/>
      <c r="D15" s="111"/>
      <c r="E15" s="125" t="s">
        <v>3</v>
      </c>
      <c r="F15" s="125"/>
      <c r="G15" s="125" t="s">
        <v>4</v>
      </c>
      <c r="H15" s="125"/>
      <c r="I15" s="125" t="s">
        <v>5</v>
      </c>
      <c r="J15" s="126"/>
    </row>
    <row r="16" spans="1:10" ht="32.25" customHeight="1" thickBot="1" x14ac:dyDescent="0.3">
      <c r="A16" s="112" t="s">
        <v>14</v>
      </c>
      <c r="B16" s="113"/>
      <c r="C16" s="113"/>
      <c r="D16" s="113"/>
      <c r="E16" s="133">
        <v>2500</v>
      </c>
      <c r="F16" s="133"/>
      <c r="G16" s="133">
        <v>525</v>
      </c>
      <c r="H16" s="133"/>
      <c r="I16" s="134">
        <v>3025</v>
      </c>
      <c r="J16" s="135"/>
    </row>
    <row r="17" spans="1:10" ht="15.75" thickBot="1" x14ac:dyDescent="0.3">
      <c r="A17" s="115" t="s">
        <v>20</v>
      </c>
      <c r="B17" s="116"/>
      <c r="C17" s="116"/>
      <c r="D17" s="116"/>
      <c r="E17" s="116"/>
      <c r="F17" s="116"/>
      <c r="G17" s="116"/>
      <c r="H17" s="116"/>
      <c r="I17" s="12">
        <v>1</v>
      </c>
      <c r="J17" s="6" t="s">
        <v>7</v>
      </c>
    </row>
    <row r="18" spans="1:10" ht="32.25" customHeight="1" thickBot="1" x14ac:dyDescent="0.3">
      <c r="A18" s="138" t="s">
        <v>15</v>
      </c>
      <c r="B18" s="139"/>
      <c r="C18" s="139"/>
      <c r="D18" s="139"/>
      <c r="E18" s="140">
        <f>E16*(8-I12)*I17</f>
        <v>15000</v>
      </c>
      <c r="F18" s="140"/>
      <c r="G18" s="140">
        <f>G16*(8-I12)*I17</f>
        <v>3150</v>
      </c>
      <c r="H18" s="140"/>
      <c r="I18" s="140">
        <f>I16*(8-I12)*I17</f>
        <v>18150</v>
      </c>
      <c r="J18" s="141"/>
    </row>
    <row r="19" spans="1:10" ht="3.75" customHeight="1" thickBot="1" x14ac:dyDescent="0.3">
      <c r="A19" s="117"/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0" ht="47.25" customHeight="1" thickBot="1" x14ac:dyDescent="0.3">
      <c r="A20" s="136" t="s">
        <v>21</v>
      </c>
      <c r="B20" s="137"/>
      <c r="C20" s="137"/>
      <c r="D20" s="137"/>
      <c r="E20" s="133"/>
      <c r="F20" s="133"/>
      <c r="G20" s="133"/>
      <c r="H20" s="133"/>
      <c r="I20" s="134"/>
      <c r="J20" s="135"/>
    </row>
    <row r="21" spans="1:10" ht="15.75" thickBot="1" x14ac:dyDescent="0.3">
      <c r="A21" s="115" t="s">
        <v>25</v>
      </c>
      <c r="B21" s="116"/>
      <c r="C21" s="116"/>
      <c r="D21" s="116"/>
      <c r="E21" s="116"/>
      <c r="F21" s="116"/>
      <c r="G21" s="116"/>
      <c r="H21" s="116"/>
      <c r="I21" s="12"/>
      <c r="J21" s="6" t="s">
        <v>7</v>
      </c>
    </row>
    <row r="22" spans="1:10" ht="33.75" customHeight="1" thickBot="1" x14ac:dyDescent="0.3">
      <c r="A22" s="166" t="s">
        <v>22</v>
      </c>
      <c r="B22" s="167"/>
      <c r="C22" s="167"/>
      <c r="D22" s="167"/>
      <c r="E22" s="140">
        <f>E20*(8-I12)*I21</f>
        <v>0</v>
      </c>
      <c r="F22" s="140"/>
      <c r="G22" s="140">
        <f>G20*(8-I12)*I21</f>
        <v>0</v>
      </c>
      <c r="H22" s="140"/>
      <c r="I22" s="140">
        <f>I20*(8-I12)*I21</f>
        <v>0</v>
      </c>
      <c r="J22" s="141"/>
    </row>
    <row r="23" spans="1:10" ht="5.25" customHeight="1" thickBot="1" x14ac:dyDescent="0.3">
      <c r="A23" s="117"/>
      <c r="B23" s="118"/>
      <c r="C23" s="118"/>
      <c r="D23" s="118"/>
      <c r="E23" s="118"/>
      <c r="F23" s="118"/>
      <c r="G23" s="118"/>
      <c r="H23" s="118"/>
      <c r="I23" s="118"/>
      <c r="J23" s="119"/>
    </row>
    <row r="24" spans="1:10" ht="54" customHeight="1" thickBot="1" x14ac:dyDescent="0.3">
      <c r="A24" s="136" t="s">
        <v>23</v>
      </c>
      <c r="B24" s="137"/>
      <c r="C24" s="137"/>
      <c r="D24" s="137"/>
      <c r="E24" s="133"/>
      <c r="F24" s="133"/>
      <c r="G24" s="133"/>
      <c r="H24" s="133"/>
      <c r="I24" s="134"/>
      <c r="J24" s="135"/>
    </row>
    <row r="25" spans="1:10" ht="15.75" thickBot="1" x14ac:dyDescent="0.3">
      <c r="A25" s="112" t="s">
        <v>24</v>
      </c>
      <c r="B25" s="169"/>
      <c r="C25" s="169"/>
      <c r="D25" s="169"/>
      <c r="E25" s="169"/>
      <c r="F25" s="169"/>
      <c r="G25" s="169"/>
      <c r="H25" s="169"/>
      <c r="I25" s="12"/>
      <c r="J25" s="6" t="s">
        <v>7</v>
      </c>
    </row>
    <row r="26" spans="1:10" ht="36" customHeight="1" thickBot="1" x14ac:dyDescent="0.3">
      <c r="A26" s="170" t="s">
        <v>26</v>
      </c>
      <c r="B26" s="171"/>
      <c r="C26" s="171"/>
      <c r="D26" s="171"/>
      <c r="E26" s="140">
        <f>E24*(8-I12)*I25</f>
        <v>0</v>
      </c>
      <c r="F26" s="140"/>
      <c r="G26" s="140">
        <f>G24*(8-I12)*I25</f>
        <v>0</v>
      </c>
      <c r="H26" s="140"/>
      <c r="I26" s="140">
        <f>I24*(8-I12)*I25</f>
        <v>0</v>
      </c>
      <c r="J26" s="141"/>
    </row>
    <row r="27" spans="1:10" ht="4.5" customHeight="1" thickBot="1" x14ac:dyDescent="0.3">
      <c r="A27" s="161"/>
      <c r="B27" s="162"/>
      <c r="C27" s="162"/>
      <c r="D27" s="162"/>
      <c r="E27" s="162"/>
      <c r="F27" s="162"/>
      <c r="G27" s="162"/>
      <c r="H27" s="162"/>
      <c r="I27" s="162"/>
      <c r="J27" s="163"/>
    </row>
    <row r="28" spans="1:10" ht="30" customHeight="1" thickBot="1" x14ac:dyDescent="0.3">
      <c r="A28" s="184" t="s">
        <v>27</v>
      </c>
      <c r="B28" s="185"/>
      <c r="C28" s="185"/>
      <c r="D28" s="185"/>
      <c r="E28" s="140">
        <f>D11*(E18+E22+E26)</f>
        <v>15000</v>
      </c>
      <c r="F28" s="140"/>
      <c r="G28" s="140">
        <f>D11*(G18+G22+G26)</f>
        <v>3150</v>
      </c>
      <c r="H28" s="140"/>
      <c r="I28" s="140">
        <f>D11*(I18+I22+I26)</f>
        <v>18150</v>
      </c>
      <c r="J28" s="141"/>
    </row>
    <row r="29" spans="1:10" ht="29.25" customHeight="1" thickBot="1" x14ac:dyDescent="0.3">
      <c r="A29" s="122" t="s">
        <v>54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12" t="s">
        <v>29</v>
      </c>
      <c r="B30" s="113"/>
      <c r="C30" s="113"/>
      <c r="D30" s="113"/>
      <c r="E30" s="133">
        <v>1150</v>
      </c>
      <c r="F30" s="133"/>
      <c r="G30" s="133">
        <v>241.5</v>
      </c>
      <c r="H30" s="133"/>
      <c r="I30" s="133">
        <v>1391.5</v>
      </c>
      <c r="J30" s="164"/>
    </row>
    <row r="31" spans="1:10" ht="48" customHeight="1" thickBot="1" x14ac:dyDescent="0.3">
      <c r="A31" s="112" t="s">
        <v>30</v>
      </c>
      <c r="B31" s="113"/>
      <c r="C31" s="113"/>
      <c r="D31" s="113"/>
      <c r="E31" s="133">
        <v>2920</v>
      </c>
      <c r="F31" s="133"/>
      <c r="G31" s="133">
        <v>613.20000000000005</v>
      </c>
      <c r="H31" s="133"/>
      <c r="I31" s="133">
        <v>3533.2</v>
      </c>
      <c r="J31" s="164"/>
    </row>
    <row r="32" spans="1:10" ht="39" customHeight="1" thickBot="1" x14ac:dyDescent="0.3">
      <c r="A32" s="181" t="s">
        <v>31</v>
      </c>
      <c r="B32" s="182"/>
      <c r="C32" s="182"/>
      <c r="D32" s="182"/>
      <c r="E32" s="140">
        <f>(E30+E31)*1*(8-I12)</f>
        <v>24420</v>
      </c>
      <c r="F32" s="140"/>
      <c r="G32" s="140">
        <f>(G30+G31)*1*(8-I12)</f>
        <v>5128.2000000000007</v>
      </c>
      <c r="H32" s="140"/>
      <c r="I32" s="140">
        <f>(I30+I31)*1*(8-I12)</f>
        <v>29548.199999999997</v>
      </c>
      <c r="J32" s="141"/>
    </row>
    <row r="33" spans="1:10" ht="30" customHeight="1" thickBot="1" x14ac:dyDescent="0.3">
      <c r="A33" s="122" t="s">
        <v>55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12" t="s">
        <v>28</v>
      </c>
      <c r="B34" s="113"/>
      <c r="C34" s="113"/>
      <c r="D34" s="113"/>
      <c r="E34" s="133">
        <v>4850</v>
      </c>
      <c r="F34" s="133"/>
      <c r="G34" s="133">
        <v>1018.5</v>
      </c>
      <c r="H34" s="133"/>
      <c r="I34" s="133">
        <v>5868.5</v>
      </c>
      <c r="J34" s="164"/>
    </row>
    <row r="35" spans="1:10" ht="3.75" customHeight="1" thickBot="1" x14ac:dyDescent="0.3">
      <c r="A35" s="174"/>
      <c r="B35" s="175"/>
      <c r="C35" s="175"/>
      <c r="D35" s="175"/>
      <c r="E35" s="175"/>
      <c r="F35" s="175"/>
      <c r="G35" s="175"/>
      <c r="H35" s="175"/>
      <c r="I35" s="175"/>
      <c r="J35" s="176"/>
    </row>
    <row r="36" spans="1:10" s="7" customFormat="1" ht="39.75" customHeight="1" thickBot="1" x14ac:dyDescent="0.3">
      <c r="A36" s="177" t="s">
        <v>32</v>
      </c>
      <c r="B36" s="178"/>
      <c r="C36" s="178"/>
      <c r="D36" s="178"/>
      <c r="E36" s="168">
        <f>E11+E28+E34+E32</f>
        <v>714270</v>
      </c>
      <c r="F36" s="168"/>
      <c r="G36" s="168">
        <f>G11+G28+G34+G32</f>
        <v>149996.70000000001</v>
      </c>
      <c r="H36" s="168"/>
      <c r="I36" s="168">
        <f>I11+I28+I34+I32</f>
        <v>864266.7</v>
      </c>
      <c r="J36" s="183"/>
    </row>
    <row r="37" spans="1:10" ht="9.75" customHeight="1" x14ac:dyDescent="0.25"/>
    <row r="38" spans="1:10" ht="30" customHeight="1" x14ac:dyDescent="0.25">
      <c r="A38" s="173" t="s">
        <v>10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32.25" customHeight="1" x14ac:dyDescent="0.25">
      <c r="A39" s="180" t="s">
        <v>8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t="46.5" customHeight="1" x14ac:dyDescent="0.25">
      <c r="A40" s="179" t="s">
        <v>9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ht="44.25" customHeight="1" x14ac:dyDescent="0.25">
      <c r="A41" s="165" t="s">
        <v>11</v>
      </c>
      <c r="B41" s="165"/>
      <c r="C41" s="165"/>
      <c r="D41" s="165"/>
      <c r="E41" s="165"/>
      <c r="F41" s="165"/>
      <c r="G41" s="165"/>
      <c r="H41" s="165"/>
      <c r="I41" s="165"/>
      <c r="J41" s="165"/>
    </row>
    <row r="42" spans="1:10" ht="9" customHeigh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0" ht="31.5" customHeight="1" x14ac:dyDescent="0.25">
      <c r="A43" s="160" t="s">
        <v>36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 x14ac:dyDescent="0.25">
      <c r="A44" s="160" t="s">
        <v>35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 x14ac:dyDescent="0.25">
      <c r="A45" s="160" t="s">
        <v>34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13" workbookViewId="0">
      <selection activeCell="L11" sqref="L11"/>
    </sheetView>
  </sheetViews>
  <sheetFormatPr defaultColWidth="9.140625" defaultRowHeight="15" x14ac:dyDescent="0.25"/>
  <cols>
    <col min="1" max="4" width="25.140625" style="61" customWidth="1"/>
    <col min="5" max="8" width="9.140625" style="61"/>
    <col min="9" max="10" width="9.140625" style="67"/>
    <col min="11" max="11" width="13.28515625" style="61" customWidth="1"/>
    <col min="12" max="16384" width="9.140625" style="61"/>
  </cols>
  <sheetData>
    <row r="1" spans="1:10" ht="21" x14ac:dyDescent="0.25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4.5" thickBot="1" x14ac:dyDescent="0.3">
      <c r="A2" s="127" t="s">
        <v>12</v>
      </c>
      <c r="B2" s="188"/>
      <c r="C2" s="188"/>
      <c r="D2" s="188"/>
      <c r="E2" s="188"/>
      <c r="F2" s="188"/>
      <c r="G2" s="188"/>
      <c r="H2" s="188"/>
      <c r="I2" s="188"/>
      <c r="J2" s="129"/>
    </row>
    <row r="3" spans="1:10" ht="27" customHeight="1" thickBot="1" x14ac:dyDescent="0.3">
      <c r="A3" s="71" t="s">
        <v>39</v>
      </c>
      <c r="B3" s="107" t="s">
        <v>104</v>
      </c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62" t="s">
        <v>0</v>
      </c>
      <c r="B4" s="56"/>
      <c r="C4" s="56"/>
      <c r="D4" s="56"/>
      <c r="E4" s="56"/>
      <c r="F4" s="56"/>
      <c r="G4" s="56"/>
      <c r="H4" s="56"/>
      <c r="I4" s="57"/>
      <c r="J4" s="66"/>
    </row>
    <row r="5" spans="1:10" x14ac:dyDescent="0.25">
      <c r="A5" s="130" t="s">
        <v>105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10" x14ac:dyDescent="0.25">
      <c r="A6" s="145" t="s">
        <v>13</v>
      </c>
      <c r="B6" s="146"/>
      <c r="C6" s="146"/>
      <c r="D6" s="58" t="s">
        <v>1</v>
      </c>
      <c r="E6" s="56"/>
      <c r="F6" s="56"/>
      <c r="G6" s="147" t="s">
        <v>2</v>
      </c>
      <c r="H6" s="146"/>
      <c r="I6" s="146"/>
      <c r="J6" s="66"/>
    </row>
    <row r="7" spans="1:10" ht="15.75" thickBot="1" x14ac:dyDescent="0.3">
      <c r="A7" s="148" t="s">
        <v>106</v>
      </c>
      <c r="B7" s="149"/>
      <c r="C7" s="149"/>
      <c r="D7" s="150">
        <v>777820816</v>
      </c>
      <c r="E7" s="151"/>
      <c r="F7" s="151"/>
      <c r="G7" s="157" t="s">
        <v>107</v>
      </c>
      <c r="H7" s="158"/>
      <c r="I7" s="158"/>
      <c r="J7" s="159"/>
    </row>
    <row r="8" spans="1:10" ht="21.75" customHeight="1" thickTop="1" thickBot="1" x14ac:dyDescent="0.3">
      <c r="A8" s="152" t="s">
        <v>19</v>
      </c>
      <c r="B8" s="153"/>
      <c r="C8" s="153"/>
      <c r="D8" s="153"/>
      <c r="E8" s="153"/>
      <c r="F8" s="153"/>
      <c r="G8" s="153"/>
      <c r="H8" s="153"/>
      <c r="I8" s="153"/>
      <c r="J8" s="154"/>
    </row>
    <row r="9" spans="1:10" ht="15.75" thickBot="1" x14ac:dyDescent="0.3">
      <c r="A9" s="142"/>
      <c r="B9" s="143"/>
      <c r="C9" s="143"/>
      <c r="D9" s="144"/>
      <c r="E9" s="125" t="s">
        <v>3</v>
      </c>
      <c r="F9" s="125"/>
      <c r="G9" s="125" t="s">
        <v>4</v>
      </c>
      <c r="H9" s="125"/>
      <c r="I9" s="125" t="s">
        <v>5</v>
      </c>
      <c r="J9" s="126"/>
    </row>
    <row r="10" spans="1:10" ht="15.75" thickBot="1" x14ac:dyDescent="0.3">
      <c r="A10" s="186" t="s">
        <v>16</v>
      </c>
      <c r="B10" s="187"/>
      <c r="C10" s="187"/>
      <c r="D10" s="70" t="s">
        <v>37</v>
      </c>
      <c r="E10" s="107"/>
      <c r="F10" s="114"/>
      <c r="G10" s="107"/>
      <c r="H10" s="114"/>
      <c r="I10" s="120"/>
      <c r="J10" s="121"/>
    </row>
    <row r="11" spans="1:10" ht="15.75" thickBot="1" x14ac:dyDescent="0.3">
      <c r="A11" s="59" t="s">
        <v>18</v>
      </c>
      <c r="B11" s="60"/>
      <c r="C11" s="60"/>
      <c r="D11" s="69">
        <v>1</v>
      </c>
      <c r="E11" s="107"/>
      <c r="F11" s="114"/>
      <c r="G11" s="107"/>
      <c r="H11" s="114"/>
      <c r="I11" s="120"/>
      <c r="J11" s="121"/>
    </row>
    <row r="12" spans="1:10" ht="15.75" thickBot="1" x14ac:dyDescent="0.3">
      <c r="A12" s="115" t="s">
        <v>17</v>
      </c>
      <c r="B12" s="116"/>
      <c r="C12" s="116"/>
      <c r="D12" s="116"/>
      <c r="E12" s="116"/>
      <c r="F12" s="116"/>
      <c r="G12" s="116"/>
      <c r="H12" s="116"/>
      <c r="I12" s="68">
        <v>2</v>
      </c>
      <c r="J12" s="63" t="s">
        <v>6</v>
      </c>
    </row>
    <row r="13" spans="1:10" ht="5.2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9"/>
    </row>
    <row r="14" spans="1:10" ht="18" customHeight="1" thickBot="1" x14ac:dyDescent="0.3">
      <c r="A14" s="122" t="s">
        <v>38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10"/>
      <c r="B15" s="111"/>
      <c r="C15" s="111"/>
      <c r="D15" s="111"/>
      <c r="E15" s="125" t="s">
        <v>3</v>
      </c>
      <c r="F15" s="125"/>
      <c r="G15" s="125" t="s">
        <v>4</v>
      </c>
      <c r="H15" s="125"/>
      <c r="I15" s="125" t="s">
        <v>5</v>
      </c>
      <c r="J15" s="126"/>
    </row>
    <row r="16" spans="1:10" ht="32.25" customHeight="1" thickBot="1" x14ac:dyDescent="0.3">
      <c r="A16" s="112" t="s">
        <v>14</v>
      </c>
      <c r="B16" s="113"/>
      <c r="C16" s="113"/>
      <c r="D16" s="113"/>
      <c r="E16" s="133">
        <v>1500</v>
      </c>
      <c r="F16" s="133"/>
      <c r="G16" s="133">
        <v>315</v>
      </c>
      <c r="H16" s="133"/>
      <c r="I16" s="134">
        <v>1815</v>
      </c>
      <c r="J16" s="135"/>
    </row>
    <row r="17" spans="1:10" ht="15.75" thickBot="1" x14ac:dyDescent="0.3">
      <c r="A17" s="115" t="s">
        <v>20</v>
      </c>
      <c r="B17" s="116"/>
      <c r="C17" s="116"/>
      <c r="D17" s="116"/>
      <c r="E17" s="116"/>
      <c r="F17" s="116"/>
      <c r="G17" s="116"/>
      <c r="H17" s="116"/>
      <c r="I17" s="68">
        <v>1</v>
      </c>
      <c r="J17" s="63" t="s">
        <v>7</v>
      </c>
    </row>
    <row r="18" spans="1:10" ht="32.25" customHeight="1" thickBot="1" x14ac:dyDescent="0.3">
      <c r="A18" s="138" t="s">
        <v>15</v>
      </c>
      <c r="B18" s="139"/>
      <c r="C18" s="139"/>
      <c r="D18" s="139"/>
      <c r="E18" s="140">
        <f>E16*(8-I12)*I17</f>
        <v>9000</v>
      </c>
      <c r="F18" s="140"/>
      <c r="G18" s="140">
        <f>G16*(8-I12)*I17</f>
        <v>1890</v>
      </c>
      <c r="H18" s="140"/>
      <c r="I18" s="140">
        <f>I16*(8-I12)*I17</f>
        <v>10890</v>
      </c>
      <c r="J18" s="141"/>
    </row>
    <row r="19" spans="1:10" ht="3.75" customHeight="1" thickBot="1" x14ac:dyDescent="0.3">
      <c r="A19" s="117"/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0" ht="47.25" customHeight="1" thickBot="1" x14ac:dyDescent="0.3">
      <c r="A20" s="112" t="s">
        <v>21</v>
      </c>
      <c r="B20" s="113"/>
      <c r="C20" s="113"/>
      <c r="D20" s="113"/>
      <c r="E20" s="133"/>
      <c r="F20" s="133"/>
      <c r="G20" s="133"/>
      <c r="H20" s="133"/>
      <c r="I20" s="134"/>
      <c r="J20" s="135"/>
    </row>
    <row r="21" spans="1:10" ht="15.75" thickBot="1" x14ac:dyDescent="0.3">
      <c r="A21" s="115" t="s">
        <v>25</v>
      </c>
      <c r="B21" s="116"/>
      <c r="C21" s="116"/>
      <c r="D21" s="116"/>
      <c r="E21" s="116"/>
      <c r="F21" s="116"/>
      <c r="G21" s="116"/>
      <c r="H21" s="116"/>
      <c r="I21" s="68"/>
      <c r="J21" s="63" t="s">
        <v>7</v>
      </c>
    </row>
    <row r="22" spans="1:10" ht="33.75" customHeight="1" thickBot="1" x14ac:dyDescent="0.3">
      <c r="A22" s="166" t="s">
        <v>22</v>
      </c>
      <c r="B22" s="167"/>
      <c r="C22" s="167"/>
      <c r="D22" s="167"/>
      <c r="E22" s="140">
        <f>E20*(8-I12)*I21</f>
        <v>0</v>
      </c>
      <c r="F22" s="140"/>
      <c r="G22" s="140">
        <f>G20*(8-I12)*I21</f>
        <v>0</v>
      </c>
      <c r="H22" s="140"/>
      <c r="I22" s="140">
        <f>I20*(8-I12)*I21</f>
        <v>0</v>
      </c>
      <c r="J22" s="141"/>
    </row>
    <row r="23" spans="1:10" ht="5.25" customHeight="1" thickBot="1" x14ac:dyDescent="0.3">
      <c r="A23" s="117"/>
      <c r="B23" s="118"/>
      <c r="C23" s="118"/>
      <c r="D23" s="118"/>
      <c r="E23" s="118"/>
      <c r="F23" s="118"/>
      <c r="G23" s="118"/>
      <c r="H23" s="118"/>
      <c r="I23" s="118"/>
      <c r="J23" s="119"/>
    </row>
    <row r="24" spans="1:10" ht="54" customHeight="1" thickBot="1" x14ac:dyDescent="0.3">
      <c r="A24" s="112" t="s">
        <v>23</v>
      </c>
      <c r="B24" s="113"/>
      <c r="C24" s="113"/>
      <c r="D24" s="113"/>
      <c r="E24" s="133"/>
      <c r="F24" s="133"/>
      <c r="G24" s="133"/>
      <c r="H24" s="133"/>
      <c r="I24" s="134"/>
      <c r="J24" s="135"/>
    </row>
    <row r="25" spans="1:10" ht="15.75" thickBot="1" x14ac:dyDescent="0.3">
      <c r="A25" s="112" t="s">
        <v>24</v>
      </c>
      <c r="B25" s="169"/>
      <c r="C25" s="169"/>
      <c r="D25" s="169"/>
      <c r="E25" s="169"/>
      <c r="F25" s="169"/>
      <c r="G25" s="169"/>
      <c r="H25" s="169"/>
      <c r="I25" s="68"/>
      <c r="J25" s="63" t="s">
        <v>7</v>
      </c>
    </row>
    <row r="26" spans="1:10" ht="36" customHeight="1" thickBot="1" x14ac:dyDescent="0.3">
      <c r="A26" s="170" t="s">
        <v>26</v>
      </c>
      <c r="B26" s="171"/>
      <c r="C26" s="171"/>
      <c r="D26" s="171"/>
      <c r="E26" s="140">
        <f>E24*(8-I12)*I25</f>
        <v>0</v>
      </c>
      <c r="F26" s="140"/>
      <c r="G26" s="140">
        <f>G24*(8-I12)*I25</f>
        <v>0</v>
      </c>
      <c r="H26" s="140"/>
      <c r="I26" s="140">
        <f>I24*(8-I12)*I25</f>
        <v>0</v>
      </c>
      <c r="J26" s="141"/>
    </row>
    <row r="27" spans="1:10" ht="4.5" customHeight="1" thickBot="1" x14ac:dyDescent="0.3">
      <c r="A27" s="161"/>
      <c r="B27" s="162"/>
      <c r="C27" s="162"/>
      <c r="D27" s="162"/>
      <c r="E27" s="162"/>
      <c r="F27" s="162"/>
      <c r="G27" s="162"/>
      <c r="H27" s="162"/>
      <c r="I27" s="162"/>
      <c r="J27" s="163"/>
    </row>
    <row r="28" spans="1:10" ht="30" customHeight="1" thickBot="1" x14ac:dyDescent="0.3">
      <c r="A28" s="184" t="s">
        <v>27</v>
      </c>
      <c r="B28" s="185"/>
      <c r="C28" s="185"/>
      <c r="D28" s="185"/>
      <c r="E28" s="140">
        <f>D11*(E18+E22+E26)</f>
        <v>9000</v>
      </c>
      <c r="F28" s="140"/>
      <c r="G28" s="140">
        <f>D11*(G18+G22+G26)</f>
        <v>1890</v>
      </c>
      <c r="H28" s="140"/>
      <c r="I28" s="140">
        <f>D11*(I18+I22+I26)</f>
        <v>10890</v>
      </c>
      <c r="J28" s="141"/>
    </row>
    <row r="29" spans="1:10" ht="29.25" customHeight="1" thickBot="1" x14ac:dyDescent="0.3">
      <c r="A29" s="122" t="s">
        <v>54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12" t="s">
        <v>29</v>
      </c>
      <c r="B30" s="113"/>
      <c r="C30" s="113"/>
      <c r="D30" s="113"/>
      <c r="E30" s="133">
        <v>900</v>
      </c>
      <c r="F30" s="133"/>
      <c r="G30" s="133">
        <v>189</v>
      </c>
      <c r="H30" s="133"/>
      <c r="I30" s="133">
        <v>1089</v>
      </c>
      <c r="J30" s="164"/>
    </row>
    <row r="31" spans="1:10" ht="48" customHeight="1" thickBot="1" x14ac:dyDescent="0.3">
      <c r="A31" s="112" t="s">
        <v>30</v>
      </c>
      <c r="B31" s="113"/>
      <c r="C31" s="113"/>
      <c r="D31" s="113"/>
      <c r="E31" s="133">
        <v>1200</v>
      </c>
      <c r="F31" s="133"/>
      <c r="G31" s="133">
        <v>252</v>
      </c>
      <c r="H31" s="133"/>
      <c r="I31" s="133">
        <v>1452</v>
      </c>
      <c r="J31" s="164"/>
    </row>
    <row r="32" spans="1:10" ht="39" customHeight="1" thickBot="1" x14ac:dyDescent="0.3">
      <c r="A32" s="181" t="s">
        <v>31</v>
      </c>
      <c r="B32" s="182"/>
      <c r="C32" s="182"/>
      <c r="D32" s="182"/>
      <c r="E32" s="140">
        <f>(E30+E31)*1*(8-I12)</f>
        <v>12600</v>
      </c>
      <c r="F32" s="140"/>
      <c r="G32" s="140">
        <f>(G30+G31)*1*(8-I12)</f>
        <v>2646</v>
      </c>
      <c r="H32" s="140"/>
      <c r="I32" s="140">
        <f>(I30+I31)*1*(8-I12)</f>
        <v>15246</v>
      </c>
      <c r="J32" s="141"/>
    </row>
    <row r="33" spans="1:10" ht="30" customHeight="1" thickBot="1" x14ac:dyDescent="0.3">
      <c r="A33" s="122" t="s">
        <v>55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12" t="s">
        <v>28</v>
      </c>
      <c r="B34" s="113"/>
      <c r="C34" s="113"/>
      <c r="D34" s="113"/>
      <c r="E34" s="133">
        <v>2100</v>
      </c>
      <c r="F34" s="133"/>
      <c r="G34" s="133">
        <v>441</v>
      </c>
      <c r="H34" s="133"/>
      <c r="I34" s="133">
        <v>2541</v>
      </c>
      <c r="J34" s="164"/>
    </row>
    <row r="35" spans="1:10" ht="3.75" customHeight="1" thickBot="1" x14ac:dyDescent="0.3">
      <c r="A35" s="174"/>
      <c r="B35" s="175"/>
      <c r="C35" s="175"/>
      <c r="D35" s="175"/>
      <c r="E35" s="175"/>
      <c r="F35" s="175"/>
      <c r="G35" s="175"/>
      <c r="H35" s="175"/>
      <c r="I35" s="175"/>
      <c r="J35" s="176"/>
    </row>
    <row r="36" spans="1:10" s="64" customFormat="1" ht="39.75" customHeight="1" thickBot="1" x14ac:dyDescent="0.3">
      <c r="A36" s="177" t="s">
        <v>32</v>
      </c>
      <c r="B36" s="178"/>
      <c r="C36" s="178"/>
      <c r="D36" s="178"/>
      <c r="E36" s="168">
        <f>E11+E28+E34+E32</f>
        <v>23700</v>
      </c>
      <c r="F36" s="168"/>
      <c r="G36" s="168">
        <f>G11+G28+G34+G32</f>
        <v>4977</v>
      </c>
      <c r="H36" s="168"/>
      <c r="I36" s="168">
        <f>I11+I28+I34+I32</f>
        <v>28677</v>
      </c>
      <c r="J36" s="183"/>
    </row>
    <row r="37" spans="1:10" ht="9.75" customHeight="1" x14ac:dyDescent="0.25"/>
    <row r="38" spans="1:10" ht="30" customHeight="1" x14ac:dyDescent="0.25">
      <c r="A38" s="173" t="s">
        <v>10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32.25" customHeight="1" x14ac:dyDescent="0.25">
      <c r="A39" s="180" t="s">
        <v>8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t="46.5" customHeight="1" x14ac:dyDescent="0.25">
      <c r="A40" s="179" t="s">
        <v>9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ht="44.25" customHeight="1" x14ac:dyDescent="0.25">
      <c r="A41" s="165" t="s">
        <v>11</v>
      </c>
      <c r="B41" s="165"/>
      <c r="C41" s="165"/>
      <c r="D41" s="165"/>
      <c r="E41" s="165"/>
      <c r="F41" s="165"/>
      <c r="G41" s="165"/>
      <c r="H41" s="165"/>
      <c r="I41" s="165"/>
      <c r="J41" s="165"/>
    </row>
    <row r="42" spans="1:10" ht="9" customHeigh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0" ht="31.5" customHeight="1" x14ac:dyDescent="0.25">
      <c r="A43" s="160" t="s">
        <v>36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 x14ac:dyDescent="0.25">
      <c r="A44" s="160" t="s">
        <v>35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 x14ac:dyDescent="0.25">
      <c r="A45" s="160" t="s">
        <v>34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 x14ac:dyDescent="0.25">
      <c r="A46" s="65"/>
    </row>
    <row r="47" spans="1:10" ht="27" customHeight="1" x14ac:dyDescent="0.25">
      <c r="I47" s="61"/>
      <c r="J47" s="6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S14" sqref="S14"/>
    </sheetView>
  </sheetViews>
  <sheetFormatPr defaultColWidth="9.140625" defaultRowHeight="15" x14ac:dyDescent="0.25"/>
  <cols>
    <col min="1" max="4" width="25.140625" style="61" customWidth="1"/>
    <col min="5" max="8" width="9.140625" style="61"/>
    <col min="9" max="10" width="9.140625" style="67"/>
    <col min="11" max="11" width="13.28515625" style="61" customWidth="1"/>
    <col min="12" max="16384" width="9.140625" style="61"/>
  </cols>
  <sheetData>
    <row r="1" spans="1:10" ht="21" x14ac:dyDescent="0.25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4.5" thickBot="1" x14ac:dyDescent="0.3">
      <c r="A2" s="127" t="s">
        <v>12</v>
      </c>
      <c r="B2" s="188"/>
      <c r="C2" s="188"/>
      <c r="D2" s="188"/>
      <c r="E2" s="188"/>
      <c r="F2" s="188"/>
      <c r="G2" s="188"/>
      <c r="H2" s="188"/>
      <c r="I2" s="188"/>
      <c r="J2" s="129"/>
    </row>
    <row r="3" spans="1:10" ht="27" customHeight="1" thickBot="1" x14ac:dyDescent="0.3">
      <c r="A3" s="71" t="s">
        <v>39</v>
      </c>
      <c r="B3" s="107" t="s">
        <v>80</v>
      </c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62" t="s">
        <v>0</v>
      </c>
      <c r="B4" s="56"/>
      <c r="C4" s="56"/>
      <c r="D4" s="56"/>
      <c r="E4" s="56"/>
      <c r="F4" s="56"/>
      <c r="G4" s="56"/>
      <c r="H4" s="56"/>
      <c r="I4" s="57"/>
      <c r="J4" s="66"/>
    </row>
    <row r="5" spans="1:10" x14ac:dyDescent="0.25">
      <c r="A5" s="130" t="s">
        <v>121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10" x14ac:dyDescent="0.25">
      <c r="A6" s="145" t="s">
        <v>13</v>
      </c>
      <c r="B6" s="146"/>
      <c r="C6" s="146"/>
      <c r="D6" s="58" t="s">
        <v>1</v>
      </c>
      <c r="E6" s="56"/>
      <c r="F6" s="56"/>
      <c r="G6" s="147" t="s">
        <v>2</v>
      </c>
      <c r="H6" s="146"/>
      <c r="I6" s="146"/>
      <c r="J6" s="66"/>
    </row>
    <row r="7" spans="1:10" ht="15.75" thickBot="1" x14ac:dyDescent="0.3">
      <c r="A7" s="148" t="s">
        <v>122</v>
      </c>
      <c r="B7" s="149"/>
      <c r="C7" s="149"/>
      <c r="D7" s="150">
        <v>602505274</v>
      </c>
      <c r="E7" s="151"/>
      <c r="F7" s="151"/>
      <c r="G7" s="157" t="s">
        <v>123</v>
      </c>
      <c r="H7" s="158"/>
      <c r="I7" s="158"/>
      <c r="J7" s="159"/>
    </row>
    <row r="8" spans="1:10" ht="21.75" customHeight="1" thickTop="1" thickBot="1" x14ac:dyDescent="0.3">
      <c r="A8" s="152" t="s">
        <v>19</v>
      </c>
      <c r="B8" s="153"/>
      <c r="C8" s="153"/>
      <c r="D8" s="153"/>
      <c r="E8" s="153"/>
      <c r="F8" s="153"/>
      <c r="G8" s="153"/>
      <c r="H8" s="153"/>
      <c r="I8" s="153"/>
      <c r="J8" s="154"/>
    </row>
    <row r="9" spans="1:10" ht="15.75" thickBot="1" x14ac:dyDescent="0.3">
      <c r="A9" s="142"/>
      <c r="B9" s="143"/>
      <c r="C9" s="143"/>
      <c r="D9" s="144"/>
      <c r="E9" s="125" t="s">
        <v>3</v>
      </c>
      <c r="F9" s="125"/>
      <c r="G9" s="125" t="s">
        <v>4</v>
      </c>
      <c r="H9" s="125"/>
      <c r="I9" s="125" t="s">
        <v>5</v>
      </c>
      <c r="J9" s="126"/>
    </row>
    <row r="10" spans="1:10" ht="15.75" thickBot="1" x14ac:dyDescent="0.3">
      <c r="A10" s="186" t="s">
        <v>16</v>
      </c>
      <c r="B10" s="187"/>
      <c r="C10" s="187"/>
      <c r="D10" s="70" t="s">
        <v>37</v>
      </c>
      <c r="E10" s="107">
        <v>590000</v>
      </c>
      <c r="F10" s="114"/>
      <c r="G10" s="190">
        <v>123900</v>
      </c>
      <c r="H10" s="114"/>
      <c r="I10" s="120">
        <v>713900</v>
      </c>
      <c r="J10" s="121"/>
    </row>
    <row r="11" spans="1:10" ht="15.75" thickBot="1" x14ac:dyDescent="0.3">
      <c r="A11" s="59" t="s">
        <v>18</v>
      </c>
      <c r="B11" s="60"/>
      <c r="C11" s="60"/>
      <c r="D11" s="69">
        <v>1</v>
      </c>
      <c r="E11" s="107">
        <v>590000</v>
      </c>
      <c r="F11" s="114"/>
      <c r="G11" s="107">
        <v>123900</v>
      </c>
      <c r="H11" s="114"/>
      <c r="I11" s="120">
        <v>713900</v>
      </c>
      <c r="J11" s="121"/>
    </row>
    <row r="12" spans="1:10" ht="15.75" thickBot="1" x14ac:dyDescent="0.3">
      <c r="A12" s="115" t="s">
        <v>17</v>
      </c>
      <c r="B12" s="116"/>
      <c r="C12" s="116"/>
      <c r="D12" s="116"/>
      <c r="E12" s="116"/>
      <c r="F12" s="116"/>
      <c r="G12" s="116"/>
      <c r="H12" s="116"/>
      <c r="I12" s="68">
        <v>2</v>
      </c>
      <c r="J12" s="63" t="s">
        <v>6</v>
      </c>
    </row>
    <row r="13" spans="1:10" ht="5.2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9"/>
    </row>
    <row r="14" spans="1:10" ht="18" customHeight="1" thickBot="1" x14ac:dyDescent="0.3">
      <c r="A14" s="122" t="s">
        <v>38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10"/>
      <c r="B15" s="111"/>
      <c r="C15" s="111"/>
      <c r="D15" s="111"/>
      <c r="E15" s="125" t="s">
        <v>3</v>
      </c>
      <c r="F15" s="125"/>
      <c r="G15" s="125" t="s">
        <v>4</v>
      </c>
      <c r="H15" s="125"/>
      <c r="I15" s="125" t="s">
        <v>5</v>
      </c>
      <c r="J15" s="126"/>
    </row>
    <row r="16" spans="1:10" ht="32.25" customHeight="1" thickBot="1" x14ac:dyDescent="0.3">
      <c r="A16" s="112" t="s">
        <v>14</v>
      </c>
      <c r="B16" s="113"/>
      <c r="C16" s="113"/>
      <c r="D16" s="113"/>
      <c r="E16" s="133">
        <v>2500</v>
      </c>
      <c r="F16" s="133"/>
      <c r="G16" s="189">
        <v>525</v>
      </c>
      <c r="H16" s="133"/>
      <c r="I16" s="134">
        <v>3025</v>
      </c>
      <c r="J16" s="135"/>
    </row>
    <row r="17" spans="1:10" ht="15.75" thickBot="1" x14ac:dyDescent="0.3">
      <c r="A17" s="115" t="s">
        <v>20</v>
      </c>
      <c r="B17" s="116"/>
      <c r="C17" s="116"/>
      <c r="D17" s="116"/>
      <c r="E17" s="116"/>
      <c r="F17" s="116"/>
      <c r="G17" s="116"/>
      <c r="H17" s="116"/>
      <c r="I17" s="68">
        <v>1</v>
      </c>
      <c r="J17" s="63" t="s">
        <v>7</v>
      </c>
    </row>
    <row r="18" spans="1:10" ht="32.25" customHeight="1" thickBot="1" x14ac:dyDescent="0.3">
      <c r="A18" s="138" t="s">
        <v>15</v>
      </c>
      <c r="B18" s="139"/>
      <c r="C18" s="139"/>
      <c r="D18" s="139"/>
      <c r="E18" s="140">
        <f>E16*(8-I12)*I17</f>
        <v>15000</v>
      </c>
      <c r="F18" s="140"/>
      <c r="G18" s="140">
        <f>G16*(8-I12)*I17</f>
        <v>3150</v>
      </c>
      <c r="H18" s="140"/>
      <c r="I18" s="140">
        <f>I16*(8-I12)*I17</f>
        <v>18150</v>
      </c>
      <c r="J18" s="141"/>
    </row>
    <row r="19" spans="1:10" ht="3.75" customHeight="1" thickBot="1" x14ac:dyDescent="0.3">
      <c r="A19" s="117"/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0" ht="47.25" customHeight="1" thickBot="1" x14ac:dyDescent="0.3">
      <c r="A20" s="112" t="s">
        <v>21</v>
      </c>
      <c r="B20" s="113"/>
      <c r="C20" s="113"/>
      <c r="D20" s="113"/>
      <c r="E20" s="133">
        <v>1200</v>
      </c>
      <c r="F20" s="133"/>
      <c r="G20" s="133">
        <v>252</v>
      </c>
      <c r="H20" s="133"/>
      <c r="I20" s="134">
        <v>1452</v>
      </c>
      <c r="J20" s="135"/>
    </row>
    <row r="21" spans="1:10" ht="15.75" thickBot="1" x14ac:dyDescent="0.3">
      <c r="A21" s="115" t="s">
        <v>25</v>
      </c>
      <c r="B21" s="116"/>
      <c r="C21" s="116"/>
      <c r="D21" s="116"/>
      <c r="E21" s="116"/>
      <c r="F21" s="116"/>
      <c r="G21" s="116"/>
      <c r="H21" s="116"/>
      <c r="I21" s="68">
        <v>1</v>
      </c>
      <c r="J21" s="63" t="s">
        <v>7</v>
      </c>
    </row>
    <row r="22" spans="1:10" ht="33.75" customHeight="1" thickBot="1" x14ac:dyDescent="0.3">
      <c r="A22" s="166" t="s">
        <v>22</v>
      </c>
      <c r="B22" s="167"/>
      <c r="C22" s="167"/>
      <c r="D22" s="167"/>
      <c r="E22" s="140">
        <f>E20*(8-I12)*I21</f>
        <v>7200</v>
      </c>
      <c r="F22" s="140"/>
      <c r="G22" s="140">
        <f>G20*(8-I12)*I21</f>
        <v>1512</v>
      </c>
      <c r="H22" s="140"/>
      <c r="I22" s="140">
        <f>I20*(8-I12)*I21</f>
        <v>8712</v>
      </c>
      <c r="J22" s="141"/>
    </row>
    <row r="23" spans="1:10" ht="5.25" customHeight="1" thickBot="1" x14ac:dyDescent="0.3">
      <c r="A23" s="117"/>
      <c r="B23" s="118"/>
      <c r="C23" s="118"/>
      <c r="D23" s="118"/>
      <c r="E23" s="118"/>
      <c r="F23" s="118"/>
      <c r="G23" s="118"/>
      <c r="H23" s="118"/>
      <c r="I23" s="118"/>
      <c r="J23" s="119"/>
    </row>
    <row r="24" spans="1:10" ht="54" customHeight="1" thickBot="1" x14ac:dyDescent="0.3">
      <c r="A24" s="112" t="s">
        <v>23</v>
      </c>
      <c r="B24" s="113"/>
      <c r="C24" s="113"/>
      <c r="D24" s="113"/>
      <c r="E24" s="133">
        <v>1200</v>
      </c>
      <c r="F24" s="133"/>
      <c r="G24" s="133">
        <v>252</v>
      </c>
      <c r="H24" s="133"/>
      <c r="I24" s="134">
        <v>1452</v>
      </c>
      <c r="J24" s="135"/>
    </row>
    <row r="25" spans="1:10" ht="15.75" thickBot="1" x14ac:dyDescent="0.3">
      <c r="A25" s="112" t="s">
        <v>24</v>
      </c>
      <c r="B25" s="169"/>
      <c r="C25" s="169"/>
      <c r="D25" s="169"/>
      <c r="E25" s="169"/>
      <c r="F25" s="169"/>
      <c r="G25" s="169"/>
      <c r="H25" s="169"/>
      <c r="I25" s="68">
        <v>1</v>
      </c>
      <c r="J25" s="63" t="s">
        <v>7</v>
      </c>
    </row>
    <row r="26" spans="1:10" ht="36" customHeight="1" thickBot="1" x14ac:dyDescent="0.3">
      <c r="A26" s="170" t="s">
        <v>26</v>
      </c>
      <c r="B26" s="171"/>
      <c r="C26" s="171"/>
      <c r="D26" s="171"/>
      <c r="E26" s="140">
        <f>E24*(8-I12)*I25</f>
        <v>7200</v>
      </c>
      <c r="F26" s="140"/>
      <c r="G26" s="140">
        <f>G24*(8-I12)*I25</f>
        <v>1512</v>
      </c>
      <c r="H26" s="140"/>
      <c r="I26" s="140">
        <f>I24*(8-I12)*I25</f>
        <v>8712</v>
      </c>
      <c r="J26" s="141"/>
    </row>
    <row r="27" spans="1:10" ht="4.5" customHeight="1" thickBot="1" x14ac:dyDescent="0.3">
      <c r="A27" s="161"/>
      <c r="B27" s="162"/>
      <c r="C27" s="162"/>
      <c r="D27" s="162"/>
      <c r="E27" s="162"/>
      <c r="F27" s="162"/>
      <c r="G27" s="162"/>
      <c r="H27" s="162"/>
      <c r="I27" s="162"/>
      <c r="J27" s="163"/>
    </row>
    <row r="28" spans="1:10" ht="30" customHeight="1" thickBot="1" x14ac:dyDescent="0.3">
      <c r="A28" s="184" t="s">
        <v>27</v>
      </c>
      <c r="B28" s="185"/>
      <c r="C28" s="185"/>
      <c r="D28" s="185"/>
      <c r="E28" s="140">
        <f>D11*(E18+E22+E26)</f>
        <v>29400</v>
      </c>
      <c r="F28" s="140"/>
      <c r="G28" s="140">
        <f>D11*(G18+G22+G26)</f>
        <v>6174</v>
      </c>
      <c r="H28" s="140"/>
      <c r="I28" s="140">
        <f>D11*(I18+I22+I26)</f>
        <v>35574</v>
      </c>
      <c r="J28" s="141"/>
    </row>
    <row r="29" spans="1:10" ht="29.25" customHeight="1" thickBot="1" x14ac:dyDescent="0.3">
      <c r="A29" s="122" t="s">
        <v>54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12" t="s">
        <v>29</v>
      </c>
      <c r="B30" s="113"/>
      <c r="C30" s="113"/>
      <c r="D30" s="113"/>
      <c r="E30" s="133">
        <v>1200</v>
      </c>
      <c r="F30" s="133"/>
      <c r="G30" s="133">
        <v>252</v>
      </c>
      <c r="H30" s="133"/>
      <c r="I30" s="133">
        <v>1452</v>
      </c>
      <c r="J30" s="164"/>
    </row>
    <row r="31" spans="1:10" ht="48" customHeight="1" thickBot="1" x14ac:dyDescent="0.3">
      <c r="A31" s="112" t="s">
        <v>30</v>
      </c>
      <c r="B31" s="113"/>
      <c r="C31" s="113"/>
      <c r="D31" s="113"/>
      <c r="E31" s="133">
        <v>2240</v>
      </c>
      <c r="F31" s="133"/>
      <c r="G31" s="133">
        <v>470.4</v>
      </c>
      <c r="H31" s="133"/>
      <c r="I31" s="133">
        <v>2710.4</v>
      </c>
      <c r="J31" s="164"/>
    </row>
    <row r="32" spans="1:10" ht="39" customHeight="1" thickBot="1" x14ac:dyDescent="0.3">
      <c r="A32" s="181" t="s">
        <v>31</v>
      </c>
      <c r="B32" s="182"/>
      <c r="C32" s="182"/>
      <c r="D32" s="182"/>
      <c r="E32" s="140">
        <f>(E30+E31)*1*(8-I12)</f>
        <v>20640</v>
      </c>
      <c r="F32" s="140"/>
      <c r="G32" s="140">
        <f>(G30+G31)*1*(8-I12)</f>
        <v>4334.3999999999996</v>
      </c>
      <c r="H32" s="140"/>
      <c r="I32" s="140">
        <f>(I30+I31)*1*(8-I12)</f>
        <v>24974.399999999998</v>
      </c>
      <c r="J32" s="141"/>
    </row>
    <row r="33" spans="1:10" ht="30" customHeight="1" thickBot="1" x14ac:dyDescent="0.3">
      <c r="A33" s="122" t="s">
        <v>55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12" t="s">
        <v>28</v>
      </c>
      <c r="B34" s="113"/>
      <c r="C34" s="113"/>
      <c r="D34" s="113"/>
      <c r="E34" s="133">
        <v>0</v>
      </c>
      <c r="F34" s="133"/>
      <c r="G34" s="133">
        <v>0</v>
      </c>
      <c r="H34" s="133"/>
      <c r="I34" s="133">
        <v>0</v>
      </c>
      <c r="J34" s="164"/>
    </row>
    <row r="35" spans="1:10" ht="3.75" customHeight="1" thickBot="1" x14ac:dyDescent="0.3">
      <c r="A35" s="174"/>
      <c r="B35" s="175"/>
      <c r="C35" s="175"/>
      <c r="D35" s="175"/>
      <c r="E35" s="175"/>
      <c r="F35" s="175"/>
      <c r="G35" s="175"/>
      <c r="H35" s="175"/>
      <c r="I35" s="175"/>
      <c r="J35" s="176"/>
    </row>
    <row r="36" spans="1:10" s="64" customFormat="1" ht="39.75" customHeight="1" thickBot="1" x14ac:dyDescent="0.3">
      <c r="A36" s="177" t="s">
        <v>32</v>
      </c>
      <c r="B36" s="178"/>
      <c r="C36" s="178"/>
      <c r="D36" s="178"/>
      <c r="E36" s="168">
        <f>E11+E28+E34+E32</f>
        <v>640040</v>
      </c>
      <c r="F36" s="168"/>
      <c r="G36" s="168">
        <f>G11+G28+G34+G32</f>
        <v>134408.4</v>
      </c>
      <c r="H36" s="168"/>
      <c r="I36" s="168">
        <f>I11+I28+I34+I32</f>
        <v>774448.4</v>
      </c>
      <c r="J36" s="183"/>
    </row>
    <row r="37" spans="1:10" ht="9.75" customHeight="1" x14ac:dyDescent="0.25"/>
    <row r="38" spans="1:10" ht="30" customHeight="1" x14ac:dyDescent="0.25">
      <c r="A38" s="173" t="s">
        <v>10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32.25" customHeight="1" x14ac:dyDescent="0.25">
      <c r="A39" s="180" t="s">
        <v>8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t="46.5" customHeight="1" x14ac:dyDescent="0.25">
      <c r="A40" s="179" t="s">
        <v>9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ht="44.25" customHeight="1" x14ac:dyDescent="0.25">
      <c r="A41" s="165" t="s">
        <v>11</v>
      </c>
      <c r="B41" s="165"/>
      <c r="C41" s="165"/>
      <c r="D41" s="165"/>
      <c r="E41" s="165"/>
      <c r="F41" s="165"/>
      <c r="G41" s="165"/>
      <c r="H41" s="165"/>
      <c r="I41" s="165"/>
      <c r="J41" s="165"/>
    </row>
    <row r="42" spans="1:10" ht="9" customHeigh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0" ht="31.5" customHeight="1" x14ac:dyDescent="0.25">
      <c r="A43" s="160" t="s">
        <v>36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 x14ac:dyDescent="0.25">
      <c r="A44" s="160" t="s">
        <v>35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 x14ac:dyDescent="0.25">
      <c r="A45" s="160" t="s">
        <v>34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 x14ac:dyDescent="0.25">
      <c r="A46" s="65"/>
    </row>
    <row r="47" spans="1:10" ht="27" customHeight="1" x14ac:dyDescent="0.25">
      <c r="I47" s="61"/>
      <c r="J47" s="6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31" workbookViewId="0">
      <selection activeCell="E10" sqref="E10:J1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4.5" thickBot="1" x14ac:dyDescent="0.3">
      <c r="A2" s="127" t="s">
        <v>12</v>
      </c>
      <c r="B2" s="188"/>
      <c r="C2" s="188"/>
      <c r="D2" s="188"/>
      <c r="E2" s="188"/>
      <c r="F2" s="188"/>
      <c r="G2" s="188"/>
      <c r="H2" s="188"/>
      <c r="I2" s="188"/>
      <c r="J2" s="129"/>
    </row>
    <row r="3" spans="1:10" ht="27" customHeight="1" thickBot="1" x14ac:dyDescent="0.3">
      <c r="A3" s="17" t="s">
        <v>39</v>
      </c>
      <c r="B3" s="107" t="s">
        <v>97</v>
      </c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3" t="s">
        <v>0</v>
      </c>
      <c r="B4" s="56"/>
      <c r="C4" s="56"/>
      <c r="D4" s="56"/>
      <c r="E4" s="56"/>
      <c r="F4" s="56"/>
      <c r="G4" s="56"/>
      <c r="H4" s="56"/>
      <c r="I4" s="57"/>
      <c r="J4" s="9"/>
    </row>
    <row r="5" spans="1:10" x14ac:dyDescent="0.25">
      <c r="A5" s="130" t="s">
        <v>98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10" x14ac:dyDescent="0.25">
      <c r="A6" s="199" t="s">
        <v>13</v>
      </c>
      <c r="B6" s="200"/>
      <c r="C6" s="200"/>
      <c r="D6" s="58" t="s">
        <v>1</v>
      </c>
      <c r="E6" s="56"/>
      <c r="F6" s="56"/>
      <c r="G6" s="200" t="s">
        <v>2</v>
      </c>
      <c r="H6" s="200"/>
      <c r="I6" s="200"/>
      <c r="J6" s="9"/>
    </row>
    <row r="7" spans="1:10" ht="15.75" thickBot="1" x14ac:dyDescent="0.3">
      <c r="A7" s="191" t="s">
        <v>99</v>
      </c>
      <c r="B7" s="192"/>
      <c r="C7" s="193"/>
      <c r="D7" s="194">
        <v>777920286</v>
      </c>
      <c r="E7" s="195"/>
      <c r="F7" s="196"/>
      <c r="G7" s="157" t="s">
        <v>100</v>
      </c>
      <c r="H7" s="197"/>
      <c r="I7" s="197"/>
      <c r="J7" s="198"/>
    </row>
    <row r="8" spans="1:10" ht="21.75" customHeight="1" thickTop="1" thickBot="1" x14ac:dyDescent="0.3">
      <c r="A8" s="152" t="s">
        <v>19</v>
      </c>
      <c r="B8" s="153"/>
      <c r="C8" s="153"/>
      <c r="D8" s="153"/>
      <c r="E8" s="153"/>
      <c r="F8" s="153"/>
      <c r="G8" s="153"/>
      <c r="H8" s="153"/>
      <c r="I8" s="153"/>
      <c r="J8" s="154"/>
    </row>
    <row r="9" spans="1:10" ht="15.75" thickBot="1" x14ac:dyDescent="0.3">
      <c r="A9" s="142"/>
      <c r="B9" s="143"/>
      <c r="C9" s="143"/>
      <c r="D9" s="144"/>
      <c r="E9" s="125" t="s">
        <v>3</v>
      </c>
      <c r="F9" s="125"/>
      <c r="G9" s="125" t="s">
        <v>4</v>
      </c>
      <c r="H9" s="125"/>
      <c r="I9" s="125" t="s">
        <v>5</v>
      </c>
      <c r="J9" s="126"/>
    </row>
    <row r="10" spans="1:10" ht="15.75" thickBot="1" x14ac:dyDescent="0.3">
      <c r="A10" s="186" t="s">
        <v>16</v>
      </c>
      <c r="B10" s="187"/>
      <c r="C10" s="187"/>
      <c r="D10" s="51" t="s">
        <v>37</v>
      </c>
      <c r="E10" s="107">
        <v>910000</v>
      </c>
      <c r="F10" s="114"/>
      <c r="G10" s="107">
        <f>I10-E10</f>
        <v>191100</v>
      </c>
      <c r="H10" s="114"/>
      <c r="I10" s="120">
        <f>E10*1.21</f>
        <v>1101100</v>
      </c>
      <c r="J10" s="121"/>
    </row>
    <row r="11" spans="1:10" ht="15.75" thickBot="1" x14ac:dyDescent="0.3">
      <c r="A11" s="59" t="s">
        <v>18</v>
      </c>
      <c r="B11" s="60"/>
      <c r="C11" s="60"/>
      <c r="D11" s="13">
        <v>1</v>
      </c>
      <c r="E11" s="107">
        <f>E10</f>
        <v>910000</v>
      </c>
      <c r="F11" s="114"/>
      <c r="G11" s="107">
        <f>I11-E11</f>
        <v>191100</v>
      </c>
      <c r="H11" s="114"/>
      <c r="I11" s="120">
        <f>(E11*D11)*1.21</f>
        <v>1101100</v>
      </c>
      <c r="J11" s="121"/>
    </row>
    <row r="12" spans="1:10" ht="15.75" thickBot="1" x14ac:dyDescent="0.3">
      <c r="A12" s="115" t="s">
        <v>17</v>
      </c>
      <c r="B12" s="116"/>
      <c r="C12" s="116"/>
      <c r="D12" s="116"/>
      <c r="E12" s="116"/>
      <c r="F12" s="116"/>
      <c r="G12" s="116"/>
      <c r="H12" s="116"/>
      <c r="I12" s="12">
        <v>2</v>
      </c>
      <c r="J12" s="6" t="s">
        <v>6</v>
      </c>
    </row>
    <row r="13" spans="1:10" ht="5.25" customHeight="1" thickBot="1" x14ac:dyDescent="0.3">
      <c r="A13" s="117"/>
      <c r="B13" s="118"/>
      <c r="C13" s="118"/>
      <c r="D13" s="118"/>
      <c r="E13" s="118"/>
      <c r="F13" s="118"/>
      <c r="G13" s="118"/>
      <c r="H13" s="118"/>
      <c r="I13" s="118"/>
      <c r="J13" s="119"/>
    </row>
    <row r="14" spans="1:10" ht="18" customHeight="1" thickBot="1" x14ac:dyDescent="0.3">
      <c r="A14" s="122" t="s">
        <v>38</v>
      </c>
      <c r="B14" s="123"/>
      <c r="C14" s="123"/>
      <c r="D14" s="123"/>
      <c r="E14" s="123"/>
      <c r="F14" s="123"/>
      <c r="G14" s="123"/>
      <c r="H14" s="123"/>
      <c r="I14" s="123"/>
      <c r="J14" s="124"/>
    </row>
    <row r="15" spans="1:10" ht="15.75" thickBot="1" x14ac:dyDescent="0.3">
      <c r="A15" s="110"/>
      <c r="B15" s="111"/>
      <c r="C15" s="111"/>
      <c r="D15" s="111"/>
      <c r="E15" s="125" t="s">
        <v>3</v>
      </c>
      <c r="F15" s="125"/>
      <c r="G15" s="125" t="s">
        <v>4</v>
      </c>
      <c r="H15" s="125"/>
      <c r="I15" s="125" t="s">
        <v>5</v>
      </c>
      <c r="J15" s="126"/>
    </row>
    <row r="16" spans="1:10" ht="32.25" customHeight="1" thickBot="1" x14ac:dyDescent="0.3">
      <c r="A16" s="112" t="s">
        <v>14</v>
      </c>
      <c r="B16" s="113"/>
      <c r="C16" s="113"/>
      <c r="D16" s="113"/>
      <c r="E16" s="133">
        <v>3000</v>
      </c>
      <c r="F16" s="133"/>
      <c r="G16" s="107">
        <f>I16-E16</f>
        <v>630</v>
      </c>
      <c r="H16" s="114"/>
      <c r="I16" s="134">
        <f>E16*1.21</f>
        <v>3630</v>
      </c>
      <c r="J16" s="135"/>
    </row>
    <row r="17" spans="1:10" ht="15.75" thickBot="1" x14ac:dyDescent="0.3">
      <c r="A17" s="115" t="s">
        <v>20</v>
      </c>
      <c r="B17" s="116"/>
      <c r="C17" s="116"/>
      <c r="D17" s="116"/>
      <c r="E17" s="116"/>
      <c r="F17" s="116"/>
      <c r="G17" s="116"/>
      <c r="H17" s="116"/>
      <c r="I17" s="12">
        <v>1</v>
      </c>
      <c r="J17" s="6" t="s">
        <v>7</v>
      </c>
    </row>
    <row r="18" spans="1:10" ht="32.25" customHeight="1" thickBot="1" x14ac:dyDescent="0.3">
      <c r="A18" s="138" t="s">
        <v>15</v>
      </c>
      <c r="B18" s="139"/>
      <c r="C18" s="139"/>
      <c r="D18" s="139"/>
      <c r="E18" s="140">
        <f>E16*(8-I12)*I17</f>
        <v>18000</v>
      </c>
      <c r="F18" s="140"/>
      <c r="G18" s="140">
        <f>G16*(8-I12)*I17</f>
        <v>3780</v>
      </c>
      <c r="H18" s="140"/>
      <c r="I18" s="140">
        <f>I16*(8-I12)*I17</f>
        <v>21780</v>
      </c>
      <c r="J18" s="141"/>
    </row>
    <row r="19" spans="1:10" ht="3.75" customHeight="1" thickBot="1" x14ac:dyDescent="0.3">
      <c r="A19" s="117"/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0" ht="47.25" customHeight="1" thickBot="1" x14ac:dyDescent="0.3">
      <c r="A20" s="112" t="s">
        <v>21</v>
      </c>
      <c r="B20" s="113"/>
      <c r="C20" s="113"/>
      <c r="D20" s="113"/>
      <c r="E20" s="133">
        <v>0</v>
      </c>
      <c r="F20" s="133"/>
      <c r="G20" s="107">
        <f>I20-E20</f>
        <v>0</v>
      </c>
      <c r="H20" s="114"/>
      <c r="I20" s="134">
        <v>0</v>
      </c>
      <c r="J20" s="135"/>
    </row>
    <row r="21" spans="1:10" ht="15.75" thickBot="1" x14ac:dyDescent="0.3">
      <c r="A21" s="115" t="s">
        <v>25</v>
      </c>
      <c r="B21" s="116"/>
      <c r="C21" s="116"/>
      <c r="D21" s="116"/>
      <c r="E21" s="116"/>
      <c r="F21" s="116"/>
      <c r="G21" s="116"/>
      <c r="H21" s="116"/>
      <c r="I21" s="12">
        <v>0</v>
      </c>
      <c r="J21" s="6" t="s">
        <v>7</v>
      </c>
    </row>
    <row r="22" spans="1:10" ht="33.75" customHeight="1" thickBot="1" x14ac:dyDescent="0.3">
      <c r="A22" s="166" t="s">
        <v>22</v>
      </c>
      <c r="B22" s="167"/>
      <c r="C22" s="167"/>
      <c r="D22" s="167"/>
      <c r="E22" s="140">
        <f>E20*(8-I12)*I21</f>
        <v>0</v>
      </c>
      <c r="F22" s="140"/>
      <c r="G22" s="140">
        <f>G20*(8-I12)*I21</f>
        <v>0</v>
      </c>
      <c r="H22" s="140"/>
      <c r="I22" s="140">
        <f>I20*(8-I12)*I21</f>
        <v>0</v>
      </c>
      <c r="J22" s="141"/>
    </row>
    <row r="23" spans="1:10" ht="5.25" customHeight="1" thickBot="1" x14ac:dyDescent="0.3">
      <c r="A23" s="117"/>
      <c r="B23" s="118"/>
      <c r="C23" s="118"/>
      <c r="D23" s="118"/>
      <c r="E23" s="118"/>
      <c r="F23" s="118"/>
      <c r="G23" s="118"/>
      <c r="H23" s="118"/>
      <c r="I23" s="118"/>
      <c r="J23" s="119"/>
    </row>
    <row r="24" spans="1:10" ht="54" customHeight="1" thickBot="1" x14ac:dyDescent="0.3">
      <c r="A24" s="112" t="s">
        <v>23</v>
      </c>
      <c r="B24" s="113"/>
      <c r="C24" s="113"/>
      <c r="D24" s="113"/>
      <c r="E24" s="133">
        <v>0</v>
      </c>
      <c r="F24" s="133"/>
      <c r="G24" s="107">
        <f>I24-E24</f>
        <v>0</v>
      </c>
      <c r="H24" s="114"/>
      <c r="I24" s="134">
        <v>0</v>
      </c>
      <c r="J24" s="135"/>
    </row>
    <row r="25" spans="1:10" ht="15.75" customHeight="1" thickBot="1" x14ac:dyDescent="0.3">
      <c r="A25" s="112" t="s">
        <v>24</v>
      </c>
      <c r="B25" s="169"/>
      <c r="C25" s="169"/>
      <c r="D25" s="169"/>
      <c r="E25" s="169"/>
      <c r="F25" s="169"/>
      <c r="G25" s="169"/>
      <c r="H25" s="169"/>
      <c r="I25" s="12">
        <v>0</v>
      </c>
      <c r="J25" s="6" t="s">
        <v>7</v>
      </c>
    </row>
    <row r="26" spans="1:10" ht="36" customHeight="1" thickBot="1" x14ac:dyDescent="0.3">
      <c r="A26" s="170" t="s">
        <v>26</v>
      </c>
      <c r="B26" s="171"/>
      <c r="C26" s="171"/>
      <c r="D26" s="171"/>
      <c r="E26" s="140">
        <f>E24*(8-I12)*I25</f>
        <v>0</v>
      </c>
      <c r="F26" s="140"/>
      <c r="G26" s="140">
        <f>G24*(8-I12)*I25</f>
        <v>0</v>
      </c>
      <c r="H26" s="140"/>
      <c r="I26" s="140">
        <f>I24*(8-I12)*I25</f>
        <v>0</v>
      </c>
      <c r="J26" s="141"/>
    </row>
    <row r="27" spans="1:10" ht="4.5" customHeight="1" thickBot="1" x14ac:dyDescent="0.3">
      <c r="A27" s="161"/>
      <c r="B27" s="162"/>
      <c r="C27" s="162"/>
      <c r="D27" s="162"/>
      <c r="E27" s="162"/>
      <c r="F27" s="162"/>
      <c r="G27" s="162"/>
      <c r="H27" s="162"/>
      <c r="I27" s="162"/>
      <c r="J27" s="163"/>
    </row>
    <row r="28" spans="1:10" ht="30" customHeight="1" thickBot="1" x14ac:dyDescent="0.3">
      <c r="A28" s="184" t="s">
        <v>27</v>
      </c>
      <c r="B28" s="185"/>
      <c r="C28" s="185"/>
      <c r="D28" s="185"/>
      <c r="E28" s="140">
        <f>D11*(E18+E22+E26)</f>
        <v>18000</v>
      </c>
      <c r="F28" s="140"/>
      <c r="G28" s="140">
        <f>D11*(G18+G22+G26)</f>
        <v>3780</v>
      </c>
      <c r="H28" s="140"/>
      <c r="I28" s="140">
        <f>D11*(I18+I22+I26)</f>
        <v>21780</v>
      </c>
      <c r="J28" s="141"/>
    </row>
    <row r="29" spans="1:10" ht="29.25" customHeight="1" thickBot="1" x14ac:dyDescent="0.3">
      <c r="A29" s="122" t="s">
        <v>54</v>
      </c>
      <c r="B29" s="123"/>
      <c r="C29" s="123"/>
      <c r="D29" s="123"/>
      <c r="E29" s="123"/>
      <c r="F29" s="123"/>
      <c r="G29" s="123"/>
      <c r="H29" s="123"/>
      <c r="I29" s="123"/>
      <c r="J29" s="124"/>
    </row>
    <row r="30" spans="1:10" ht="29.25" customHeight="1" thickBot="1" x14ac:dyDescent="0.3">
      <c r="A30" s="112" t="s">
        <v>29</v>
      </c>
      <c r="B30" s="113"/>
      <c r="C30" s="113"/>
      <c r="D30" s="113"/>
      <c r="E30" s="133">
        <v>950</v>
      </c>
      <c r="F30" s="133"/>
      <c r="G30" s="107">
        <f>I30-E30</f>
        <v>199.5</v>
      </c>
      <c r="H30" s="114"/>
      <c r="I30" s="133">
        <f>E30*1.21</f>
        <v>1149.5</v>
      </c>
      <c r="J30" s="164"/>
    </row>
    <row r="31" spans="1:10" ht="48" customHeight="1" thickBot="1" x14ac:dyDescent="0.3">
      <c r="A31" s="112" t="s">
        <v>30</v>
      </c>
      <c r="B31" s="113"/>
      <c r="C31" s="113"/>
      <c r="D31" s="113"/>
      <c r="E31" s="133">
        <v>500</v>
      </c>
      <c r="F31" s="133"/>
      <c r="G31" s="107">
        <f>I31-E31</f>
        <v>105</v>
      </c>
      <c r="H31" s="114"/>
      <c r="I31" s="133">
        <f>E31*1.21</f>
        <v>605</v>
      </c>
      <c r="J31" s="164"/>
    </row>
    <row r="32" spans="1:10" ht="39" customHeight="1" thickBot="1" x14ac:dyDescent="0.3">
      <c r="A32" s="181" t="s">
        <v>31</v>
      </c>
      <c r="B32" s="182"/>
      <c r="C32" s="182"/>
      <c r="D32" s="182"/>
      <c r="E32" s="140">
        <f>(E30+E31)*1*(8-I12)</f>
        <v>8700</v>
      </c>
      <c r="F32" s="140"/>
      <c r="G32" s="140">
        <f>(G30+G31)*1*(8-I12)</f>
        <v>1827</v>
      </c>
      <c r="H32" s="140"/>
      <c r="I32" s="140">
        <f>(I30+I31)*1*(8-I12)</f>
        <v>10527</v>
      </c>
      <c r="J32" s="141"/>
    </row>
    <row r="33" spans="1:10" ht="30" customHeight="1" thickBot="1" x14ac:dyDescent="0.3">
      <c r="A33" s="122" t="s">
        <v>55</v>
      </c>
      <c r="B33" s="123"/>
      <c r="C33" s="123"/>
      <c r="D33" s="123"/>
      <c r="E33" s="123"/>
      <c r="F33" s="123"/>
      <c r="G33" s="123"/>
      <c r="H33" s="123"/>
      <c r="I33" s="123"/>
      <c r="J33" s="124"/>
    </row>
    <row r="34" spans="1:10" ht="51" customHeight="1" thickBot="1" x14ac:dyDescent="0.3">
      <c r="A34" s="112" t="s">
        <v>28</v>
      </c>
      <c r="B34" s="113"/>
      <c r="C34" s="113"/>
      <c r="D34" s="113"/>
      <c r="E34" s="133">
        <v>1000</v>
      </c>
      <c r="F34" s="133"/>
      <c r="G34" s="107">
        <f>I34-E34</f>
        <v>210</v>
      </c>
      <c r="H34" s="114"/>
      <c r="I34" s="133">
        <f>E34*1.21</f>
        <v>1210</v>
      </c>
      <c r="J34" s="164"/>
    </row>
    <row r="35" spans="1:10" ht="3.75" customHeight="1" thickBot="1" x14ac:dyDescent="0.3">
      <c r="A35" s="174"/>
      <c r="B35" s="175"/>
      <c r="C35" s="175"/>
      <c r="D35" s="175"/>
      <c r="E35" s="175"/>
      <c r="F35" s="175"/>
      <c r="G35" s="175"/>
      <c r="H35" s="175"/>
      <c r="I35" s="175"/>
      <c r="J35" s="176"/>
    </row>
    <row r="36" spans="1:10" s="7" customFormat="1" ht="39.75" customHeight="1" thickBot="1" x14ac:dyDescent="0.3">
      <c r="A36" s="177" t="s">
        <v>32</v>
      </c>
      <c r="B36" s="178"/>
      <c r="C36" s="178"/>
      <c r="D36" s="178"/>
      <c r="E36" s="168">
        <f>E11+E28+E34+E32</f>
        <v>937700</v>
      </c>
      <c r="F36" s="168"/>
      <c r="G36" s="168">
        <f>G11+G28+G34+G32</f>
        <v>196917</v>
      </c>
      <c r="H36" s="183"/>
      <c r="I36" s="168">
        <f>I11+I28+I34+I32</f>
        <v>1134617</v>
      </c>
      <c r="J36" s="183"/>
    </row>
    <row r="37" spans="1:10" ht="9.75" customHeight="1" x14ac:dyDescent="0.25"/>
    <row r="38" spans="1:10" ht="30" customHeight="1" x14ac:dyDescent="0.25">
      <c r="A38" s="173" t="s">
        <v>10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32.25" customHeight="1" x14ac:dyDescent="0.25">
      <c r="A39" s="180" t="s">
        <v>8</v>
      </c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t="46.5" customHeight="1" x14ac:dyDescent="0.25">
      <c r="A40" s="179" t="s">
        <v>9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ht="44.25" customHeight="1" x14ac:dyDescent="0.25">
      <c r="A41" s="165" t="s">
        <v>11</v>
      </c>
      <c r="B41" s="165"/>
      <c r="C41" s="165"/>
      <c r="D41" s="165"/>
      <c r="E41" s="165"/>
      <c r="F41" s="165"/>
      <c r="G41" s="165"/>
      <c r="H41" s="165"/>
      <c r="I41" s="165"/>
      <c r="J41" s="165"/>
    </row>
    <row r="42" spans="1:10" ht="9" customHeigh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0" ht="31.5" customHeight="1" x14ac:dyDescent="0.25">
      <c r="A43" s="160" t="s">
        <v>36</v>
      </c>
      <c r="B43" s="160"/>
      <c r="C43" s="160"/>
      <c r="D43" s="160"/>
      <c r="E43" s="160"/>
      <c r="F43" s="160"/>
      <c r="G43" s="160"/>
      <c r="H43" s="160"/>
      <c r="I43" s="160"/>
      <c r="J43" s="160"/>
    </row>
    <row r="44" spans="1:10" ht="33" customHeight="1" x14ac:dyDescent="0.25">
      <c r="A44" s="160" t="s">
        <v>35</v>
      </c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10" ht="39" customHeight="1" x14ac:dyDescent="0.25">
      <c r="A45" s="160" t="s">
        <v>34</v>
      </c>
      <c r="B45" s="160"/>
      <c r="C45" s="160"/>
      <c r="D45" s="160"/>
      <c r="E45" s="160"/>
      <c r="F45" s="160"/>
      <c r="G45" s="160"/>
      <c r="H45" s="160"/>
      <c r="I45" s="160"/>
      <c r="J45" s="16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Porovnání - specifikace</vt:lpstr>
      <vt:lpstr>Stargen EU</vt:lpstr>
      <vt:lpstr>Madisson</vt:lpstr>
      <vt:lpstr>Kardio - Line</vt:lpstr>
      <vt:lpstr>BTL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2021-04-14T07:58:03Z</dcterms:modified>
</cp:coreProperties>
</file>