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/>
  </bookViews>
  <sheets>
    <sheet name="průzkum trhu - specifikace" sheetId="2" r:id="rId1"/>
    <sheet name="Repo-Reck" sheetId="3" r:id="rId2"/>
    <sheet name="Madisson" sheetId="5" r:id="rId3"/>
    <sheet name="BTL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2" l="1"/>
  <c r="E44" i="2"/>
  <c r="C44" i="2"/>
  <c r="B45" i="2"/>
  <c r="I32" i="5" l="1"/>
  <c r="G32" i="5"/>
  <c r="E32" i="5"/>
  <c r="G28" i="5"/>
  <c r="G36" i="5" s="1"/>
  <c r="I26" i="5"/>
  <c r="G26" i="5"/>
  <c r="E26" i="5"/>
  <c r="I22" i="5"/>
  <c r="G22" i="5"/>
  <c r="E22" i="5"/>
  <c r="I18" i="5"/>
  <c r="I28" i="5" s="1"/>
  <c r="I36" i="5" s="1"/>
  <c r="G18" i="5"/>
  <c r="E18" i="5"/>
  <c r="E28" i="5" s="1"/>
  <c r="E36" i="5" s="1"/>
  <c r="G34" i="4" l="1"/>
  <c r="I32" i="4"/>
  <c r="E32" i="4"/>
  <c r="G31" i="4"/>
  <c r="G30" i="4"/>
  <c r="G32" i="4" s="1"/>
  <c r="I26" i="4"/>
  <c r="E26" i="4"/>
  <c r="G24" i="4"/>
  <c r="G26" i="4" s="1"/>
  <c r="E22" i="4"/>
  <c r="I20" i="4"/>
  <c r="I22" i="4" s="1"/>
  <c r="I18" i="4"/>
  <c r="E18" i="4"/>
  <c r="E28" i="4" s="1"/>
  <c r="E36" i="4" s="1"/>
  <c r="G16" i="4"/>
  <c r="G18" i="4" s="1"/>
  <c r="I11" i="4"/>
  <c r="G11" i="4"/>
  <c r="I28" i="4" l="1"/>
  <c r="I36" i="4" s="1"/>
  <c r="G28" i="4"/>
  <c r="G36" i="4" s="1"/>
  <c r="G20" i="4"/>
  <c r="G22" i="4" s="1"/>
  <c r="I32" i="3" l="1"/>
  <c r="G32" i="3"/>
  <c r="E32" i="3"/>
  <c r="I26" i="3"/>
  <c r="G26" i="3"/>
  <c r="E26" i="3"/>
  <c r="I22" i="3"/>
  <c r="G22" i="3"/>
  <c r="E22" i="3"/>
  <c r="I18" i="3"/>
  <c r="I28" i="3" s="1"/>
  <c r="G18" i="3"/>
  <c r="G28" i="3" s="1"/>
  <c r="E18" i="3"/>
  <c r="E28" i="3" s="1"/>
  <c r="I11" i="3"/>
  <c r="G11" i="3"/>
  <c r="E11" i="3"/>
  <c r="E36" i="3" l="1"/>
  <c r="G36" i="3"/>
  <c r="I36" i="3"/>
</calcChain>
</file>

<file path=xl/sharedStrings.xml><?xml version="1.0" encoding="utf-8"?>
<sst xmlns="http://schemas.openxmlformats.org/spreadsheetml/2006/main" count="319" uniqueCount="108">
  <si>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</si>
  <si>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</si>
  <si>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</si>
  <si>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</si>
  <si>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</si>
  <si>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</si>
  <si>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</si>
  <si>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</si>
  <si>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</si>
  <si>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</si>
  <si>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</si>
  <si>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</si>
  <si>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</si>
  <si>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</si>
  <si>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</si>
  <si>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</si>
  <si>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</si>
  <si>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</si>
  <si>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</si>
  <si>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</si>
  <si>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</si>
  <si>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</si>
  <si>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</si>
  <si>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</si>
  <si>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</si>
  <si>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</si>
  <si>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</si>
  <si>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</si>
  <si>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</si>
  <si>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</si>
  <si>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</si>
  <si>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</si>
  <si>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</si>
  <si>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</si>
  <si>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</si>
  <si>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</si>
  <si>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</si>
  <si>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</si>
  <si>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</si>
  <si>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</si>
  <si>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</si>
  <si>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</si>
  <si>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</si>
  <si>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</si>
  <si>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</si>
  <si>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</si>
  <si>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</si>
  <si>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</si>
  <si>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</si>
  <si>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</si>
  <si>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</si>
  <si>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</si>
  <si>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</si>
  <si>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</si>
  <si>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</si>
  <si>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</si>
  <si>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</si>
  <si>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</si>
  <si>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</si>
  <si>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</si>
  <si>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r>
      <t>·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9"/>
        <color theme="1"/>
        <rFont val="Arial"/>
        <family val="2"/>
        <charset val="238"/>
      </rPr>
      <t>manžety sloužící k upevnění ruky</t>
    </r>
  </si>
  <si>
    <t>Dodávka, instalace a uvedení do provozu 3ks motomedu na Oddělení rehabilitace včetně provedení zaškolení personálu</t>
  </si>
  <si>
    <t>ANO</t>
  </si>
  <si>
    <t>Název veřejné zakázky: Motomed do lůžka</t>
  </si>
  <si>
    <t>Průzkum trhu</t>
  </si>
  <si>
    <t>REPO-RECK spol. s r.o., Jablůnka 239, 756 23  Jablůnka</t>
  </si>
  <si>
    <t>Lukáš Hajný</t>
  </si>
  <si>
    <t>hajny@motomed.cz</t>
  </si>
  <si>
    <t>Pohybový trenažér do lůžka - MOTOmed layson.la prof</t>
  </si>
  <si>
    <t>BTL zdravotnická technika, a.s.</t>
  </si>
  <si>
    <t>Josef Machanec</t>
  </si>
  <si>
    <t>machanec@btl.cz</t>
  </si>
  <si>
    <t>ano</t>
  </si>
  <si>
    <t>Motomed</t>
  </si>
  <si>
    <t>Madisson s.r.o., Soumarská 8, 104 00 Praha 10</t>
  </si>
  <si>
    <t>Mgr. Jaroslava Látalová</t>
  </si>
  <si>
    <t>latalova@madisson.cz</t>
  </si>
  <si>
    <t>RECK Technik GmbH, Německo (Repo-Reck)</t>
  </si>
  <si>
    <t xml:space="preserve"> MOTOmed LAYSON prof, Reck- Technik GmbH (Madisson)</t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</si>
  <si>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elektromotorický přístroj pro pasivní, asistivní nebo aktivní trénink úplně nebo částečně imobilních pacientů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</si>
  <si>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stabilní celoocelová pojízdná konstrukce přístroje včetně bezpečnostních chodilových podložek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</si>
  <si>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 xml:space="preserve">komplet desinfikovatelná konstrukce díky (PC/ABS)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</si>
  <si>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výškové nastavení pomocí plynové pružiny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</si>
  <si>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vybaveno rozšiřitelným podvozkem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</si>
  <si>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procvičení dolních i horních končetin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</si>
  <si>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dle typu možnost pozice z čela nebo ze 3 stran postele, bez nutnosti fixace k lůžku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</si>
  <si>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možnost nastavení ohybu kolen – přiblížení /oddálení motoru od pacienta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</si>
  <si>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ovládání přístroje: pomocí ovladače s dotykovým displejem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</si>
  <si>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jednoduché intuitivní ovládání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</si>
  <si>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 xml:space="preserve">počet otáček motoru při pasivním tréninku od 0 do 60 otáček za minutu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</si>
  <si>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 xml:space="preserve">brzdný odpor pro aktivní práci svalů 1-20 jemných stupňů od zcela lehkého až po zcela těžký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</si>
  <si>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doba cvičení je nastavitelná buď od 0 do 120 minut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</si>
  <si>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nezávislé nastavení rychlosti a síly motoru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</si>
  <si>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 xml:space="preserve">znázornění symetrie dolních i horních končetin 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</si>
  <si>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motivační program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</si>
  <si>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programy terapie - specifický trénink dle typu nemoci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</si>
  <si>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automatická detekce vystřelující křeče s následným zastavením přístroje a uvolnění opačným směrem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</si>
  <si>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program pro využití zbytkových sil svalů "servo cvičení"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</si>
  <si>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ocelové-dezinfikovatelné chodidlové bezpečnostní podložky se systémem rychlé výměny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</si>
  <si>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zařízení pro fixaci nártů – pár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</si>
  <si>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aktivace sériového portu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</si>
  <si>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lýtkové upevnění pro dolní končetiny včetně dezinfikovatelných pásek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</si>
  <si>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dokovací stanice na odnímatelnou ovládací jednotkou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</si>
  <si>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odnímatelná ovládací jednotka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</si>
  <si>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dezifikovatelná úprava fixačních pásek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</si>
  <si>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vyměnitelné podložky pod ruce s manžetou - rychlá výměna – dezinfikovatelné</t>
    </r>
  </si>
  <si>
    <r>
      <t>·</t>
    </r>
    <r>
      <rPr>
        <sz val="12"/>
        <color theme="1"/>
        <rFont val="Times New Roman"/>
        <family val="1"/>
        <charset val="238"/>
      </rPr>
      <t xml:space="preserve">          </t>
    </r>
    <r>
      <rPr>
        <sz val="12"/>
        <color theme="1"/>
        <rFont val="Arial"/>
        <family val="2"/>
        <charset val="238"/>
      </rPr>
      <t>držák pro ruce ERGO – včetně systému rychlé výměny</t>
    </r>
  </si>
  <si>
    <t>MOTOmed layson.la prof, RECK Technik GmbH (BTL)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</si>
</sst>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Alignment="1">
      <alignment vertical="center"/>
    </xf>
    <xf numFmtId="0" fontId="5" fillId="0" borderId="4" xfId="2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left" vertical="top" wrapText="1"/>
    </xf>
    <xf numFmtId="0" fontId="20" fillId="12" borderId="33" xfId="0" applyFont="1" applyFill="1" applyBorder="1" applyAlignment="1">
      <alignment horizontal="left" vertical="top" wrapText="1"/>
    </xf>
    <xf numFmtId="0" fontId="20" fillId="12" borderId="33" xfId="0" applyFont="1" applyFill="1" applyBorder="1" applyAlignment="1">
      <alignment horizontal="left" vertical="center" wrapText="1"/>
    </xf>
    <xf numFmtId="0" fontId="20" fillId="12" borderId="41" xfId="0" applyFont="1" applyFill="1" applyBorder="1" applyAlignment="1">
      <alignment horizontal="left" vertical="center" wrapText="1"/>
    </xf>
    <xf numFmtId="0" fontId="6" fillId="3" borderId="11" xfId="2" applyFont="1" applyFill="1" applyBorder="1" applyAlignment="1">
      <alignment horizontal="center" vertical="center"/>
    </xf>
    <xf numFmtId="0" fontId="3" fillId="0" borderId="0" xfId="2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4" xfId="2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left" vertical="top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21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51" xfId="2" applyFill="1" applyBorder="1" applyAlignment="1">
      <alignment vertical="center"/>
    </xf>
    <xf numFmtId="0" fontId="3" fillId="4" borderId="27" xfId="2" applyFill="1" applyBorder="1" applyAlignment="1">
      <alignment vertical="center"/>
    </xf>
    <xf numFmtId="0" fontId="3" fillId="4" borderId="28" xfId="2" applyFill="1" applyBorder="1" applyAlignment="1">
      <alignment vertical="center"/>
    </xf>
    <xf numFmtId="3" fontId="3" fillId="4" borderId="51" xfId="2" applyNumberFormat="1" applyFill="1" applyBorder="1" applyAlignment="1">
      <alignment horizontal="left" vertical="center" indent="1"/>
    </xf>
    <xf numFmtId="3" fontId="3" fillId="4" borderId="27" xfId="2" applyNumberFormat="1" applyFill="1" applyBorder="1" applyAlignment="1">
      <alignment horizontal="left" vertical="center" indent="1"/>
    </xf>
    <xf numFmtId="3" fontId="3" fillId="4" borderId="52" xfId="2" applyNumberFormat="1" applyFill="1" applyBorder="1" applyAlignment="1">
      <alignment horizontal="left" vertical="center" indent="1"/>
    </xf>
    <xf numFmtId="0" fontId="21" fillId="4" borderId="27" xfId="3" applyFill="1" applyBorder="1" applyAlignment="1">
      <alignment horizontal="left" vertical="center"/>
    </xf>
    <xf numFmtId="0" fontId="21" fillId="4" borderId="28" xfId="3" applyFill="1" applyBorder="1" applyAlignment="1">
      <alignment horizontal="left" vertical="center"/>
    </xf>
  </cellXfs>
  <cellStyles count="5">
    <cellStyle name="Hypertextový odkaz" xfId="3" builtinId="8"/>
    <cellStyle name="Měna" xfId="1" builtinId="4"/>
    <cellStyle name="Měna 2" xf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jny@motomed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latalova@madisson.cz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achanec@bt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9" zoomScaleNormal="100" workbookViewId="0">
      <selection activeCell="G45" sqref="G45"/>
    </sheetView>
  </sheetViews>
  <sheetFormatPr defaultRowHeight="15" x14ac:dyDescent="0.25"/>
  <cols>
    <col min="1" max="1" width="104.140625" customWidth="1"/>
    <col min="2" max="2" width="15.140625" customWidth="1"/>
    <col min="3" max="3" width="18.28515625" customWidth="1"/>
    <col min="4" max="4" width="16.7109375" customWidth="1"/>
    <col min="5" max="5" width="19.28515625" customWidth="1"/>
    <col min="6" max="6" width="16.7109375" customWidth="1"/>
    <col min="7" max="7" width="21.28515625" customWidth="1"/>
  </cols>
  <sheetData>
    <row r="1" spans="1:7" ht="66.75" customHeight="1" thickBot="1" x14ac:dyDescent="0.3">
      <c r="A1" s="83"/>
      <c r="B1" s="84"/>
      <c r="C1" s="85"/>
    </row>
    <row r="2" spans="1:7" ht="38.25" customHeight="1" thickBot="1" x14ac:dyDescent="0.3">
      <c r="A2" s="86" t="s">
        <v>54</v>
      </c>
      <c r="B2" s="87"/>
      <c r="C2" s="88"/>
    </row>
    <row r="3" spans="1:7" ht="41.45" customHeight="1" thickBot="1" x14ac:dyDescent="0.3">
      <c r="A3" s="80" t="s">
        <v>63</v>
      </c>
      <c r="B3" s="81"/>
      <c r="C3" s="82"/>
    </row>
    <row r="4" spans="1:7" ht="29.45" customHeight="1" thickBot="1" x14ac:dyDescent="0.3">
      <c r="A4" s="20" t="s">
        <v>53</v>
      </c>
      <c r="B4" s="78" t="s">
        <v>107</v>
      </c>
      <c r="C4" s="79"/>
      <c r="D4" s="76" t="s">
        <v>77</v>
      </c>
      <c r="E4" s="77"/>
      <c r="F4" s="76" t="s">
        <v>78</v>
      </c>
      <c r="G4" s="77"/>
    </row>
    <row r="5" spans="1:7" ht="25.5" customHeight="1" thickBot="1" x14ac:dyDescent="0.3">
      <c r="A5" s="27" t="s">
        <v>47</v>
      </c>
      <c r="B5" s="29" t="s">
        <v>48</v>
      </c>
      <c r="C5" s="28" t="s">
        <v>40</v>
      </c>
      <c r="D5" s="29" t="s">
        <v>48</v>
      </c>
      <c r="E5" s="28" t="s">
        <v>40</v>
      </c>
      <c r="F5" s="66" t="s">
        <v>48</v>
      </c>
      <c r="G5" s="65" t="s">
        <v>40</v>
      </c>
    </row>
    <row r="6" spans="1:7" ht="29.25" thickBot="1" x14ac:dyDescent="0.3">
      <c r="A6" s="34" t="s">
        <v>61</v>
      </c>
      <c r="B6" s="63" t="s">
        <v>62</v>
      </c>
      <c r="C6" s="26"/>
      <c r="D6" s="25" t="s">
        <v>62</v>
      </c>
      <c r="E6" s="26"/>
      <c r="F6" s="63" t="s">
        <v>72</v>
      </c>
      <c r="G6" s="64"/>
    </row>
    <row r="7" spans="1:7" ht="15.75" x14ac:dyDescent="0.25">
      <c r="A7" s="16" t="s">
        <v>41</v>
      </c>
      <c r="B7" s="60" t="s">
        <v>46</v>
      </c>
      <c r="C7" s="18" t="s">
        <v>40</v>
      </c>
      <c r="D7" s="17" t="s">
        <v>46</v>
      </c>
      <c r="E7" s="18" t="s">
        <v>40</v>
      </c>
      <c r="F7" s="60" t="s">
        <v>46</v>
      </c>
      <c r="G7" s="61" t="s">
        <v>40</v>
      </c>
    </row>
    <row r="8" spans="1:7" ht="30.75" x14ac:dyDescent="0.25">
      <c r="A8" s="75" t="s">
        <v>79</v>
      </c>
      <c r="B8" s="63" t="s">
        <v>62</v>
      </c>
      <c r="C8" s="13"/>
      <c r="D8" s="25" t="s">
        <v>62</v>
      </c>
      <c r="E8" s="13"/>
      <c r="F8" s="55" t="s">
        <v>72</v>
      </c>
      <c r="G8" s="57"/>
    </row>
    <row r="9" spans="1:7" ht="15.75" x14ac:dyDescent="0.25">
      <c r="A9" s="75" t="s">
        <v>80</v>
      </c>
      <c r="B9" s="63" t="s">
        <v>62</v>
      </c>
      <c r="C9" s="13"/>
      <c r="D9" s="25" t="s">
        <v>62</v>
      </c>
      <c r="E9" s="13"/>
      <c r="F9" s="55" t="s">
        <v>72</v>
      </c>
      <c r="G9" s="57"/>
    </row>
    <row r="10" spans="1:7" ht="15.75" x14ac:dyDescent="0.25">
      <c r="A10" s="75" t="s">
        <v>81</v>
      </c>
      <c r="B10" s="63" t="s">
        <v>62</v>
      </c>
      <c r="C10" s="13"/>
      <c r="D10" s="25" t="s">
        <v>62</v>
      </c>
      <c r="E10" s="13"/>
      <c r="F10" s="55" t="s">
        <v>72</v>
      </c>
      <c r="G10" s="57"/>
    </row>
    <row r="11" spans="1:7" ht="15.75" x14ac:dyDescent="0.25">
      <c r="A11" s="75" t="s">
        <v>82</v>
      </c>
      <c r="B11" s="63" t="s">
        <v>62</v>
      </c>
      <c r="C11" s="13"/>
      <c r="D11" s="25" t="s">
        <v>62</v>
      </c>
      <c r="E11" s="13"/>
      <c r="F11" s="55" t="s">
        <v>72</v>
      </c>
      <c r="G11" s="57"/>
    </row>
    <row r="12" spans="1:7" ht="15.75" x14ac:dyDescent="0.25">
      <c r="A12" s="75" t="s">
        <v>83</v>
      </c>
      <c r="B12" s="63" t="s">
        <v>62</v>
      </c>
      <c r="C12" s="13"/>
      <c r="D12" s="25" t="s">
        <v>62</v>
      </c>
      <c r="E12" s="13"/>
      <c r="F12" s="55" t="s">
        <v>72</v>
      </c>
      <c r="G12" s="57"/>
    </row>
    <row r="13" spans="1:7" ht="15.75" x14ac:dyDescent="0.25">
      <c r="A13" s="75" t="s">
        <v>84</v>
      </c>
      <c r="B13" s="63" t="s">
        <v>62</v>
      </c>
      <c r="C13" s="19"/>
      <c r="D13" s="25" t="s">
        <v>62</v>
      </c>
      <c r="E13" s="19"/>
      <c r="F13" s="55" t="s">
        <v>72</v>
      </c>
      <c r="G13" s="62"/>
    </row>
    <row r="14" spans="1:7" ht="15.75" x14ac:dyDescent="0.25">
      <c r="A14" s="75" t="s">
        <v>85</v>
      </c>
      <c r="B14" s="63" t="s">
        <v>62</v>
      </c>
      <c r="C14" s="19"/>
      <c r="D14" s="25" t="s">
        <v>62</v>
      </c>
      <c r="E14" s="19"/>
      <c r="F14" s="55" t="s">
        <v>72</v>
      </c>
      <c r="G14" s="62"/>
    </row>
    <row r="15" spans="1:7" ht="15.75" x14ac:dyDescent="0.25">
      <c r="A15" s="75" t="s">
        <v>86</v>
      </c>
      <c r="B15" s="63" t="s">
        <v>62</v>
      </c>
      <c r="C15" s="19"/>
      <c r="D15" s="25" t="s">
        <v>62</v>
      </c>
      <c r="E15" s="19"/>
      <c r="F15" s="55" t="s">
        <v>72</v>
      </c>
      <c r="G15" s="62"/>
    </row>
    <row r="16" spans="1:7" ht="15.75" x14ac:dyDescent="0.25">
      <c r="A16" s="75" t="s">
        <v>87</v>
      </c>
      <c r="B16" s="63" t="s">
        <v>62</v>
      </c>
      <c r="C16" s="13"/>
      <c r="D16" s="25" t="s">
        <v>62</v>
      </c>
      <c r="E16" s="13"/>
      <c r="F16" s="55" t="s">
        <v>72</v>
      </c>
      <c r="G16" s="57"/>
    </row>
    <row r="17" spans="1:7" ht="15.75" x14ac:dyDescent="0.25">
      <c r="A17" s="75" t="s">
        <v>88</v>
      </c>
      <c r="B17" s="63" t="s">
        <v>62</v>
      </c>
      <c r="C17" s="13"/>
      <c r="D17" s="25" t="s">
        <v>62</v>
      </c>
      <c r="E17" s="13"/>
      <c r="F17" s="55" t="s">
        <v>72</v>
      </c>
      <c r="G17" s="57"/>
    </row>
    <row r="18" spans="1:7" ht="15.75" x14ac:dyDescent="0.25">
      <c r="A18" s="75" t="s">
        <v>89</v>
      </c>
      <c r="B18" s="63" t="s">
        <v>62</v>
      </c>
      <c r="C18" s="13"/>
      <c r="D18" s="25" t="s">
        <v>62</v>
      </c>
      <c r="E18" s="13"/>
      <c r="F18" s="55" t="s">
        <v>72</v>
      </c>
      <c r="G18" s="57"/>
    </row>
    <row r="19" spans="1:7" ht="15.75" x14ac:dyDescent="0.25">
      <c r="A19" s="75" t="s">
        <v>90</v>
      </c>
      <c r="B19" s="63" t="s">
        <v>62</v>
      </c>
      <c r="C19" s="13"/>
      <c r="D19" s="25" t="s">
        <v>62</v>
      </c>
      <c r="E19" s="13"/>
      <c r="F19" s="55" t="s">
        <v>72</v>
      </c>
      <c r="G19" s="57"/>
    </row>
    <row r="20" spans="1:7" ht="15.75" x14ac:dyDescent="0.25">
      <c r="A20" s="75" t="s">
        <v>91</v>
      </c>
      <c r="B20" s="63" t="s">
        <v>62</v>
      </c>
      <c r="C20" s="31"/>
      <c r="D20" s="25" t="s">
        <v>62</v>
      </c>
      <c r="E20" s="31"/>
      <c r="F20" s="55" t="s">
        <v>72</v>
      </c>
      <c r="G20" s="71"/>
    </row>
    <row r="21" spans="1:7" ht="15.75" x14ac:dyDescent="0.25">
      <c r="A21" s="75" t="s">
        <v>92</v>
      </c>
      <c r="B21" s="63" t="s">
        <v>62</v>
      </c>
      <c r="C21" s="31"/>
      <c r="D21" s="25" t="s">
        <v>62</v>
      </c>
      <c r="E21" s="31"/>
      <c r="F21" s="55" t="s">
        <v>72</v>
      </c>
      <c r="G21" s="71"/>
    </row>
    <row r="22" spans="1:7" ht="15.75" x14ac:dyDescent="0.25">
      <c r="A22" s="75" t="s">
        <v>93</v>
      </c>
      <c r="B22" s="63" t="s">
        <v>62</v>
      </c>
      <c r="C22" s="31"/>
      <c r="D22" s="25" t="s">
        <v>62</v>
      </c>
      <c r="E22" s="31"/>
      <c r="F22" s="55" t="s">
        <v>72</v>
      </c>
      <c r="G22" s="71"/>
    </row>
    <row r="23" spans="1:7" ht="15.75" x14ac:dyDescent="0.25">
      <c r="A23" s="75" t="s">
        <v>94</v>
      </c>
      <c r="B23" s="63" t="s">
        <v>62</v>
      </c>
      <c r="C23" s="31"/>
      <c r="D23" s="25" t="s">
        <v>62</v>
      </c>
      <c r="E23" s="31"/>
      <c r="F23" s="55" t="s">
        <v>72</v>
      </c>
      <c r="G23" s="71"/>
    </row>
    <row r="24" spans="1:7" ht="15.75" x14ac:dyDescent="0.25">
      <c r="A24" s="75" t="s">
        <v>95</v>
      </c>
      <c r="B24" s="63" t="s">
        <v>62</v>
      </c>
      <c r="C24" s="31"/>
      <c r="D24" s="25" t="s">
        <v>62</v>
      </c>
      <c r="E24" s="31"/>
      <c r="F24" s="55" t="s">
        <v>72</v>
      </c>
      <c r="G24" s="71"/>
    </row>
    <row r="25" spans="1:7" ht="30.75" x14ac:dyDescent="0.25">
      <c r="A25" s="75" t="s">
        <v>96</v>
      </c>
      <c r="B25" s="63" t="s">
        <v>62</v>
      </c>
      <c r="C25" s="31"/>
      <c r="D25" s="25" t="s">
        <v>62</v>
      </c>
      <c r="E25" s="31"/>
      <c r="F25" s="55" t="s">
        <v>72</v>
      </c>
      <c r="G25" s="71"/>
    </row>
    <row r="26" spans="1:7" ht="15.75" x14ac:dyDescent="0.25">
      <c r="A26" s="75" t="s">
        <v>97</v>
      </c>
      <c r="B26" s="63" t="s">
        <v>62</v>
      </c>
      <c r="C26" s="31"/>
      <c r="D26" s="25" t="s">
        <v>62</v>
      </c>
      <c r="E26" s="31"/>
      <c r="F26" s="55" t="s">
        <v>72</v>
      </c>
      <c r="G26" s="71"/>
    </row>
    <row r="27" spans="1:7" ht="15.75" x14ac:dyDescent="0.25">
      <c r="A27" s="75" t="s">
        <v>98</v>
      </c>
      <c r="B27" s="63" t="s">
        <v>62</v>
      </c>
      <c r="C27" s="31"/>
      <c r="D27" s="25" t="s">
        <v>62</v>
      </c>
      <c r="E27" s="31"/>
      <c r="F27" s="55" t="s">
        <v>72</v>
      </c>
      <c r="G27" s="71"/>
    </row>
    <row r="28" spans="1:7" ht="15.75" x14ac:dyDescent="0.25">
      <c r="A28" s="75" t="s">
        <v>99</v>
      </c>
      <c r="B28" s="63" t="s">
        <v>62</v>
      </c>
      <c r="C28" s="31"/>
      <c r="D28" s="25" t="s">
        <v>62</v>
      </c>
      <c r="E28" s="31"/>
      <c r="F28" s="55" t="s">
        <v>72</v>
      </c>
      <c r="G28" s="71"/>
    </row>
    <row r="29" spans="1:7" ht="15.75" x14ac:dyDescent="0.25">
      <c r="A29" s="75" t="s">
        <v>100</v>
      </c>
      <c r="B29" s="63" t="s">
        <v>62</v>
      </c>
      <c r="C29" s="31"/>
      <c r="D29" s="25" t="s">
        <v>62</v>
      </c>
      <c r="E29" s="31"/>
      <c r="F29" s="55" t="s">
        <v>72</v>
      </c>
      <c r="G29" s="71"/>
    </row>
    <row r="30" spans="1:7" ht="15.75" x14ac:dyDescent="0.25">
      <c r="A30" s="75" t="s">
        <v>101</v>
      </c>
      <c r="B30" s="63" t="s">
        <v>62</v>
      </c>
      <c r="C30" s="31"/>
      <c r="D30" s="25" t="s">
        <v>62</v>
      </c>
      <c r="E30" s="31"/>
      <c r="F30" s="55" t="s">
        <v>72</v>
      </c>
      <c r="G30" s="71"/>
    </row>
    <row r="31" spans="1:7" ht="15.75" x14ac:dyDescent="0.25">
      <c r="A31" s="75" t="s">
        <v>102</v>
      </c>
      <c r="B31" s="63" t="s">
        <v>62</v>
      </c>
      <c r="C31" s="31"/>
      <c r="D31" s="25" t="s">
        <v>62</v>
      </c>
      <c r="E31" s="31"/>
      <c r="F31" s="55" t="s">
        <v>72</v>
      </c>
      <c r="G31" s="71"/>
    </row>
    <row r="32" spans="1:7" ht="15.75" x14ac:dyDescent="0.25">
      <c r="A32" s="75" t="s">
        <v>103</v>
      </c>
      <c r="B32" s="63" t="s">
        <v>62</v>
      </c>
      <c r="C32" s="31"/>
      <c r="D32" s="25" t="s">
        <v>62</v>
      </c>
      <c r="E32" s="31"/>
      <c r="F32" s="55" t="s">
        <v>72</v>
      </c>
      <c r="G32" s="71"/>
    </row>
    <row r="33" spans="1:7" ht="15.75" x14ac:dyDescent="0.25">
      <c r="A33" s="75" t="s">
        <v>104</v>
      </c>
      <c r="B33" s="63" t="s">
        <v>62</v>
      </c>
      <c r="C33" s="31"/>
      <c r="D33" s="25" t="s">
        <v>62</v>
      </c>
      <c r="E33" s="31"/>
      <c r="F33" s="55" t="s">
        <v>72</v>
      </c>
      <c r="G33" s="71"/>
    </row>
    <row r="34" spans="1:7" ht="15.75" x14ac:dyDescent="0.25">
      <c r="A34" s="75" t="s">
        <v>105</v>
      </c>
      <c r="B34" s="63" t="s">
        <v>62</v>
      </c>
      <c r="C34" s="32"/>
      <c r="D34" s="25" t="s">
        <v>62</v>
      </c>
      <c r="E34" s="32"/>
      <c r="F34" s="55" t="s">
        <v>72</v>
      </c>
      <c r="G34" s="72"/>
    </row>
    <row r="35" spans="1:7" ht="15.75" x14ac:dyDescent="0.25">
      <c r="A35" s="75" t="s">
        <v>106</v>
      </c>
      <c r="B35" s="63" t="s">
        <v>62</v>
      </c>
      <c r="C35" s="32"/>
      <c r="D35" s="25" t="s">
        <v>62</v>
      </c>
      <c r="E35" s="32"/>
      <c r="F35" s="55" t="s">
        <v>72</v>
      </c>
      <c r="G35" s="72"/>
    </row>
    <row r="36" spans="1:7" ht="15.75" x14ac:dyDescent="0.25">
      <c r="A36" s="34" t="s">
        <v>60</v>
      </c>
      <c r="B36" s="63" t="s">
        <v>62</v>
      </c>
      <c r="C36" s="32"/>
      <c r="D36" s="25" t="s">
        <v>62</v>
      </c>
      <c r="E36" s="32"/>
      <c r="F36" s="55" t="s">
        <v>72</v>
      </c>
      <c r="G36" s="72"/>
    </row>
    <row r="37" spans="1:7" ht="15.75" x14ac:dyDescent="0.25">
      <c r="A37" s="11" t="s">
        <v>42</v>
      </c>
      <c r="B37" s="68"/>
      <c r="C37" s="12"/>
      <c r="D37" s="30"/>
      <c r="E37" s="12"/>
      <c r="F37" s="68"/>
      <c r="G37" s="56"/>
    </row>
    <row r="38" spans="1:7" ht="28.5" x14ac:dyDescent="0.25">
      <c r="A38" s="35" t="s">
        <v>49</v>
      </c>
      <c r="B38" s="63" t="s">
        <v>62</v>
      </c>
      <c r="C38" s="19"/>
      <c r="D38" s="25" t="s">
        <v>62</v>
      </c>
      <c r="E38" s="19"/>
      <c r="F38" s="67" t="s">
        <v>72</v>
      </c>
      <c r="G38" s="62"/>
    </row>
    <row r="39" spans="1:7" ht="28.5" x14ac:dyDescent="0.25">
      <c r="A39" s="36" t="s">
        <v>50</v>
      </c>
      <c r="B39" s="63" t="s">
        <v>62</v>
      </c>
      <c r="C39" s="19"/>
      <c r="D39" s="25" t="s">
        <v>62</v>
      </c>
      <c r="E39" s="19"/>
      <c r="F39" s="67" t="s">
        <v>72</v>
      </c>
      <c r="G39" s="62"/>
    </row>
    <row r="40" spans="1:7" ht="15.75" x14ac:dyDescent="0.25">
      <c r="A40" s="37" t="s">
        <v>43</v>
      </c>
      <c r="B40" s="63" t="s">
        <v>62</v>
      </c>
      <c r="C40" s="19"/>
      <c r="D40" s="25" t="s">
        <v>62</v>
      </c>
      <c r="E40" s="19"/>
      <c r="F40" s="67" t="s">
        <v>72</v>
      </c>
      <c r="G40" s="62"/>
    </row>
    <row r="41" spans="1:7" ht="15.75" x14ac:dyDescent="0.25">
      <c r="A41" s="11" t="s">
        <v>44</v>
      </c>
      <c r="B41" s="68"/>
      <c r="C41" s="12"/>
      <c r="D41" s="30"/>
      <c r="E41" s="12"/>
      <c r="F41" s="68"/>
      <c r="G41" s="56"/>
    </row>
    <row r="42" spans="1:7" ht="28.5" x14ac:dyDescent="0.25">
      <c r="A42" s="37" t="s">
        <v>57</v>
      </c>
      <c r="B42" s="63" t="s">
        <v>62</v>
      </c>
      <c r="C42" s="19"/>
      <c r="D42" s="25" t="s">
        <v>62</v>
      </c>
      <c r="E42" s="19"/>
      <c r="F42" s="67" t="s">
        <v>72</v>
      </c>
      <c r="G42" s="62"/>
    </row>
    <row r="43" spans="1:7" ht="18" customHeight="1" thickBot="1" x14ac:dyDescent="0.3">
      <c r="A43" s="37" t="s">
        <v>45</v>
      </c>
      <c r="B43" s="63" t="s">
        <v>62</v>
      </c>
      <c r="C43" s="19"/>
      <c r="D43" s="25" t="s">
        <v>62</v>
      </c>
      <c r="E43" s="19"/>
      <c r="F43" s="67" t="s">
        <v>72</v>
      </c>
      <c r="G43" s="62"/>
    </row>
    <row r="44" spans="1:7" ht="16.5" thickBot="1" x14ac:dyDescent="0.3">
      <c r="A44" s="21" t="s">
        <v>51</v>
      </c>
      <c r="B44" s="24">
        <v>322000</v>
      </c>
      <c r="C44" s="14">
        <f>B44*3</f>
        <v>966000</v>
      </c>
      <c r="D44" s="24">
        <v>321925</v>
      </c>
      <c r="E44" s="14">
        <f>D44*3</f>
        <v>965775</v>
      </c>
      <c r="F44" s="74">
        <v>339000</v>
      </c>
      <c r="G44" s="58">
        <f>F44*3</f>
        <v>1017000</v>
      </c>
    </row>
    <row r="45" spans="1:7" ht="16.5" thickBot="1" x14ac:dyDescent="0.3">
      <c r="A45" s="22" t="s">
        <v>52</v>
      </c>
      <c r="B45" s="24">
        <f>B44*1.21</f>
        <v>389620</v>
      </c>
      <c r="C45" s="15"/>
      <c r="D45" s="24">
        <v>389529.25</v>
      </c>
      <c r="E45" s="15"/>
      <c r="F45" s="69">
        <v>410190</v>
      </c>
      <c r="G45" s="59"/>
    </row>
    <row r="46" spans="1:7" ht="48" thickBot="1" x14ac:dyDescent="0.3">
      <c r="A46" s="23" t="s">
        <v>58</v>
      </c>
      <c r="B46" s="24"/>
      <c r="C46" s="33"/>
      <c r="D46" s="24"/>
      <c r="E46" s="33"/>
      <c r="F46" s="70">
        <v>7500</v>
      </c>
      <c r="G46" s="73"/>
    </row>
    <row r="47" spans="1:7" ht="48" thickBot="1" x14ac:dyDescent="0.3">
      <c r="A47" s="22" t="s">
        <v>59</v>
      </c>
      <c r="B47" s="24"/>
      <c r="C47" s="15"/>
      <c r="D47" s="24"/>
      <c r="E47" s="15"/>
      <c r="F47" s="69">
        <v>9075</v>
      </c>
      <c r="G47" s="59"/>
    </row>
  </sheetData>
  <mergeCells count="6">
    <mergeCell ref="F4:G4"/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I10" sqref="I10:J10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7"/>
    <col min="11" max="11" width="13.28515625" style="1" customWidth="1"/>
    <col min="12" max="16384" width="9.140625" style="1"/>
  </cols>
  <sheetData>
    <row r="1" spans="1:10" ht="21" x14ac:dyDescent="0.25">
      <c r="A1" s="155" t="s">
        <v>33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34.5" thickBot="1" x14ac:dyDescent="0.3">
      <c r="A2" s="156" t="s">
        <v>12</v>
      </c>
      <c r="B2" s="157"/>
      <c r="C2" s="157"/>
      <c r="D2" s="157"/>
      <c r="E2" s="157"/>
      <c r="F2" s="157"/>
      <c r="G2" s="157"/>
      <c r="H2" s="157"/>
      <c r="I2" s="157"/>
      <c r="J2" s="158"/>
    </row>
    <row r="3" spans="1:10" ht="27" customHeight="1" thickBot="1" x14ac:dyDescent="0.3">
      <c r="A3" s="10" t="s">
        <v>39</v>
      </c>
      <c r="B3" s="138" t="s">
        <v>64</v>
      </c>
      <c r="C3" s="159"/>
      <c r="D3" s="159"/>
      <c r="E3" s="159"/>
      <c r="F3" s="159"/>
      <c r="G3" s="159"/>
      <c r="H3" s="159"/>
      <c r="I3" s="159"/>
      <c r="J3" s="159"/>
    </row>
    <row r="4" spans="1:10" x14ac:dyDescent="0.25">
      <c r="A4" s="2" t="s">
        <v>0</v>
      </c>
      <c r="B4" s="39"/>
      <c r="C4" s="39"/>
      <c r="D4" s="39"/>
      <c r="E4" s="39"/>
      <c r="F4" s="39"/>
      <c r="G4" s="39"/>
      <c r="H4" s="39"/>
      <c r="I4" s="40"/>
      <c r="J4" s="6"/>
    </row>
    <row r="5" spans="1:10" x14ac:dyDescent="0.25">
      <c r="A5" s="160" t="s">
        <v>65</v>
      </c>
      <c r="B5" s="161"/>
      <c r="C5" s="161"/>
      <c r="D5" s="161"/>
      <c r="E5" s="161"/>
      <c r="F5" s="161"/>
      <c r="G5" s="161"/>
      <c r="H5" s="161"/>
      <c r="I5" s="161"/>
      <c r="J5" s="162"/>
    </row>
    <row r="6" spans="1:10" x14ac:dyDescent="0.25">
      <c r="A6" s="163" t="s">
        <v>13</v>
      </c>
      <c r="B6" s="164"/>
      <c r="C6" s="164"/>
      <c r="D6" s="41" t="s">
        <v>1</v>
      </c>
      <c r="E6" s="39"/>
      <c r="F6" s="39"/>
      <c r="G6" s="165" t="s">
        <v>2</v>
      </c>
      <c r="H6" s="164"/>
      <c r="I6" s="164"/>
      <c r="J6" s="6"/>
    </row>
    <row r="7" spans="1:10" ht="15.75" thickBot="1" x14ac:dyDescent="0.3">
      <c r="A7" s="142" t="s">
        <v>66</v>
      </c>
      <c r="B7" s="143"/>
      <c r="C7" s="143"/>
      <c r="D7" s="144">
        <v>603214000</v>
      </c>
      <c r="E7" s="145"/>
      <c r="F7" s="145"/>
      <c r="G7" s="146" t="s">
        <v>67</v>
      </c>
      <c r="H7" s="147"/>
      <c r="I7" s="147"/>
      <c r="J7" s="148"/>
    </row>
    <row r="8" spans="1:10" ht="21.75" customHeight="1" thickTop="1" thickBot="1" x14ac:dyDescent="0.3">
      <c r="A8" s="149" t="s">
        <v>19</v>
      </c>
      <c r="B8" s="150"/>
      <c r="C8" s="150"/>
      <c r="D8" s="150"/>
      <c r="E8" s="150"/>
      <c r="F8" s="150"/>
      <c r="G8" s="150"/>
      <c r="H8" s="150"/>
      <c r="I8" s="150"/>
      <c r="J8" s="151"/>
    </row>
    <row r="9" spans="1:10" ht="15.75" thickBot="1" x14ac:dyDescent="0.3">
      <c r="A9" s="152"/>
      <c r="B9" s="153"/>
      <c r="C9" s="153"/>
      <c r="D9" s="154"/>
      <c r="E9" s="134" t="s">
        <v>3</v>
      </c>
      <c r="F9" s="134"/>
      <c r="G9" s="134" t="s">
        <v>4</v>
      </c>
      <c r="H9" s="134"/>
      <c r="I9" s="134" t="s">
        <v>5</v>
      </c>
      <c r="J9" s="135"/>
    </row>
    <row r="10" spans="1:10" ht="15.75" thickBot="1" x14ac:dyDescent="0.3">
      <c r="A10" s="136" t="s">
        <v>16</v>
      </c>
      <c r="B10" s="137"/>
      <c r="C10" s="137"/>
      <c r="D10" s="38" t="s">
        <v>37</v>
      </c>
      <c r="E10" s="138">
        <v>321925</v>
      </c>
      <c r="F10" s="139"/>
      <c r="G10" s="138">
        <v>67604.25</v>
      </c>
      <c r="H10" s="139"/>
      <c r="I10" s="140">
        <v>389529.25</v>
      </c>
      <c r="J10" s="141"/>
    </row>
    <row r="11" spans="1:10" ht="15.75" thickBot="1" x14ac:dyDescent="0.3">
      <c r="A11" s="42" t="s">
        <v>18</v>
      </c>
      <c r="B11" s="43"/>
      <c r="C11" s="43"/>
      <c r="D11" s="9">
        <v>3</v>
      </c>
      <c r="E11" s="138">
        <f>3*E10</f>
        <v>965775</v>
      </c>
      <c r="F11" s="139"/>
      <c r="G11" s="138">
        <f t="shared" ref="G11" si="0">3*G10</f>
        <v>202812.75</v>
      </c>
      <c r="H11" s="139"/>
      <c r="I11" s="138">
        <f t="shared" ref="I11" si="1">3*I10</f>
        <v>1168587.75</v>
      </c>
      <c r="J11" s="139"/>
    </row>
    <row r="12" spans="1:10" ht="15.75" thickBot="1" x14ac:dyDescent="0.3">
      <c r="A12" s="126" t="s">
        <v>17</v>
      </c>
      <c r="B12" s="127"/>
      <c r="C12" s="127"/>
      <c r="D12" s="127"/>
      <c r="E12" s="127"/>
      <c r="F12" s="127"/>
      <c r="G12" s="127"/>
      <c r="H12" s="127"/>
      <c r="I12" s="8">
        <v>2</v>
      </c>
      <c r="J12" s="3" t="s">
        <v>6</v>
      </c>
    </row>
    <row r="13" spans="1:10" ht="5.25" customHeight="1" thickBot="1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5"/>
    </row>
    <row r="14" spans="1:10" ht="18" customHeight="1" thickBot="1" x14ac:dyDescent="0.3">
      <c r="A14" s="110" t="s">
        <v>38</v>
      </c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5.75" thickBot="1" x14ac:dyDescent="0.3">
      <c r="A15" s="132"/>
      <c r="B15" s="133"/>
      <c r="C15" s="133"/>
      <c r="D15" s="133"/>
      <c r="E15" s="134" t="s">
        <v>3</v>
      </c>
      <c r="F15" s="134"/>
      <c r="G15" s="134" t="s">
        <v>4</v>
      </c>
      <c r="H15" s="134"/>
      <c r="I15" s="134" t="s">
        <v>5</v>
      </c>
      <c r="J15" s="135"/>
    </row>
    <row r="16" spans="1:10" ht="32.25" customHeight="1" thickBot="1" x14ac:dyDescent="0.3">
      <c r="A16" s="102" t="s">
        <v>14</v>
      </c>
      <c r="B16" s="103"/>
      <c r="C16" s="103"/>
      <c r="D16" s="103"/>
      <c r="E16" s="104">
        <v>1250</v>
      </c>
      <c r="F16" s="104"/>
      <c r="G16" s="104">
        <v>262.5</v>
      </c>
      <c r="H16" s="104"/>
      <c r="I16" s="121">
        <v>1512.5</v>
      </c>
      <c r="J16" s="122"/>
    </row>
    <row r="17" spans="1:10" ht="15.75" thickBot="1" x14ac:dyDescent="0.3">
      <c r="A17" s="126" t="s">
        <v>20</v>
      </c>
      <c r="B17" s="127"/>
      <c r="C17" s="127"/>
      <c r="D17" s="127"/>
      <c r="E17" s="127"/>
      <c r="F17" s="127"/>
      <c r="G17" s="127"/>
      <c r="H17" s="127"/>
      <c r="I17" s="8">
        <v>0.5</v>
      </c>
      <c r="J17" s="3" t="s">
        <v>7</v>
      </c>
    </row>
    <row r="18" spans="1:10" ht="32.25" customHeight="1" thickBot="1" x14ac:dyDescent="0.3">
      <c r="A18" s="130" t="s">
        <v>15</v>
      </c>
      <c r="B18" s="131"/>
      <c r="C18" s="131"/>
      <c r="D18" s="131"/>
      <c r="E18" s="108">
        <f>E16*(8-I12)*I17</f>
        <v>3750</v>
      </c>
      <c r="F18" s="108"/>
      <c r="G18" s="108">
        <f>G16*(8-I12)*I17</f>
        <v>787.5</v>
      </c>
      <c r="H18" s="108"/>
      <c r="I18" s="108">
        <f>I16*(8-I12)*I17</f>
        <v>4537.5</v>
      </c>
      <c r="J18" s="109"/>
    </row>
    <row r="19" spans="1:10" ht="3.75" customHeight="1" thickBot="1" x14ac:dyDescent="0.3">
      <c r="A19" s="123"/>
      <c r="B19" s="124"/>
      <c r="C19" s="124"/>
      <c r="D19" s="124"/>
      <c r="E19" s="124"/>
      <c r="F19" s="124"/>
      <c r="G19" s="124"/>
      <c r="H19" s="124"/>
      <c r="I19" s="124"/>
      <c r="J19" s="125"/>
    </row>
    <row r="20" spans="1:10" ht="47.25" customHeight="1" thickBot="1" x14ac:dyDescent="0.3">
      <c r="A20" s="102" t="s">
        <v>21</v>
      </c>
      <c r="B20" s="103"/>
      <c r="C20" s="103"/>
      <c r="D20" s="103"/>
      <c r="E20" s="104">
        <v>3000</v>
      </c>
      <c r="F20" s="104"/>
      <c r="G20" s="104">
        <v>630</v>
      </c>
      <c r="H20" s="104"/>
      <c r="I20" s="121">
        <v>3630</v>
      </c>
      <c r="J20" s="122"/>
    </row>
    <row r="21" spans="1:10" ht="15.75" thickBot="1" x14ac:dyDescent="0.3">
      <c r="A21" s="126" t="s">
        <v>25</v>
      </c>
      <c r="B21" s="127"/>
      <c r="C21" s="127"/>
      <c r="D21" s="127"/>
      <c r="E21" s="127"/>
      <c r="F21" s="127"/>
      <c r="G21" s="127"/>
      <c r="H21" s="127"/>
      <c r="I21" s="8">
        <v>0.5</v>
      </c>
      <c r="J21" s="3" t="s">
        <v>7</v>
      </c>
    </row>
    <row r="22" spans="1:10" ht="33.75" customHeight="1" thickBot="1" x14ac:dyDescent="0.3">
      <c r="A22" s="128" t="s">
        <v>22</v>
      </c>
      <c r="B22" s="129"/>
      <c r="C22" s="129"/>
      <c r="D22" s="129"/>
      <c r="E22" s="108">
        <f>E20*(8-I12)*I21</f>
        <v>9000</v>
      </c>
      <c r="F22" s="108"/>
      <c r="G22" s="108">
        <f>G20*(8-I12)*I21</f>
        <v>1890</v>
      </c>
      <c r="H22" s="108"/>
      <c r="I22" s="108">
        <f>I20*(8-I12)*I21</f>
        <v>10890</v>
      </c>
      <c r="J22" s="109"/>
    </row>
    <row r="23" spans="1:10" ht="5.25" customHeight="1" thickBot="1" x14ac:dyDescent="0.3">
      <c r="A23" s="123"/>
      <c r="B23" s="124"/>
      <c r="C23" s="124"/>
      <c r="D23" s="124"/>
      <c r="E23" s="124"/>
      <c r="F23" s="124"/>
      <c r="G23" s="124"/>
      <c r="H23" s="124"/>
      <c r="I23" s="124"/>
      <c r="J23" s="125"/>
    </row>
    <row r="24" spans="1:10" ht="54" customHeight="1" thickBot="1" x14ac:dyDescent="0.3">
      <c r="A24" s="102" t="s">
        <v>23</v>
      </c>
      <c r="B24" s="103"/>
      <c r="C24" s="103"/>
      <c r="D24" s="103"/>
      <c r="E24" s="104">
        <v>500</v>
      </c>
      <c r="F24" s="104"/>
      <c r="G24" s="104">
        <v>105</v>
      </c>
      <c r="H24" s="104"/>
      <c r="I24" s="121">
        <v>605</v>
      </c>
      <c r="J24" s="122"/>
    </row>
    <row r="25" spans="1:10" ht="15.75" thickBot="1" x14ac:dyDescent="0.3">
      <c r="A25" s="102" t="s">
        <v>24</v>
      </c>
      <c r="B25" s="113"/>
      <c r="C25" s="113"/>
      <c r="D25" s="113"/>
      <c r="E25" s="113"/>
      <c r="F25" s="113"/>
      <c r="G25" s="113"/>
      <c r="H25" s="113"/>
      <c r="I25" s="8">
        <v>1</v>
      </c>
      <c r="J25" s="3" t="s">
        <v>7</v>
      </c>
    </row>
    <row r="26" spans="1:10" ht="36" customHeight="1" thickBot="1" x14ac:dyDescent="0.3">
      <c r="A26" s="114" t="s">
        <v>26</v>
      </c>
      <c r="B26" s="115"/>
      <c r="C26" s="115"/>
      <c r="D26" s="115"/>
      <c r="E26" s="108">
        <f>E24*(8-I12)*I25</f>
        <v>3000</v>
      </c>
      <c r="F26" s="108"/>
      <c r="G26" s="108">
        <f>G24*(8-I12)*I25</f>
        <v>630</v>
      </c>
      <c r="H26" s="108"/>
      <c r="I26" s="108">
        <f>I24*(8-I12)*I25</f>
        <v>3630</v>
      </c>
      <c r="J26" s="109"/>
    </row>
    <row r="27" spans="1:10" ht="4.5" customHeight="1" thickBot="1" x14ac:dyDescent="0.3">
      <c r="A27" s="116"/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ht="30" customHeight="1" thickBot="1" x14ac:dyDescent="0.3">
      <c r="A28" s="119" t="s">
        <v>27</v>
      </c>
      <c r="B28" s="120"/>
      <c r="C28" s="120"/>
      <c r="D28" s="120"/>
      <c r="E28" s="108">
        <f>D11*(E18+E22+E26)</f>
        <v>47250</v>
      </c>
      <c r="F28" s="108"/>
      <c r="G28" s="108">
        <f>D11*(G18+G22+G26)</f>
        <v>9922.5</v>
      </c>
      <c r="H28" s="108"/>
      <c r="I28" s="108">
        <f>D11*(I18+I22+I26)</f>
        <v>57172.5</v>
      </c>
      <c r="J28" s="109"/>
    </row>
    <row r="29" spans="1:10" ht="29.25" customHeight="1" thickBot="1" x14ac:dyDescent="0.3">
      <c r="A29" s="110" t="s">
        <v>55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29.25" customHeight="1" thickBot="1" x14ac:dyDescent="0.3">
      <c r="A30" s="102" t="s">
        <v>29</v>
      </c>
      <c r="B30" s="103"/>
      <c r="C30" s="103"/>
      <c r="D30" s="103"/>
      <c r="E30" s="104">
        <v>350</v>
      </c>
      <c r="F30" s="104"/>
      <c r="G30" s="104">
        <v>73.5</v>
      </c>
      <c r="H30" s="104"/>
      <c r="I30" s="104">
        <v>423.5</v>
      </c>
      <c r="J30" s="105"/>
    </row>
    <row r="31" spans="1:10" ht="48" customHeight="1" thickBot="1" x14ac:dyDescent="0.3">
      <c r="A31" s="102" t="s">
        <v>30</v>
      </c>
      <c r="B31" s="103"/>
      <c r="C31" s="103"/>
      <c r="D31" s="103"/>
      <c r="E31" s="104">
        <v>1200</v>
      </c>
      <c r="F31" s="104"/>
      <c r="G31" s="104">
        <v>252</v>
      </c>
      <c r="H31" s="104"/>
      <c r="I31" s="104">
        <v>1452</v>
      </c>
      <c r="J31" s="105"/>
    </row>
    <row r="32" spans="1:10" ht="39" customHeight="1" thickBot="1" x14ac:dyDescent="0.3">
      <c r="A32" s="106" t="s">
        <v>31</v>
      </c>
      <c r="B32" s="107"/>
      <c r="C32" s="107"/>
      <c r="D32" s="107"/>
      <c r="E32" s="108">
        <f>(E30+E31)*1*(8-I12)</f>
        <v>9300</v>
      </c>
      <c r="F32" s="108"/>
      <c r="G32" s="108">
        <f>(G30+G31)*1*(8-I12)</f>
        <v>1953</v>
      </c>
      <c r="H32" s="108"/>
      <c r="I32" s="108">
        <f>(I30+I31)*1*(8-I12)</f>
        <v>11253</v>
      </c>
      <c r="J32" s="109"/>
    </row>
    <row r="33" spans="1:10" ht="30" customHeight="1" thickBot="1" x14ac:dyDescent="0.3">
      <c r="A33" s="110" t="s">
        <v>56</v>
      </c>
      <c r="B33" s="111"/>
      <c r="C33" s="111"/>
      <c r="D33" s="111"/>
      <c r="E33" s="111"/>
      <c r="F33" s="111"/>
      <c r="G33" s="111"/>
      <c r="H33" s="111"/>
      <c r="I33" s="111"/>
      <c r="J33" s="112"/>
    </row>
    <row r="34" spans="1:10" ht="51" customHeight="1" thickBot="1" x14ac:dyDescent="0.3">
      <c r="A34" s="102" t="s">
        <v>28</v>
      </c>
      <c r="B34" s="103"/>
      <c r="C34" s="103"/>
      <c r="D34" s="103"/>
      <c r="E34" s="104">
        <v>1000</v>
      </c>
      <c r="F34" s="104"/>
      <c r="G34" s="104">
        <v>210</v>
      </c>
      <c r="H34" s="104"/>
      <c r="I34" s="104">
        <v>1210</v>
      </c>
      <c r="J34" s="105"/>
    </row>
    <row r="35" spans="1:10" ht="3.75" customHeight="1" thickBo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s="4" customFormat="1" ht="39.75" customHeight="1" thickBot="1" x14ac:dyDescent="0.3">
      <c r="A36" s="90" t="s">
        <v>32</v>
      </c>
      <c r="B36" s="91"/>
      <c r="C36" s="91"/>
      <c r="D36" s="91"/>
      <c r="E36" s="92">
        <f>E11+E28+E34+E32</f>
        <v>1023325</v>
      </c>
      <c r="F36" s="92"/>
      <c r="G36" s="92">
        <f>G11+G28+G34+G32</f>
        <v>214898.25</v>
      </c>
      <c r="H36" s="92"/>
      <c r="I36" s="92">
        <f>I11+I28+I34+I32</f>
        <v>1238223.25</v>
      </c>
      <c r="J36" s="93"/>
    </row>
    <row r="37" spans="1:10" ht="9.75" customHeight="1" x14ac:dyDescent="0.25"/>
    <row r="38" spans="1:10" ht="30" customHeight="1" x14ac:dyDescent="0.25">
      <c r="A38" s="94" t="s">
        <v>10</v>
      </c>
      <c r="B38" s="94"/>
      <c r="C38" s="94"/>
      <c r="D38" s="94"/>
      <c r="E38" s="94"/>
      <c r="F38" s="94"/>
      <c r="G38" s="94"/>
      <c r="H38" s="94"/>
      <c r="I38" s="94"/>
      <c r="J38" s="94"/>
    </row>
    <row r="39" spans="1:10" ht="32.25" customHeight="1" x14ac:dyDescent="0.25">
      <c r="A39" s="95" t="s">
        <v>8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46.5" customHeight="1" x14ac:dyDescent="0.25">
      <c r="A40" s="96" t="s">
        <v>9</v>
      </c>
      <c r="B40" s="96"/>
      <c r="C40" s="96"/>
      <c r="D40" s="96"/>
      <c r="E40" s="96"/>
      <c r="F40" s="96"/>
      <c r="G40" s="96"/>
      <c r="H40" s="96"/>
      <c r="I40" s="96"/>
      <c r="J40" s="96"/>
    </row>
    <row r="41" spans="1:10" ht="44.25" customHeight="1" x14ac:dyDescent="0.25">
      <c r="A41" s="97" t="s">
        <v>11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</row>
    <row r="43" spans="1:10" ht="31.5" customHeight="1" x14ac:dyDescent="0.25">
      <c r="A43" s="89" t="s">
        <v>36</v>
      </c>
      <c r="B43" s="89"/>
      <c r="C43" s="89"/>
      <c r="D43" s="89"/>
      <c r="E43" s="89"/>
      <c r="F43" s="89"/>
      <c r="G43" s="89"/>
      <c r="H43" s="89"/>
      <c r="I43" s="89"/>
      <c r="J43" s="89"/>
    </row>
    <row r="44" spans="1:10" ht="33" customHeight="1" x14ac:dyDescent="0.25">
      <c r="A44" s="89" t="s">
        <v>35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ht="39" customHeight="1" x14ac:dyDescent="0.25">
      <c r="A45" s="89" t="s">
        <v>34</v>
      </c>
      <c r="B45" s="89"/>
      <c r="C45" s="89"/>
      <c r="D45" s="89"/>
      <c r="E45" s="89"/>
      <c r="F45" s="89"/>
      <c r="G45" s="89"/>
      <c r="H45" s="89"/>
      <c r="I45" s="89"/>
      <c r="J45" s="89"/>
    </row>
    <row r="46" spans="1:10" ht="17.25" x14ac:dyDescent="0.25">
      <c r="A46" s="5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A24" sqref="A24:D24"/>
    </sheetView>
  </sheetViews>
  <sheetFormatPr defaultColWidth="9.140625" defaultRowHeight="15" x14ac:dyDescent="0.25"/>
  <cols>
    <col min="1" max="4" width="25.140625" style="44" customWidth="1"/>
    <col min="5" max="8" width="9.140625" style="44"/>
    <col min="9" max="10" width="9.140625" style="50"/>
    <col min="11" max="11" width="13.28515625" style="44" customWidth="1"/>
    <col min="12" max="16384" width="9.140625" style="44"/>
  </cols>
  <sheetData>
    <row r="1" spans="1:10" ht="21" x14ac:dyDescent="0.25">
      <c r="A1" s="155" t="s">
        <v>33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34.5" thickBot="1" x14ac:dyDescent="0.3">
      <c r="A2" s="156" t="s">
        <v>12</v>
      </c>
      <c r="B2" s="157"/>
      <c r="C2" s="157"/>
      <c r="D2" s="157"/>
      <c r="E2" s="157"/>
      <c r="F2" s="157"/>
      <c r="G2" s="157"/>
      <c r="H2" s="157"/>
      <c r="I2" s="157"/>
      <c r="J2" s="158"/>
    </row>
    <row r="3" spans="1:10" ht="27" customHeight="1" thickBot="1" x14ac:dyDescent="0.3">
      <c r="A3" s="54" t="s">
        <v>39</v>
      </c>
      <c r="B3" s="138" t="s">
        <v>73</v>
      </c>
      <c r="C3" s="159"/>
      <c r="D3" s="159"/>
      <c r="E3" s="159"/>
      <c r="F3" s="159"/>
      <c r="G3" s="159"/>
      <c r="H3" s="159"/>
      <c r="I3" s="159"/>
      <c r="J3" s="159"/>
    </row>
    <row r="4" spans="1:10" x14ac:dyDescent="0.25">
      <c r="A4" s="45" t="s">
        <v>0</v>
      </c>
      <c r="B4" s="39"/>
      <c r="C4" s="39"/>
      <c r="D4" s="39"/>
      <c r="E4" s="39"/>
      <c r="F4" s="39"/>
      <c r="G4" s="39"/>
      <c r="H4" s="39"/>
      <c r="I4" s="40"/>
      <c r="J4" s="49"/>
    </row>
    <row r="5" spans="1:10" x14ac:dyDescent="0.25">
      <c r="A5" s="160" t="s">
        <v>74</v>
      </c>
      <c r="B5" s="161"/>
      <c r="C5" s="161"/>
      <c r="D5" s="161"/>
      <c r="E5" s="161"/>
      <c r="F5" s="161"/>
      <c r="G5" s="161"/>
      <c r="H5" s="161"/>
      <c r="I5" s="161"/>
      <c r="J5" s="162"/>
    </row>
    <row r="6" spans="1:10" x14ac:dyDescent="0.25">
      <c r="A6" s="163" t="s">
        <v>13</v>
      </c>
      <c r="B6" s="164"/>
      <c r="C6" s="164"/>
      <c r="D6" s="41" t="s">
        <v>1</v>
      </c>
      <c r="E6" s="39"/>
      <c r="F6" s="39"/>
      <c r="G6" s="165" t="s">
        <v>2</v>
      </c>
      <c r="H6" s="164"/>
      <c r="I6" s="164"/>
      <c r="J6" s="49"/>
    </row>
    <row r="7" spans="1:10" ht="15.75" thickBot="1" x14ac:dyDescent="0.3">
      <c r="A7" s="142" t="s">
        <v>75</v>
      </c>
      <c r="B7" s="143"/>
      <c r="C7" s="143"/>
      <c r="D7" s="144">
        <v>777820816</v>
      </c>
      <c r="E7" s="145"/>
      <c r="F7" s="145"/>
      <c r="G7" s="146" t="s">
        <v>76</v>
      </c>
      <c r="H7" s="147"/>
      <c r="I7" s="147"/>
      <c r="J7" s="148"/>
    </row>
    <row r="8" spans="1:10" ht="21.75" customHeight="1" thickTop="1" thickBot="1" x14ac:dyDescent="0.3">
      <c r="A8" s="149" t="s">
        <v>19</v>
      </c>
      <c r="B8" s="150"/>
      <c r="C8" s="150"/>
      <c r="D8" s="150"/>
      <c r="E8" s="150"/>
      <c r="F8" s="150"/>
      <c r="G8" s="150"/>
      <c r="H8" s="150"/>
      <c r="I8" s="150"/>
      <c r="J8" s="151"/>
    </row>
    <row r="9" spans="1:10" ht="15.75" thickBot="1" x14ac:dyDescent="0.3">
      <c r="A9" s="152"/>
      <c r="B9" s="153"/>
      <c r="C9" s="153"/>
      <c r="D9" s="154"/>
      <c r="E9" s="134" t="s">
        <v>3</v>
      </c>
      <c r="F9" s="134"/>
      <c r="G9" s="134" t="s">
        <v>4</v>
      </c>
      <c r="H9" s="134"/>
      <c r="I9" s="134" t="s">
        <v>5</v>
      </c>
      <c r="J9" s="135"/>
    </row>
    <row r="10" spans="1:10" ht="15.75" thickBot="1" x14ac:dyDescent="0.3">
      <c r="A10" s="136" t="s">
        <v>16</v>
      </c>
      <c r="B10" s="137"/>
      <c r="C10" s="137"/>
      <c r="D10" s="53" t="s">
        <v>37</v>
      </c>
      <c r="E10" s="138">
        <v>339000</v>
      </c>
      <c r="F10" s="139"/>
      <c r="G10" s="138">
        <v>71190</v>
      </c>
      <c r="H10" s="139"/>
      <c r="I10" s="140">
        <v>410190</v>
      </c>
      <c r="J10" s="141"/>
    </row>
    <row r="11" spans="1:10" ht="15.75" thickBot="1" x14ac:dyDescent="0.3">
      <c r="A11" s="42" t="s">
        <v>18</v>
      </c>
      <c r="B11" s="43"/>
      <c r="C11" s="43"/>
      <c r="D11" s="52">
        <v>3</v>
      </c>
      <c r="E11" s="138">
        <v>1017000</v>
      </c>
      <c r="F11" s="139"/>
      <c r="G11" s="138">
        <v>213570</v>
      </c>
      <c r="H11" s="139"/>
      <c r="I11" s="140">
        <v>1230570</v>
      </c>
      <c r="J11" s="141"/>
    </row>
    <row r="12" spans="1:10" ht="15.75" thickBot="1" x14ac:dyDescent="0.3">
      <c r="A12" s="126" t="s">
        <v>17</v>
      </c>
      <c r="B12" s="127"/>
      <c r="C12" s="127"/>
      <c r="D12" s="127"/>
      <c r="E12" s="127"/>
      <c r="F12" s="127"/>
      <c r="G12" s="127"/>
      <c r="H12" s="127"/>
      <c r="I12" s="51">
        <v>2</v>
      </c>
      <c r="J12" s="46" t="s">
        <v>6</v>
      </c>
    </row>
    <row r="13" spans="1:10" ht="5.25" customHeight="1" thickBot="1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5"/>
    </row>
    <row r="14" spans="1:10" ht="18" customHeight="1" thickBot="1" x14ac:dyDescent="0.3">
      <c r="A14" s="110" t="s">
        <v>38</v>
      </c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5.75" thickBot="1" x14ac:dyDescent="0.3">
      <c r="A15" s="132"/>
      <c r="B15" s="133"/>
      <c r="C15" s="133"/>
      <c r="D15" s="133"/>
      <c r="E15" s="134" t="s">
        <v>3</v>
      </c>
      <c r="F15" s="134"/>
      <c r="G15" s="134" t="s">
        <v>4</v>
      </c>
      <c r="H15" s="134"/>
      <c r="I15" s="134" t="s">
        <v>5</v>
      </c>
      <c r="J15" s="135"/>
    </row>
    <row r="16" spans="1:10" ht="32.25" customHeight="1" thickBot="1" x14ac:dyDescent="0.3">
      <c r="A16" s="102" t="s">
        <v>14</v>
      </c>
      <c r="B16" s="103"/>
      <c r="C16" s="103"/>
      <c r="D16" s="103"/>
      <c r="E16" s="104">
        <v>1250</v>
      </c>
      <c r="F16" s="104"/>
      <c r="G16" s="104">
        <v>263</v>
      </c>
      <c r="H16" s="104"/>
      <c r="I16" s="121">
        <v>1513</v>
      </c>
      <c r="J16" s="122"/>
    </row>
    <row r="17" spans="1:10" ht="15.75" thickBot="1" x14ac:dyDescent="0.3">
      <c r="A17" s="126" t="s">
        <v>20</v>
      </c>
      <c r="B17" s="127"/>
      <c r="C17" s="127"/>
      <c r="D17" s="127"/>
      <c r="E17" s="127"/>
      <c r="F17" s="127"/>
      <c r="G17" s="127"/>
      <c r="H17" s="127"/>
      <c r="I17" s="51">
        <v>1</v>
      </c>
      <c r="J17" s="46" t="s">
        <v>7</v>
      </c>
    </row>
    <row r="18" spans="1:10" ht="32.25" customHeight="1" thickBot="1" x14ac:dyDescent="0.3">
      <c r="A18" s="130" t="s">
        <v>15</v>
      </c>
      <c r="B18" s="131"/>
      <c r="C18" s="131"/>
      <c r="D18" s="131"/>
      <c r="E18" s="108">
        <f>E16*(8-I12)*I17</f>
        <v>7500</v>
      </c>
      <c r="F18" s="108"/>
      <c r="G18" s="108">
        <f>G16*(8-I12)*I17</f>
        <v>1578</v>
      </c>
      <c r="H18" s="108"/>
      <c r="I18" s="108">
        <f>I16*(8-I12)*I17</f>
        <v>9078</v>
      </c>
      <c r="J18" s="109"/>
    </row>
    <row r="19" spans="1:10" ht="3.75" customHeight="1" thickBot="1" x14ac:dyDescent="0.3">
      <c r="A19" s="123"/>
      <c r="B19" s="124"/>
      <c r="C19" s="124"/>
      <c r="D19" s="124"/>
      <c r="E19" s="124"/>
      <c r="F19" s="124"/>
      <c r="G19" s="124"/>
      <c r="H19" s="124"/>
      <c r="I19" s="124"/>
      <c r="J19" s="125"/>
    </row>
    <row r="20" spans="1:10" ht="47.25" customHeight="1" thickBot="1" x14ac:dyDescent="0.3">
      <c r="A20" s="102" t="s">
        <v>21</v>
      </c>
      <c r="B20" s="103"/>
      <c r="C20" s="103"/>
      <c r="D20" s="103"/>
      <c r="E20" s="104"/>
      <c r="F20" s="104"/>
      <c r="G20" s="104"/>
      <c r="H20" s="104"/>
      <c r="I20" s="121"/>
      <c r="J20" s="122"/>
    </row>
    <row r="21" spans="1:10" ht="15.75" thickBot="1" x14ac:dyDescent="0.3">
      <c r="A21" s="126" t="s">
        <v>25</v>
      </c>
      <c r="B21" s="127"/>
      <c r="C21" s="127"/>
      <c r="D21" s="127"/>
      <c r="E21" s="127"/>
      <c r="F21" s="127"/>
      <c r="G21" s="127"/>
      <c r="H21" s="127"/>
      <c r="I21" s="51"/>
      <c r="J21" s="46" t="s">
        <v>7</v>
      </c>
    </row>
    <row r="22" spans="1:10" ht="33.75" customHeight="1" thickBot="1" x14ac:dyDescent="0.3">
      <c r="A22" s="128" t="s">
        <v>22</v>
      </c>
      <c r="B22" s="129"/>
      <c r="C22" s="129"/>
      <c r="D22" s="129"/>
      <c r="E22" s="108">
        <f>E20*(8-I12)*I21</f>
        <v>0</v>
      </c>
      <c r="F22" s="108"/>
      <c r="G22" s="108">
        <f>G20*(8-I12)*I21</f>
        <v>0</v>
      </c>
      <c r="H22" s="108"/>
      <c r="I22" s="108">
        <f>I20*(8-I12)*I21</f>
        <v>0</v>
      </c>
      <c r="J22" s="109"/>
    </row>
    <row r="23" spans="1:10" ht="5.25" customHeight="1" thickBot="1" x14ac:dyDescent="0.3">
      <c r="A23" s="123"/>
      <c r="B23" s="124"/>
      <c r="C23" s="124"/>
      <c r="D23" s="124"/>
      <c r="E23" s="124"/>
      <c r="F23" s="124"/>
      <c r="G23" s="124"/>
      <c r="H23" s="124"/>
      <c r="I23" s="124"/>
      <c r="J23" s="125"/>
    </row>
    <row r="24" spans="1:10" ht="54" customHeight="1" thickBot="1" x14ac:dyDescent="0.3">
      <c r="A24" s="102" t="s">
        <v>23</v>
      </c>
      <c r="B24" s="103"/>
      <c r="C24" s="103"/>
      <c r="D24" s="103"/>
      <c r="E24" s="104"/>
      <c r="F24" s="104"/>
      <c r="G24" s="104"/>
      <c r="H24" s="104"/>
      <c r="I24" s="121"/>
      <c r="J24" s="122"/>
    </row>
    <row r="25" spans="1:10" ht="15.75" thickBot="1" x14ac:dyDescent="0.3">
      <c r="A25" s="102" t="s">
        <v>24</v>
      </c>
      <c r="B25" s="113"/>
      <c r="C25" s="113"/>
      <c r="D25" s="113"/>
      <c r="E25" s="113"/>
      <c r="F25" s="113"/>
      <c r="G25" s="113"/>
      <c r="H25" s="113"/>
      <c r="I25" s="51"/>
      <c r="J25" s="46" t="s">
        <v>7</v>
      </c>
    </row>
    <row r="26" spans="1:10" ht="36" customHeight="1" thickBot="1" x14ac:dyDescent="0.3">
      <c r="A26" s="114" t="s">
        <v>26</v>
      </c>
      <c r="B26" s="115"/>
      <c r="C26" s="115"/>
      <c r="D26" s="115"/>
      <c r="E26" s="108">
        <f>E24*(8-I12)*I25</f>
        <v>0</v>
      </c>
      <c r="F26" s="108"/>
      <c r="G26" s="108">
        <f>G24*(8-I12)*I25</f>
        <v>0</v>
      </c>
      <c r="H26" s="108"/>
      <c r="I26" s="108">
        <f>I24*(8-I12)*I25</f>
        <v>0</v>
      </c>
      <c r="J26" s="109"/>
    </row>
    <row r="27" spans="1:10" ht="4.5" customHeight="1" thickBot="1" x14ac:dyDescent="0.3">
      <c r="A27" s="116"/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ht="30" customHeight="1" thickBot="1" x14ac:dyDescent="0.3">
      <c r="A28" s="119" t="s">
        <v>27</v>
      </c>
      <c r="B28" s="120"/>
      <c r="C28" s="120"/>
      <c r="D28" s="120"/>
      <c r="E28" s="108">
        <f>D11*(E18+E22+E26)</f>
        <v>22500</v>
      </c>
      <c r="F28" s="108"/>
      <c r="G28" s="108">
        <f>D11*(G18+G22+G26)</f>
        <v>4734</v>
      </c>
      <c r="H28" s="108"/>
      <c r="I28" s="108">
        <f>D11*(I18+I22+I26)</f>
        <v>27234</v>
      </c>
      <c r="J28" s="109"/>
    </row>
    <row r="29" spans="1:10" ht="29.25" customHeight="1" thickBot="1" x14ac:dyDescent="0.3">
      <c r="A29" s="110" t="s">
        <v>55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29.25" customHeight="1" thickBot="1" x14ac:dyDescent="0.3">
      <c r="A30" s="102" t="s">
        <v>29</v>
      </c>
      <c r="B30" s="103"/>
      <c r="C30" s="103"/>
      <c r="D30" s="103"/>
      <c r="E30" s="104">
        <v>350</v>
      </c>
      <c r="F30" s="104"/>
      <c r="G30" s="104">
        <v>74</v>
      </c>
      <c r="H30" s="104"/>
      <c r="I30" s="104">
        <v>424</v>
      </c>
      <c r="J30" s="105"/>
    </row>
    <row r="31" spans="1:10" ht="48" customHeight="1" thickBot="1" x14ac:dyDescent="0.3">
      <c r="A31" s="102" t="s">
        <v>30</v>
      </c>
      <c r="B31" s="103"/>
      <c r="C31" s="103"/>
      <c r="D31" s="103"/>
      <c r="E31" s="104">
        <v>1280</v>
      </c>
      <c r="F31" s="104"/>
      <c r="G31" s="104">
        <v>269</v>
      </c>
      <c r="H31" s="104"/>
      <c r="I31" s="104">
        <v>1549</v>
      </c>
      <c r="J31" s="105"/>
    </row>
    <row r="32" spans="1:10" ht="39" customHeight="1" thickBot="1" x14ac:dyDescent="0.3">
      <c r="A32" s="106" t="s">
        <v>31</v>
      </c>
      <c r="B32" s="107"/>
      <c r="C32" s="107"/>
      <c r="D32" s="107"/>
      <c r="E32" s="108">
        <f>(E30+E31)*1*(8-I12)</f>
        <v>9780</v>
      </c>
      <c r="F32" s="108"/>
      <c r="G32" s="108">
        <f>(G30+G31)*1*(8-I12)</f>
        <v>2058</v>
      </c>
      <c r="H32" s="108"/>
      <c r="I32" s="108">
        <f>(I30+I31)*1*(8-I12)</f>
        <v>11838</v>
      </c>
      <c r="J32" s="109"/>
    </row>
    <row r="33" spans="1:10" ht="30" customHeight="1" thickBot="1" x14ac:dyDescent="0.3">
      <c r="A33" s="110" t="s">
        <v>56</v>
      </c>
      <c r="B33" s="111"/>
      <c r="C33" s="111"/>
      <c r="D33" s="111"/>
      <c r="E33" s="111"/>
      <c r="F33" s="111"/>
      <c r="G33" s="111"/>
      <c r="H33" s="111"/>
      <c r="I33" s="111"/>
      <c r="J33" s="112"/>
    </row>
    <row r="34" spans="1:10" ht="51" customHeight="1" thickBot="1" x14ac:dyDescent="0.3">
      <c r="A34" s="102" t="s">
        <v>28</v>
      </c>
      <c r="B34" s="103"/>
      <c r="C34" s="103"/>
      <c r="D34" s="103"/>
      <c r="E34" s="104">
        <v>1315</v>
      </c>
      <c r="F34" s="104"/>
      <c r="G34" s="104">
        <v>276</v>
      </c>
      <c r="H34" s="104"/>
      <c r="I34" s="104">
        <v>1591</v>
      </c>
      <c r="J34" s="105"/>
    </row>
    <row r="35" spans="1:10" ht="3.75" customHeight="1" thickBo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s="47" customFormat="1" ht="39.75" customHeight="1" thickBot="1" x14ac:dyDescent="0.3">
      <c r="A36" s="90" t="s">
        <v>32</v>
      </c>
      <c r="B36" s="91"/>
      <c r="C36" s="91"/>
      <c r="D36" s="91"/>
      <c r="E36" s="92">
        <f>E11+E28+E34+E32</f>
        <v>1050595</v>
      </c>
      <c r="F36" s="92"/>
      <c r="G36" s="92">
        <f>G11+G28+G34+G32</f>
        <v>220638</v>
      </c>
      <c r="H36" s="92"/>
      <c r="I36" s="92">
        <f>I11+I28+I34+I32</f>
        <v>1271233</v>
      </c>
      <c r="J36" s="93"/>
    </row>
    <row r="37" spans="1:10" ht="9.75" customHeight="1" x14ac:dyDescent="0.25"/>
    <row r="38" spans="1:10" ht="30" customHeight="1" x14ac:dyDescent="0.25">
      <c r="A38" s="94" t="s">
        <v>10</v>
      </c>
      <c r="B38" s="94"/>
      <c r="C38" s="94"/>
      <c r="D38" s="94"/>
      <c r="E38" s="94"/>
      <c r="F38" s="94"/>
      <c r="G38" s="94"/>
      <c r="H38" s="94"/>
      <c r="I38" s="94"/>
      <c r="J38" s="94"/>
    </row>
    <row r="39" spans="1:10" ht="32.25" customHeight="1" x14ac:dyDescent="0.25">
      <c r="A39" s="95" t="s">
        <v>8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46.5" customHeight="1" x14ac:dyDescent="0.25">
      <c r="A40" s="96" t="s">
        <v>9</v>
      </c>
      <c r="B40" s="96"/>
      <c r="C40" s="96"/>
      <c r="D40" s="96"/>
      <c r="E40" s="96"/>
      <c r="F40" s="96"/>
      <c r="G40" s="96"/>
      <c r="H40" s="96"/>
      <c r="I40" s="96"/>
      <c r="J40" s="96"/>
    </row>
    <row r="41" spans="1:10" ht="44.25" customHeight="1" x14ac:dyDescent="0.25">
      <c r="A41" s="97" t="s">
        <v>11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</row>
    <row r="43" spans="1:10" ht="31.5" customHeight="1" x14ac:dyDescent="0.25">
      <c r="A43" s="89" t="s">
        <v>36</v>
      </c>
      <c r="B43" s="89"/>
      <c r="C43" s="89"/>
      <c r="D43" s="89"/>
      <c r="E43" s="89"/>
      <c r="F43" s="89"/>
      <c r="G43" s="89"/>
      <c r="H43" s="89"/>
      <c r="I43" s="89"/>
      <c r="J43" s="89"/>
    </row>
    <row r="44" spans="1:10" ht="33" customHeight="1" x14ac:dyDescent="0.25">
      <c r="A44" s="89" t="s">
        <v>35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ht="39" customHeight="1" x14ac:dyDescent="0.25">
      <c r="A45" s="89" t="s">
        <v>34</v>
      </c>
      <c r="B45" s="89"/>
      <c r="C45" s="89"/>
      <c r="D45" s="89"/>
      <c r="E45" s="89"/>
      <c r="F45" s="89"/>
      <c r="G45" s="89"/>
      <c r="H45" s="89"/>
      <c r="I45" s="89"/>
      <c r="J45" s="89"/>
    </row>
    <row r="46" spans="1:10" ht="17.25" x14ac:dyDescent="0.25">
      <c r="A46" s="48"/>
    </row>
    <row r="47" spans="1:10" ht="27" customHeight="1" x14ac:dyDescent="0.25">
      <c r="I47" s="44"/>
      <c r="J47" s="44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A5" sqref="A5:J5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7"/>
    <col min="11" max="11" width="13.28515625" style="1" customWidth="1"/>
    <col min="12" max="16384" width="9.140625" style="1"/>
  </cols>
  <sheetData>
    <row r="1" spans="1:10" ht="21" x14ac:dyDescent="0.25">
      <c r="A1" s="155" t="s">
        <v>33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34.5" thickBot="1" x14ac:dyDescent="0.3">
      <c r="A2" s="156" t="s">
        <v>12</v>
      </c>
      <c r="B2" s="157"/>
      <c r="C2" s="157"/>
      <c r="D2" s="157"/>
      <c r="E2" s="157"/>
      <c r="F2" s="157"/>
      <c r="G2" s="157"/>
      <c r="H2" s="157"/>
      <c r="I2" s="157"/>
      <c r="J2" s="158"/>
    </row>
    <row r="3" spans="1:10" ht="27" customHeight="1" thickBot="1" x14ac:dyDescent="0.3">
      <c r="A3" s="10" t="s">
        <v>39</v>
      </c>
      <c r="B3" s="138" t="s">
        <v>68</v>
      </c>
      <c r="C3" s="159"/>
      <c r="D3" s="159"/>
      <c r="E3" s="159"/>
      <c r="F3" s="159"/>
      <c r="G3" s="159"/>
      <c r="H3" s="159"/>
      <c r="I3" s="159"/>
      <c r="J3" s="159"/>
    </row>
    <row r="4" spans="1:10" x14ac:dyDescent="0.25">
      <c r="A4" s="2" t="s">
        <v>0</v>
      </c>
      <c r="B4" s="39"/>
      <c r="C4" s="39"/>
      <c r="D4" s="39"/>
      <c r="E4" s="39"/>
      <c r="F4" s="39"/>
      <c r="G4" s="39"/>
      <c r="H4" s="39"/>
      <c r="I4" s="40"/>
      <c r="J4" s="6"/>
    </row>
    <row r="5" spans="1:10" x14ac:dyDescent="0.25">
      <c r="A5" s="160" t="s">
        <v>69</v>
      </c>
      <c r="B5" s="161"/>
      <c r="C5" s="161"/>
      <c r="D5" s="161"/>
      <c r="E5" s="161"/>
      <c r="F5" s="161"/>
      <c r="G5" s="161"/>
      <c r="H5" s="161"/>
      <c r="I5" s="161"/>
      <c r="J5" s="162"/>
    </row>
    <row r="6" spans="1:10" x14ac:dyDescent="0.25">
      <c r="A6" s="163" t="s">
        <v>13</v>
      </c>
      <c r="B6" s="164"/>
      <c r="C6" s="164"/>
      <c r="D6" s="41" t="s">
        <v>1</v>
      </c>
      <c r="E6" s="39"/>
      <c r="F6" s="39"/>
      <c r="G6" s="165" t="s">
        <v>2</v>
      </c>
      <c r="H6" s="164"/>
      <c r="I6" s="164"/>
      <c r="J6" s="6"/>
    </row>
    <row r="7" spans="1:10" ht="15.75" thickBot="1" x14ac:dyDescent="0.3">
      <c r="A7" s="166" t="s">
        <v>70</v>
      </c>
      <c r="B7" s="167"/>
      <c r="C7" s="168"/>
      <c r="D7" s="169">
        <v>777920286</v>
      </c>
      <c r="E7" s="170"/>
      <c r="F7" s="171"/>
      <c r="G7" s="146" t="s">
        <v>71</v>
      </c>
      <c r="H7" s="172"/>
      <c r="I7" s="172"/>
      <c r="J7" s="173"/>
    </row>
    <row r="8" spans="1:10" ht="21.75" customHeight="1" thickTop="1" thickBot="1" x14ac:dyDescent="0.3">
      <c r="A8" s="149" t="s">
        <v>19</v>
      </c>
      <c r="B8" s="150"/>
      <c r="C8" s="150"/>
      <c r="D8" s="150"/>
      <c r="E8" s="150"/>
      <c r="F8" s="150"/>
      <c r="G8" s="150"/>
      <c r="H8" s="150"/>
      <c r="I8" s="150"/>
      <c r="J8" s="151"/>
    </row>
    <row r="9" spans="1:10" ht="15.75" thickBot="1" x14ac:dyDescent="0.3">
      <c r="A9" s="152"/>
      <c r="B9" s="153"/>
      <c r="C9" s="153"/>
      <c r="D9" s="154"/>
      <c r="E9" s="134" t="s">
        <v>3</v>
      </c>
      <c r="F9" s="134"/>
      <c r="G9" s="134" t="s">
        <v>4</v>
      </c>
      <c r="H9" s="134"/>
      <c r="I9" s="134" t="s">
        <v>5</v>
      </c>
      <c r="J9" s="135"/>
    </row>
    <row r="10" spans="1:10" ht="15.75" thickBot="1" x14ac:dyDescent="0.3">
      <c r="A10" s="136" t="s">
        <v>16</v>
      </c>
      <c r="B10" s="137"/>
      <c r="C10" s="137"/>
      <c r="D10" s="38" t="s">
        <v>37</v>
      </c>
      <c r="E10" s="138"/>
      <c r="F10" s="139"/>
      <c r="G10" s="138"/>
      <c r="H10" s="139"/>
      <c r="I10" s="140"/>
      <c r="J10" s="141"/>
    </row>
    <row r="11" spans="1:10" ht="15.75" thickBot="1" x14ac:dyDescent="0.3">
      <c r="A11" s="42" t="s">
        <v>18</v>
      </c>
      <c r="B11" s="43"/>
      <c r="C11" s="43"/>
      <c r="D11" s="9">
        <v>1</v>
      </c>
      <c r="E11" s="138">
        <v>322000</v>
      </c>
      <c r="F11" s="139"/>
      <c r="G11" s="138">
        <f>I11-E11</f>
        <v>67620</v>
      </c>
      <c r="H11" s="139"/>
      <c r="I11" s="140">
        <f>E11*1.21</f>
        <v>389620</v>
      </c>
      <c r="J11" s="141"/>
    </row>
    <row r="12" spans="1:10" ht="15.75" thickBot="1" x14ac:dyDescent="0.3">
      <c r="A12" s="126" t="s">
        <v>17</v>
      </c>
      <c r="B12" s="127"/>
      <c r="C12" s="127"/>
      <c r="D12" s="127"/>
      <c r="E12" s="127"/>
      <c r="F12" s="127"/>
      <c r="G12" s="127"/>
      <c r="H12" s="127"/>
      <c r="I12" s="8">
        <v>2</v>
      </c>
      <c r="J12" s="3" t="s">
        <v>6</v>
      </c>
    </row>
    <row r="13" spans="1:10" ht="5.25" customHeight="1" thickBot="1" x14ac:dyDescent="0.3">
      <c r="A13" s="123"/>
      <c r="B13" s="124"/>
      <c r="C13" s="124"/>
      <c r="D13" s="124"/>
      <c r="E13" s="124"/>
      <c r="F13" s="124"/>
      <c r="G13" s="124"/>
      <c r="H13" s="124"/>
      <c r="I13" s="124"/>
      <c r="J13" s="125"/>
    </row>
    <row r="14" spans="1:10" ht="18" customHeight="1" thickBot="1" x14ac:dyDescent="0.3">
      <c r="A14" s="110" t="s">
        <v>38</v>
      </c>
      <c r="B14" s="111"/>
      <c r="C14" s="111"/>
      <c r="D14" s="111"/>
      <c r="E14" s="111"/>
      <c r="F14" s="111"/>
      <c r="G14" s="111"/>
      <c r="H14" s="111"/>
      <c r="I14" s="111"/>
      <c r="J14" s="112"/>
    </row>
    <row r="15" spans="1:10" ht="15.75" thickBot="1" x14ac:dyDescent="0.3">
      <c r="A15" s="132"/>
      <c r="B15" s="133"/>
      <c r="C15" s="133"/>
      <c r="D15" s="133"/>
      <c r="E15" s="134" t="s">
        <v>3</v>
      </c>
      <c r="F15" s="134"/>
      <c r="G15" s="134" t="s">
        <v>4</v>
      </c>
      <c r="H15" s="134"/>
      <c r="I15" s="134" t="s">
        <v>5</v>
      </c>
      <c r="J15" s="135"/>
    </row>
    <row r="16" spans="1:10" ht="32.25" customHeight="1" thickBot="1" x14ac:dyDescent="0.3">
      <c r="A16" s="102" t="s">
        <v>14</v>
      </c>
      <c r="B16" s="103"/>
      <c r="C16" s="103"/>
      <c r="D16" s="103"/>
      <c r="E16" s="104">
        <v>1250</v>
      </c>
      <c r="F16" s="104"/>
      <c r="G16" s="104">
        <f>I16-E16</f>
        <v>262.5</v>
      </c>
      <c r="H16" s="104"/>
      <c r="I16" s="121">
        <v>1512.5</v>
      </c>
      <c r="J16" s="122"/>
    </row>
    <row r="17" spans="1:10" ht="15.75" thickBot="1" x14ac:dyDescent="0.3">
      <c r="A17" s="126" t="s">
        <v>20</v>
      </c>
      <c r="B17" s="127"/>
      <c r="C17" s="127"/>
      <c r="D17" s="127"/>
      <c r="E17" s="127"/>
      <c r="F17" s="127"/>
      <c r="G17" s="127"/>
      <c r="H17" s="127"/>
      <c r="I17" s="8">
        <v>0.5</v>
      </c>
      <c r="J17" s="3" t="s">
        <v>7</v>
      </c>
    </row>
    <row r="18" spans="1:10" ht="32.25" customHeight="1" thickBot="1" x14ac:dyDescent="0.3">
      <c r="A18" s="130" t="s">
        <v>15</v>
      </c>
      <c r="B18" s="131"/>
      <c r="C18" s="131"/>
      <c r="D18" s="131"/>
      <c r="E18" s="108">
        <f>E16*(8-I12)*I17</f>
        <v>3750</v>
      </c>
      <c r="F18" s="108"/>
      <c r="G18" s="108">
        <f>G16*(8-I12)*I17</f>
        <v>787.5</v>
      </c>
      <c r="H18" s="108"/>
      <c r="I18" s="108">
        <f>I16*(8-I12)*I17</f>
        <v>4537.5</v>
      </c>
      <c r="J18" s="109"/>
    </row>
    <row r="19" spans="1:10" ht="3.75" customHeight="1" thickBot="1" x14ac:dyDescent="0.3">
      <c r="A19" s="123"/>
      <c r="B19" s="124"/>
      <c r="C19" s="124"/>
      <c r="D19" s="124"/>
      <c r="E19" s="124"/>
      <c r="F19" s="124"/>
      <c r="G19" s="124"/>
      <c r="H19" s="124"/>
      <c r="I19" s="124"/>
      <c r="J19" s="125"/>
    </row>
    <row r="20" spans="1:10" ht="47.25" customHeight="1" thickBot="1" x14ac:dyDescent="0.3">
      <c r="A20" s="102" t="s">
        <v>21</v>
      </c>
      <c r="B20" s="103"/>
      <c r="C20" s="103"/>
      <c r="D20" s="103"/>
      <c r="E20" s="104">
        <v>3000</v>
      </c>
      <c r="F20" s="104"/>
      <c r="G20" s="104">
        <f>I20-E20</f>
        <v>630</v>
      </c>
      <c r="H20" s="104"/>
      <c r="I20" s="121">
        <f>E20*1.21</f>
        <v>3630</v>
      </c>
      <c r="J20" s="122"/>
    </row>
    <row r="21" spans="1:10" ht="15.75" thickBot="1" x14ac:dyDescent="0.3">
      <c r="A21" s="126" t="s">
        <v>25</v>
      </c>
      <c r="B21" s="127"/>
      <c r="C21" s="127"/>
      <c r="D21" s="127"/>
      <c r="E21" s="127"/>
      <c r="F21" s="127"/>
      <c r="G21" s="127"/>
      <c r="H21" s="127"/>
      <c r="I21" s="8">
        <v>0.5</v>
      </c>
      <c r="J21" s="3" t="s">
        <v>7</v>
      </c>
    </row>
    <row r="22" spans="1:10" ht="33.75" customHeight="1" thickBot="1" x14ac:dyDescent="0.3">
      <c r="A22" s="128" t="s">
        <v>22</v>
      </c>
      <c r="B22" s="129"/>
      <c r="C22" s="129"/>
      <c r="D22" s="129"/>
      <c r="E22" s="108">
        <f>E20*(8-I12)*I21</f>
        <v>9000</v>
      </c>
      <c r="F22" s="108"/>
      <c r="G22" s="108">
        <f>G20*(8-I12)*I21</f>
        <v>1890</v>
      </c>
      <c r="H22" s="108"/>
      <c r="I22" s="108">
        <f>I20*(8-I12)*I21</f>
        <v>10890</v>
      </c>
      <c r="J22" s="109"/>
    </row>
    <row r="23" spans="1:10" ht="5.25" customHeight="1" thickBot="1" x14ac:dyDescent="0.3">
      <c r="A23" s="123"/>
      <c r="B23" s="124"/>
      <c r="C23" s="124"/>
      <c r="D23" s="124"/>
      <c r="E23" s="124"/>
      <c r="F23" s="124"/>
      <c r="G23" s="124"/>
      <c r="H23" s="124"/>
      <c r="I23" s="124"/>
      <c r="J23" s="125"/>
    </row>
    <row r="24" spans="1:10" ht="54" customHeight="1" thickBot="1" x14ac:dyDescent="0.3">
      <c r="A24" s="102" t="s">
        <v>23</v>
      </c>
      <c r="B24" s="103"/>
      <c r="C24" s="103"/>
      <c r="D24" s="103"/>
      <c r="E24" s="104">
        <v>500</v>
      </c>
      <c r="F24" s="104"/>
      <c r="G24" s="104">
        <f>I24-E24</f>
        <v>105</v>
      </c>
      <c r="H24" s="104"/>
      <c r="I24" s="121">
        <v>605</v>
      </c>
      <c r="J24" s="122"/>
    </row>
    <row r="25" spans="1:10" ht="15.75" thickBot="1" x14ac:dyDescent="0.3">
      <c r="A25" s="102" t="s">
        <v>24</v>
      </c>
      <c r="B25" s="113"/>
      <c r="C25" s="113"/>
      <c r="D25" s="113"/>
      <c r="E25" s="113"/>
      <c r="F25" s="113"/>
      <c r="G25" s="113"/>
      <c r="H25" s="113"/>
      <c r="I25" s="8">
        <v>1</v>
      </c>
      <c r="J25" s="3" t="s">
        <v>7</v>
      </c>
    </row>
    <row r="26" spans="1:10" ht="36" customHeight="1" thickBot="1" x14ac:dyDescent="0.3">
      <c r="A26" s="114" t="s">
        <v>26</v>
      </c>
      <c r="B26" s="115"/>
      <c r="C26" s="115"/>
      <c r="D26" s="115"/>
      <c r="E26" s="108">
        <f>E24*(8-I12)*I25</f>
        <v>3000</v>
      </c>
      <c r="F26" s="108"/>
      <c r="G26" s="108">
        <f>G24*(8-I12)*I25</f>
        <v>630</v>
      </c>
      <c r="H26" s="108"/>
      <c r="I26" s="108">
        <f>I24*(8-I12)*I25</f>
        <v>3630</v>
      </c>
      <c r="J26" s="109"/>
    </row>
    <row r="27" spans="1:10" ht="4.5" customHeight="1" thickBot="1" x14ac:dyDescent="0.3">
      <c r="A27" s="116"/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ht="30" customHeight="1" thickBot="1" x14ac:dyDescent="0.3">
      <c r="A28" s="119" t="s">
        <v>27</v>
      </c>
      <c r="B28" s="120"/>
      <c r="C28" s="120"/>
      <c r="D28" s="120"/>
      <c r="E28" s="108">
        <f>D11*(E18+E22+E26)</f>
        <v>15750</v>
      </c>
      <c r="F28" s="108"/>
      <c r="G28" s="108">
        <f>D11*(G18+G22+G26)</f>
        <v>3307.5</v>
      </c>
      <c r="H28" s="108"/>
      <c r="I28" s="108">
        <f>D11*(I18+I22+I26)</f>
        <v>19057.5</v>
      </c>
      <c r="J28" s="109"/>
    </row>
    <row r="29" spans="1:10" ht="29.25" customHeight="1" thickBot="1" x14ac:dyDescent="0.3">
      <c r="A29" s="110" t="s">
        <v>55</v>
      </c>
      <c r="B29" s="111"/>
      <c r="C29" s="111"/>
      <c r="D29" s="111"/>
      <c r="E29" s="111"/>
      <c r="F29" s="111"/>
      <c r="G29" s="111"/>
      <c r="H29" s="111"/>
      <c r="I29" s="111"/>
      <c r="J29" s="112"/>
    </row>
    <row r="30" spans="1:10" ht="29.25" customHeight="1" thickBot="1" x14ac:dyDescent="0.3">
      <c r="A30" s="102" t="s">
        <v>29</v>
      </c>
      <c r="B30" s="103"/>
      <c r="C30" s="103"/>
      <c r="D30" s="103"/>
      <c r="E30" s="104">
        <v>350</v>
      </c>
      <c r="F30" s="104"/>
      <c r="G30" s="104">
        <f>I30-E30</f>
        <v>73.5</v>
      </c>
      <c r="H30" s="104"/>
      <c r="I30" s="104">
        <v>423.5</v>
      </c>
      <c r="J30" s="105"/>
    </row>
    <row r="31" spans="1:10" ht="48" customHeight="1" thickBot="1" x14ac:dyDescent="0.3">
      <c r="A31" s="102" t="s">
        <v>30</v>
      </c>
      <c r="B31" s="103"/>
      <c r="C31" s="103"/>
      <c r="D31" s="103"/>
      <c r="E31" s="104">
        <v>1200</v>
      </c>
      <c r="F31" s="104"/>
      <c r="G31" s="104">
        <f>I31-E31</f>
        <v>252</v>
      </c>
      <c r="H31" s="104"/>
      <c r="I31" s="104">
        <v>1452</v>
      </c>
      <c r="J31" s="105"/>
    </row>
    <row r="32" spans="1:10" ht="39" customHeight="1" thickBot="1" x14ac:dyDescent="0.3">
      <c r="A32" s="106" t="s">
        <v>31</v>
      </c>
      <c r="B32" s="107"/>
      <c r="C32" s="107"/>
      <c r="D32" s="107"/>
      <c r="E32" s="108">
        <f>(E30+E31)*1*(8-I12)</f>
        <v>9300</v>
      </c>
      <c r="F32" s="108"/>
      <c r="G32" s="108">
        <f>(G30+G31)*1*(8-I12)</f>
        <v>1953</v>
      </c>
      <c r="H32" s="108"/>
      <c r="I32" s="108">
        <f>(I30+I31)*1*(8-I12)</f>
        <v>11253</v>
      </c>
      <c r="J32" s="109"/>
    </row>
    <row r="33" spans="1:10" ht="30" customHeight="1" thickBot="1" x14ac:dyDescent="0.3">
      <c r="A33" s="110" t="s">
        <v>56</v>
      </c>
      <c r="B33" s="111"/>
      <c r="C33" s="111"/>
      <c r="D33" s="111"/>
      <c r="E33" s="111"/>
      <c r="F33" s="111"/>
      <c r="G33" s="111"/>
      <c r="H33" s="111"/>
      <c r="I33" s="111"/>
      <c r="J33" s="112"/>
    </row>
    <row r="34" spans="1:10" ht="51" customHeight="1" thickBot="1" x14ac:dyDescent="0.3">
      <c r="A34" s="102" t="s">
        <v>28</v>
      </c>
      <c r="B34" s="103"/>
      <c r="C34" s="103"/>
      <c r="D34" s="103"/>
      <c r="E34" s="104">
        <v>1000</v>
      </c>
      <c r="F34" s="104"/>
      <c r="G34" s="104">
        <f>I34-E34</f>
        <v>210</v>
      </c>
      <c r="H34" s="104"/>
      <c r="I34" s="104">
        <v>1210</v>
      </c>
      <c r="J34" s="105"/>
    </row>
    <row r="35" spans="1:10" ht="3.75" customHeight="1" thickBot="1" x14ac:dyDescent="0.3">
      <c r="A35" s="99"/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s="4" customFormat="1" ht="39.75" customHeight="1" thickBot="1" x14ac:dyDescent="0.3">
      <c r="A36" s="90" t="s">
        <v>32</v>
      </c>
      <c r="B36" s="91"/>
      <c r="C36" s="91"/>
      <c r="D36" s="91"/>
      <c r="E36" s="92">
        <f>E11+E28+E34+E32</f>
        <v>348050</v>
      </c>
      <c r="F36" s="92"/>
      <c r="G36" s="92">
        <f>G11+G28+G34+G32</f>
        <v>73090.5</v>
      </c>
      <c r="H36" s="92"/>
      <c r="I36" s="92">
        <f>I11+I28+I34+I32</f>
        <v>421140.5</v>
      </c>
      <c r="J36" s="93"/>
    </row>
    <row r="37" spans="1:10" ht="9.75" customHeight="1" x14ac:dyDescent="0.25"/>
    <row r="38" spans="1:10" ht="30" customHeight="1" x14ac:dyDescent="0.25">
      <c r="A38" s="94" t="s">
        <v>10</v>
      </c>
      <c r="B38" s="94"/>
      <c r="C38" s="94"/>
      <c r="D38" s="94"/>
      <c r="E38" s="94"/>
      <c r="F38" s="94"/>
      <c r="G38" s="94"/>
      <c r="H38" s="94"/>
      <c r="I38" s="94"/>
      <c r="J38" s="94"/>
    </row>
    <row r="39" spans="1:10" ht="32.25" customHeight="1" x14ac:dyDescent="0.25">
      <c r="A39" s="95" t="s">
        <v>8</v>
      </c>
      <c r="B39" s="95"/>
      <c r="C39" s="95"/>
      <c r="D39" s="95"/>
      <c r="E39" s="95"/>
      <c r="F39" s="95"/>
      <c r="G39" s="95"/>
      <c r="H39" s="95"/>
      <c r="I39" s="95"/>
      <c r="J39" s="95"/>
    </row>
    <row r="40" spans="1:10" ht="46.5" customHeight="1" x14ac:dyDescent="0.25">
      <c r="A40" s="96" t="s">
        <v>9</v>
      </c>
      <c r="B40" s="96"/>
      <c r="C40" s="96"/>
      <c r="D40" s="96"/>
      <c r="E40" s="96"/>
      <c r="F40" s="96"/>
      <c r="G40" s="96"/>
      <c r="H40" s="96"/>
      <c r="I40" s="96"/>
      <c r="J40" s="96"/>
    </row>
    <row r="41" spans="1:10" ht="44.25" customHeight="1" x14ac:dyDescent="0.25">
      <c r="A41" s="97" t="s">
        <v>11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9" customHeight="1" x14ac:dyDescent="0.25">
      <c r="A42" s="98"/>
      <c r="B42" s="98"/>
      <c r="C42" s="98"/>
      <c r="D42" s="98"/>
      <c r="E42" s="98"/>
      <c r="F42" s="98"/>
      <c r="G42" s="98"/>
      <c r="H42" s="98"/>
      <c r="I42" s="98"/>
      <c r="J42" s="98"/>
    </row>
    <row r="43" spans="1:10" ht="31.5" customHeight="1" x14ac:dyDescent="0.25">
      <c r="A43" s="89" t="s">
        <v>36</v>
      </c>
      <c r="B43" s="89"/>
      <c r="C43" s="89"/>
      <c r="D43" s="89"/>
      <c r="E43" s="89"/>
      <c r="F43" s="89"/>
      <c r="G43" s="89"/>
      <c r="H43" s="89"/>
      <c r="I43" s="89"/>
      <c r="J43" s="89"/>
    </row>
    <row r="44" spans="1:10" ht="33" customHeight="1" x14ac:dyDescent="0.25">
      <c r="A44" s="89" t="s">
        <v>35</v>
      </c>
      <c r="B44" s="89"/>
      <c r="C44" s="89"/>
      <c r="D44" s="89"/>
      <c r="E44" s="89"/>
      <c r="F44" s="89"/>
      <c r="G44" s="89"/>
      <c r="H44" s="89"/>
      <c r="I44" s="89"/>
      <c r="J44" s="89"/>
    </row>
    <row r="45" spans="1:10" ht="39" customHeight="1" x14ac:dyDescent="0.25">
      <c r="A45" s="89" t="s">
        <v>34</v>
      </c>
      <c r="B45" s="89"/>
      <c r="C45" s="89"/>
      <c r="D45" s="89"/>
      <c r="E45" s="89"/>
      <c r="F45" s="89"/>
      <c r="G45" s="89"/>
      <c r="H45" s="89"/>
      <c r="I45" s="89"/>
      <c r="J45" s="89"/>
    </row>
    <row r="46" spans="1:10" ht="17.25" x14ac:dyDescent="0.25">
      <c r="A46" s="5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Repo-Reck</vt:lpstr>
      <vt:lpstr>Madisson</vt:lpstr>
      <vt:lpstr>BTL</vt:lpstr>
    </vt:vector>
  </TitlesOfParts>
  <Company>FNOL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Jasenská Monika, Ing.</cp:lastModifiedBy>
  <cp:lastPrinted>2017-03-17T08:38:19Z</cp:lastPrinted>
  <dcterms:created xsi:type="dcterms:W3CDTF">2016-05-04T05:30:34Z</dcterms:created>
  <dcterms:modified xsi:type="dcterms:W3CDTF">2021-04-19T21:58:15Z</dcterms:modified>
</cp:coreProperties>
</file>