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8920" windowHeight="15840"/>
  </bookViews>
  <sheets>
    <sheet name="průzkum trhu - specifikace" sheetId="2" r:id="rId1"/>
    <sheet name="RESI" sheetId="6" r:id="rId2"/>
    <sheet name="MADISSON" sheetId="7" r:id="rId3"/>
    <sheet name="Sezame" sheetId="3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7" l="1"/>
  <c r="G32" i="7"/>
  <c r="E32" i="7"/>
  <c r="G28" i="7"/>
  <c r="G36" i="7" s="1"/>
  <c r="I26" i="7"/>
  <c r="G26" i="7"/>
  <c r="E26" i="7"/>
  <c r="I22" i="7"/>
  <c r="G22" i="7"/>
  <c r="E22" i="7"/>
  <c r="I18" i="7"/>
  <c r="I28" i="7" s="1"/>
  <c r="I36" i="7" s="1"/>
  <c r="G18" i="7"/>
  <c r="E18" i="7"/>
  <c r="E28" i="7" s="1"/>
  <c r="E36" i="7" s="1"/>
  <c r="C24" i="2" l="1"/>
  <c r="I32" i="6"/>
  <c r="G32" i="6"/>
  <c r="E32" i="6"/>
  <c r="I26" i="6"/>
  <c r="G26" i="6"/>
  <c r="E26" i="6"/>
  <c r="I22" i="6"/>
  <c r="G22" i="6"/>
  <c r="E22" i="6"/>
  <c r="I18" i="6"/>
  <c r="I28" i="6" s="1"/>
  <c r="I36" i="6" s="1"/>
  <c r="G18" i="6"/>
  <c r="G28" i="6" s="1"/>
  <c r="G36" i="6" s="1"/>
  <c r="E18" i="6"/>
  <c r="E28" i="6" s="1"/>
  <c r="E36" i="6" s="1"/>
  <c r="E24" i="2" l="1"/>
  <c r="G24" i="2"/>
  <c r="I32" i="3" l="1"/>
  <c r="G32" i="3"/>
  <c r="E32" i="3"/>
  <c r="I26" i="3"/>
  <c r="G26" i="3"/>
  <c r="E26" i="3"/>
  <c r="I22" i="3"/>
  <c r="G22" i="3"/>
  <c r="E22" i="3"/>
  <c r="E18" i="3"/>
  <c r="E28" i="3" s="1"/>
  <c r="G16" i="3"/>
  <c r="G18" i="3" s="1"/>
  <c r="G28" i="3" s="1"/>
  <c r="G11" i="3"/>
  <c r="I11" i="3" s="1"/>
  <c r="E11" i="3"/>
  <c r="I10" i="3"/>
  <c r="G10" i="3"/>
  <c r="E36" i="3" l="1"/>
  <c r="I16" i="3"/>
  <c r="I18" i="3" s="1"/>
  <c r="I28" i="3" s="1"/>
  <c r="I36" i="3" s="1"/>
  <c r="G36" i="3"/>
</calcChain>
</file>

<file path=xl/sharedStrings.xml><?xml version="1.0" encoding="utf-8"?>
<sst xmlns="http://schemas.openxmlformats.org/spreadsheetml/2006/main" count="242" uniqueCount="93">
  <si>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</si>
  <si>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</si>
  <si>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</si>
  <si>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</si>
  <si>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</si>
  <si>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</si>
  <si>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</si>
  <si>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</si>
  <si>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</si>
  <si>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</si>
  <si>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</si>
  <si>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</si>
  <si>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</si>
  <si>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</si>
  <si>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</si>
  <si>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</si>
  <si>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</si>
  <si>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</si>
  <si>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</si>
  <si>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</si>
  <si>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</si>
  <si>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</si>
  <si>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</si>
  <si>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</si>
  <si>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</si>
  <si>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</si>
  <si>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</si>
  <si>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</si>
  <si>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</si>
  <si>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</si>
  <si>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</si>
  <si>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</si>
  <si>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</si>
  <si>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</si>
  <si>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</si>
  <si>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</si>
  <si>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</si>
  <si>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</si>
  <si>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</si>
  <si>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</si>
  <si>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</si>
  <si>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</si>
  <si>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</si>
  <si>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</si>
  <si>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</si>
  <si>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</si>
  <si>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</si>
  <si>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</si>
  <si>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</si>
  <si>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</si>
  <si>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</si>
  <si>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</si>
  <si>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</si>
  <si>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</si>
  <si>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</si>
  <si>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</si>
  <si>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</si>
  <si>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</si>
  <si>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</si>
  <si>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Dodávka, instalace a uvedení do provozu 30ks rehabilitačních lehátek na Oddělení rehabilitace včetně provedení zaškolení personálu</t>
  </si>
  <si>
    <t>Název veřejné zakázky: Rehabilitační lehátka</t>
  </si>
  <si>
    <t>vyšetřovací lehátka pevné a stabilní konstrukce pro terapeutické ošetření rehabilitačních pacientů</t>
  </si>
  <si>
    <t>vyšetřovací lehátko musí být výškově stavitelné pomocí elektrického pohonu v minimálním rozmezí 50 – 90 cm</t>
  </si>
  <si>
    <t>dvou segmentová dělená polohovatelná ložná plocha – hlavový (zádový) díl nastavitelný plynovou pístnicí směrem nahoru</t>
  </si>
  <si>
    <t>minimální rozměr ložné plochy šířka 85 cm, délka 200 cm</t>
  </si>
  <si>
    <t>minimální nosnost stolu 225 kg</t>
  </si>
  <si>
    <t>nožní (rámový) ovladač pro plynulou manipulaci a přesné nastavení lehátka i při zatížení pacientem po celém obvodu lehátka</t>
  </si>
  <si>
    <r>
      <rPr>
        <sz val="12"/>
        <color theme="1"/>
        <rFont val="Times New Roman"/>
        <family val="1"/>
        <charset val="238"/>
      </rPr>
      <t>vyšetřovací lehátko musí být vybaveno čtyřmi brzděnými pojezdovými kolečky o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minimálním průměru 70 mm pro manipulaci s lehátkem</t>
    </r>
  </si>
  <si>
    <t>vyšetřovací lehátko musí mít kvalitní čalounění a koženku odolávající běžné dezinfekci (barva koženky bude upřesněna)</t>
  </si>
  <si>
    <t xml:space="preserve">Uveďte typ, výrobce: </t>
  </si>
  <si>
    <t xml:space="preserve">vyšetřovací lehátko musí mít hlavový segment bez obličejového otvoru s krytem </t>
  </si>
  <si>
    <t>ano</t>
  </si>
  <si>
    <t>47-95cm</t>
  </si>
  <si>
    <t xml:space="preserve">ne </t>
  </si>
  <si>
    <t>69cm, max 80cm</t>
  </si>
  <si>
    <t>rámový</t>
  </si>
  <si>
    <t>Sezame Product s.r.o.</t>
  </si>
  <si>
    <t>Bc.Dominik Vrobel</t>
  </si>
  <si>
    <t>obchod@sezame.cz</t>
  </si>
  <si>
    <r>
      <t xml:space="preserve">Náklady za pravidelný servisní zásah - </t>
    </r>
    <r>
      <rPr>
        <b/>
        <i/>
        <sz val="11"/>
        <color indexed="8"/>
        <rFont val="Calibri"/>
        <family val="2"/>
        <charset val="238"/>
      </rPr>
      <t>úkony mimo periodické kontroly</t>
    </r>
  </si>
  <si>
    <r>
      <t xml:space="preserve">Nabídková cena za jednotlivou pravidelnou elektrickou revizi - </t>
    </r>
    <r>
      <rPr>
        <b/>
        <i/>
        <sz val="11"/>
        <color indexed="8"/>
        <rFont val="Calibri"/>
        <family val="2"/>
        <charset val="238"/>
      </rPr>
      <t>pokud není součástí periodických kontrol</t>
    </r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</si>
  <si>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indexed="8"/>
        <rFont val="Calibri"/>
        <family val="2"/>
        <charset val="238"/>
      </rPr>
      <t>5</t>
    </r>
  </si>
  <si>
    <t>4 bodový( I )provedení</t>
  </si>
  <si>
    <t>Rehabilitační lehátka</t>
  </si>
  <si>
    <t>Madisson s.r.o., Soumarská 8,10400 Praha 10</t>
  </si>
  <si>
    <t>Mgr. Jaroslava Látalová</t>
  </si>
  <si>
    <t>latalova@madisson.cz</t>
  </si>
  <si>
    <t>Terapeuta Prestige MS2, Meden Inmed (Madisson)</t>
  </si>
  <si>
    <t xml:space="preserve"> Hana 411M (Sezame)</t>
  </si>
  <si>
    <t>(Resi)</t>
  </si>
  <si>
    <t>RESI Třeboň spol. s r.o, Novohradská 1153, 379 01 Třeboň</t>
  </si>
  <si>
    <t>M.Sedláček( výrobní ředitel)</t>
  </si>
  <si>
    <t>sedlacek@resi.cz, info@resi.cz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</si>
</sst>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0" fillId="0" borderId="0" xfId="0" applyFill="1" applyAlignment="1">
      <alignment vertical="center"/>
    </xf>
    <xf numFmtId="0" fontId="15" fillId="9" borderId="29" xfId="0" applyFont="1" applyFill="1" applyBorder="1" applyAlignment="1">
      <alignment horizontal="center" vertical="center" wrapText="1"/>
    </xf>
    <xf numFmtId="0" fontId="15" fillId="11" borderId="2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9" borderId="33" xfId="0" applyFont="1" applyFill="1" applyBorder="1" applyAlignment="1">
      <alignment vertical="top" wrapText="1"/>
    </xf>
    <xf numFmtId="0" fontId="15" fillId="9" borderId="31" xfId="0" applyFont="1" applyFill="1" applyBorder="1" applyAlignment="1">
      <alignment vertical="top" wrapText="1"/>
    </xf>
    <xf numFmtId="0" fontId="15" fillId="9" borderId="34" xfId="0" applyFont="1" applyFill="1" applyBorder="1" applyAlignment="1">
      <alignment vertical="top" wrapText="1"/>
    </xf>
    <xf numFmtId="0" fontId="15" fillId="9" borderId="1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left" vertical="top" wrapText="1"/>
    </xf>
    <xf numFmtId="0" fontId="17" fillId="12" borderId="29" xfId="0" applyFont="1" applyFill="1" applyBorder="1" applyAlignment="1">
      <alignment horizontal="left" vertical="top" wrapText="1"/>
    </xf>
    <xf numFmtId="0" fontId="17" fillId="12" borderId="29" xfId="0" applyFont="1" applyFill="1" applyBorder="1" applyAlignment="1">
      <alignment horizontal="left" vertical="center" wrapText="1"/>
    </xf>
    <xf numFmtId="0" fontId="17" fillId="12" borderId="37" xfId="0" applyFont="1" applyFill="1" applyBorder="1" applyAlignment="1">
      <alignment horizontal="left" vertical="center" wrapText="1"/>
    </xf>
    <xf numFmtId="0" fontId="16" fillId="10" borderId="25" xfId="0" applyFont="1" applyFill="1" applyBorder="1" applyAlignment="1">
      <alignment horizontal="center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6" fillId="10" borderId="30" xfId="0" applyFont="1" applyFill="1" applyBorder="1" applyAlignment="1">
      <alignment horizontal="left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/>
    </xf>
    <xf numFmtId="0" fontId="15" fillId="11" borderId="28" xfId="0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left" vertical="center" wrapText="1"/>
    </xf>
    <xf numFmtId="0" fontId="15" fillId="9" borderId="39" xfId="0" applyFont="1" applyFill="1" applyBorder="1" applyAlignment="1">
      <alignment horizontal="center" vertical="center" wrapText="1"/>
    </xf>
    <xf numFmtId="0" fontId="16" fillId="10" borderId="35" xfId="0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0" fontId="15" fillId="9" borderId="39" xfId="0" applyFont="1" applyFill="1" applyBorder="1" applyAlignment="1">
      <alignment horizontal="center" vertical="center" wrapText="1"/>
    </xf>
    <xf numFmtId="0" fontId="3" fillId="0" borderId="0" xfId="2" applyAlignment="1">
      <alignment vertical="center"/>
    </xf>
    <xf numFmtId="0" fontId="3" fillId="0" borderId="0" xfId="2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3" xfId="2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2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7" xfId="0" applyFon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6" fillId="3" borderId="7" xfId="2" applyFont="1" applyFill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16" fillId="10" borderId="25" xfId="0" applyFont="1" applyFill="1" applyBorder="1" applyAlignment="1">
      <alignment horizontal="center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6" fillId="10" borderId="30" xfId="0" applyFont="1" applyFill="1" applyBorder="1" applyAlignment="1">
      <alignment horizontal="left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/>
    </xf>
    <xf numFmtId="0" fontId="15" fillId="11" borderId="28" xfId="0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left" vertical="center" wrapText="1"/>
    </xf>
    <xf numFmtId="0" fontId="16" fillId="10" borderId="35" xfId="0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3" fontId="15" fillId="9" borderId="39" xfId="0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3" borderId="7" xfId="2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4" fontId="2" fillId="4" borderId="17" xfId="1" applyFont="1" applyFill="1" applyBorder="1" applyAlignment="1">
      <alignment horizontal="center" vertical="center"/>
    </xf>
    <xf numFmtId="44" fontId="2" fillId="4" borderId="6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4" fontId="2" fillId="4" borderId="18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44" fontId="6" fillId="4" borderId="17" xfId="1" applyFont="1" applyFill="1" applyBorder="1" applyAlignment="1">
      <alignment horizontal="center" vertical="center"/>
    </xf>
    <xf numFmtId="44" fontId="6" fillId="4" borderId="6" xfId="1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4" borderId="5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4" xfId="2" applyFill="1" applyBorder="1" applyAlignment="1">
      <alignment horizontal="left" vertical="center" indent="1"/>
    </xf>
    <xf numFmtId="44" fontId="2" fillId="4" borderId="7" xfId="1" applyFont="1" applyFill="1" applyBorder="1" applyAlignment="1">
      <alignment horizontal="center" vertical="center"/>
    </xf>
    <xf numFmtId="44" fontId="6" fillId="4" borderId="7" xfId="1" applyFont="1" applyFill="1" applyBorder="1" applyAlignment="1">
      <alignment horizontal="center" vertical="center"/>
    </xf>
    <xf numFmtId="44" fontId="6" fillId="4" borderId="9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44" fontId="2" fillId="0" borderId="9" xfId="1" applyFont="1" applyFill="1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18" xfId="2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1" fillId="4" borderId="22" xfId="3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8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44" fontId="2" fillId="4" borderId="9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44" fontId="2" fillId="0" borderId="10" xfId="1" applyFont="1" applyFill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8" borderId="8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18" fillId="6" borderId="8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4" borderId="50" xfId="2" applyFill="1" applyBorder="1" applyAlignment="1">
      <alignment vertical="center"/>
    </xf>
    <xf numFmtId="0" fontId="3" fillId="4" borderId="49" xfId="2" applyFill="1" applyBorder="1" applyAlignment="1">
      <alignment vertical="center"/>
    </xf>
    <xf numFmtId="3" fontId="3" fillId="4" borderId="50" xfId="2" applyNumberFormat="1" applyFill="1" applyBorder="1" applyAlignment="1">
      <alignment horizontal="left" vertical="center" indent="1"/>
    </xf>
    <xf numFmtId="0" fontId="3" fillId="4" borderId="49" xfId="2" applyFill="1" applyBorder="1" applyAlignment="1">
      <alignment horizontal="left" vertical="center" indent="1"/>
    </xf>
    <xf numFmtId="0" fontId="3" fillId="4" borderId="23" xfId="2" applyFill="1" applyBorder="1" applyAlignment="1">
      <alignment horizontal="left" vertical="center"/>
    </xf>
    <xf numFmtId="0" fontId="3" fillId="4" borderId="24" xfId="2" applyFill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48" xfId="2" applyFont="1" applyBorder="1" applyAlignment="1">
      <alignment vertical="center"/>
    </xf>
    <xf numFmtId="0" fontId="3" fillId="0" borderId="47" xfId="2" applyBorder="1" applyAlignment="1">
      <alignment vertical="center"/>
    </xf>
    <xf numFmtId="0" fontId="5" fillId="0" borderId="47" xfId="2" applyFont="1" applyBorder="1" applyAlignment="1">
      <alignment vertical="center"/>
    </xf>
    <xf numFmtId="0" fontId="3" fillId="4" borderId="22" xfId="2" applyFill="1" applyBorder="1" applyAlignment="1">
      <alignment horizontal="left" vertical="center"/>
    </xf>
    <xf numFmtId="0" fontId="24" fillId="4" borderId="22" xfId="5" applyFill="1" applyBorder="1" applyAlignment="1" applyProtection="1">
      <alignment horizontal="left" vertical="center"/>
    </xf>
  </cellXfs>
  <cellStyles count="6">
    <cellStyle name="Hypertextový odkaz" xfId="3" builtinId="8"/>
    <cellStyle name="Hypertextový odkaz 2" xfId="5"/>
    <cellStyle name="Měna" xfId="1" builtinId="4"/>
    <cellStyle name="Měna 2" xf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atalova@madisson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obchod@sezam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="85" zoomScaleNormal="85" workbookViewId="0">
      <selection activeCell="D25" sqref="D25"/>
    </sheetView>
  </sheetViews>
  <sheetFormatPr defaultRowHeight="15" x14ac:dyDescent="0.25"/>
  <cols>
    <col min="1" max="1" width="95.42578125" customWidth="1"/>
    <col min="2" max="2" width="16.28515625" customWidth="1"/>
    <col min="3" max="3" width="28.140625" customWidth="1"/>
    <col min="4" max="4" width="16.42578125" customWidth="1"/>
    <col min="5" max="5" width="22.7109375" customWidth="1"/>
    <col min="6" max="6" width="15.85546875" customWidth="1"/>
    <col min="7" max="7" width="18.85546875" customWidth="1"/>
  </cols>
  <sheetData>
    <row r="1" spans="1:7" ht="66.75" customHeight="1" thickBot="1" x14ac:dyDescent="0.3">
      <c r="A1" s="79"/>
      <c r="B1" s="80"/>
      <c r="C1" s="81"/>
    </row>
    <row r="2" spans="1:7" ht="66.75" customHeight="1" thickBot="1" x14ac:dyDescent="0.3">
      <c r="A2" s="82" t="s">
        <v>53</v>
      </c>
      <c r="B2" s="83"/>
      <c r="C2" s="84"/>
    </row>
    <row r="3" spans="1:7" ht="41.45" customHeight="1" thickBot="1" x14ac:dyDescent="0.3">
      <c r="A3" s="76" t="s">
        <v>60</v>
      </c>
      <c r="B3" s="77"/>
      <c r="C3" s="78"/>
    </row>
    <row r="4" spans="1:7" ht="29.45" customHeight="1" thickBot="1" x14ac:dyDescent="0.3">
      <c r="A4" s="4" t="s">
        <v>69</v>
      </c>
      <c r="B4" s="72" t="s">
        <v>89</v>
      </c>
      <c r="C4" s="73"/>
      <c r="D4" s="72" t="s">
        <v>87</v>
      </c>
      <c r="E4" s="73"/>
      <c r="F4" s="74" t="s">
        <v>88</v>
      </c>
      <c r="G4" s="75"/>
    </row>
    <row r="5" spans="1:7" ht="25.5" customHeight="1" thickBot="1" x14ac:dyDescent="0.3">
      <c r="A5" s="8" t="s">
        <v>47</v>
      </c>
      <c r="B5" s="60" t="s">
        <v>48</v>
      </c>
      <c r="C5" s="59" t="s">
        <v>40</v>
      </c>
      <c r="D5" s="25" t="s">
        <v>48</v>
      </c>
      <c r="E5" s="24" t="s">
        <v>40</v>
      </c>
      <c r="F5" s="60" t="s">
        <v>48</v>
      </c>
      <c r="G5" s="59" t="s">
        <v>40</v>
      </c>
    </row>
    <row r="6" spans="1:7" ht="30.75" thickBot="1" x14ac:dyDescent="0.3">
      <c r="A6" s="9" t="s">
        <v>59</v>
      </c>
      <c r="B6" s="57" t="s">
        <v>71</v>
      </c>
      <c r="C6" s="58"/>
      <c r="D6" s="22" t="s">
        <v>71</v>
      </c>
      <c r="E6" s="23"/>
      <c r="F6" s="57" t="s">
        <v>71</v>
      </c>
      <c r="G6" s="58"/>
    </row>
    <row r="7" spans="1:7" ht="15.75" x14ac:dyDescent="0.25">
      <c r="A7" s="3" t="s">
        <v>41</v>
      </c>
      <c r="B7" s="54" t="s">
        <v>46</v>
      </c>
      <c r="C7" s="55" t="s">
        <v>40</v>
      </c>
      <c r="D7" s="18" t="s">
        <v>46</v>
      </c>
      <c r="E7" s="19" t="s">
        <v>40</v>
      </c>
      <c r="F7" s="54" t="s">
        <v>46</v>
      </c>
      <c r="G7" s="55" t="s">
        <v>40</v>
      </c>
    </row>
    <row r="8" spans="1:7" ht="30" x14ac:dyDescent="0.25">
      <c r="A8" s="9" t="s">
        <v>61</v>
      </c>
      <c r="B8" s="49" t="s">
        <v>71</v>
      </c>
      <c r="C8" s="51"/>
      <c r="D8" s="13" t="s">
        <v>71</v>
      </c>
      <c r="E8" s="15"/>
      <c r="F8" s="49" t="s">
        <v>71</v>
      </c>
      <c r="G8" s="51"/>
    </row>
    <row r="9" spans="1:7" ht="30" x14ac:dyDescent="0.25">
      <c r="A9" s="9" t="s">
        <v>62</v>
      </c>
      <c r="B9" s="49" t="s">
        <v>71</v>
      </c>
      <c r="C9" s="51"/>
      <c r="D9" s="13" t="s">
        <v>71</v>
      </c>
      <c r="E9" s="15" t="s">
        <v>72</v>
      </c>
      <c r="F9" s="49" t="s">
        <v>71</v>
      </c>
      <c r="G9" s="51"/>
    </row>
    <row r="10" spans="1:7" ht="30" x14ac:dyDescent="0.25">
      <c r="A10" s="9" t="s">
        <v>63</v>
      </c>
      <c r="B10" s="49" t="s">
        <v>71</v>
      </c>
      <c r="C10" s="51"/>
      <c r="D10" s="13" t="s">
        <v>71</v>
      </c>
      <c r="E10" s="15"/>
      <c r="F10" s="49" t="s">
        <v>71</v>
      </c>
      <c r="G10" s="51"/>
    </row>
    <row r="11" spans="1:7" ht="94.5" customHeight="1" x14ac:dyDescent="0.25">
      <c r="A11" s="9" t="s">
        <v>70</v>
      </c>
      <c r="B11" s="49" t="s">
        <v>71</v>
      </c>
      <c r="C11" s="51"/>
      <c r="D11" s="13" t="s">
        <v>71</v>
      </c>
      <c r="E11" s="15"/>
      <c r="F11" s="49" t="s">
        <v>71</v>
      </c>
      <c r="G11" s="51"/>
    </row>
    <row r="12" spans="1:7" ht="47.25" customHeight="1" x14ac:dyDescent="0.25">
      <c r="A12" s="9" t="s">
        <v>64</v>
      </c>
      <c r="B12" s="49" t="s">
        <v>71</v>
      </c>
      <c r="C12" s="51"/>
      <c r="D12" s="13" t="s">
        <v>73</v>
      </c>
      <c r="E12" s="15" t="s">
        <v>74</v>
      </c>
      <c r="F12" s="49" t="s">
        <v>71</v>
      </c>
      <c r="G12" s="51"/>
    </row>
    <row r="13" spans="1:7" ht="15.75" x14ac:dyDescent="0.25">
      <c r="A13" s="9" t="s">
        <v>65</v>
      </c>
      <c r="B13" s="49" t="s">
        <v>71</v>
      </c>
      <c r="C13" s="56"/>
      <c r="D13" s="13" t="s">
        <v>71</v>
      </c>
      <c r="E13" s="20"/>
      <c r="F13" s="49" t="s">
        <v>71</v>
      </c>
      <c r="G13" s="56"/>
    </row>
    <row r="14" spans="1:7" ht="31.5" x14ac:dyDescent="0.25">
      <c r="A14" s="9" t="s">
        <v>66</v>
      </c>
      <c r="B14" s="61" t="s">
        <v>71</v>
      </c>
      <c r="C14" s="56"/>
      <c r="D14" s="26" t="s">
        <v>71</v>
      </c>
      <c r="E14" s="20" t="s">
        <v>75</v>
      </c>
      <c r="F14" s="61" t="s">
        <v>71</v>
      </c>
      <c r="G14" s="56" t="s">
        <v>82</v>
      </c>
    </row>
    <row r="15" spans="1:7" ht="31.5" x14ac:dyDescent="0.25">
      <c r="A15" s="9" t="s">
        <v>67</v>
      </c>
      <c r="B15" s="49" t="s">
        <v>71</v>
      </c>
      <c r="C15" s="51"/>
      <c r="D15" s="13" t="s">
        <v>71</v>
      </c>
      <c r="E15" s="15"/>
      <c r="F15" s="49" t="s">
        <v>71</v>
      </c>
      <c r="G15" s="51"/>
    </row>
    <row r="16" spans="1:7" ht="30" x14ac:dyDescent="0.25">
      <c r="A16" s="9" t="s">
        <v>68</v>
      </c>
      <c r="B16" s="49" t="s">
        <v>71</v>
      </c>
      <c r="C16" s="51"/>
      <c r="D16" s="13" t="s">
        <v>71</v>
      </c>
      <c r="E16" s="15"/>
      <c r="F16" s="49" t="s">
        <v>71</v>
      </c>
      <c r="G16" s="51"/>
    </row>
    <row r="17" spans="1:7" ht="15.75" x14ac:dyDescent="0.25">
      <c r="A17" s="2" t="s">
        <v>42</v>
      </c>
      <c r="B17" s="62"/>
      <c r="C17" s="50"/>
      <c r="D17" s="27"/>
      <c r="E17" s="14"/>
      <c r="F17" s="62"/>
      <c r="G17" s="50"/>
    </row>
    <row r="18" spans="1:7" ht="45" x14ac:dyDescent="0.25">
      <c r="A18" s="10" t="s">
        <v>49</v>
      </c>
      <c r="B18" s="61" t="s">
        <v>71</v>
      </c>
      <c r="C18" s="56"/>
      <c r="D18" s="26" t="s">
        <v>71</v>
      </c>
      <c r="E18" s="20"/>
      <c r="F18" s="61" t="s">
        <v>71</v>
      </c>
      <c r="G18" s="56"/>
    </row>
    <row r="19" spans="1:7" ht="30" x14ac:dyDescent="0.25">
      <c r="A19" s="11" t="s">
        <v>50</v>
      </c>
      <c r="B19" s="61" t="s">
        <v>71</v>
      </c>
      <c r="C19" s="56"/>
      <c r="D19" s="26" t="s">
        <v>71</v>
      </c>
      <c r="E19" s="20"/>
      <c r="F19" s="61" t="s">
        <v>71</v>
      </c>
      <c r="G19" s="56"/>
    </row>
    <row r="20" spans="1:7" ht="30" x14ac:dyDescent="0.25">
      <c r="A20" s="12" t="s">
        <v>43</v>
      </c>
      <c r="B20" s="61" t="s">
        <v>71</v>
      </c>
      <c r="C20" s="56"/>
      <c r="D20" s="26" t="s">
        <v>71</v>
      </c>
      <c r="E20" s="20"/>
      <c r="F20" s="61" t="s">
        <v>71</v>
      </c>
      <c r="G20" s="56"/>
    </row>
    <row r="21" spans="1:7" ht="15.75" x14ac:dyDescent="0.25">
      <c r="A21" s="2" t="s">
        <v>44</v>
      </c>
      <c r="B21" s="62"/>
      <c r="C21" s="50"/>
      <c r="D21" s="27"/>
      <c r="E21" s="14"/>
      <c r="F21" s="62"/>
      <c r="G21" s="50"/>
    </row>
    <row r="22" spans="1:7" ht="30" x14ac:dyDescent="0.25">
      <c r="A22" s="12" t="s">
        <v>56</v>
      </c>
      <c r="B22" s="61" t="s">
        <v>71</v>
      </c>
      <c r="C22" s="56"/>
      <c r="D22" s="26" t="s">
        <v>71</v>
      </c>
      <c r="E22" s="20"/>
      <c r="F22" s="61" t="s">
        <v>71</v>
      </c>
      <c r="G22" s="56"/>
    </row>
    <row r="23" spans="1:7" ht="18" customHeight="1" thickBot="1" x14ac:dyDescent="0.3">
      <c r="A23" s="12" t="s">
        <v>45</v>
      </c>
      <c r="B23" s="61" t="s">
        <v>71</v>
      </c>
      <c r="C23" s="56"/>
      <c r="D23" s="26" t="s">
        <v>71</v>
      </c>
      <c r="E23" s="20"/>
      <c r="F23" s="61" t="s">
        <v>71</v>
      </c>
      <c r="G23" s="56"/>
    </row>
    <row r="24" spans="1:7" ht="15.75" x14ac:dyDescent="0.25">
      <c r="A24" s="5" t="s">
        <v>51</v>
      </c>
      <c r="B24" s="31">
        <v>33120</v>
      </c>
      <c r="C24" s="52">
        <f>B24*30</f>
        <v>993600</v>
      </c>
      <c r="D24" s="21">
        <v>56400</v>
      </c>
      <c r="E24" s="16">
        <f>30*D24</f>
        <v>1692000</v>
      </c>
      <c r="F24" s="66">
        <v>20500</v>
      </c>
      <c r="G24" s="52">
        <f>30*F24</f>
        <v>615000</v>
      </c>
    </row>
    <row r="25" spans="1:7" ht="16.5" thickBot="1" x14ac:dyDescent="0.3">
      <c r="A25" s="6" t="s">
        <v>52</v>
      </c>
      <c r="B25" s="63"/>
      <c r="C25" s="53"/>
      <c r="D25" s="28"/>
      <c r="E25" s="17"/>
      <c r="F25" s="63"/>
      <c r="G25" s="53"/>
    </row>
    <row r="26" spans="1:7" ht="63" x14ac:dyDescent="0.25">
      <c r="A26" s="7" t="s">
        <v>57</v>
      </c>
      <c r="B26" s="64"/>
      <c r="C26" s="65"/>
      <c r="D26" s="29"/>
      <c r="E26" s="30"/>
      <c r="F26" s="64"/>
      <c r="G26" s="65"/>
    </row>
    <row r="27" spans="1:7" ht="63.75" thickBot="1" x14ac:dyDescent="0.3">
      <c r="A27" s="6" t="s">
        <v>58</v>
      </c>
      <c r="B27" s="63"/>
      <c r="C27" s="53"/>
      <c r="D27" s="28"/>
      <c r="E27" s="17"/>
      <c r="F27" s="63"/>
      <c r="G27" s="53"/>
    </row>
  </sheetData>
  <mergeCells count="6">
    <mergeCell ref="F4:G4"/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A5" sqref="A5:J5"/>
    </sheetView>
  </sheetViews>
  <sheetFormatPr defaultColWidth="9.140625" defaultRowHeight="15" x14ac:dyDescent="0.25"/>
  <cols>
    <col min="1" max="4" width="25.140625" style="38" customWidth="1"/>
    <col min="5" max="8" width="9.140625" style="38"/>
    <col min="9" max="10" width="9.140625" style="44"/>
    <col min="11" max="11" width="13.28515625" style="38" customWidth="1"/>
    <col min="12" max="16384" width="9.140625" style="38"/>
  </cols>
  <sheetData>
    <row r="1" spans="1:10" ht="21" x14ac:dyDescent="0.2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34.5" thickBot="1" x14ac:dyDescent="0.3">
      <c r="A2" s="105" t="s">
        <v>12</v>
      </c>
      <c r="B2" s="106"/>
      <c r="C2" s="106"/>
      <c r="D2" s="106"/>
      <c r="E2" s="106"/>
      <c r="F2" s="106"/>
      <c r="G2" s="106"/>
      <c r="H2" s="106"/>
      <c r="I2" s="106"/>
      <c r="J2" s="107"/>
    </row>
    <row r="3" spans="1:10" ht="27" customHeight="1" thickBot="1" x14ac:dyDescent="0.3">
      <c r="A3" s="48" t="s">
        <v>39</v>
      </c>
      <c r="B3" s="85" t="s">
        <v>83</v>
      </c>
      <c r="C3" s="86"/>
      <c r="D3" s="86"/>
      <c r="E3" s="86"/>
      <c r="F3" s="86"/>
      <c r="G3" s="86"/>
      <c r="H3" s="86"/>
      <c r="I3" s="86"/>
      <c r="J3" s="86"/>
    </row>
    <row r="4" spans="1:10" x14ac:dyDescent="0.25">
      <c r="A4" s="39" t="s">
        <v>0</v>
      </c>
      <c r="B4" s="33"/>
      <c r="C4" s="33"/>
      <c r="D4" s="33"/>
      <c r="E4" s="33"/>
      <c r="F4" s="33"/>
      <c r="G4" s="33"/>
      <c r="H4" s="33"/>
      <c r="I4" s="35"/>
      <c r="J4" s="43"/>
    </row>
    <row r="5" spans="1:10" x14ac:dyDescent="0.25">
      <c r="A5" s="108" t="s">
        <v>90</v>
      </c>
      <c r="B5" s="109"/>
      <c r="C5" s="109"/>
      <c r="D5" s="109"/>
      <c r="E5" s="109"/>
      <c r="F5" s="109"/>
      <c r="G5" s="109"/>
      <c r="H5" s="109"/>
      <c r="I5" s="109"/>
      <c r="J5" s="110"/>
    </row>
    <row r="6" spans="1:10" x14ac:dyDescent="0.25">
      <c r="A6" s="164" t="s">
        <v>13</v>
      </c>
      <c r="B6" s="165"/>
      <c r="C6" s="165"/>
      <c r="D6" s="34" t="s">
        <v>1</v>
      </c>
      <c r="E6" s="33"/>
      <c r="F6" s="33"/>
      <c r="G6" s="166" t="s">
        <v>2</v>
      </c>
      <c r="H6" s="165"/>
      <c r="I6" s="165"/>
      <c r="J6" s="43"/>
    </row>
    <row r="7" spans="1:10" ht="15.75" thickBot="1" x14ac:dyDescent="0.3">
      <c r="A7" s="157" t="s">
        <v>91</v>
      </c>
      <c r="B7" s="158"/>
      <c r="C7" s="158"/>
      <c r="D7" s="159">
        <v>606669401</v>
      </c>
      <c r="E7" s="160"/>
      <c r="F7" s="160"/>
      <c r="G7" s="167" t="s">
        <v>92</v>
      </c>
      <c r="H7" s="161"/>
      <c r="I7" s="161"/>
      <c r="J7" s="162"/>
    </row>
    <row r="8" spans="1:10" ht="21.75" customHeight="1" thickTop="1" thickBot="1" x14ac:dyDescent="0.3">
      <c r="A8" s="123" t="s">
        <v>19</v>
      </c>
      <c r="B8" s="124"/>
      <c r="C8" s="124"/>
      <c r="D8" s="124"/>
      <c r="E8" s="124"/>
      <c r="F8" s="124"/>
      <c r="G8" s="124"/>
      <c r="H8" s="124"/>
      <c r="I8" s="124"/>
      <c r="J8" s="125"/>
    </row>
    <row r="9" spans="1:10" ht="15.75" thickBot="1" x14ac:dyDescent="0.3">
      <c r="A9" s="120"/>
      <c r="B9" s="121"/>
      <c r="C9" s="121"/>
      <c r="D9" s="122"/>
      <c r="E9" s="103" t="s">
        <v>3</v>
      </c>
      <c r="F9" s="103"/>
      <c r="G9" s="103" t="s">
        <v>4</v>
      </c>
      <c r="H9" s="103"/>
      <c r="I9" s="103" t="s">
        <v>5</v>
      </c>
      <c r="J9" s="104"/>
    </row>
    <row r="10" spans="1:10" s="1" customFormat="1" ht="15.75" thickBot="1" x14ac:dyDescent="0.3">
      <c r="A10" s="126" t="s">
        <v>16</v>
      </c>
      <c r="B10" s="127"/>
      <c r="C10" s="127"/>
      <c r="D10" s="71" t="s">
        <v>37</v>
      </c>
      <c r="E10" s="85">
        <v>33120</v>
      </c>
      <c r="F10" s="92"/>
      <c r="G10" s="85">
        <v>6955.2</v>
      </c>
      <c r="H10" s="92"/>
      <c r="I10" s="98">
        <v>40070.199999999997</v>
      </c>
      <c r="J10" s="99"/>
    </row>
    <row r="11" spans="1:10" s="1" customFormat="1" ht="15.75" thickBot="1" x14ac:dyDescent="0.3">
      <c r="A11" s="36" t="s">
        <v>18</v>
      </c>
      <c r="B11" s="37"/>
      <c r="C11" s="37"/>
      <c r="D11" s="46">
        <v>30</v>
      </c>
      <c r="E11" s="85">
        <v>993600</v>
      </c>
      <c r="F11" s="92"/>
      <c r="G11" s="85">
        <v>208656</v>
      </c>
      <c r="H11" s="92"/>
      <c r="I11" s="98">
        <v>1202256</v>
      </c>
      <c r="J11" s="99"/>
    </row>
    <row r="12" spans="1:10" ht="15.75" thickBot="1" x14ac:dyDescent="0.3">
      <c r="A12" s="93" t="s">
        <v>17</v>
      </c>
      <c r="B12" s="94"/>
      <c r="C12" s="94"/>
      <c r="D12" s="94"/>
      <c r="E12" s="94"/>
      <c r="F12" s="94"/>
      <c r="G12" s="94"/>
      <c r="H12" s="94"/>
      <c r="I12" s="45">
        <v>2</v>
      </c>
      <c r="J12" s="40" t="s">
        <v>6</v>
      </c>
    </row>
    <row r="13" spans="1:10" ht="5.25" customHeight="1" thickBot="1" x14ac:dyDescent="0.3">
      <c r="A13" s="95"/>
      <c r="B13" s="96"/>
      <c r="C13" s="96"/>
      <c r="D13" s="96"/>
      <c r="E13" s="96"/>
      <c r="F13" s="96"/>
      <c r="G13" s="96"/>
      <c r="H13" s="96"/>
      <c r="I13" s="96"/>
      <c r="J13" s="97"/>
    </row>
    <row r="14" spans="1:10" ht="18" customHeight="1" thickBot="1" x14ac:dyDescent="0.3">
      <c r="A14" s="100" t="s">
        <v>38</v>
      </c>
      <c r="B14" s="101"/>
      <c r="C14" s="101"/>
      <c r="D14" s="101"/>
      <c r="E14" s="101"/>
      <c r="F14" s="101"/>
      <c r="G14" s="101"/>
      <c r="H14" s="101"/>
      <c r="I14" s="101"/>
      <c r="J14" s="102"/>
    </row>
    <row r="15" spans="1:10" ht="15.75" thickBot="1" x14ac:dyDescent="0.3">
      <c r="A15" s="88"/>
      <c r="B15" s="89"/>
      <c r="C15" s="89"/>
      <c r="D15" s="89"/>
      <c r="E15" s="103" t="s">
        <v>3</v>
      </c>
      <c r="F15" s="103"/>
      <c r="G15" s="103" t="s">
        <v>4</v>
      </c>
      <c r="H15" s="103"/>
      <c r="I15" s="103" t="s">
        <v>5</v>
      </c>
      <c r="J15" s="104"/>
    </row>
    <row r="16" spans="1:10" ht="32.25" customHeight="1" thickBot="1" x14ac:dyDescent="0.3">
      <c r="A16" s="90" t="s">
        <v>14</v>
      </c>
      <c r="B16" s="91"/>
      <c r="C16" s="91"/>
      <c r="D16" s="91"/>
      <c r="E16" s="111">
        <v>480</v>
      </c>
      <c r="F16" s="111"/>
      <c r="G16" s="111">
        <v>100.8</v>
      </c>
      <c r="H16" s="111"/>
      <c r="I16" s="112">
        <v>580.79999999999995</v>
      </c>
      <c r="J16" s="113"/>
    </row>
    <row r="17" spans="1:10" ht="15.75" thickBot="1" x14ac:dyDescent="0.3">
      <c r="A17" s="93" t="s">
        <v>20</v>
      </c>
      <c r="B17" s="94"/>
      <c r="C17" s="94"/>
      <c r="D17" s="94"/>
      <c r="E17" s="94"/>
      <c r="F17" s="94"/>
      <c r="G17" s="94"/>
      <c r="H17" s="94"/>
      <c r="I17" s="45">
        <v>0.5</v>
      </c>
      <c r="J17" s="40" t="s">
        <v>7</v>
      </c>
    </row>
    <row r="18" spans="1:10" ht="32.25" customHeight="1" thickBot="1" x14ac:dyDescent="0.3">
      <c r="A18" s="116" t="s">
        <v>15</v>
      </c>
      <c r="B18" s="117"/>
      <c r="C18" s="117"/>
      <c r="D18" s="117"/>
      <c r="E18" s="118">
        <f>E16*(8-I12)*I17</f>
        <v>1440</v>
      </c>
      <c r="F18" s="118"/>
      <c r="G18" s="118">
        <f>G16*(8-I12)*I17</f>
        <v>302.39999999999998</v>
      </c>
      <c r="H18" s="118"/>
      <c r="I18" s="118">
        <f>I16*(8-I12)*I17</f>
        <v>1742.3999999999999</v>
      </c>
      <c r="J18" s="119"/>
    </row>
    <row r="19" spans="1:10" ht="3.75" customHeight="1" thickBot="1" x14ac:dyDescent="0.3">
      <c r="A19" s="95"/>
      <c r="B19" s="96"/>
      <c r="C19" s="96"/>
      <c r="D19" s="96"/>
      <c r="E19" s="96"/>
      <c r="F19" s="96"/>
      <c r="G19" s="96"/>
      <c r="H19" s="96"/>
      <c r="I19" s="96"/>
      <c r="J19" s="97"/>
    </row>
    <row r="20" spans="1:10" ht="47.25" customHeight="1" thickBot="1" x14ac:dyDescent="0.3">
      <c r="A20" s="114" t="s">
        <v>21</v>
      </c>
      <c r="B20" s="115"/>
      <c r="C20" s="115"/>
      <c r="D20" s="115"/>
      <c r="E20" s="111">
        <v>480</v>
      </c>
      <c r="F20" s="111"/>
      <c r="G20" s="111">
        <v>100.8</v>
      </c>
      <c r="H20" s="111"/>
      <c r="I20" s="112">
        <v>580.79999999999995</v>
      </c>
      <c r="J20" s="113"/>
    </row>
    <row r="21" spans="1:10" ht="15.75" thickBot="1" x14ac:dyDescent="0.3">
      <c r="A21" s="93" t="s">
        <v>25</v>
      </c>
      <c r="B21" s="94"/>
      <c r="C21" s="94"/>
      <c r="D21" s="94"/>
      <c r="E21" s="94"/>
      <c r="F21" s="94"/>
      <c r="G21" s="94"/>
      <c r="H21" s="94"/>
      <c r="I21" s="45">
        <v>0.5</v>
      </c>
      <c r="J21" s="40" t="s">
        <v>7</v>
      </c>
    </row>
    <row r="22" spans="1:10" ht="33.75" customHeight="1" thickBot="1" x14ac:dyDescent="0.3">
      <c r="A22" s="135" t="s">
        <v>22</v>
      </c>
      <c r="B22" s="136"/>
      <c r="C22" s="136"/>
      <c r="D22" s="136"/>
      <c r="E22" s="118">
        <f>E20*(8-I12)*I21</f>
        <v>1440</v>
      </c>
      <c r="F22" s="118"/>
      <c r="G22" s="118">
        <f>G20*(8-I12)*I21</f>
        <v>302.39999999999998</v>
      </c>
      <c r="H22" s="118"/>
      <c r="I22" s="118">
        <f>I20*(8-I12)*I21</f>
        <v>1742.3999999999999</v>
      </c>
      <c r="J22" s="119"/>
    </row>
    <row r="23" spans="1:10" ht="5.25" customHeight="1" thickBot="1" x14ac:dyDescent="0.3">
      <c r="A23" s="95"/>
      <c r="B23" s="96"/>
      <c r="C23" s="96"/>
      <c r="D23" s="96"/>
      <c r="E23" s="96"/>
      <c r="F23" s="96"/>
      <c r="G23" s="96"/>
      <c r="H23" s="96"/>
      <c r="I23" s="96"/>
      <c r="J23" s="97"/>
    </row>
    <row r="24" spans="1:10" ht="54" customHeight="1" thickBot="1" x14ac:dyDescent="0.3">
      <c r="A24" s="114" t="s">
        <v>23</v>
      </c>
      <c r="B24" s="115"/>
      <c r="C24" s="115"/>
      <c r="D24" s="115"/>
      <c r="E24" s="111"/>
      <c r="F24" s="111"/>
      <c r="G24" s="111"/>
      <c r="H24" s="111"/>
      <c r="I24" s="112"/>
      <c r="J24" s="113"/>
    </row>
    <row r="25" spans="1:10" ht="15.75" thickBot="1" x14ac:dyDescent="0.3">
      <c r="A25" s="90" t="s">
        <v>24</v>
      </c>
      <c r="B25" s="139"/>
      <c r="C25" s="139"/>
      <c r="D25" s="139"/>
      <c r="E25" s="139"/>
      <c r="F25" s="139"/>
      <c r="G25" s="139"/>
      <c r="H25" s="139"/>
      <c r="I25" s="45"/>
      <c r="J25" s="40" t="s">
        <v>7</v>
      </c>
    </row>
    <row r="26" spans="1:10" ht="36" customHeight="1" thickBot="1" x14ac:dyDescent="0.3">
      <c r="A26" s="140" t="s">
        <v>26</v>
      </c>
      <c r="B26" s="141"/>
      <c r="C26" s="141"/>
      <c r="D26" s="141"/>
      <c r="E26" s="118">
        <f>E24*(8-I12)*I25</f>
        <v>0</v>
      </c>
      <c r="F26" s="118"/>
      <c r="G26" s="118">
        <f>G24*(8-I12)*I25</f>
        <v>0</v>
      </c>
      <c r="H26" s="118"/>
      <c r="I26" s="118">
        <f>I24*(8-I12)*I25</f>
        <v>0</v>
      </c>
      <c r="J26" s="119"/>
    </row>
    <row r="27" spans="1:10" ht="4.5" customHeight="1" thickBot="1" x14ac:dyDescent="0.3">
      <c r="A27" s="130"/>
      <c r="B27" s="131"/>
      <c r="C27" s="131"/>
      <c r="D27" s="131"/>
      <c r="E27" s="131"/>
      <c r="F27" s="131"/>
      <c r="G27" s="131"/>
      <c r="H27" s="131"/>
      <c r="I27" s="131"/>
      <c r="J27" s="132"/>
    </row>
    <row r="28" spans="1:10" ht="30" customHeight="1" thickBot="1" x14ac:dyDescent="0.3">
      <c r="A28" s="153" t="s">
        <v>27</v>
      </c>
      <c r="B28" s="154"/>
      <c r="C28" s="154"/>
      <c r="D28" s="154"/>
      <c r="E28" s="118">
        <f>D11*(E18+E22+E26)</f>
        <v>86400</v>
      </c>
      <c r="F28" s="118"/>
      <c r="G28" s="118">
        <f>D11*(G18+G22+G26)</f>
        <v>18144</v>
      </c>
      <c r="H28" s="118"/>
      <c r="I28" s="118">
        <f>D11*(I18+I22+I26)</f>
        <v>104543.99999999999</v>
      </c>
      <c r="J28" s="119"/>
    </row>
    <row r="29" spans="1:10" ht="29.25" customHeight="1" thickBot="1" x14ac:dyDescent="0.3">
      <c r="A29" s="100" t="s">
        <v>54</v>
      </c>
      <c r="B29" s="101"/>
      <c r="C29" s="101"/>
      <c r="D29" s="101"/>
      <c r="E29" s="101"/>
      <c r="F29" s="101"/>
      <c r="G29" s="101"/>
      <c r="H29" s="101"/>
      <c r="I29" s="101"/>
      <c r="J29" s="102"/>
    </row>
    <row r="30" spans="1:10" ht="29.25" customHeight="1" thickBot="1" x14ac:dyDescent="0.3">
      <c r="A30" s="90" t="s">
        <v>29</v>
      </c>
      <c r="B30" s="91"/>
      <c r="C30" s="91"/>
      <c r="D30" s="91"/>
      <c r="E30" s="111">
        <v>360</v>
      </c>
      <c r="F30" s="111"/>
      <c r="G30" s="111">
        <v>75.599999999999994</v>
      </c>
      <c r="H30" s="111"/>
      <c r="I30" s="111">
        <v>435.6</v>
      </c>
      <c r="J30" s="133"/>
    </row>
    <row r="31" spans="1:10" ht="48" customHeight="1" thickBot="1" x14ac:dyDescent="0.3">
      <c r="A31" s="90" t="s">
        <v>30</v>
      </c>
      <c r="B31" s="91"/>
      <c r="C31" s="91"/>
      <c r="D31" s="91"/>
      <c r="E31" s="111">
        <v>6384</v>
      </c>
      <c r="F31" s="111"/>
      <c r="G31" s="111">
        <v>1340.64</v>
      </c>
      <c r="H31" s="111"/>
      <c r="I31" s="111">
        <v>7724.64</v>
      </c>
      <c r="J31" s="133"/>
    </row>
    <row r="32" spans="1:10" ht="39" customHeight="1" thickBot="1" x14ac:dyDescent="0.3">
      <c r="A32" s="151" t="s">
        <v>31</v>
      </c>
      <c r="B32" s="152"/>
      <c r="C32" s="152"/>
      <c r="D32" s="152"/>
      <c r="E32" s="118">
        <f>(E30+E31)*1*(8-I12)</f>
        <v>40464</v>
      </c>
      <c r="F32" s="118"/>
      <c r="G32" s="118">
        <f>(G30+G31)*1*(8-I12)</f>
        <v>8497.44</v>
      </c>
      <c r="H32" s="118"/>
      <c r="I32" s="118">
        <f>(I30+I31)*1*(8-I12)</f>
        <v>48961.440000000002</v>
      </c>
      <c r="J32" s="119"/>
    </row>
    <row r="33" spans="1:10" ht="30" customHeight="1" thickBot="1" x14ac:dyDescent="0.3">
      <c r="A33" s="100" t="s">
        <v>55</v>
      </c>
      <c r="B33" s="101"/>
      <c r="C33" s="101"/>
      <c r="D33" s="101"/>
      <c r="E33" s="101"/>
      <c r="F33" s="101"/>
      <c r="G33" s="101"/>
      <c r="H33" s="101"/>
      <c r="I33" s="101"/>
      <c r="J33" s="102"/>
    </row>
    <row r="34" spans="1:10" ht="51" customHeight="1" thickBot="1" x14ac:dyDescent="0.3">
      <c r="A34" s="90" t="s">
        <v>28</v>
      </c>
      <c r="B34" s="91"/>
      <c r="C34" s="91"/>
      <c r="D34" s="91"/>
      <c r="E34" s="111"/>
      <c r="F34" s="111"/>
      <c r="G34" s="111"/>
      <c r="H34" s="111"/>
      <c r="I34" s="111"/>
      <c r="J34" s="133"/>
    </row>
    <row r="35" spans="1:10" ht="3.75" customHeight="1" thickBot="1" x14ac:dyDescent="0.3">
      <c r="A35" s="144"/>
      <c r="B35" s="145"/>
      <c r="C35" s="145"/>
      <c r="D35" s="145"/>
      <c r="E35" s="145"/>
      <c r="F35" s="145"/>
      <c r="G35" s="145"/>
      <c r="H35" s="145"/>
      <c r="I35" s="145"/>
      <c r="J35" s="146"/>
    </row>
    <row r="36" spans="1:10" s="41" customFormat="1" ht="39.75" customHeight="1" thickBot="1" x14ac:dyDescent="0.3">
      <c r="A36" s="147" t="s">
        <v>32</v>
      </c>
      <c r="B36" s="148"/>
      <c r="C36" s="148"/>
      <c r="D36" s="148"/>
      <c r="E36" s="137">
        <f>E11+E28+E34+E32</f>
        <v>1120464</v>
      </c>
      <c r="F36" s="137"/>
      <c r="G36" s="137">
        <f>G11+G28+G34+G32</f>
        <v>235297.44</v>
      </c>
      <c r="H36" s="137"/>
      <c r="I36" s="137">
        <f>I11+I28+I34+I32</f>
        <v>1355761.44</v>
      </c>
      <c r="J36" s="138"/>
    </row>
    <row r="37" spans="1:10" ht="9.75" customHeight="1" x14ac:dyDescent="0.25"/>
    <row r="38" spans="1:10" ht="30" customHeight="1" x14ac:dyDescent="0.25">
      <c r="A38" s="143" t="s">
        <v>10</v>
      </c>
      <c r="B38" s="143"/>
      <c r="C38" s="143"/>
      <c r="D38" s="143"/>
      <c r="E38" s="143"/>
      <c r="F38" s="143"/>
      <c r="G38" s="143"/>
      <c r="H38" s="143"/>
      <c r="I38" s="143"/>
      <c r="J38" s="143"/>
    </row>
    <row r="39" spans="1:10" ht="32.25" customHeight="1" x14ac:dyDescent="0.25">
      <c r="A39" s="150" t="s">
        <v>8</v>
      </c>
      <c r="B39" s="150"/>
      <c r="C39" s="150"/>
      <c r="D39" s="150"/>
      <c r="E39" s="150"/>
      <c r="F39" s="150"/>
      <c r="G39" s="150"/>
      <c r="H39" s="150"/>
      <c r="I39" s="150"/>
      <c r="J39" s="150"/>
    </row>
    <row r="40" spans="1:10" ht="46.5" customHeight="1" x14ac:dyDescent="0.25">
      <c r="A40" s="149" t="s">
        <v>9</v>
      </c>
      <c r="B40" s="149"/>
      <c r="C40" s="149"/>
      <c r="D40" s="149"/>
      <c r="E40" s="149"/>
      <c r="F40" s="149"/>
      <c r="G40" s="149"/>
      <c r="H40" s="149"/>
      <c r="I40" s="149"/>
      <c r="J40" s="149"/>
    </row>
    <row r="41" spans="1:10" ht="44.25" customHeight="1" x14ac:dyDescent="0.25">
      <c r="A41" s="134" t="s">
        <v>11</v>
      </c>
      <c r="B41" s="134"/>
      <c r="C41" s="134"/>
      <c r="D41" s="134"/>
      <c r="E41" s="134"/>
      <c r="F41" s="134"/>
      <c r="G41" s="134"/>
      <c r="H41" s="134"/>
      <c r="I41" s="134"/>
      <c r="J41" s="134"/>
    </row>
    <row r="42" spans="1:10" ht="9" customHeight="1" x14ac:dyDescent="0.25">
      <c r="A42" s="142"/>
      <c r="B42" s="142"/>
      <c r="C42" s="142"/>
      <c r="D42" s="142"/>
      <c r="E42" s="142"/>
      <c r="F42" s="142"/>
      <c r="G42" s="142"/>
      <c r="H42" s="142"/>
      <c r="I42" s="142"/>
      <c r="J42" s="142"/>
    </row>
    <row r="43" spans="1:10" ht="31.5" customHeight="1" x14ac:dyDescent="0.25">
      <c r="A43" s="129" t="s">
        <v>36</v>
      </c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33" customHeight="1" x14ac:dyDescent="0.25">
      <c r="A44" s="129" t="s">
        <v>35</v>
      </c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 ht="39" customHeight="1" x14ac:dyDescent="0.25">
      <c r="A45" s="129" t="s">
        <v>34</v>
      </c>
      <c r="B45" s="129"/>
      <c r="C45" s="129"/>
      <c r="D45" s="129"/>
      <c r="E45" s="129"/>
      <c r="F45" s="129"/>
      <c r="G45" s="129"/>
      <c r="H45" s="129"/>
      <c r="I45" s="129"/>
      <c r="J45" s="129"/>
    </row>
    <row r="46" spans="1:10" ht="17.25" x14ac:dyDescent="0.25">
      <c r="A46" s="42"/>
    </row>
    <row r="47" spans="1:10" ht="27" customHeight="1" x14ac:dyDescent="0.25">
      <c r="I47" s="38"/>
      <c r="J47" s="38"/>
    </row>
    <row r="87" ht="22.5" customHeight="1" x14ac:dyDescent="0.25"/>
    <row r="88" ht="8.25" customHeight="1" x14ac:dyDescent="0.25"/>
  </sheetData>
  <mergeCells count="93"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pageMargins left="0.24" right="0.24" top="0.25" bottom="0.22" header="0.2" footer="0.2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E34" sqref="E34:F34"/>
    </sheetView>
  </sheetViews>
  <sheetFormatPr defaultColWidth="9.140625" defaultRowHeight="15" x14ac:dyDescent="0.25"/>
  <cols>
    <col min="1" max="4" width="25.140625" style="38" customWidth="1"/>
    <col min="5" max="8" width="9.140625" style="38"/>
    <col min="9" max="10" width="9.140625" style="44"/>
    <col min="11" max="11" width="13.28515625" style="38" customWidth="1"/>
    <col min="12" max="16384" width="9.140625" style="38"/>
  </cols>
  <sheetData>
    <row r="1" spans="1:10" ht="21" x14ac:dyDescent="0.2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34.5" thickBot="1" x14ac:dyDescent="0.3">
      <c r="A2" s="105" t="s">
        <v>12</v>
      </c>
      <c r="B2" s="106"/>
      <c r="C2" s="106"/>
      <c r="D2" s="106"/>
      <c r="E2" s="106"/>
      <c r="F2" s="106"/>
      <c r="G2" s="106"/>
      <c r="H2" s="106"/>
      <c r="I2" s="106"/>
      <c r="J2" s="107"/>
    </row>
    <row r="3" spans="1:10" ht="27" customHeight="1" thickBot="1" x14ac:dyDescent="0.3">
      <c r="A3" s="48" t="s">
        <v>39</v>
      </c>
      <c r="B3" s="85" t="s">
        <v>83</v>
      </c>
      <c r="C3" s="86"/>
      <c r="D3" s="86"/>
      <c r="E3" s="86"/>
      <c r="F3" s="86"/>
      <c r="G3" s="86"/>
      <c r="H3" s="86"/>
      <c r="I3" s="86"/>
      <c r="J3" s="86"/>
    </row>
    <row r="4" spans="1:10" x14ac:dyDescent="0.25">
      <c r="A4" s="39" t="s">
        <v>0</v>
      </c>
      <c r="B4" s="33"/>
      <c r="C4" s="33"/>
      <c r="D4" s="33"/>
      <c r="E4" s="33"/>
      <c r="F4" s="33"/>
      <c r="G4" s="33"/>
      <c r="H4" s="33"/>
      <c r="I4" s="35"/>
      <c r="J4" s="43"/>
    </row>
    <row r="5" spans="1:10" x14ac:dyDescent="0.25">
      <c r="A5" s="108" t="s">
        <v>84</v>
      </c>
      <c r="B5" s="109"/>
      <c r="C5" s="109"/>
      <c r="D5" s="109"/>
      <c r="E5" s="109"/>
      <c r="F5" s="109"/>
      <c r="G5" s="109"/>
      <c r="H5" s="109"/>
      <c r="I5" s="109"/>
      <c r="J5" s="110"/>
    </row>
    <row r="6" spans="1:10" x14ac:dyDescent="0.25">
      <c r="A6" s="164" t="s">
        <v>13</v>
      </c>
      <c r="B6" s="165"/>
      <c r="C6" s="165"/>
      <c r="D6" s="68" t="s">
        <v>1</v>
      </c>
      <c r="E6" s="32"/>
      <c r="F6" s="32"/>
      <c r="G6" s="166" t="s">
        <v>2</v>
      </c>
      <c r="H6" s="165"/>
      <c r="I6" s="165"/>
      <c r="J6" s="43"/>
    </row>
    <row r="7" spans="1:10" ht="15.75" thickBot="1" x14ac:dyDescent="0.3">
      <c r="A7" s="157" t="s">
        <v>85</v>
      </c>
      <c r="B7" s="158"/>
      <c r="C7" s="158"/>
      <c r="D7" s="159">
        <v>777820816</v>
      </c>
      <c r="E7" s="160"/>
      <c r="F7" s="160"/>
      <c r="G7" s="128" t="s">
        <v>86</v>
      </c>
      <c r="H7" s="161"/>
      <c r="I7" s="161"/>
      <c r="J7" s="162"/>
    </row>
    <row r="8" spans="1:10" ht="21.75" customHeight="1" thickTop="1" thickBot="1" x14ac:dyDescent="0.3">
      <c r="A8" s="123" t="s">
        <v>19</v>
      </c>
      <c r="B8" s="124"/>
      <c r="C8" s="124"/>
      <c r="D8" s="124"/>
      <c r="E8" s="124"/>
      <c r="F8" s="124"/>
      <c r="G8" s="124"/>
      <c r="H8" s="124"/>
      <c r="I8" s="124"/>
      <c r="J8" s="125"/>
    </row>
    <row r="9" spans="1:10" ht="15.75" thickBot="1" x14ac:dyDescent="0.3">
      <c r="A9" s="120"/>
      <c r="B9" s="121"/>
      <c r="C9" s="121"/>
      <c r="D9" s="122"/>
      <c r="E9" s="103" t="s">
        <v>3</v>
      </c>
      <c r="F9" s="103"/>
      <c r="G9" s="103" t="s">
        <v>4</v>
      </c>
      <c r="H9" s="103"/>
      <c r="I9" s="103" t="s">
        <v>5</v>
      </c>
      <c r="J9" s="104"/>
    </row>
    <row r="10" spans="1:10" s="1" customFormat="1" ht="15.75" thickBot="1" x14ac:dyDescent="0.3">
      <c r="A10" s="126" t="s">
        <v>16</v>
      </c>
      <c r="B10" s="127"/>
      <c r="C10" s="127"/>
      <c r="D10" s="71" t="s">
        <v>37</v>
      </c>
      <c r="E10" s="85">
        <v>56400</v>
      </c>
      <c r="F10" s="92"/>
      <c r="G10" s="85">
        <v>11844</v>
      </c>
      <c r="H10" s="92"/>
      <c r="I10" s="98">
        <v>68244</v>
      </c>
      <c r="J10" s="99"/>
    </row>
    <row r="11" spans="1:10" s="1" customFormat="1" ht="15.75" thickBot="1" x14ac:dyDescent="0.3">
      <c r="A11" s="36" t="s">
        <v>18</v>
      </c>
      <c r="B11" s="37"/>
      <c r="C11" s="37"/>
      <c r="D11" s="46">
        <v>30</v>
      </c>
      <c r="E11" s="85">
        <v>1692000</v>
      </c>
      <c r="F11" s="92"/>
      <c r="G11" s="85">
        <v>355320</v>
      </c>
      <c r="H11" s="92"/>
      <c r="I11" s="98">
        <v>2047320</v>
      </c>
      <c r="J11" s="99"/>
    </row>
    <row r="12" spans="1:10" ht="15.75" thickBot="1" x14ac:dyDescent="0.3">
      <c r="A12" s="93" t="s">
        <v>17</v>
      </c>
      <c r="B12" s="94"/>
      <c r="C12" s="94"/>
      <c r="D12" s="94"/>
      <c r="E12" s="94"/>
      <c r="F12" s="94"/>
      <c r="G12" s="94"/>
      <c r="H12" s="94"/>
      <c r="I12" s="45">
        <v>2</v>
      </c>
      <c r="J12" s="40" t="s">
        <v>6</v>
      </c>
    </row>
    <row r="13" spans="1:10" ht="5.25" customHeight="1" thickBot="1" x14ac:dyDescent="0.3">
      <c r="A13" s="95"/>
      <c r="B13" s="96"/>
      <c r="C13" s="96"/>
      <c r="D13" s="96"/>
      <c r="E13" s="96"/>
      <c r="F13" s="96"/>
      <c r="G13" s="96"/>
      <c r="H13" s="96"/>
      <c r="I13" s="96"/>
      <c r="J13" s="97"/>
    </row>
    <row r="14" spans="1:10" ht="18" customHeight="1" thickBot="1" x14ac:dyDescent="0.3">
      <c r="A14" s="100" t="s">
        <v>38</v>
      </c>
      <c r="B14" s="101"/>
      <c r="C14" s="101"/>
      <c r="D14" s="101"/>
      <c r="E14" s="101"/>
      <c r="F14" s="101"/>
      <c r="G14" s="101"/>
      <c r="H14" s="101"/>
      <c r="I14" s="101"/>
      <c r="J14" s="102"/>
    </row>
    <row r="15" spans="1:10" ht="15.75" thickBot="1" x14ac:dyDescent="0.3">
      <c r="A15" s="88"/>
      <c r="B15" s="89"/>
      <c r="C15" s="89"/>
      <c r="D15" s="89"/>
      <c r="E15" s="103" t="s">
        <v>3</v>
      </c>
      <c r="F15" s="103"/>
      <c r="G15" s="103" t="s">
        <v>4</v>
      </c>
      <c r="H15" s="103"/>
      <c r="I15" s="103" t="s">
        <v>5</v>
      </c>
      <c r="J15" s="104"/>
    </row>
    <row r="16" spans="1:10" ht="32.25" customHeight="1" thickBot="1" x14ac:dyDescent="0.3">
      <c r="A16" s="90" t="s">
        <v>14</v>
      </c>
      <c r="B16" s="91"/>
      <c r="C16" s="91"/>
      <c r="D16" s="91"/>
      <c r="E16" s="111">
        <v>450</v>
      </c>
      <c r="F16" s="111"/>
      <c r="G16" s="111">
        <v>95</v>
      </c>
      <c r="H16" s="111"/>
      <c r="I16" s="112">
        <v>545</v>
      </c>
      <c r="J16" s="113"/>
    </row>
    <row r="17" spans="1:10" ht="15.75" thickBot="1" x14ac:dyDescent="0.3">
      <c r="A17" s="93" t="s">
        <v>20</v>
      </c>
      <c r="B17" s="94"/>
      <c r="C17" s="94"/>
      <c r="D17" s="94"/>
      <c r="E17" s="94"/>
      <c r="F17" s="94"/>
      <c r="G17" s="94"/>
      <c r="H17" s="94"/>
      <c r="I17" s="45">
        <v>1</v>
      </c>
      <c r="J17" s="40" t="s">
        <v>7</v>
      </c>
    </row>
    <row r="18" spans="1:10" ht="32.25" customHeight="1" thickBot="1" x14ac:dyDescent="0.3">
      <c r="A18" s="116" t="s">
        <v>15</v>
      </c>
      <c r="B18" s="117"/>
      <c r="C18" s="117"/>
      <c r="D18" s="117"/>
      <c r="E18" s="118">
        <f>E16*(8-I12)*I17</f>
        <v>2700</v>
      </c>
      <c r="F18" s="118"/>
      <c r="G18" s="118">
        <f>G16*(8-I12)*I17</f>
        <v>570</v>
      </c>
      <c r="H18" s="118"/>
      <c r="I18" s="118">
        <f>I16*(8-I12)*I17</f>
        <v>3270</v>
      </c>
      <c r="J18" s="119"/>
    </row>
    <row r="19" spans="1:10" ht="3.75" customHeight="1" thickBot="1" x14ac:dyDescent="0.3">
      <c r="A19" s="95"/>
      <c r="B19" s="96"/>
      <c r="C19" s="96"/>
      <c r="D19" s="96"/>
      <c r="E19" s="96"/>
      <c r="F19" s="96"/>
      <c r="G19" s="96"/>
      <c r="H19" s="96"/>
      <c r="I19" s="96"/>
      <c r="J19" s="97"/>
    </row>
    <row r="20" spans="1:10" ht="47.25" customHeight="1" thickBot="1" x14ac:dyDescent="0.3">
      <c r="A20" s="114" t="s">
        <v>21</v>
      </c>
      <c r="B20" s="115"/>
      <c r="C20" s="115"/>
      <c r="D20" s="115"/>
      <c r="E20" s="111"/>
      <c r="F20" s="111"/>
      <c r="G20" s="111"/>
      <c r="H20" s="111"/>
      <c r="I20" s="112"/>
      <c r="J20" s="113"/>
    </row>
    <row r="21" spans="1:10" ht="15.75" thickBot="1" x14ac:dyDescent="0.3">
      <c r="A21" s="93" t="s">
        <v>25</v>
      </c>
      <c r="B21" s="94"/>
      <c r="C21" s="94"/>
      <c r="D21" s="94"/>
      <c r="E21" s="94"/>
      <c r="F21" s="94"/>
      <c r="G21" s="94"/>
      <c r="H21" s="94"/>
      <c r="I21" s="45"/>
      <c r="J21" s="40" t="s">
        <v>7</v>
      </c>
    </row>
    <row r="22" spans="1:10" ht="33.75" customHeight="1" thickBot="1" x14ac:dyDescent="0.3">
      <c r="A22" s="135" t="s">
        <v>22</v>
      </c>
      <c r="B22" s="136"/>
      <c r="C22" s="136"/>
      <c r="D22" s="136"/>
      <c r="E22" s="118">
        <f>E20*(8-I12)*I21</f>
        <v>0</v>
      </c>
      <c r="F22" s="118"/>
      <c r="G22" s="118">
        <f>G20*(8-I12)*I21</f>
        <v>0</v>
      </c>
      <c r="H22" s="118"/>
      <c r="I22" s="118">
        <f>I20*(8-I12)*I21</f>
        <v>0</v>
      </c>
      <c r="J22" s="119"/>
    </row>
    <row r="23" spans="1:10" ht="5.25" customHeight="1" thickBot="1" x14ac:dyDescent="0.3">
      <c r="A23" s="95"/>
      <c r="B23" s="96"/>
      <c r="C23" s="96"/>
      <c r="D23" s="96"/>
      <c r="E23" s="96"/>
      <c r="F23" s="96"/>
      <c r="G23" s="96"/>
      <c r="H23" s="96"/>
      <c r="I23" s="96"/>
      <c r="J23" s="97"/>
    </row>
    <row r="24" spans="1:10" ht="54" customHeight="1" thickBot="1" x14ac:dyDescent="0.3">
      <c r="A24" s="114" t="s">
        <v>23</v>
      </c>
      <c r="B24" s="115"/>
      <c r="C24" s="115"/>
      <c r="D24" s="115"/>
      <c r="E24" s="111"/>
      <c r="F24" s="111"/>
      <c r="G24" s="111"/>
      <c r="H24" s="111"/>
      <c r="I24" s="112"/>
      <c r="J24" s="113"/>
    </row>
    <row r="25" spans="1:10" ht="15.75" thickBot="1" x14ac:dyDescent="0.3">
      <c r="A25" s="90" t="s">
        <v>24</v>
      </c>
      <c r="B25" s="139"/>
      <c r="C25" s="139"/>
      <c r="D25" s="139"/>
      <c r="E25" s="139"/>
      <c r="F25" s="139"/>
      <c r="G25" s="139"/>
      <c r="H25" s="139"/>
      <c r="I25" s="45"/>
      <c r="J25" s="40" t="s">
        <v>7</v>
      </c>
    </row>
    <row r="26" spans="1:10" ht="36" customHeight="1" thickBot="1" x14ac:dyDescent="0.3">
      <c r="A26" s="140" t="s">
        <v>26</v>
      </c>
      <c r="B26" s="141"/>
      <c r="C26" s="141"/>
      <c r="D26" s="141"/>
      <c r="E26" s="118">
        <f>E24*(8-I12)*I25</f>
        <v>0</v>
      </c>
      <c r="F26" s="118"/>
      <c r="G26" s="118">
        <f>G24*(8-I12)*I25</f>
        <v>0</v>
      </c>
      <c r="H26" s="118"/>
      <c r="I26" s="118">
        <f>I24*(8-I12)*I25</f>
        <v>0</v>
      </c>
      <c r="J26" s="119"/>
    </row>
    <row r="27" spans="1:10" ht="4.5" customHeight="1" thickBot="1" x14ac:dyDescent="0.3">
      <c r="A27" s="130"/>
      <c r="B27" s="131"/>
      <c r="C27" s="131"/>
      <c r="D27" s="131"/>
      <c r="E27" s="131"/>
      <c r="F27" s="131"/>
      <c r="G27" s="131"/>
      <c r="H27" s="131"/>
      <c r="I27" s="131"/>
      <c r="J27" s="132"/>
    </row>
    <row r="28" spans="1:10" ht="30" customHeight="1" thickBot="1" x14ac:dyDescent="0.3">
      <c r="A28" s="153" t="s">
        <v>27</v>
      </c>
      <c r="B28" s="154"/>
      <c r="C28" s="154"/>
      <c r="D28" s="154"/>
      <c r="E28" s="118">
        <f>D11*(E18+E22+E26)</f>
        <v>81000</v>
      </c>
      <c r="F28" s="118"/>
      <c r="G28" s="118">
        <f>D11*(G18+G22+G26)</f>
        <v>17100</v>
      </c>
      <c r="H28" s="118"/>
      <c r="I28" s="118">
        <f>D11*(I18+I22+I26)</f>
        <v>98100</v>
      </c>
      <c r="J28" s="119"/>
    </row>
    <row r="29" spans="1:10" ht="29.25" customHeight="1" thickBot="1" x14ac:dyDescent="0.3">
      <c r="A29" s="100" t="s">
        <v>54</v>
      </c>
      <c r="B29" s="101"/>
      <c r="C29" s="101"/>
      <c r="D29" s="101"/>
      <c r="E29" s="101"/>
      <c r="F29" s="101"/>
      <c r="G29" s="101"/>
      <c r="H29" s="101"/>
      <c r="I29" s="101"/>
      <c r="J29" s="102"/>
    </row>
    <row r="30" spans="1:10" ht="29.25" customHeight="1" thickBot="1" x14ac:dyDescent="0.3">
      <c r="A30" s="90" t="s">
        <v>29</v>
      </c>
      <c r="B30" s="91"/>
      <c r="C30" s="91"/>
      <c r="D30" s="91"/>
      <c r="E30" s="111">
        <v>900</v>
      </c>
      <c r="F30" s="111"/>
      <c r="G30" s="111">
        <v>189</v>
      </c>
      <c r="H30" s="111"/>
      <c r="I30" s="111">
        <v>1089</v>
      </c>
      <c r="J30" s="133"/>
    </row>
    <row r="31" spans="1:10" ht="48" customHeight="1" thickBot="1" x14ac:dyDescent="0.3">
      <c r="A31" s="90" t="s">
        <v>30</v>
      </c>
      <c r="B31" s="91"/>
      <c r="C31" s="91"/>
      <c r="D31" s="91"/>
      <c r="E31" s="111">
        <v>1200</v>
      </c>
      <c r="F31" s="111"/>
      <c r="G31" s="111">
        <v>252</v>
      </c>
      <c r="H31" s="111"/>
      <c r="I31" s="111">
        <v>1452</v>
      </c>
      <c r="J31" s="133"/>
    </row>
    <row r="32" spans="1:10" ht="39" customHeight="1" thickBot="1" x14ac:dyDescent="0.3">
      <c r="A32" s="151" t="s">
        <v>31</v>
      </c>
      <c r="B32" s="152"/>
      <c r="C32" s="152"/>
      <c r="D32" s="152"/>
      <c r="E32" s="118">
        <f>(E30+E31)*1*(8-I12)</f>
        <v>12600</v>
      </c>
      <c r="F32" s="118"/>
      <c r="G32" s="118">
        <f>(G30+G31)*1*(8-I12)</f>
        <v>2646</v>
      </c>
      <c r="H32" s="118"/>
      <c r="I32" s="118">
        <f>(I30+I31)*1*(8-I12)</f>
        <v>15246</v>
      </c>
      <c r="J32" s="119"/>
    </row>
    <row r="33" spans="1:10" ht="30" customHeight="1" thickBot="1" x14ac:dyDescent="0.3">
      <c r="A33" s="100" t="s">
        <v>55</v>
      </c>
      <c r="B33" s="101"/>
      <c r="C33" s="101"/>
      <c r="D33" s="101"/>
      <c r="E33" s="101"/>
      <c r="F33" s="101"/>
      <c r="G33" s="101"/>
      <c r="H33" s="101"/>
      <c r="I33" s="101"/>
      <c r="J33" s="102"/>
    </row>
    <row r="34" spans="1:10" ht="51" customHeight="1" thickBot="1" x14ac:dyDescent="0.3">
      <c r="A34" s="90" t="s">
        <v>28</v>
      </c>
      <c r="B34" s="91"/>
      <c r="C34" s="91"/>
      <c r="D34" s="91"/>
      <c r="E34" s="111">
        <v>2100</v>
      </c>
      <c r="F34" s="111"/>
      <c r="G34" s="111">
        <v>441</v>
      </c>
      <c r="H34" s="111"/>
      <c r="I34" s="111">
        <v>2541</v>
      </c>
      <c r="J34" s="133"/>
    </row>
    <row r="35" spans="1:10" ht="3.75" customHeight="1" thickBot="1" x14ac:dyDescent="0.3">
      <c r="A35" s="144"/>
      <c r="B35" s="145"/>
      <c r="C35" s="145"/>
      <c r="D35" s="145"/>
      <c r="E35" s="145"/>
      <c r="F35" s="145"/>
      <c r="G35" s="145"/>
      <c r="H35" s="145"/>
      <c r="I35" s="145"/>
      <c r="J35" s="146"/>
    </row>
    <row r="36" spans="1:10" s="41" customFormat="1" ht="39.75" customHeight="1" thickBot="1" x14ac:dyDescent="0.3">
      <c r="A36" s="147" t="s">
        <v>32</v>
      </c>
      <c r="B36" s="148"/>
      <c r="C36" s="148"/>
      <c r="D36" s="148"/>
      <c r="E36" s="137">
        <f>E11+E28+E34+E32</f>
        <v>1787700</v>
      </c>
      <c r="F36" s="137"/>
      <c r="G36" s="137">
        <f>G11+G28+G34+G32</f>
        <v>375507</v>
      </c>
      <c r="H36" s="137"/>
      <c r="I36" s="137">
        <f>I11+I28+I34+I32</f>
        <v>2163207</v>
      </c>
      <c r="J36" s="138"/>
    </row>
    <row r="37" spans="1:10" ht="9.75" customHeight="1" x14ac:dyDescent="0.25"/>
    <row r="38" spans="1:10" ht="30" customHeight="1" x14ac:dyDescent="0.25">
      <c r="A38" s="143" t="s">
        <v>10</v>
      </c>
      <c r="B38" s="143"/>
      <c r="C38" s="143"/>
      <c r="D38" s="143"/>
      <c r="E38" s="143"/>
      <c r="F38" s="143"/>
      <c r="G38" s="143"/>
      <c r="H38" s="143"/>
      <c r="I38" s="143"/>
      <c r="J38" s="143"/>
    </row>
    <row r="39" spans="1:10" ht="32.25" customHeight="1" x14ac:dyDescent="0.25">
      <c r="A39" s="150" t="s">
        <v>8</v>
      </c>
      <c r="B39" s="150"/>
      <c r="C39" s="150"/>
      <c r="D39" s="150"/>
      <c r="E39" s="150"/>
      <c r="F39" s="150"/>
      <c r="G39" s="150"/>
      <c r="H39" s="150"/>
      <c r="I39" s="150"/>
      <c r="J39" s="150"/>
    </row>
    <row r="40" spans="1:10" ht="46.5" customHeight="1" x14ac:dyDescent="0.25">
      <c r="A40" s="149" t="s">
        <v>9</v>
      </c>
      <c r="B40" s="149"/>
      <c r="C40" s="149"/>
      <c r="D40" s="149"/>
      <c r="E40" s="149"/>
      <c r="F40" s="149"/>
      <c r="G40" s="149"/>
      <c r="H40" s="149"/>
      <c r="I40" s="149"/>
      <c r="J40" s="149"/>
    </row>
    <row r="41" spans="1:10" ht="44.25" customHeight="1" x14ac:dyDescent="0.25">
      <c r="A41" s="134" t="s">
        <v>11</v>
      </c>
      <c r="B41" s="134"/>
      <c r="C41" s="134"/>
      <c r="D41" s="134"/>
      <c r="E41" s="134"/>
      <c r="F41" s="134"/>
      <c r="G41" s="134"/>
      <c r="H41" s="134"/>
      <c r="I41" s="134"/>
      <c r="J41" s="134"/>
    </row>
    <row r="42" spans="1:10" ht="9" customHeight="1" x14ac:dyDescent="0.25">
      <c r="A42" s="142"/>
      <c r="B42" s="142"/>
      <c r="C42" s="142"/>
      <c r="D42" s="142"/>
      <c r="E42" s="142"/>
      <c r="F42" s="142"/>
      <c r="G42" s="142"/>
      <c r="H42" s="142"/>
      <c r="I42" s="142"/>
      <c r="J42" s="142"/>
    </row>
    <row r="43" spans="1:10" ht="31.5" customHeight="1" x14ac:dyDescent="0.25">
      <c r="A43" s="129" t="s">
        <v>36</v>
      </c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33" customHeight="1" x14ac:dyDescent="0.25">
      <c r="A44" s="129" t="s">
        <v>35</v>
      </c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 ht="39" customHeight="1" x14ac:dyDescent="0.25">
      <c r="A45" s="129" t="s">
        <v>34</v>
      </c>
      <c r="B45" s="129"/>
      <c r="C45" s="129"/>
      <c r="D45" s="129"/>
      <c r="E45" s="129"/>
      <c r="F45" s="129"/>
      <c r="G45" s="129"/>
      <c r="H45" s="129"/>
      <c r="I45" s="129"/>
      <c r="J45" s="129"/>
    </row>
    <row r="46" spans="1:10" ht="17.25" x14ac:dyDescent="0.25">
      <c r="A46" s="42"/>
    </row>
    <row r="47" spans="1:10" ht="27" customHeight="1" x14ac:dyDescent="0.25">
      <c r="I47" s="38"/>
      <c r="J47" s="38"/>
    </row>
    <row r="87" ht="22.5" customHeight="1" x14ac:dyDescent="0.25"/>
    <row r="88" ht="8.25" customHeight="1" x14ac:dyDescent="0.25"/>
  </sheetData>
  <mergeCells count="93"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4" workbookViewId="0">
      <selection activeCell="F57" sqref="F57"/>
    </sheetView>
  </sheetViews>
  <sheetFormatPr defaultRowHeight="15" x14ac:dyDescent="0.25"/>
  <cols>
    <col min="1" max="4" width="25.140625" style="38" customWidth="1"/>
    <col min="5" max="8" width="9.140625" style="38"/>
    <col min="9" max="10" width="9.140625" style="44"/>
    <col min="11" max="11" width="13.28515625" style="38" customWidth="1"/>
    <col min="12" max="256" width="9.140625" style="38"/>
    <col min="257" max="260" width="25.140625" style="38" customWidth="1"/>
    <col min="261" max="266" width="9.140625" style="38"/>
    <col min="267" max="267" width="13.28515625" style="38" customWidth="1"/>
    <col min="268" max="512" width="9.140625" style="38"/>
    <col min="513" max="516" width="25.140625" style="38" customWidth="1"/>
    <col min="517" max="522" width="9.140625" style="38"/>
    <col min="523" max="523" width="13.28515625" style="38" customWidth="1"/>
    <col min="524" max="768" width="9.140625" style="38"/>
    <col min="769" max="772" width="25.140625" style="38" customWidth="1"/>
    <col min="773" max="778" width="9.140625" style="38"/>
    <col min="779" max="779" width="13.28515625" style="38" customWidth="1"/>
    <col min="780" max="1024" width="9.140625" style="38"/>
    <col min="1025" max="1028" width="25.140625" style="38" customWidth="1"/>
    <col min="1029" max="1034" width="9.140625" style="38"/>
    <col min="1035" max="1035" width="13.28515625" style="38" customWidth="1"/>
    <col min="1036" max="1280" width="9.140625" style="38"/>
    <col min="1281" max="1284" width="25.140625" style="38" customWidth="1"/>
    <col min="1285" max="1290" width="9.140625" style="38"/>
    <col min="1291" max="1291" width="13.28515625" style="38" customWidth="1"/>
    <col min="1292" max="1536" width="9.140625" style="38"/>
    <col min="1537" max="1540" width="25.140625" style="38" customWidth="1"/>
    <col min="1541" max="1546" width="9.140625" style="38"/>
    <col min="1547" max="1547" width="13.28515625" style="38" customWidth="1"/>
    <col min="1548" max="1792" width="9.140625" style="38"/>
    <col min="1793" max="1796" width="25.140625" style="38" customWidth="1"/>
    <col min="1797" max="1802" width="9.140625" style="38"/>
    <col min="1803" max="1803" width="13.28515625" style="38" customWidth="1"/>
    <col min="1804" max="2048" width="9.140625" style="38"/>
    <col min="2049" max="2052" width="25.140625" style="38" customWidth="1"/>
    <col min="2053" max="2058" width="9.140625" style="38"/>
    <col min="2059" max="2059" width="13.28515625" style="38" customWidth="1"/>
    <col min="2060" max="2304" width="9.140625" style="38"/>
    <col min="2305" max="2308" width="25.140625" style="38" customWidth="1"/>
    <col min="2309" max="2314" width="9.140625" style="38"/>
    <col min="2315" max="2315" width="13.28515625" style="38" customWidth="1"/>
    <col min="2316" max="2560" width="9.140625" style="38"/>
    <col min="2561" max="2564" width="25.140625" style="38" customWidth="1"/>
    <col min="2565" max="2570" width="9.140625" style="38"/>
    <col min="2571" max="2571" width="13.28515625" style="38" customWidth="1"/>
    <col min="2572" max="2816" width="9.140625" style="38"/>
    <col min="2817" max="2820" width="25.140625" style="38" customWidth="1"/>
    <col min="2821" max="2826" width="9.140625" style="38"/>
    <col min="2827" max="2827" width="13.28515625" style="38" customWidth="1"/>
    <col min="2828" max="3072" width="9.140625" style="38"/>
    <col min="3073" max="3076" width="25.140625" style="38" customWidth="1"/>
    <col min="3077" max="3082" width="9.140625" style="38"/>
    <col min="3083" max="3083" width="13.28515625" style="38" customWidth="1"/>
    <col min="3084" max="3328" width="9.140625" style="38"/>
    <col min="3329" max="3332" width="25.140625" style="38" customWidth="1"/>
    <col min="3333" max="3338" width="9.140625" style="38"/>
    <col min="3339" max="3339" width="13.28515625" style="38" customWidth="1"/>
    <col min="3340" max="3584" width="9.140625" style="38"/>
    <col min="3585" max="3588" width="25.140625" style="38" customWidth="1"/>
    <col min="3589" max="3594" width="9.140625" style="38"/>
    <col min="3595" max="3595" width="13.28515625" style="38" customWidth="1"/>
    <col min="3596" max="3840" width="9.140625" style="38"/>
    <col min="3841" max="3844" width="25.140625" style="38" customWidth="1"/>
    <col min="3845" max="3850" width="9.140625" style="38"/>
    <col min="3851" max="3851" width="13.28515625" style="38" customWidth="1"/>
    <col min="3852" max="4096" width="9.140625" style="38"/>
    <col min="4097" max="4100" width="25.140625" style="38" customWidth="1"/>
    <col min="4101" max="4106" width="9.140625" style="38"/>
    <col min="4107" max="4107" width="13.28515625" style="38" customWidth="1"/>
    <col min="4108" max="4352" width="9.140625" style="38"/>
    <col min="4353" max="4356" width="25.140625" style="38" customWidth="1"/>
    <col min="4357" max="4362" width="9.140625" style="38"/>
    <col min="4363" max="4363" width="13.28515625" style="38" customWidth="1"/>
    <col min="4364" max="4608" width="9.140625" style="38"/>
    <col min="4609" max="4612" width="25.140625" style="38" customWidth="1"/>
    <col min="4613" max="4618" width="9.140625" style="38"/>
    <col min="4619" max="4619" width="13.28515625" style="38" customWidth="1"/>
    <col min="4620" max="4864" width="9.140625" style="38"/>
    <col min="4865" max="4868" width="25.140625" style="38" customWidth="1"/>
    <col min="4869" max="4874" width="9.140625" style="38"/>
    <col min="4875" max="4875" width="13.28515625" style="38" customWidth="1"/>
    <col min="4876" max="5120" width="9.140625" style="38"/>
    <col min="5121" max="5124" width="25.140625" style="38" customWidth="1"/>
    <col min="5125" max="5130" width="9.140625" style="38"/>
    <col min="5131" max="5131" width="13.28515625" style="38" customWidth="1"/>
    <col min="5132" max="5376" width="9.140625" style="38"/>
    <col min="5377" max="5380" width="25.140625" style="38" customWidth="1"/>
    <col min="5381" max="5386" width="9.140625" style="38"/>
    <col min="5387" max="5387" width="13.28515625" style="38" customWidth="1"/>
    <col min="5388" max="5632" width="9.140625" style="38"/>
    <col min="5633" max="5636" width="25.140625" style="38" customWidth="1"/>
    <col min="5637" max="5642" width="9.140625" style="38"/>
    <col min="5643" max="5643" width="13.28515625" style="38" customWidth="1"/>
    <col min="5644" max="5888" width="9.140625" style="38"/>
    <col min="5889" max="5892" width="25.140625" style="38" customWidth="1"/>
    <col min="5893" max="5898" width="9.140625" style="38"/>
    <col min="5899" max="5899" width="13.28515625" style="38" customWidth="1"/>
    <col min="5900" max="6144" width="9.140625" style="38"/>
    <col min="6145" max="6148" width="25.140625" style="38" customWidth="1"/>
    <col min="6149" max="6154" width="9.140625" style="38"/>
    <col min="6155" max="6155" width="13.28515625" style="38" customWidth="1"/>
    <col min="6156" max="6400" width="9.140625" style="38"/>
    <col min="6401" max="6404" width="25.140625" style="38" customWidth="1"/>
    <col min="6405" max="6410" width="9.140625" style="38"/>
    <col min="6411" max="6411" width="13.28515625" style="38" customWidth="1"/>
    <col min="6412" max="6656" width="9.140625" style="38"/>
    <col min="6657" max="6660" width="25.140625" style="38" customWidth="1"/>
    <col min="6661" max="6666" width="9.140625" style="38"/>
    <col min="6667" max="6667" width="13.28515625" style="38" customWidth="1"/>
    <col min="6668" max="6912" width="9.140625" style="38"/>
    <col min="6913" max="6916" width="25.140625" style="38" customWidth="1"/>
    <col min="6917" max="6922" width="9.140625" style="38"/>
    <col min="6923" max="6923" width="13.28515625" style="38" customWidth="1"/>
    <col min="6924" max="7168" width="9.140625" style="38"/>
    <col min="7169" max="7172" width="25.140625" style="38" customWidth="1"/>
    <col min="7173" max="7178" width="9.140625" style="38"/>
    <col min="7179" max="7179" width="13.28515625" style="38" customWidth="1"/>
    <col min="7180" max="7424" width="9.140625" style="38"/>
    <col min="7425" max="7428" width="25.140625" style="38" customWidth="1"/>
    <col min="7429" max="7434" width="9.140625" style="38"/>
    <col min="7435" max="7435" width="13.28515625" style="38" customWidth="1"/>
    <col min="7436" max="7680" width="9.140625" style="38"/>
    <col min="7681" max="7684" width="25.140625" style="38" customWidth="1"/>
    <col min="7685" max="7690" width="9.140625" style="38"/>
    <col min="7691" max="7691" width="13.28515625" style="38" customWidth="1"/>
    <col min="7692" max="7936" width="9.140625" style="38"/>
    <col min="7937" max="7940" width="25.140625" style="38" customWidth="1"/>
    <col min="7941" max="7946" width="9.140625" style="38"/>
    <col min="7947" max="7947" width="13.28515625" style="38" customWidth="1"/>
    <col min="7948" max="8192" width="9.140625" style="38"/>
    <col min="8193" max="8196" width="25.140625" style="38" customWidth="1"/>
    <col min="8197" max="8202" width="9.140625" style="38"/>
    <col min="8203" max="8203" width="13.28515625" style="38" customWidth="1"/>
    <col min="8204" max="8448" width="9.140625" style="38"/>
    <col min="8449" max="8452" width="25.140625" style="38" customWidth="1"/>
    <col min="8453" max="8458" width="9.140625" style="38"/>
    <col min="8459" max="8459" width="13.28515625" style="38" customWidth="1"/>
    <col min="8460" max="8704" width="9.140625" style="38"/>
    <col min="8705" max="8708" width="25.140625" style="38" customWidth="1"/>
    <col min="8709" max="8714" width="9.140625" style="38"/>
    <col min="8715" max="8715" width="13.28515625" style="38" customWidth="1"/>
    <col min="8716" max="8960" width="9.140625" style="38"/>
    <col min="8961" max="8964" width="25.140625" style="38" customWidth="1"/>
    <col min="8965" max="8970" width="9.140625" style="38"/>
    <col min="8971" max="8971" width="13.28515625" style="38" customWidth="1"/>
    <col min="8972" max="9216" width="9.140625" style="38"/>
    <col min="9217" max="9220" width="25.140625" style="38" customWidth="1"/>
    <col min="9221" max="9226" width="9.140625" style="38"/>
    <col min="9227" max="9227" width="13.28515625" style="38" customWidth="1"/>
    <col min="9228" max="9472" width="9.140625" style="38"/>
    <col min="9473" max="9476" width="25.140625" style="38" customWidth="1"/>
    <col min="9477" max="9482" width="9.140625" style="38"/>
    <col min="9483" max="9483" width="13.28515625" style="38" customWidth="1"/>
    <col min="9484" max="9728" width="9.140625" style="38"/>
    <col min="9729" max="9732" width="25.140625" style="38" customWidth="1"/>
    <col min="9733" max="9738" width="9.140625" style="38"/>
    <col min="9739" max="9739" width="13.28515625" style="38" customWidth="1"/>
    <col min="9740" max="9984" width="9.140625" style="38"/>
    <col min="9985" max="9988" width="25.140625" style="38" customWidth="1"/>
    <col min="9989" max="9994" width="9.140625" style="38"/>
    <col min="9995" max="9995" width="13.28515625" style="38" customWidth="1"/>
    <col min="9996" max="10240" width="9.140625" style="38"/>
    <col min="10241" max="10244" width="25.140625" style="38" customWidth="1"/>
    <col min="10245" max="10250" width="9.140625" style="38"/>
    <col min="10251" max="10251" width="13.28515625" style="38" customWidth="1"/>
    <col min="10252" max="10496" width="9.140625" style="38"/>
    <col min="10497" max="10500" width="25.140625" style="38" customWidth="1"/>
    <col min="10501" max="10506" width="9.140625" style="38"/>
    <col min="10507" max="10507" width="13.28515625" style="38" customWidth="1"/>
    <col min="10508" max="10752" width="9.140625" style="38"/>
    <col min="10753" max="10756" width="25.140625" style="38" customWidth="1"/>
    <col min="10757" max="10762" width="9.140625" style="38"/>
    <col min="10763" max="10763" width="13.28515625" style="38" customWidth="1"/>
    <col min="10764" max="11008" width="9.140625" style="38"/>
    <col min="11009" max="11012" width="25.140625" style="38" customWidth="1"/>
    <col min="11013" max="11018" width="9.140625" style="38"/>
    <col min="11019" max="11019" width="13.28515625" style="38" customWidth="1"/>
    <col min="11020" max="11264" width="9.140625" style="38"/>
    <col min="11265" max="11268" width="25.140625" style="38" customWidth="1"/>
    <col min="11269" max="11274" width="9.140625" style="38"/>
    <col min="11275" max="11275" width="13.28515625" style="38" customWidth="1"/>
    <col min="11276" max="11520" width="9.140625" style="38"/>
    <col min="11521" max="11524" width="25.140625" style="38" customWidth="1"/>
    <col min="11525" max="11530" width="9.140625" style="38"/>
    <col min="11531" max="11531" width="13.28515625" style="38" customWidth="1"/>
    <col min="11532" max="11776" width="9.140625" style="38"/>
    <col min="11777" max="11780" width="25.140625" style="38" customWidth="1"/>
    <col min="11781" max="11786" width="9.140625" style="38"/>
    <col min="11787" max="11787" width="13.28515625" style="38" customWidth="1"/>
    <col min="11788" max="12032" width="9.140625" style="38"/>
    <col min="12033" max="12036" width="25.140625" style="38" customWidth="1"/>
    <col min="12037" max="12042" width="9.140625" style="38"/>
    <col min="12043" max="12043" width="13.28515625" style="38" customWidth="1"/>
    <col min="12044" max="12288" width="9.140625" style="38"/>
    <col min="12289" max="12292" width="25.140625" style="38" customWidth="1"/>
    <col min="12293" max="12298" width="9.140625" style="38"/>
    <col min="12299" max="12299" width="13.28515625" style="38" customWidth="1"/>
    <col min="12300" max="12544" width="9.140625" style="38"/>
    <col min="12545" max="12548" width="25.140625" style="38" customWidth="1"/>
    <col min="12549" max="12554" width="9.140625" style="38"/>
    <col min="12555" max="12555" width="13.28515625" style="38" customWidth="1"/>
    <col min="12556" max="12800" width="9.140625" style="38"/>
    <col min="12801" max="12804" width="25.140625" style="38" customWidth="1"/>
    <col min="12805" max="12810" width="9.140625" style="38"/>
    <col min="12811" max="12811" width="13.28515625" style="38" customWidth="1"/>
    <col min="12812" max="13056" width="9.140625" style="38"/>
    <col min="13057" max="13060" width="25.140625" style="38" customWidth="1"/>
    <col min="13061" max="13066" width="9.140625" style="38"/>
    <col min="13067" max="13067" width="13.28515625" style="38" customWidth="1"/>
    <col min="13068" max="13312" width="9.140625" style="38"/>
    <col min="13313" max="13316" width="25.140625" style="38" customWidth="1"/>
    <col min="13317" max="13322" width="9.140625" style="38"/>
    <col min="13323" max="13323" width="13.28515625" style="38" customWidth="1"/>
    <col min="13324" max="13568" width="9.140625" style="38"/>
    <col min="13569" max="13572" width="25.140625" style="38" customWidth="1"/>
    <col min="13573" max="13578" width="9.140625" style="38"/>
    <col min="13579" max="13579" width="13.28515625" style="38" customWidth="1"/>
    <col min="13580" max="13824" width="9.140625" style="38"/>
    <col min="13825" max="13828" width="25.140625" style="38" customWidth="1"/>
    <col min="13829" max="13834" width="9.140625" style="38"/>
    <col min="13835" max="13835" width="13.28515625" style="38" customWidth="1"/>
    <col min="13836" max="14080" width="9.140625" style="38"/>
    <col min="14081" max="14084" width="25.140625" style="38" customWidth="1"/>
    <col min="14085" max="14090" width="9.140625" style="38"/>
    <col min="14091" max="14091" width="13.28515625" style="38" customWidth="1"/>
    <col min="14092" max="14336" width="9.140625" style="38"/>
    <col min="14337" max="14340" width="25.140625" style="38" customWidth="1"/>
    <col min="14341" max="14346" width="9.140625" style="38"/>
    <col min="14347" max="14347" width="13.28515625" style="38" customWidth="1"/>
    <col min="14348" max="14592" width="9.140625" style="38"/>
    <col min="14593" max="14596" width="25.140625" style="38" customWidth="1"/>
    <col min="14597" max="14602" width="9.140625" style="38"/>
    <col min="14603" max="14603" width="13.28515625" style="38" customWidth="1"/>
    <col min="14604" max="14848" width="9.140625" style="38"/>
    <col min="14849" max="14852" width="25.140625" style="38" customWidth="1"/>
    <col min="14853" max="14858" width="9.140625" style="38"/>
    <col min="14859" max="14859" width="13.28515625" style="38" customWidth="1"/>
    <col min="14860" max="15104" width="9.140625" style="38"/>
    <col min="15105" max="15108" width="25.140625" style="38" customWidth="1"/>
    <col min="15109" max="15114" width="9.140625" style="38"/>
    <col min="15115" max="15115" width="13.28515625" style="38" customWidth="1"/>
    <col min="15116" max="15360" width="9.140625" style="38"/>
    <col min="15361" max="15364" width="25.140625" style="38" customWidth="1"/>
    <col min="15365" max="15370" width="9.140625" style="38"/>
    <col min="15371" max="15371" width="13.28515625" style="38" customWidth="1"/>
    <col min="15372" max="15616" width="9.140625" style="38"/>
    <col min="15617" max="15620" width="25.140625" style="38" customWidth="1"/>
    <col min="15621" max="15626" width="9.140625" style="38"/>
    <col min="15627" max="15627" width="13.28515625" style="38" customWidth="1"/>
    <col min="15628" max="15872" width="9.140625" style="38"/>
    <col min="15873" max="15876" width="25.140625" style="38" customWidth="1"/>
    <col min="15877" max="15882" width="9.140625" style="38"/>
    <col min="15883" max="15883" width="13.28515625" style="38" customWidth="1"/>
    <col min="15884" max="16128" width="9.140625" style="38"/>
    <col min="16129" max="16132" width="25.140625" style="38" customWidth="1"/>
    <col min="16133" max="16138" width="9.140625" style="38"/>
    <col min="16139" max="16139" width="13.28515625" style="38" customWidth="1"/>
    <col min="16140" max="16384" width="9.140625" style="38"/>
  </cols>
  <sheetData>
    <row r="1" spans="1:10" ht="21" x14ac:dyDescent="0.2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34.5" thickBot="1" x14ac:dyDescent="0.3">
      <c r="A2" s="105" t="s">
        <v>12</v>
      </c>
      <c r="B2" s="163"/>
      <c r="C2" s="163"/>
      <c r="D2" s="163"/>
      <c r="E2" s="163"/>
      <c r="F2" s="163"/>
      <c r="G2" s="163"/>
      <c r="H2" s="163"/>
      <c r="I2" s="163"/>
      <c r="J2" s="107"/>
    </row>
    <row r="3" spans="1:10" ht="27" customHeight="1" thickBot="1" x14ac:dyDescent="0.3">
      <c r="A3" s="48" t="s">
        <v>39</v>
      </c>
      <c r="B3" s="85"/>
      <c r="C3" s="86"/>
      <c r="D3" s="86"/>
      <c r="E3" s="86"/>
      <c r="F3" s="86"/>
      <c r="G3" s="86"/>
      <c r="H3" s="86"/>
      <c r="I3" s="86"/>
      <c r="J3" s="86"/>
    </row>
    <row r="4" spans="1:10" x14ac:dyDescent="0.25">
      <c r="A4" s="39" t="s">
        <v>0</v>
      </c>
      <c r="B4" s="32"/>
      <c r="C4" s="32"/>
      <c r="D4" s="32"/>
      <c r="E4" s="32"/>
      <c r="F4" s="32"/>
      <c r="G4" s="32"/>
      <c r="H4" s="32"/>
      <c r="I4" s="67"/>
      <c r="J4" s="43"/>
    </row>
    <row r="5" spans="1:10" x14ac:dyDescent="0.25">
      <c r="A5" s="108" t="s">
        <v>76</v>
      </c>
      <c r="B5" s="109"/>
      <c r="C5" s="109"/>
      <c r="D5" s="109"/>
      <c r="E5" s="109"/>
      <c r="F5" s="109"/>
      <c r="G5" s="109"/>
      <c r="H5" s="109"/>
      <c r="I5" s="109"/>
      <c r="J5" s="110"/>
    </row>
    <row r="6" spans="1:10" x14ac:dyDescent="0.25">
      <c r="A6" s="164" t="s">
        <v>13</v>
      </c>
      <c r="B6" s="165"/>
      <c r="C6" s="165"/>
      <c r="D6" s="68" t="s">
        <v>1</v>
      </c>
      <c r="E6" s="32"/>
      <c r="F6" s="32"/>
      <c r="G6" s="166" t="s">
        <v>2</v>
      </c>
      <c r="H6" s="165"/>
      <c r="I6" s="165"/>
      <c r="J6" s="43"/>
    </row>
    <row r="7" spans="1:10" ht="15.75" thickBot="1" x14ac:dyDescent="0.3">
      <c r="A7" s="157" t="s">
        <v>77</v>
      </c>
      <c r="B7" s="158"/>
      <c r="C7" s="158"/>
      <c r="D7" s="159">
        <v>739338668</v>
      </c>
      <c r="E7" s="160"/>
      <c r="F7" s="160"/>
      <c r="G7" s="168" t="s">
        <v>78</v>
      </c>
      <c r="H7" s="161"/>
      <c r="I7" s="161"/>
      <c r="J7" s="162"/>
    </row>
    <row r="8" spans="1:10" ht="21.75" customHeight="1" thickTop="1" thickBot="1" x14ac:dyDescent="0.3">
      <c r="A8" s="123" t="s">
        <v>19</v>
      </c>
      <c r="B8" s="124"/>
      <c r="C8" s="124"/>
      <c r="D8" s="124"/>
      <c r="E8" s="124"/>
      <c r="F8" s="124"/>
      <c r="G8" s="124"/>
      <c r="H8" s="124"/>
      <c r="I8" s="124"/>
      <c r="J8" s="125"/>
    </row>
    <row r="9" spans="1:10" ht="15.75" thickBot="1" x14ac:dyDescent="0.3">
      <c r="A9" s="120"/>
      <c r="B9" s="121"/>
      <c r="C9" s="121"/>
      <c r="D9" s="122"/>
      <c r="E9" s="103" t="s">
        <v>3</v>
      </c>
      <c r="F9" s="103"/>
      <c r="G9" s="103" t="s">
        <v>4</v>
      </c>
      <c r="H9" s="103"/>
      <c r="I9" s="103" t="s">
        <v>5</v>
      </c>
      <c r="J9" s="104"/>
    </row>
    <row r="10" spans="1:10" ht="15.75" thickBot="1" x14ac:dyDescent="0.3">
      <c r="A10" s="155" t="s">
        <v>16</v>
      </c>
      <c r="B10" s="156"/>
      <c r="C10" s="156"/>
      <c r="D10" s="47" t="s">
        <v>37</v>
      </c>
      <c r="E10" s="85">
        <v>20500</v>
      </c>
      <c r="F10" s="92"/>
      <c r="G10" s="85">
        <f>E10*0.21</f>
        <v>4305</v>
      </c>
      <c r="H10" s="92"/>
      <c r="I10" s="98">
        <f>E10+G10</f>
        <v>24805</v>
      </c>
      <c r="J10" s="99"/>
    </row>
    <row r="11" spans="1:10" ht="15.75" thickBot="1" x14ac:dyDescent="0.3">
      <c r="A11" s="69" t="s">
        <v>18</v>
      </c>
      <c r="B11" s="70"/>
      <c r="C11" s="70"/>
      <c r="D11" s="46">
        <v>30</v>
      </c>
      <c r="E11" s="85">
        <f>E10*D11</f>
        <v>615000</v>
      </c>
      <c r="F11" s="92"/>
      <c r="G11" s="85">
        <f>E11*0.21</f>
        <v>129150</v>
      </c>
      <c r="H11" s="92"/>
      <c r="I11" s="98">
        <f>G11+E11</f>
        <v>744150</v>
      </c>
      <c r="J11" s="99"/>
    </row>
    <row r="12" spans="1:10" ht="15.75" thickBot="1" x14ac:dyDescent="0.3">
      <c r="A12" s="93" t="s">
        <v>17</v>
      </c>
      <c r="B12" s="94"/>
      <c r="C12" s="94"/>
      <c r="D12" s="94"/>
      <c r="E12" s="94"/>
      <c r="F12" s="94"/>
      <c r="G12" s="94"/>
      <c r="H12" s="94"/>
      <c r="I12" s="45"/>
      <c r="J12" s="40" t="s">
        <v>6</v>
      </c>
    </row>
    <row r="13" spans="1:10" ht="5.25" customHeight="1" thickBot="1" x14ac:dyDescent="0.3">
      <c r="A13" s="95"/>
      <c r="B13" s="96"/>
      <c r="C13" s="96"/>
      <c r="D13" s="96"/>
      <c r="E13" s="96"/>
      <c r="F13" s="96"/>
      <c r="G13" s="96"/>
      <c r="H13" s="96"/>
      <c r="I13" s="96"/>
      <c r="J13" s="97"/>
    </row>
    <row r="14" spans="1:10" ht="18" customHeight="1" thickBot="1" x14ac:dyDescent="0.3">
      <c r="A14" s="100" t="s">
        <v>38</v>
      </c>
      <c r="B14" s="101"/>
      <c r="C14" s="101"/>
      <c r="D14" s="101"/>
      <c r="E14" s="101"/>
      <c r="F14" s="101"/>
      <c r="G14" s="101"/>
      <c r="H14" s="101"/>
      <c r="I14" s="101"/>
      <c r="J14" s="102"/>
    </row>
    <row r="15" spans="1:10" ht="15.75" thickBot="1" x14ac:dyDescent="0.3">
      <c r="A15" s="88"/>
      <c r="B15" s="89"/>
      <c r="C15" s="89"/>
      <c r="D15" s="89"/>
      <c r="E15" s="103" t="s">
        <v>3</v>
      </c>
      <c r="F15" s="103"/>
      <c r="G15" s="103" t="s">
        <v>4</v>
      </c>
      <c r="H15" s="103"/>
      <c r="I15" s="103" t="s">
        <v>5</v>
      </c>
      <c r="J15" s="104"/>
    </row>
    <row r="16" spans="1:10" ht="32.25" customHeight="1" thickBot="1" x14ac:dyDescent="0.3">
      <c r="A16" s="90" t="s">
        <v>14</v>
      </c>
      <c r="B16" s="91"/>
      <c r="C16" s="91"/>
      <c r="D16" s="91"/>
      <c r="E16" s="111">
        <v>840</v>
      </c>
      <c r="F16" s="111"/>
      <c r="G16" s="111">
        <f>E16*0.21</f>
        <v>176.4</v>
      </c>
      <c r="H16" s="111"/>
      <c r="I16" s="112">
        <f>G16+E16</f>
        <v>1016.4</v>
      </c>
      <c r="J16" s="113"/>
    </row>
    <row r="17" spans="1:10" ht="15.75" thickBot="1" x14ac:dyDescent="0.3">
      <c r="A17" s="93" t="s">
        <v>20</v>
      </c>
      <c r="B17" s="94"/>
      <c r="C17" s="94"/>
      <c r="D17" s="94"/>
      <c r="E17" s="94"/>
      <c r="F17" s="94"/>
      <c r="G17" s="94"/>
      <c r="H17" s="94"/>
      <c r="I17" s="45">
        <v>0.5</v>
      </c>
      <c r="J17" s="40" t="s">
        <v>7</v>
      </c>
    </row>
    <row r="18" spans="1:10" ht="32.25" customHeight="1" thickBot="1" x14ac:dyDescent="0.3">
      <c r="A18" s="116" t="s">
        <v>15</v>
      </c>
      <c r="B18" s="117"/>
      <c r="C18" s="117"/>
      <c r="D18" s="117"/>
      <c r="E18" s="118">
        <f>E16*(8-I12)*I17</f>
        <v>3360</v>
      </c>
      <c r="F18" s="118"/>
      <c r="G18" s="118">
        <f>G16*(8-I12)*I17</f>
        <v>705.6</v>
      </c>
      <c r="H18" s="118"/>
      <c r="I18" s="118">
        <f>I16*(8-I12)*I17</f>
        <v>4065.6</v>
      </c>
      <c r="J18" s="119"/>
    </row>
    <row r="19" spans="1:10" ht="3.75" customHeight="1" thickBot="1" x14ac:dyDescent="0.3">
      <c r="A19" s="95"/>
      <c r="B19" s="96"/>
      <c r="C19" s="96"/>
      <c r="D19" s="96"/>
      <c r="E19" s="96"/>
      <c r="F19" s="96"/>
      <c r="G19" s="96"/>
      <c r="H19" s="96"/>
      <c r="I19" s="96"/>
      <c r="J19" s="97"/>
    </row>
    <row r="20" spans="1:10" ht="47.25" customHeight="1" thickBot="1" x14ac:dyDescent="0.3">
      <c r="A20" s="90" t="s">
        <v>79</v>
      </c>
      <c r="B20" s="91"/>
      <c r="C20" s="91"/>
      <c r="D20" s="91"/>
      <c r="E20" s="111">
        <v>0</v>
      </c>
      <c r="F20" s="111"/>
      <c r="G20" s="111">
        <v>0</v>
      </c>
      <c r="H20" s="111"/>
      <c r="I20" s="112"/>
      <c r="J20" s="113"/>
    </row>
    <row r="21" spans="1:10" ht="15.75" thickBot="1" x14ac:dyDescent="0.3">
      <c r="A21" s="93" t="s">
        <v>25</v>
      </c>
      <c r="B21" s="94"/>
      <c r="C21" s="94"/>
      <c r="D21" s="94"/>
      <c r="E21" s="94"/>
      <c r="F21" s="94"/>
      <c r="G21" s="94"/>
      <c r="H21" s="94"/>
      <c r="I21" s="45"/>
      <c r="J21" s="40" t="s">
        <v>7</v>
      </c>
    </row>
    <row r="22" spans="1:10" ht="33.75" customHeight="1" thickBot="1" x14ac:dyDescent="0.3">
      <c r="A22" s="135" t="s">
        <v>22</v>
      </c>
      <c r="B22" s="136"/>
      <c r="C22" s="136"/>
      <c r="D22" s="136"/>
      <c r="E22" s="118">
        <f>E20*(8-I12)*I21</f>
        <v>0</v>
      </c>
      <c r="F22" s="118"/>
      <c r="G22" s="118">
        <f>G20*(8-I12)*I21</f>
        <v>0</v>
      </c>
      <c r="H22" s="118"/>
      <c r="I22" s="118">
        <f>I20*(8-I12)*I21</f>
        <v>0</v>
      </c>
      <c r="J22" s="119"/>
    </row>
    <row r="23" spans="1:10" ht="5.25" customHeight="1" thickBot="1" x14ac:dyDescent="0.3">
      <c r="A23" s="95"/>
      <c r="B23" s="96"/>
      <c r="C23" s="96"/>
      <c r="D23" s="96"/>
      <c r="E23" s="96"/>
      <c r="F23" s="96"/>
      <c r="G23" s="96"/>
      <c r="H23" s="96"/>
      <c r="I23" s="96"/>
      <c r="J23" s="97"/>
    </row>
    <row r="24" spans="1:10" ht="54" customHeight="1" thickBot="1" x14ac:dyDescent="0.3">
      <c r="A24" s="90" t="s">
        <v>80</v>
      </c>
      <c r="B24" s="91"/>
      <c r="C24" s="91"/>
      <c r="D24" s="91"/>
      <c r="E24" s="111">
        <v>0</v>
      </c>
      <c r="F24" s="111"/>
      <c r="G24" s="111">
        <v>0</v>
      </c>
      <c r="H24" s="111"/>
      <c r="I24" s="112"/>
      <c r="J24" s="113"/>
    </row>
    <row r="25" spans="1:10" ht="15.75" thickBot="1" x14ac:dyDescent="0.3">
      <c r="A25" s="90" t="s">
        <v>24</v>
      </c>
      <c r="B25" s="139"/>
      <c r="C25" s="139"/>
      <c r="D25" s="139"/>
      <c r="E25" s="139"/>
      <c r="F25" s="139"/>
      <c r="G25" s="139"/>
      <c r="H25" s="139"/>
      <c r="I25" s="45"/>
      <c r="J25" s="40" t="s">
        <v>7</v>
      </c>
    </row>
    <row r="26" spans="1:10" ht="36" customHeight="1" thickBot="1" x14ac:dyDescent="0.3">
      <c r="A26" s="140" t="s">
        <v>26</v>
      </c>
      <c r="B26" s="141"/>
      <c r="C26" s="141"/>
      <c r="D26" s="141"/>
      <c r="E26" s="118">
        <f>E24*(8-I12)*I25</f>
        <v>0</v>
      </c>
      <c r="F26" s="118"/>
      <c r="G26" s="118">
        <f>G24*(8-I12)*I25</f>
        <v>0</v>
      </c>
      <c r="H26" s="118"/>
      <c r="I26" s="118">
        <f>I24*(8-I12)*I25</f>
        <v>0</v>
      </c>
      <c r="J26" s="119"/>
    </row>
    <row r="27" spans="1:10" ht="4.5" customHeight="1" thickBot="1" x14ac:dyDescent="0.3">
      <c r="A27" s="130"/>
      <c r="B27" s="131"/>
      <c r="C27" s="131"/>
      <c r="D27" s="131"/>
      <c r="E27" s="131"/>
      <c r="F27" s="131"/>
      <c r="G27" s="131"/>
      <c r="H27" s="131"/>
      <c r="I27" s="131"/>
      <c r="J27" s="132"/>
    </row>
    <row r="28" spans="1:10" ht="30" customHeight="1" thickBot="1" x14ac:dyDescent="0.3">
      <c r="A28" s="153" t="s">
        <v>27</v>
      </c>
      <c r="B28" s="154"/>
      <c r="C28" s="154"/>
      <c r="D28" s="154"/>
      <c r="E28" s="118">
        <f>D11*(E18+E22+E26)</f>
        <v>100800</v>
      </c>
      <c r="F28" s="118"/>
      <c r="G28" s="118">
        <f>D11*(G18+G22+G26)</f>
        <v>21168</v>
      </c>
      <c r="H28" s="118"/>
      <c r="I28" s="118">
        <f>D11*(I18+I22+I26)</f>
        <v>121968</v>
      </c>
      <c r="J28" s="119"/>
    </row>
    <row r="29" spans="1:10" ht="29.25" customHeight="1" thickBot="1" x14ac:dyDescent="0.3">
      <c r="A29" s="100" t="s">
        <v>54</v>
      </c>
      <c r="B29" s="101"/>
      <c r="C29" s="101"/>
      <c r="D29" s="101"/>
      <c r="E29" s="101"/>
      <c r="F29" s="101"/>
      <c r="G29" s="101"/>
      <c r="H29" s="101"/>
      <c r="I29" s="101"/>
      <c r="J29" s="102"/>
    </row>
    <row r="30" spans="1:10" ht="29.25" customHeight="1" thickBot="1" x14ac:dyDescent="0.3">
      <c r="A30" s="90" t="s">
        <v>29</v>
      </c>
      <c r="B30" s="91"/>
      <c r="C30" s="91"/>
      <c r="D30" s="91"/>
      <c r="E30" s="111">
        <v>420</v>
      </c>
      <c r="F30" s="111"/>
      <c r="G30" s="111"/>
      <c r="H30" s="111"/>
      <c r="I30" s="111"/>
      <c r="J30" s="133"/>
    </row>
    <row r="31" spans="1:10" ht="48" customHeight="1" thickBot="1" x14ac:dyDescent="0.3">
      <c r="A31" s="90" t="s">
        <v>30</v>
      </c>
      <c r="B31" s="91"/>
      <c r="C31" s="91"/>
      <c r="D31" s="91"/>
      <c r="E31" s="111">
        <v>2200</v>
      </c>
      <c r="F31" s="111"/>
      <c r="G31" s="111"/>
      <c r="H31" s="111"/>
      <c r="I31" s="111"/>
      <c r="J31" s="133"/>
    </row>
    <row r="32" spans="1:10" ht="39" customHeight="1" thickBot="1" x14ac:dyDescent="0.3">
      <c r="A32" s="151" t="s">
        <v>31</v>
      </c>
      <c r="B32" s="152"/>
      <c r="C32" s="152"/>
      <c r="D32" s="152"/>
      <c r="E32" s="118">
        <f>(E30+E31)*1*(8-I12)</f>
        <v>20960</v>
      </c>
      <c r="F32" s="118"/>
      <c r="G32" s="118">
        <f>(G30+G31)*1*(8-I12)</f>
        <v>0</v>
      </c>
      <c r="H32" s="118"/>
      <c r="I32" s="118">
        <f>(I30+I31)*1*(8-I12)</f>
        <v>0</v>
      </c>
      <c r="J32" s="119"/>
    </row>
    <row r="33" spans="1:10" ht="30" customHeight="1" thickBot="1" x14ac:dyDescent="0.3">
      <c r="A33" s="100" t="s">
        <v>55</v>
      </c>
      <c r="B33" s="101"/>
      <c r="C33" s="101"/>
      <c r="D33" s="101"/>
      <c r="E33" s="101"/>
      <c r="F33" s="101"/>
      <c r="G33" s="101"/>
      <c r="H33" s="101"/>
      <c r="I33" s="101"/>
      <c r="J33" s="102"/>
    </row>
    <row r="34" spans="1:10" ht="51" customHeight="1" thickBot="1" x14ac:dyDescent="0.3">
      <c r="A34" s="90" t="s">
        <v>28</v>
      </c>
      <c r="B34" s="91"/>
      <c r="C34" s="91"/>
      <c r="D34" s="91"/>
      <c r="E34" s="111">
        <v>5000</v>
      </c>
      <c r="F34" s="111"/>
      <c r="G34" s="111"/>
      <c r="H34" s="111"/>
      <c r="I34" s="111"/>
      <c r="J34" s="133"/>
    </row>
    <row r="35" spans="1:10" ht="3.75" customHeight="1" thickBot="1" x14ac:dyDescent="0.3">
      <c r="A35" s="144"/>
      <c r="B35" s="145"/>
      <c r="C35" s="145"/>
      <c r="D35" s="145"/>
      <c r="E35" s="145"/>
      <c r="F35" s="145"/>
      <c r="G35" s="145"/>
      <c r="H35" s="145"/>
      <c r="I35" s="145"/>
      <c r="J35" s="146"/>
    </row>
    <row r="36" spans="1:10" s="41" customFormat="1" ht="39.75" customHeight="1" thickBot="1" x14ac:dyDescent="0.3">
      <c r="A36" s="147" t="s">
        <v>32</v>
      </c>
      <c r="B36" s="148"/>
      <c r="C36" s="148"/>
      <c r="D36" s="148"/>
      <c r="E36" s="137">
        <f>E11+E28+E34+E32</f>
        <v>741760</v>
      </c>
      <c r="F36" s="137"/>
      <c r="G36" s="137">
        <f>G11+G28+G34+G32</f>
        <v>150318</v>
      </c>
      <c r="H36" s="137"/>
      <c r="I36" s="137">
        <f>I11+I28+I34+I32</f>
        <v>866118</v>
      </c>
      <c r="J36" s="138"/>
    </row>
    <row r="37" spans="1:10" ht="9.75" customHeight="1" x14ac:dyDescent="0.25"/>
    <row r="38" spans="1:10" ht="30" customHeight="1" x14ac:dyDescent="0.25">
      <c r="A38" s="143" t="s">
        <v>10</v>
      </c>
      <c r="B38" s="143"/>
      <c r="C38" s="143"/>
      <c r="D38" s="143"/>
      <c r="E38" s="143"/>
      <c r="F38" s="143"/>
      <c r="G38" s="143"/>
      <c r="H38" s="143"/>
      <c r="I38" s="143"/>
      <c r="J38" s="143"/>
    </row>
    <row r="39" spans="1:10" ht="32.25" customHeight="1" x14ac:dyDescent="0.25">
      <c r="A39" s="150" t="s">
        <v>8</v>
      </c>
      <c r="B39" s="150"/>
      <c r="C39" s="150"/>
      <c r="D39" s="150"/>
      <c r="E39" s="150"/>
      <c r="F39" s="150"/>
      <c r="G39" s="150"/>
      <c r="H39" s="150"/>
      <c r="I39" s="150"/>
      <c r="J39" s="150"/>
    </row>
    <row r="40" spans="1:10" ht="46.5" customHeight="1" x14ac:dyDescent="0.25">
      <c r="A40" s="149" t="s">
        <v>81</v>
      </c>
      <c r="B40" s="149"/>
      <c r="C40" s="149"/>
      <c r="D40" s="149"/>
      <c r="E40" s="149"/>
      <c r="F40" s="149"/>
      <c r="G40" s="149"/>
      <c r="H40" s="149"/>
      <c r="I40" s="149"/>
      <c r="J40" s="149"/>
    </row>
    <row r="41" spans="1:10" ht="44.25" customHeight="1" x14ac:dyDescent="0.25">
      <c r="A41" s="134" t="s">
        <v>11</v>
      </c>
      <c r="B41" s="134"/>
      <c r="C41" s="134"/>
      <c r="D41" s="134"/>
      <c r="E41" s="134"/>
      <c r="F41" s="134"/>
      <c r="G41" s="134"/>
      <c r="H41" s="134"/>
      <c r="I41" s="134"/>
      <c r="J41" s="134"/>
    </row>
    <row r="42" spans="1:10" ht="9" customHeight="1" x14ac:dyDescent="0.25">
      <c r="A42" s="142"/>
      <c r="B42" s="142"/>
      <c r="C42" s="142"/>
      <c r="D42" s="142"/>
      <c r="E42" s="142"/>
      <c r="F42" s="142"/>
      <c r="G42" s="142"/>
      <c r="H42" s="142"/>
      <c r="I42" s="142"/>
      <c r="J42" s="142"/>
    </row>
    <row r="43" spans="1:10" ht="31.5" customHeight="1" x14ac:dyDescent="0.25">
      <c r="A43" s="129" t="s">
        <v>36</v>
      </c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33" customHeight="1" x14ac:dyDescent="0.25">
      <c r="A44" s="129" t="s">
        <v>35</v>
      </c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 ht="39" customHeight="1" x14ac:dyDescent="0.25">
      <c r="A45" s="129" t="s">
        <v>34</v>
      </c>
      <c r="B45" s="129"/>
      <c r="C45" s="129"/>
      <c r="D45" s="129"/>
      <c r="E45" s="129"/>
      <c r="F45" s="129"/>
      <c r="G45" s="129"/>
      <c r="H45" s="129"/>
      <c r="I45" s="129"/>
      <c r="J45" s="129"/>
    </row>
    <row r="46" spans="1:10" ht="17.25" x14ac:dyDescent="0.25">
      <c r="A46" s="42"/>
    </row>
    <row r="47" spans="1:10" ht="27" customHeight="1" x14ac:dyDescent="0.25">
      <c r="I47" s="38"/>
      <c r="J47" s="38"/>
    </row>
    <row r="87" ht="22.5" customHeight="1" x14ac:dyDescent="0.25"/>
    <row r="88" ht="8.25" customHeight="1" x14ac:dyDescent="0.25"/>
  </sheetData>
  <mergeCells count="93">
    <mergeCell ref="I32:J32"/>
    <mergeCell ref="G32:H32"/>
    <mergeCell ref="I36:J36"/>
    <mergeCell ref="A43:J43"/>
    <mergeCell ref="A42:J42"/>
    <mergeCell ref="A38:J38"/>
    <mergeCell ref="A35:J35"/>
    <mergeCell ref="A36:D36"/>
    <mergeCell ref="A40:J40"/>
    <mergeCell ref="E36:F36"/>
    <mergeCell ref="A33:J33"/>
    <mergeCell ref="A39:J39"/>
    <mergeCell ref="E24:F24"/>
    <mergeCell ref="G24:H24"/>
    <mergeCell ref="I24:J24"/>
    <mergeCell ref="A20:D20"/>
    <mergeCell ref="E20:F20"/>
    <mergeCell ref="G20:H20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A41:J41"/>
    <mergeCell ref="E32:F32"/>
    <mergeCell ref="G36:H36"/>
    <mergeCell ref="A32:D32"/>
    <mergeCell ref="A44:J44"/>
    <mergeCell ref="A28:D28"/>
    <mergeCell ref="A31:D31"/>
    <mergeCell ref="E31:F31"/>
    <mergeCell ref="G31:H31"/>
    <mergeCell ref="I22:J22"/>
    <mergeCell ref="A23:J23"/>
    <mergeCell ref="A24:D24"/>
    <mergeCell ref="A22:D22"/>
    <mergeCell ref="E22:F22"/>
    <mergeCell ref="I26:J26"/>
    <mergeCell ref="I31:J31"/>
    <mergeCell ref="E28:F28"/>
    <mergeCell ref="G28:H28"/>
    <mergeCell ref="I28:J28"/>
    <mergeCell ref="G26:H26"/>
    <mergeCell ref="A25:H25"/>
    <mergeCell ref="A26:D26"/>
    <mergeCell ref="G7:J7"/>
    <mergeCell ref="I10:J10"/>
    <mergeCell ref="I30:J30"/>
    <mergeCell ref="I15:J15"/>
    <mergeCell ref="G18:H18"/>
    <mergeCell ref="I18:J18"/>
    <mergeCell ref="G16:H16"/>
    <mergeCell ref="I16:J16"/>
    <mergeCell ref="G15:H15"/>
    <mergeCell ref="A13:J13"/>
    <mergeCell ref="A21:H21"/>
    <mergeCell ref="A7:C7"/>
    <mergeCell ref="D7:F7"/>
    <mergeCell ref="I20:J20"/>
    <mergeCell ref="G22:H22"/>
    <mergeCell ref="E26:F26"/>
    <mergeCell ref="E9:F9"/>
    <mergeCell ref="G9:H9"/>
    <mergeCell ref="I9:J9"/>
    <mergeCell ref="A8:J8"/>
    <mergeCell ref="A19:J19"/>
    <mergeCell ref="A17:H17"/>
    <mergeCell ref="A18:D18"/>
    <mergeCell ref="E18:F18"/>
    <mergeCell ref="G10:H10"/>
    <mergeCell ref="A10:C10"/>
    <mergeCell ref="E15:F15"/>
    <mergeCell ref="A2:J2"/>
    <mergeCell ref="A5:J5"/>
    <mergeCell ref="E16:F16"/>
    <mergeCell ref="B3:J3"/>
    <mergeCell ref="A1:J1"/>
    <mergeCell ref="A15:D15"/>
    <mergeCell ref="A16:D16"/>
    <mergeCell ref="E11:F11"/>
    <mergeCell ref="G11:H11"/>
    <mergeCell ref="A12:H12"/>
    <mergeCell ref="I11:J11"/>
    <mergeCell ref="A14:J14"/>
    <mergeCell ref="A9:D9"/>
    <mergeCell ref="E10:F10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RESI</vt:lpstr>
      <vt:lpstr>MADISSON</vt:lpstr>
      <vt:lpstr>Sezame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Jasenská Monika, Ing.</cp:lastModifiedBy>
  <cp:lastPrinted>2017-03-17T08:38:19Z</cp:lastPrinted>
  <dcterms:created xsi:type="dcterms:W3CDTF">2016-05-04T05:30:34Z</dcterms:created>
  <dcterms:modified xsi:type="dcterms:W3CDTF">2021-05-03T10:13:23Z</dcterms:modified>
</cp:coreProperties>
</file>