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/>
  <mc:AlternateContent xmlns:mc="http://schemas.openxmlformats.org/markup-compatibility/2006">
    <mc:Choice Requires="x15">
      <x15ac:absPath xmlns:x15ac="http://schemas.microsoft.com/office/spreadsheetml/2010/11/ac" url="P:\PS\BMI\ReactEU\"/>
    </mc:Choice>
  </mc:AlternateContent>
  <xr:revisionPtr revIDLastSave="0" documentId="13_ncr:1_{1E17A4D7-9549-45DC-A52C-7980EA9E4034}" xr6:coauthVersionLast="36" xr6:coauthVersionMax="36" xr10:uidLastSave="{00000000-0000-0000-0000-000000000000}"/>
  <bookViews>
    <workbookView xWindow="150" yWindow="570" windowWidth="28455" windowHeight="11955" xr2:uid="{00000000-000D-0000-FFFF-FFFF00000000}"/>
  </bookViews>
  <sheets>
    <sheet name="List 1" sheetId="1" r:id="rId1"/>
  </sheets>
  <definedNames>
    <definedName name="_xlnm._FilterDatabase" localSheetId="0" hidden="1">'List 1'!$A$1:$AG$91</definedName>
    <definedName name="Z_89E19012_31B6_4C9A_90A9_D678EF80E729_.wvu.FilterData" localSheetId="0" hidden="1">'List 1'!$E$1:$E$830</definedName>
    <definedName name="Z_B6137633_45BA_498D_9EB7_F52AA8183807_.wvu.FilterData" localSheetId="0" hidden="1">'List 1'!$E$1:$E$830</definedName>
    <definedName name="Z_CD73F513_D84C_4E1D_812C_E746095F99C2_.wvu.FilterData" localSheetId="0" hidden="1">'List 1'!$B$1:$Q$91</definedName>
    <definedName name="Z_D37CAF24_ECA9_42B4_82EC_42BD6859C04A_.wvu.FilterData" localSheetId="0" hidden="1">'List 1'!$E$1:$E$830</definedName>
  </definedNames>
  <calcPr calcId="191029"/>
  <customWorkbookViews>
    <customWorkbookView name="Filtr 2" guid="{89E19012-31B6-4C9A-90A9-D678EF80E729}" maximized="1" windowWidth="0" windowHeight="0" activeSheetId="0"/>
    <customWorkbookView name="Filtr 1" guid="{D37CAF24-ECA9-42B4-82EC-42BD6859C04A}" maximized="1" windowWidth="0" windowHeight="0" activeSheetId="0"/>
    <customWorkbookView name="Filtr 4" guid="{CD73F513-D84C-4E1D-812C-E746095F99C2}" maximized="1" windowWidth="0" windowHeight="0" activeSheetId="0"/>
    <customWorkbookView name="Filtr 3" guid="{B6137633-45BA-498D-9EB7-F52AA8183807}" maximized="1" windowWidth="0" windowHeight="0" activeSheetId="0"/>
  </customWorkbookViews>
</workbook>
</file>

<file path=xl/calcChain.xml><?xml version="1.0" encoding="utf-8"?>
<calcChain xmlns="http://schemas.openxmlformats.org/spreadsheetml/2006/main">
  <c r="F23" i="1" l="1"/>
  <c r="F22" i="1"/>
  <c r="J34" i="1" l="1"/>
  <c r="J32" i="1"/>
  <c r="J31" i="1"/>
  <c r="J30" i="1"/>
  <c r="J29" i="1"/>
  <c r="J28" i="1"/>
  <c r="J87" i="1"/>
  <c r="F87" i="1"/>
  <c r="J82" i="1"/>
  <c r="F82" i="1"/>
  <c r="J43" i="1"/>
  <c r="F43" i="1"/>
  <c r="J23" i="1"/>
  <c r="K90" i="1"/>
  <c r="J90" i="1"/>
  <c r="K89" i="1"/>
  <c r="K88" i="1"/>
  <c r="K87" i="1"/>
  <c r="K83" i="1"/>
  <c r="J83" i="1"/>
  <c r="K82" i="1"/>
  <c r="K81" i="1"/>
  <c r="J81" i="1"/>
  <c r="J80" i="1"/>
  <c r="I80" i="1"/>
  <c r="H80" i="1"/>
  <c r="J79" i="1"/>
  <c r="I79" i="1"/>
  <c r="J78" i="1"/>
  <c r="I78" i="1"/>
  <c r="H78" i="1"/>
  <c r="K77" i="1"/>
  <c r="J77" i="1"/>
  <c r="K76" i="1"/>
  <c r="J76" i="1"/>
  <c r="K75" i="1"/>
  <c r="J75" i="1"/>
  <c r="K73" i="1"/>
  <c r="J73" i="1"/>
  <c r="K70" i="1"/>
  <c r="G70" i="1"/>
  <c r="F70" i="1"/>
  <c r="L69" i="1"/>
  <c r="K69" i="1"/>
  <c r="K67" i="1"/>
  <c r="K66" i="1"/>
  <c r="K65" i="1"/>
  <c r="K64" i="1"/>
  <c r="G64" i="1"/>
  <c r="F64" i="1"/>
  <c r="K63" i="1"/>
  <c r="K62" i="1"/>
  <c r="J62" i="1"/>
  <c r="K59" i="1"/>
  <c r="K58" i="1"/>
  <c r="K57" i="1"/>
  <c r="K56" i="1"/>
  <c r="J56" i="1"/>
  <c r="K55" i="1"/>
  <c r="J55" i="1"/>
  <c r="K53" i="1"/>
  <c r="J53" i="1"/>
  <c r="K52" i="1"/>
  <c r="J52" i="1"/>
  <c r="K51" i="1"/>
  <c r="J51" i="1"/>
  <c r="J50" i="1"/>
  <c r="K49" i="1"/>
  <c r="J49" i="1"/>
  <c r="J48" i="1"/>
  <c r="I48" i="1"/>
  <c r="H48" i="1"/>
  <c r="K46" i="1"/>
  <c r="J46" i="1"/>
  <c r="K45" i="1"/>
  <c r="J45" i="1"/>
  <c r="K44" i="1"/>
  <c r="J44" i="1"/>
  <c r="K43" i="1"/>
  <c r="K42" i="1"/>
  <c r="G42" i="1"/>
  <c r="F42" i="1"/>
  <c r="K38" i="1"/>
  <c r="J38" i="1"/>
  <c r="K35" i="1"/>
  <c r="F35" i="1"/>
  <c r="J35" i="1" s="1"/>
  <c r="K34" i="1"/>
  <c r="K33" i="1"/>
  <c r="J33" i="1"/>
  <c r="K32" i="1"/>
  <c r="K31" i="1"/>
  <c r="K30" i="1"/>
  <c r="H29" i="1"/>
  <c r="K29" i="1" s="1"/>
  <c r="K28" i="1"/>
  <c r="K25" i="1"/>
  <c r="K21" i="1"/>
  <c r="J21" i="1"/>
  <c r="K19" i="1"/>
  <c r="J19" i="1"/>
  <c r="K18" i="1"/>
  <c r="K17" i="1"/>
  <c r="J17" i="1"/>
  <c r="L16" i="1"/>
  <c r="K16" i="1"/>
  <c r="K14" i="1"/>
  <c r="K13" i="1"/>
  <c r="K11" i="1"/>
  <c r="K10" i="1"/>
  <c r="K8" i="1"/>
  <c r="K5" i="1"/>
  <c r="K2" i="1"/>
  <c r="K78" i="1" l="1"/>
  <c r="J64" i="1"/>
  <c r="J42" i="1"/>
  <c r="J70" i="1"/>
  <c r="K48" i="1"/>
  <c r="K80" i="1"/>
  <c r="J91" i="1" l="1"/>
  <c r="J92" i="1" s="1"/>
  <c r="K91" i="1"/>
</calcChain>
</file>

<file path=xl/sharedStrings.xml><?xml version="1.0" encoding="utf-8"?>
<sst xmlns="http://schemas.openxmlformats.org/spreadsheetml/2006/main" count="516" uniqueCount="282">
  <si>
    <t xml:space="preserve"> </t>
  </si>
  <si>
    <t>Název</t>
  </si>
  <si>
    <t>Počet</t>
  </si>
  <si>
    <t>Klinika</t>
  </si>
  <si>
    <t>NABÍDKA A bez DPH</t>
  </si>
  <si>
    <t>NABÍDKA B bez DPH</t>
  </si>
  <si>
    <t>NABÍDKA A cena za 1ks bez DPH</t>
  </si>
  <si>
    <t>NABÍDKA B cena za 1ks bez DPH</t>
  </si>
  <si>
    <t>Průměrná cena nabídky bez DPH</t>
  </si>
  <si>
    <t>Průměrná cena za 1ks bez DPH</t>
  </si>
  <si>
    <t>Cena návrh kliniky</t>
  </si>
  <si>
    <t>Uplatnit v React ANO/NE</t>
  </si>
  <si>
    <t>Technické specifikace a marketingový průzkum zpracovává klinika ANO/NE</t>
  </si>
  <si>
    <t>Poznámky</t>
  </si>
  <si>
    <t>Za OBMI řeší</t>
  </si>
  <si>
    <t>Videolaryngoskop</t>
  </si>
  <si>
    <t>MIRA</t>
  </si>
  <si>
    <t>Bronchoskop</t>
  </si>
  <si>
    <t>2.2.0260</t>
  </si>
  <si>
    <t>Intenzivní lůžka s váhou</t>
  </si>
  <si>
    <t>KARIM: JIP</t>
  </si>
  <si>
    <t>2 500 000 Kč</t>
  </si>
  <si>
    <t>není hotovo, více klinik, přidal bych k další zakázce KARIMu§</t>
  </si>
  <si>
    <t>2.3.0460</t>
  </si>
  <si>
    <t>Transportní monitor životních funkcí, kompatibilní se stávající monitorovací technikou</t>
  </si>
  <si>
    <t>2.2.0258</t>
  </si>
  <si>
    <t>KARIM: operační sál - lok. prac. anesteziologů</t>
  </si>
  <si>
    <t>společně s 2.3.0459</t>
  </si>
  <si>
    <t>1 500 000 Kč</t>
  </si>
  <si>
    <t>Anesteziologický přístroj s monitorem vitálních funkcí</t>
  </si>
  <si>
    <t>KARIM</t>
  </si>
  <si>
    <t>10 000 000 Kč</t>
  </si>
  <si>
    <t>NIKČA</t>
  </si>
  <si>
    <t>Anesteziologický přístroj s monitorem vitálních funkcí pro magnetickou resonanci</t>
  </si>
  <si>
    <t>3 025 000 Kč</t>
  </si>
  <si>
    <t>unikát</t>
  </si>
  <si>
    <t>Videolaryngoskop s intubačním bronchoskopem</t>
  </si>
  <si>
    <t>605 000 Kč</t>
  </si>
  <si>
    <t>1 nabídka</t>
  </si>
  <si>
    <t>Bronchskop -videobronchoskop</t>
  </si>
  <si>
    <t>2 000 000 Kč</t>
  </si>
  <si>
    <t>www.karlstorz.com</t>
  </si>
  <si>
    <t>302 500 Kč</t>
  </si>
  <si>
    <t>Analyzátor ROTEM</t>
  </si>
  <si>
    <t>KARIM + IPCHO+COS</t>
  </si>
  <si>
    <t>1 000 000 Kč</t>
  </si>
  <si>
    <t>společné využití</t>
  </si>
  <si>
    <t>NIKČA/ IVČA (NEUR)</t>
  </si>
  <si>
    <t>KARIM+COS</t>
  </si>
  <si>
    <t>Systém pro semiinvazivní hemodynamiku (kalibrovaná technika)</t>
  </si>
  <si>
    <t>Systém pro neinvazivní monitoraci hemodynamiky (bioimpedance/bioreaktance)</t>
  </si>
  <si>
    <t>1 200 000 Kč</t>
  </si>
  <si>
    <t>NIKČA/NELA (KCHIR)</t>
  </si>
  <si>
    <t>Monitor tkáňové oximetrie</t>
  </si>
  <si>
    <t>Neuromonitorace (BIS)</t>
  </si>
  <si>
    <t>COSS: centrální operační sály</t>
  </si>
  <si>
    <t>ano</t>
  </si>
  <si>
    <t>2.3.0370</t>
  </si>
  <si>
    <t>spolu s Plicní klinikou</t>
  </si>
  <si>
    <t>2.3.0377</t>
  </si>
  <si>
    <t>Koagulační přístroj</t>
  </si>
  <si>
    <t>Skříň na ohřev infuzních roztoků</t>
  </si>
  <si>
    <t>Centrální operační sály</t>
  </si>
  <si>
    <t>8.</t>
  </si>
  <si>
    <t>KUBAK</t>
  </si>
  <si>
    <t>Systém ohřevu pacienta</t>
  </si>
  <si>
    <t>1.</t>
  </si>
  <si>
    <t>Ultrazvukový přístroj</t>
  </si>
  <si>
    <t>Argonová koagulace + generátor</t>
  </si>
  <si>
    <t>ano, specifikace z roku 2020</t>
  </si>
  <si>
    <t>9.</t>
  </si>
  <si>
    <t>Systém pro odvod operačních zplodin</t>
  </si>
  <si>
    <t>7.</t>
  </si>
  <si>
    <t>MIRA/KUBAK</t>
  </si>
  <si>
    <t>2 600 000 Kč</t>
  </si>
  <si>
    <t>KUBAH/KUBAK</t>
  </si>
  <si>
    <t>Elektrokoagulace</t>
  </si>
  <si>
    <t>I. chirurgická klinika</t>
  </si>
  <si>
    <t>ANO</t>
  </si>
  <si>
    <t>Intenzivní lůžko s váhou 2 s váhou</t>
  </si>
  <si>
    <t>1 440 000 Kč</t>
  </si>
  <si>
    <t>Ne</t>
  </si>
  <si>
    <t>preference Linet</t>
  </si>
  <si>
    <t>Lůžko standardní</t>
  </si>
  <si>
    <t>363 000 Kč</t>
  </si>
  <si>
    <t>NELA</t>
  </si>
  <si>
    <t>4 000 000 Kč</t>
  </si>
  <si>
    <t>IVČA</t>
  </si>
  <si>
    <t>Ano</t>
  </si>
  <si>
    <t>250 000 Kč</t>
  </si>
  <si>
    <t>2.2.0143</t>
  </si>
  <si>
    <t>Elektrické polohovatelné křeslo s příslušenstvím</t>
  </si>
  <si>
    <t>2IK-GER: ambulance</t>
  </si>
  <si>
    <t>společně s ORL 6+2ks</t>
  </si>
  <si>
    <t>2.2.0157</t>
  </si>
  <si>
    <t>Transportní vícesegmentové lehátko</t>
  </si>
  <si>
    <t>2IK-GER: 2 ambulance, 2 endoskopie, 2 geriatrie</t>
  </si>
  <si>
    <t>ne</t>
  </si>
  <si>
    <t>h18, b4 transportní vozíky</t>
  </si>
  <si>
    <t>2.2.0256</t>
  </si>
  <si>
    <t>Videoduodenoskop</t>
  </si>
  <si>
    <t>2IK-GER: endoskopie</t>
  </si>
  <si>
    <t>2.2.0286</t>
  </si>
  <si>
    <t>Endoskopická vláknová Ramanova sonda</t>
  </si>
  <si>
    <t>II. interní klinika gastroenterologická</t>
  </si>
  <si>
    <t>Endoskopický systém OLYMPUS s příslušenstvím + 1 ks videogastroskop.1 ks videokolonoskop</t>
  </si>
  <si>
    <t>1 815 000 Kč</t>
  </si>
  <si>
    <t>e20 Endoskopické vybavení pro flexibilní endoskopii (ERCP, fibrogastroskopie, bronchoskopie, kolonoskopie)</t>
  </si>
  <si>
    <t>Videokolonoskop CF-EZ1500L</t>
  </si>
  <si>
    <t>4 537 500 Kč</t>
  </si>
  <si>
    <t>Videogastroskop GIF-EZ1500</t>
  </si>
  <si>
    <t>2 904 000 Kč</t>
  </si>
  <si>
    <t>Lineární Echoendoskop s prográdní optikou</t>
  </si>
  <si>
    <t>3 267 000 Kč</t>
  </si>
  <si>
    <t>Endosonografická katétrová sonda s pohonnou jednotkou EUS miniproby 20 MHz (2x UM-S20-17S+2x UM-G20-29R) + řídící jednotku ( driving unit)</t>
  </si>
  <si>
    <t>Linerání endosono GF-UCT180</t>
  </si>
  <si>
    <t>Videoduodenoskop TJF-Q190V</t>
  </si>
  <si>
    <t>3 513 840 Kč</t>
  </si>
  <si>
    <t>Mobilní ultrazvukový systém vč. EKG navigace</t>
  </si>
  <si>
    <t>1 380 000 Kč</t>
  </si>
  <si>
    <t>b22 sonograf</t>
  </si>
  <si>
    <t>NIKČA/KUBAK</t>
  </si>
  <si>
    <t>NE</t>
  </si>
  <si>
    <t>2.3.0457</t>
  </si>
  <si>
    <t>Echokardiografický přístroj</t>
  </si>
  <si>
    <t>KCHIR: JIP 50B</t>
  </si>
  <si>
    <t>jedná se o již schválený nový přístroj pro sálové využití</t>
  </si>
  <si>
    <t>2.2.0306</t>
  </si>
  <si>
    <t>transportabilní echokardiografický přístroj na operační sály kardiochirurgické kliniky</t>
  </si>
  <si>
    <t>KCHIR: operační sál - lokální</t>
  </si>
  <si>
    <t>jedná se o již schválený nový přistroj pro ambulanci</t>
  </si>
  <si>
    <t>2.3.0458</t>
  </si>
  <si>
    <t>vysokoprůtoková ohřívačka infůzních roztoků</t>
  </si>
  <si>
    <t>145 200 Kč</t>
  </si>
  <si>
    <t>2.3.0442</t>
  </si>
  <si>
    <t>Sternální pila</t>
  </si>
  <si>
    <t>KCHIR: vedení klinického pracoviště</t>
  </si>
  <si>
    <t>2.3.0491</t>
  </si>
  <si>
    <t>v majetku kliniky, zpětné uplanění React ? 2020-000676</t>
  </si>
  <si>
    <t>OBJEDNÁNO MIRA</t>
  </si>
  <si>
    <t>2.3.0492</t>
  </si>
  <si>
    <t>Mimotělní oběh</t>
  </si>
  <si>
    <t>Monitor pro měření hemodynamiky</t>
  </si>
  <si>
    <t>Kardiochirurgická klinika</t>
  </si>
  <si>
    <t>2 226 400 Kč</t>
  </si>
  <si>
    <t>průzkum i specifikaci vytvoříme sami</t>
  </si>
  <si>
    <t>1 210 000 Kč</t>
  </si>
  <si>
    <t>Lůžko pro pacienta</t>
  </si>
  <si>
    <t>1 936 000 Kč</t>
  </si>
  <si>
    <t>Endoskopická věž (plus RF generátor)</t>
  </si>
  <si>
    <t>2 300 000 Kč</t>
  </si>
  <si>
    <t>LADA</t>
  </si>
  <si>
    <t>2.3.0395</t>
  </si>
  <si>
    <t>Mikroskop operační</t>
  </si>
  <si>
    <t>NCHIR: ambulance</t>
  </si>
  <si>
    <t>provedeno</t>
  </si>
  <si>
    <t>Monitory životních funkcí a centrální monitor</t>
  </si>
  <si>
    <t>Neurochirurgická klinika</t>
  </si>
  <si>
    <t>5 445 000 Kč</t>
  </si>
  <si>
    <t>HONZA</t>
  </si>
  <si>
    <t>Endoskopická věž s 4k rozlišením včetně ICG</t>
  </si>
  <si>
    <t>2 420 000 Kč</t>
  </si>
  <si>
    <t>doplněn požadavek na 4k a ICG</t>
  </si>
  <si>
    <t>Intraoperační monitorace</t>
  </si>
  <si>
    <t>1 452 000 Kč</t>
  </si>
  <si>
    <t>484 000 Kč</t>
  </si>
  <si>
    <t>MOŇA</t>
  </si>
  <si>
    <t>Neuronavigace</t>
  </si>
  <si>
    <t>9 680 000 Kč</t>
  </si>
  <si>
    <t>Honza: Opravit cenu pod 5 mil Kč bz DPH</t>
  </si>
  <si>
    <t>Svorka s adaptéry pro dětské pacienty (ch23)</t>
  </si>
  <si>
    <t>doplněna kategorie ch23 - jedná se o příslušenství k operčnímu stolu</t>
  </si>
  <si>
    <t>Endoskop na operace nádorů v mozkových komorách</t>
  </si>
  <si>
    <t>133 100 Kč</t>
  </si>
  <si>
    <t>Videolaryngoskop + bronchoskop</t>
  </si>
  <si>
    <t>651 062 Kč</t>
  </si>
  <si>
    <t>181 500 Kč</t>
  </si>
  <si>
    <t>nově přidané položky, ceny zatím orientační</t>
  </si>
  <si>
    <t>Bipolární elektrokoagulace na JIP (ch35)</t>
  </si>
  <si>
    <t>Navigovaná vrtačka k navigaci Medtronic</t>
  </si>
  <si>
    <t>500 000 Kč</t>
  </si>
  <si>
    <t>2.3.0500</t>
  </si>
  <si>
    <t>Nerentabilní oprava stávajícího přístroje, pila oscilační</t>
  </si>
  <si>
    <t>ORT: operační sál - lokální</t>
  </si>
  <si>
    <t>Ortopedická klinika</t>
  </si>
  <si>
    <t>Koagulace</t>
  </si>
  <si>
    <t>PCHIR: ambulance</t>
  </si>
  <si>
    <t>300 000 Kč</t>
  </si>
  <si>
    <t>AANO</t>
  </si>
  <si>
    <t>MIRA/NELA</t>
  </si>
  <si>
    <t>2.2.0268</t>
  </si>
  <si>
    <t>Přístroj na měření perkutánní tenze kyslíku</t>
  </si>
  <si>
    <t>Oddělení plastické a estetické chirurgie</t>
  </si>
  <si>
    <t>Hyperbarická komora</t>
  </si>
  <si>
    <t>2.3.0415</t>
  </si>
  <si>
    <t>Videolaryngoskop Glidescope</t>
  </si>
  <si>
    <t>URGENT</t>
  </si>
  <si>
    <t>Oddělení urgentního příjmu</t>
  </si>
  <si>
    <t>Ultrazvuk pro urgentní medicínu, kufříkový transportní, spíš stacionární</t>
  </si>
  <si>
    <t>726 000 Kč</t>
  </si>
  <si>
    <t>Transportní lůžka SPRINT</t>
  </si>
  <si>
    <t>HONZA/KUBAH</t>
  </si>
  <si>
    <t>POCT analyzátor ROTEM sigma kam????</t>
  </si>
  <si>
    <t>Ve spolupráci s KARIM - stávající přístroj přesunout na JIRP/op. sály ve 2.NP</t>
  </si>
  <si>
    <t>II.chirurgická klinika - cévně transpl.</t>
  </si>
  <si>
    <t>Přístroj pro perfuzi dárcovské ledviny</t>
  </si>
  <si>
    <t>2 500 000,00</t>
  </si>
  <si>
    <r>
      <rPr>
        <sz val="11"/>
        <color rgb="FF000000"/>
        <rFont val="Calibri, sans-serif"/>
      </rPr>
      <t xml:space="preserve">Organ assist , prodejce REGPHARM, </t>
    </r>
    <r>
      <rPr>
        <u/>
        <sz val="11"/>
        <color rgb="FF1155CC"/>
        <rFont val="Calibri, sans-serif"/>
      </rPr>
      <t>www.organ-assist.nl</t>
    </r>
  </si>
  <si>
    <t>UROL</t>
  </si>
  <si>
    <t>2.3.0416</t>
  </si>
  <si>
    <t>Laserový přístroj</t>
  </si>
  <si>
    <t>v běhu výběrové řízení, již do investic za rok 2020</t>
  </si>
  <si>
    <t>2.3.0506</t>
  </si>
  <si>
    <t>ANO - projednáno navýšení ceny na 2 mil. - UZ BK 5000 + sondy + robototická operační sondou</t>
  </si>
  <si>
    <t>Urologická klinika</t>
  </si>
  <si>
    <t>elektrokoagulace na urol. endoskopický sál</t>
  </si>
  <si>
    <t>technické sepcifikace ANO, průzkuz částečně?</t>
  </si>
  <si>
    <t>IPCHO</t>
  </si>
  <si>
    <t>Monitor k měření hemodynamiky Hemosphere</t>
  </si>
  <si>
    <t>2 250 000 Kč</t>
  </si>
  <si>
    <t>specifikace neodsouhlasena klinikou</t>
  </si>
  <si>
    <t>NIKČA/NELA</t>
  </si>
  <si>
    <t>ORL: ambulance</t>
  </si>
  <si>
    <t>2.2.0232</t>
  </si>
  <si>
    <t>2.2.0262</t>
  </si>
  <si>
    <t>ústní rozvěrač pro robotickou chirurgii</t>
  </si>
  <si>
    <t>ORL: pracoviště COS</t>
  </si>
  <si>
    <t>2.2.0299</t>
  </si>
  <si>
    <t>Operační mikroskop Tivato</t>
  </si>
  <si>
    <t>ORL: vedení klinického pracoviště</t>
  </si>
  <si>
    <t>Exoskop OrbEye 4K 3D</t>
  </si>
  <si>
    <t>Klinika otorinolaryngologie a chirurgie</t>
  </si>
  <si>
    <t>14 641 000 Kč</t>
  </si>
  <si>
    <t>VOJTA/BARČA</t>
  </si>
  <si>
    <t>endoskopická věž včetně NBI</t>
  </si>
  <si>
    <t>2 057 000 Kč</t>
  </si>
  <si>
    <t>neuromonitor</t>
  </si>
  <si>
    <t>847 000 Kč</t>
  </si>
  <si>
    <t>VOJTA/BARČA/IVČA</t>
  </si>
  <si>
    <t>CO2 laser</t>
  </si>
  <si>
    <t>operační světlo stropní</t>
  </si>
  <si>
    <t>1 573 000 Kč</t>
  </si>
  <si>
    <t>operační stůl</t>
  </si>
  <si>
    <t>1 770 000 Kč</t>
  </si>
  <si>
    <t>endoskopická věž kamera s monitorem na zed pro endoskopy ?????</t>
  </si>
  <si>
    <t>2 767 149 Kč</t>
  </si>
  <si>
    <t>vyšetřovací unit</t>
  </si>
  <si>
    <t>2 400 000 Kč</t>
  </si>
  <si>
    <t>lůžka na oddělení</t>
  </si>
  <si>
    <t>2.3.0451</t>
  </si>
  <si>
    <t>Chemodezinfektor endoskopů</t>
  </si>
  <si>
    <t>DK: endoskopie</t>
  </si>
  <si>
    <t>2.3.0119</t>
  </si>
  <si>
    <t>Ventilátor vysokofrekvenční</t>
  </si>
  <si>
    <t>DK: JIP 21B</t>
  </si>
  <si>
    <t>1 094 795,00</t>
  </si>
  <si>
    <t>1 300 000 Kč</t>
  </si>
  <si>
    <t>Videokolonoskop</t>
  </si>
  <si>
    <t>Dětská klinika</t>
  </si>
  <si>
    <t>950 000 kč</t>
  </si>
  <si>
    <t>799 955 Kč</t>
  </si>
  <si>
    <t>KUBAPEPA</t>
  </si>
  <si>
    <t>bed-side echokardiografický přístroj</t>
  </si>
  <si>
    <t>je v zobraz</t>
  </si>
  <si>
    <t>lůžko nemocniční</t>
  </si>
  <si>
    <t>242 000 Kč</t>
  </si>
  <si>
    <t>2.3.0456</t>
  </si>
  <si>
    <t>Elektrické lůžko s vážícím systémem</t>
  </si>
  <si>
    <t>3IK: hemodialyzační středisko</t>
  </si>
  <si>
    <t>1 161 600 Kč</t>
  </si>
  <si>
    <t>čekáme</t>
  </si>
  <si>
    <t>III. interní klinika - nefrologická, rev</t>
  </si>
  <si>
    <t>580 800 Kč</t>
  </si>
  <si>
    <t>Klinika ústní,čelistní a obličejové chir</t>
  </si>
  <si>
    <t>glidescope</t>
  </si>
  <si>
    <t>318 469 801 Kč</t>
  </si>
  <si>
    <t>Videolaryngoskop Glidescope GVM včetně dvou titanových lžic – dětské a dospělé společná faktura</t>
  </si>
  <si>
    <t>Koagulace argonová 2ks</t>
  </si>
  <si>
    <t>Endoskopická věž 1</t>
  </si>
  <si>
    <t>Monitory životních funkcí +CS</t>
  </si>
  <si>
    <t>Vyšetřovací unit s příslušenstvím</t>
  </si>
  <si>
    <t xml:space="preserve">ECMO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</si>
</sst>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Kč-405]"/>
    <numFmt numFmtId="165" formatCode="d\.m\.yyyy"/>
  </numFmts>
  <fonts count="15">
    <font>
      <sz val="10"/>
      <color rgb="FF000000"/>
      <name val="Arial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u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Roboto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11"/>
      <color rgb="FF000000"/>
      <name val="Calibri, sans-serif"/>
    </font>
    <font>
      <u/>
      <sz val="11"/>
      <color rgb="FF1155CC"/>
      <name val="Calibri, sans-serif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7E1CD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rgb="FFFF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wrapText="1"/>
    </xf>
    <xf numFmtId="164" fontId="1" fillId="0" borderId="2" xfId="0" applyNumberFormat="1" applyFont="1" applyBorder="1" applyAlignment="1">
      <alignment horizontal="right" wrapText="1"/>
    </xf>
    <xf numFmtId="164" fontId="1" fillId="2" borderId="2" xfId="0" applyNumberFormat="1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2" fillId="0" borderId="0" xfId="0" applyNumberFormat="1" applyFont="1" applyAlignment="1">
      <alignment vertical="top"/>
    </xf>
    <xf numFmtId="165" fontId="2" fillId="4" borderId="3" xfId="0" applyNumberFormat="1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4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2" borderId="4" xfId="0" applyNumberFormat="1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 vertical="top"/>
    </xf>
    <xf numFmtId="0" fontId="2" fillId="0" borderId="4" xfId="0" applyFont="1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2" fillId="0" borderId="0" xfId="0" applyFont="1" applyAlignment="1"/>
    <xf numFmtId="165" fontId="2" fillId="5" borderId="3" xfId="0" applyNumberFormat="1" applyFont="1" applyFill="1" applyBorder="1" applyAlignment="1">
      <alignment vertical="top"/>
    </xf>
    <xf numFmtId="0" fontId="2" fillId="5" borderId="4" xfId="0" applyFont="1" applyFill="1" applyBorder="1" applyAlignment="1">
      <alignment vertical="top"/>
    </xf>
    <xf numFmtId="0" fontId="2" fillId="0" borderId="4" xfId="0" applyFont="1" applyBorder="1" applyAlignment="1">
      <alignment horizontal="left" vertical="top"/>
    </xf>
    <xf numFmtId="164" fontId="2" fillId="0" borderId="4" xfId="0" applyNumberFormat="1" applyFont="1" applyBorder="1" applyAlignment="1">
      <alignment horizontal="right" vertical="top"/>
    </xf>
    <xf numFmtId="165" fontId="2" fillId="2" borderId="0" xfId="0" applyNumberFormat="1" applyFont="1" applyFill="1" applyAlignment="1">
      <alignment vertical="top"/>
    </xf>
    <xf numFmtId="0" fontId="2" fillId="0" borderId="3" xfId="0" applyFont="1" applyBorder="1" applyAlignment="1"/>
    <xf numFmtId="0" fontId="2" fillId="5" borderId="4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4" fillId="0" borderId="4" xfId="0" applyFont="1" applyBorder="1" applyAlignment="1"/>
    <xf numFmtId="0" fontId="2" fillId="6" borderId="4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4" fontId="2" fillId="0" borderId="4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vertical="top"/>
    </xf>
    <xf numFmtId="0" fontId="3" fillId="5" borderId="0" xfId="0" applyFont="1" applyFill="1" applyAlignment="1"/>
    <xf numFmtId="0" fontId="2" fillId="0" borderId="4" xfId="0" applyFont="1" applyBorder="1" applyAlignment="1"/>
    <xf numFmtId="0" fontId="6" fillId="0" borderId="0" xfId="0" applyFont="1" applyAlignment="1"/>
    <xf numFmtId="0" fontId="7" fillId="0" borderId="0" xfId="0" applyFont="1" applyAlignment="1"/>
    <xf numFmtId="0" fontId="7" fillId="0" borderId="3" xfId="0" applyFont="1" applyBorder="1" applyAlignment="1"/>
    <xf numFmtId="4" fontId="7" fillId="0" borderId="4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5" borderId="3" xfId="0" applyNumberFormat="1" applyFont="1" applyFill="1" applyBorder="1" applyAlignment="1">
      <alignment vertical="top"/>
    </xf>
    <xf numFmtId="4" fontId="2" fillId="0" borderId="4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vertical="top"/>
    </xf>
    <xf numFmtId="0" fontId="2" fillId="5" borderId="0" xfId="0" applyFont="1" applyFill="1" applyAlignment="1"/>
    <xf numFmtId="0" fontId="2" fillId="5" borderId="0" xfId="0" applyFont="1" applyFill="1" applyAlignment="1"/>
    <xf numFmtId="0" fontId="2" fillId="5" borderId="3" xfId="0" applyFont="1" applyFill="1" applyBorder="1" applyAlignment="1"/>
    <xf numFmtId="4" fontId="2" fillId="5" borderId="4" xfId="0" applyNumberFormat="1" applyFont="1" applyFill="1" applyBorder="1" applyAlignment="1">
      <alignment horizontal="right" vertical="top"/>
    </xf>
    <xf numFmtId="0" fontId="2" fillId="2" borderId="4" xfId="0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horizontal="right" vertical="top"/>
    </xf>
    <xf numFmtId="164" fontId="8" fillId="6" borderId="1" xfId="0" applyNumberFormat="1" applyFont="1" applyFill="1" applyBorder="1" applyAlignment="1"/>
    <xf numFmtId="0" fontId="2" fillId="5" borderId="4" xfId="0" applyFont="1" applyFill="1" applyBorder="1" applyAlignment="1"/>
    <xf numFmtId="0" fontId="2" fillId="7" borderId="0" xfId="0" applyFont="1" applyFill="1" applyAlignment="1"/>
    <xf numFmtId="164" fontId="2" fillId="2" borderId="4" xfId="0" applyNumberFormat="1" applyFont="1" applyFill="1" applyBorder="1" applyAlignment="1">
      <alignment horizontal="right" vertical="top"/>
    </xf>
    <xf numFmtId="0" fontId="7" fillId="0" borderId="4" xfId="0" applyFont="1" applyBorder="1" applyAlignment="1"/>
    <xf numFmtId="4" fontId="2" fillId="3" borderId="1" xfId="0" applyNumberFormat="1" applyFont="1" applyFill="1" applyBorder="1" applyAlignment="1">
      <alignment horizontal="center"/>
    </xf>
    <xf numFmtId="165" fontId="9" fillId="2" borderId="0" xfId="0" applyNumberFormat="1" applyFont="1" applyFill="1" applyAlignment="1">
      <alignment vertical="top"/>
    </xf>
    <xf numFmtId="165" fontId="9" fillId="2" borderId="3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0" fillId="0" borderId="0" xfId="0" applyFont="1" applyAlignment="1"/>
    <xf numFmtId="0" fontId="10" fillId="0" borderId="3" xfId="0" applyFont="1" applyBorder="1" applyAlignment="1"/>
    <xf numFmtId="0" fontId="10" fillId="0" borderId="4" xfId="0" applyFont="1" applyBorder="1" applyAlignment="1"/>
    <xf numFmtId="0" fontId="10" fillId="0" borderId="0" xfId="0" applyFont="1" applyAlignment="1"/>
    <xf numFmtId="0" fontId="2" fillId="0" borderId="4" xfId="0" applyFont="1" applyBorder="1" applyAlignment="1">
      <alignment horizontal="left" vertical="top"/>
    </xf>
    <xf numFmtId="0" fontId="7" fillId="0" borderId="4" xfId="0" applyFont="1" applyBorder="1" applyAlignment="1"/>
    <xf numFmtId="164" fontId="7" fillId="0" borderId="4" xfId="0" applyNumberFormat="1" applyFont="1" applyBorder="1" applyAlignment="1">
      <alignment horizontal="right"/>
    </xf>
    <xf numFmtId="0" fontId="2" fillId="0" borderId="1" xfId="0" applyFont="1" applyBorder="1" applyAlignment="1"/>
    <xf numFmtId="0" fontId="2" fillId="0" borderId="2" xfId="0" applyFont="1" applyBorder="1" applyAlignment="1">
      <alignment vertical="top"/>
    </xf>
    <xf numFmtId="4" fontId="2" fillId="0" borderId="6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164" fontId="2" fillId="0" borderId="6" xfId="0" applyNumberFormat="1" applyFont="1" applyBorder="1" applyAlignment="1">
      <alignment horizontal="right" vertical="top"/>
    </xf>
    <xf numFmtId="164" fontId="2" fillId="2" borderId="5" xfId="0" applyNumberFormat="1" applyFont="1" applyFill="1" applyBorder="1" applyAlignment="1">
      <alignment horizontal="center" vertical="top"/>
    </xf>
    <xf numFmtId="0" fontId="2" fillId="0" borderId="2" xfId="0" applyFont="1" applyBorder="1" applyAlignment="1"/>
    <xf numFmtId="0" fontId="11" fillId="0" borderId="2" xfId="0" applyFont="1" applyBorder="1" applyAlignment="1"/>
    <xf numFmtId="4" fontId="12" fillId="0" borderId="4" xfId="0" applyNumberFormat="1" applyFont="1" applyBorder="1" applyAlignment="1">
      <alignment horizontal="right" vertical="top"/>
    </xf>
    <xf numFmtId="0" fontId="12" fillId="0" borderId="4" xfId="0" applyFont="1" applyBorder="1" applyAlignment="1">
      <alignment horizontal="left" vertical="top"/>
    </xf>
    <xf numFmtId="164" fontId="12" fillId="0" borderId="4" xfId="0" applyNumberFormat="1" applyFont="1" applyBorder="1" applyAlignment="1">
      <alignment horizontal="right" vertical="top"/>
    </xf>
    <xf numFmtId="165" fontId="12" fillId="0" borderId="0" xfId="0" applyNumberFormat="1" applyFont="1" applyAlignment="1">
      <alignment vertical="top"/>
    </xf>
    <xf numFmtId="165" fontId="12" fillId="0" borderId="3" xfId="0" applyNumberFormat="1" applyFont="1" applyBorder="1" applyAlignment="1">
      <alignment vertical="top"/>
    </xf>
    <xf numFmtId="0" fontId="12" fillId="0" borderId="4" xfId="0" applyFont="1" applyBorder="1" applyAlignment="1">
      <alignment vertical="top"/>
    </xf>
    <xf numFmtId="164" fontId="7" fillId="0" borderId="1" xfId="0" applyNumberFormat="1" applyFont="1" applyBorder="1" applyAlignment="1">
      <alignment horizontal="right" vertical="top"/>
    </xf>
    <xf numFmtId="165" fontId="2" fillId="5" borderId="0" xfId="0" applyNumberFormat="1" applyFont="1" applyFill="1" applyAlignment="1">
      <alignment vertical="top"/>
    </xf>
    <xf numFmtId="164" fontId="2" fillId="2" borderId="1" xfId="0" applyNumberFormat="1" applyFont="1" applyFill="1" applyBorder="1" applyAlignment="1">
      <alignment horizontal="center" vertical="top"/>
    </xf>
    <xf numFmtId="164" fontId="2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/>
    <xf numFmtId="164" fontId="2" fillId="8" borderId="4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/>
    <xf numFmtId="164" fontId="2" fillId="3" borderId="1" xfId="0" applyNumberFormat="1" applyFont="1" applyFill="1" applyBorder="1" applyAlignment="1">
      <alignment horizontal="center" vertical="top"/>
    </xf>
    <xf numFmtId="164" fontId="2" fillId="8" borderId="1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right" vertical="top"/>
    </xf>
    <xf numFmtId="165" fontId="7" fillId="2" borderId="0" xfId="0" applyNumberFormat="1" applyFont="1" applyFill="1" applyAlignment="1">
      <alignment vertical="top"/>
    </xf>
    <xf numFmtId="165" fontId="7" fillId="5" borderId="3" xfId="0" applyNumberFormat="1" applyFont="1" applyFill="1" applyBorder="1" applyAlignment="1">
      <alignment vertical="top"/>
    </xf>
    <xf numFmtId="0" fontId="7" fillId="5" borderId="4" xfId="0" applyFont="1" applyFill="1" applyBorder="1" applyAlignment="1">
      <alignment vertical="top"/>
    </xf>
    <xf numFmtId="4" fontId="7" fillId="0" borderId="4" xfId="0" applyNumberFormat="1" applyFont="1" applyBorder="1" applyAlignment="1">
      <alignment horizontal="right"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/>
    <xf numFmtId="165" fontId="7" fillId="0" borderId="0" xfId="0" applyNumberFormat="1" applyFont="1" applyAlignment="1">
      <alignment vertical="top"/>
    </xf>
    <xf numFmtId="164" fontId="7" fillId="0" borderId="4" xfId="0" applyNumberFormat="1" applyFont="1" applyBorder="1" applyAlignment="1">
      <alignment horizontal="right" vertical="top"/>
    </xf>
    <xf numFmtId="0" fontId="7" fillId="5" borderId="4" xfId="0" applyFont="1" applyFill="1" applyBorder="1" applyAlignment="1">
      <alignment vertical="top"/>
    </xf>
    <xf numFmtId="0" fontId="7" fillId="0" borderId="4" xfId="0" applyFont="1" applyBorder="1" applyAlignment="1">
      <alignment vertical="top"/>
    </xf>
    <xf numFmtId="164" fontId="7" fillId="0" borderId="4" xfId="0" applyNumberFormat="1" applyFont="1" applyBorder="1" applyAlignment="1">
      <alignment horizontal="right" vertical="top"/>
    </xf>
    <xf numFmtId="0" fontId="7" fillId="0" borderId="4" xfId="0" applyFont="1" applyBorder="1" applyAlignment="1">
      <alignment vertical="top"/>
    </xf>
    <xf numFmtId="4" fontId="3" fillId="0" borderId="0" xfId="0" applyNumberFormat="1" applyFont="1"/>
    <xf numFmtId="164" fontId="3" fillId="0" borderId="0" xfId="0" applyNumberFormat="1" applyFont="1" applyAlignment="1">
      <alignment horizontal="right"/>
    </xf>
    <xf numFmtId="4" fontId="5" fillId="3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center" vertical="top"/>
    </xf>
    <xf numFmtId="4" fontId="5" fillId="2" borderId="0" xfId="0" applyNumberFormat="1" applyFont="1" applyFill="1" applyAlignment="1"/>
    <xf numFmtId="164" fontId="5" fillId="2" borderId="0" xfId="0" applyNumberFormat="1" applyFont="1" applyFill="1" applyAlignment="1"/>
    <xf numFmtId="4" fontId="5" fillId="0" borderId="0" xfId="0" applyNumberFormat="1" applyFont="1" applyAlignment="1"/>
    <xf numFmtId="0" fontId="2" fillId="9" borderId="4" xfId="0" applyFont="1" applyFill="1" applyBorder="1" applyAlignment="1">
      <alignment vertical="top"/>
    </xf>
    <xf numFmtId="0" fontId="1" fillId="9" borderId="4" xfId="0" applyFont="1" applyFill="1" applyBorder="1" applyAlignment="1">
      <alignment vertical="top"/>
    </xf>
    <xf numFmtId="164" fontId="1" fillId="2" borderId="0" xfId="0" applyNumberFormat="1" applyFont="1" applyFill="1" applyAlignment="1">
      <alignment horizontal="center" vertical="top"/>
    </xf>
    <xf numFmtId="0" fontId="2" fillId="0" borderId="0" xfId="0" applyFont="1" applyAlignment="1"/>
    <xf numFmtId="0" fontId="0" fillId="0" borderId="0" xfId="0" applyFont="1" applyAlignment="1"/>
  </cellXfs>
  <cellStyles count="1">
    <cellStyle name="Normální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rgan-assist.nl/" TargetMode="External"/><Relationship Id="rId1" Type="http://schemas.openxmlformats.org/officeDocument/2006/relationships/hyperlink" Target="http://www.karlstorz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830"/>
  <sheetViews>
    <sheetView tabSelected="1" workbookViewId="0">
      <pane ySplit="1" topLeftCell="A11" activePane="bottomLeft" state="frozen"/>
      <selection pane="bottomLeft" activeCell="F22" sqref="F22:L23"/>
    </sheetView>
  </sheetViews>
  <sheetFormatPr defaultColWidth="14.42578125" defaultRowHeight="15.75" customHeight="1"/>
  <cols>
    <col min="1" max="1" width="4.7109375" customWidth="1"/>
    <col min="2" max="2" width="10.5703125" customWidth="1"/>
    <col min="3" max="3" width="77.5703125" customWidth="1"/>
    <col min="4" max="4" width="8.5703125" customWidth="1"/>
    <col min="5" max="5" width="23.28515625" customWidth="1"/>
    <col min="6" max="6" width="16.5703125" customWidth="1"/>
    <col min="7" max="7" width="15" customWidth="1"/>
    <col min="8" max="8" width="16.5703125" customWidth="1"/>
    <col min="9" max="9" width="18.42578125" customWidth="1"/>
    <col min="10" max="10" width="23.28515625" customWidth="1"/>
    <col min="13" max="13" width="11.7109375" customWidth="1"/>
    <col min="14" max="14" width="13.5703125" customWidth="1"/>
    <col min="15" max="15" width="12.140625" customWidth="1"/>
  </cols>
  <sheetData>
    <row r="1" spans="1:33" ht="42" customHeight="1">
      <c r="A1" s="1"/>
      <c r="B1" s="2" t="s">
        <v>0</v>
      </c>
      <c r="C1" s="3" t="s">
        <v>1</v>
      </c>
      <c r="D1" s="4" t="s">
        <v>2</v>
      </c>
      <c r="E1" s="3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7" t="s">
        <v>10</v>
      </c>
      <c r="M1" s="3" t="s">
        <v>11</v>
      </c>
      <c r="N1" s="3" t="s">
        <v>12</v>
      </c>
      <c r="O1" s="1" t="s">
        <v>13</v>
      </c>
      <c r="P1" s="1" t="s">
        <v>14</v>
      </c>
      <c r="Q1" s="8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15">
      <c r="A2" s="10"/>
      <c r="B2" s="11" t="s">
        <v>18</v>
      </c>
      <c r="C2" s="12" t="s">
        <v>19</v>
      </c>
      <c r="D2" s="13">
        <v>11</v>
      </c>
      <c r="E2" s="14" t="s">
        <v>20</v>
      </c>
      <c r="F2" s="15">
        <v>4829000</v>
      </c>
      <c r="G2" s="15"/>
      <c r="H2" s="15"/>
      <c r="I2" s="15"/>
      <c r="J2" s="16">
        <v>4829000</v>
      </c>
      <c r="K2" s="16">
        <f t="shared" ref="K2" si="0">(H2+I2)/2</f>
        <v>0</v>
      </c>
      <c r="L2" s="17" t="s">
        <v>21</v>
      </c>
      <c r="M2" s="18"/>
      <c r="N2" s="19" t="s">
        <v>22</v>
      </c>
      <c r="O2" s="20"/>
      <c r="P2" s="21" t="s">
        <v>16</v>
      </c>
      <c r="Q2" s="20"/>
    </row>
    <row r="3" spans="1:33" ht="15">
      <c r="A3" s="10"/>
      <c r="B3" s="22" t="s">
        <v>23</v>
      </c>
      <c r="C3" s="23" t="s">
        <v>24</v>
      </c>
      <c r="D3" s="13">
        <v>1</v>
      </c>
      <c r="E3" s="14" t="s">
        <v>20</v>
      </c>
      <c r="F3" s="15">
        <v>289256</v>
      </c>
      <c r="G3" s="15"/>
      <c r="H3" s="15">
        <v>289256</v>
      </c>
      <c r="I3" s="15"/>
      <c r="J3" s="16">
        <v>289256</v>
      </c>
      <c r="K3" s="16">
        <v>289256</v>
      </c>
      <c r="L3" s="17">
        <v>289256</v>
      </c>
      <c r="M3" s="18"/>
      <c r="N3" s="18"/>
      <c r="O3" s="20"/>
      <c r="P3" s="21" t="s">
        <v>16</v>
      </c>
      <c r="Q3" s="20"/>
    </row>
    <row r="4" spans="1:33" ht="15">
      <c r="A4" s="10"/>
      <c r="B4" s="22" t="s">
        <v>25</v>
      </c>
      <c r="C4" s="28" t="s">
        <v>276</v>
      </c>
      <c r="D4" s="13">
        <v>1</v>
      </c>
      <c r="E4" s="24" t="s">
        <v>26</v>
      </c>
      <c r="F4" s="25">
        <v>438800</v>
      </c>
      <c r="G4" s="25"/>
      <c r="H4" s="25">
        <v>438800</v>
      </c>
      <c r="I4" s="25"/>
      <c r="J4" s="16">
        <v>438800</v>
      </c>
      <c r="K4" s="16">
        <v>438800</v>
      </c>
      <c r="L4" s="17">
        <v>438800</v>
      </c>
      <c r="M4" s="18"/>
      <c r="N4" s="19" t="s">
        <v>27</v>
      </c>
      <c r="O4" s="20"/>
      <c r="P4" s="21" t="s">
        <v>16</v>
      </c>
      <c r="Q4" s="20"/>
    </row>
    <row r="5" spans="1:33" ht="15">
      <c r="A5" s="20"/>
      <c r="B5" s="27"/>
      <c r="C5" s="28" t="s">
        <v>29</v>
      </c>
      <c r="D5" s="13">
        <v>7</v>
      </c>
      <c r="E5" s="14" t="s">
        <v>30</v>
      </c>
      <c r="F5" s="15">
        <v>8540000</v>
      </c>
      <c r="G5" s="15">
        <v>9170000</v>
      </c>
      <c r="H5" s="15">
        <v>1220000</v>
      </c>
      <c r="I5" s="15">
        <v>1310000</v>
      </c>
      <c r="J5" s="16">
        <v>8855000</v>
      </c>
      <c r="K5" s="16">
        <f t="shared" ref="K5" si="1">(H5+I5)/2</f>
        <v>1265000</v>
      </c>
      <c r="L5" s="17" t="s">
        <v>31</v>
      </c>
      <c r="M5" s="18"/>
      <c r="N5" s="18"/>
      <c r="O5" s="20"/>
      <c r="P5" s="21" t="s">
        <v>32</v>
      </c>
      <c r="Q5" s="20"/>
    </row>
    <row r="6" spans="1:33" ht="15">
      <c r="A6" s="20"/>
      <c r="B6" s="27"/>
      <c r="C6" s="28" t="s">
        <v>33</v>
      </c>
      <c r="D6" s="13">
        <v>1</v>
      </c>
      <c r="E6" s="14" t="s">
        <v>30</v>
      </c>
      <c r="F6" s="15">
        <v>2630000</v>
      </c>
      <c r="G6" s="15"/>
      <c r="H6" s="15">
        <v>2630000</v>
      </c>
      <c r="I6" s="15"/>
      <c r="J6" s="16">
        <v>2630000</v>
      </c>
      <c r="K6" s="16">
        <v>2630000</v>
      </c>
      <c r="L6" s="17" t="s">
        <v>34</v>
      </c>
      <c r="M6" s="18"/>
      <c r="N6" s="18"/>
      <c r="O6" s="21" t="s">
        <v>35</v>
      </c>
      <c r="P6" s="21" t="s">
        <v>32</v>
      </c>
      <c r="Q6" s="20"/>
    </row>
    <row r="7" spans="1:33" ht="15">
      <c r="A7" s="20"/>
      <c r="B7" s="27"/>
      <c r="C7" s="14" t="s">
        <v>36</v>
      </c>
      <c r="D7" s="13">
        <v>1</v>
      </c>
      <c r="E7" s="14" t="s">
        <v>30</v>
      </c>
      <c r="F7" s="15">
        <v>728704</v>
      </c>
      <c r="G7" s="15"/>
      <c r="H7" s="15">
        <v>728704</v>
      </c>
      <c r="I7" s="15"/>
      <c r="J7" s="16">
        <v>728704</v>
      </c>
      <c r="K7" s="16">
        <v>728704</v>
      </c>
      <c r="L7" s="17" t="s">
        <v>37</v>
      </c>
      <c r="M7" s="18"/>
      <c r="N7" s="18"/>
      <c r="O7" s="21" t="s">
        <v>38</v>
      </c>
      <c r="P7" s="21" t="s">
        <v>32</v>
      </c>
      <c r="Q7" s="20"/>
    </row>
    <row r="8" spans="1:33" ht="15">
      <c r="A8" s="20"/>
      <c r="B8" s="27"/>
      <c r="C8" s="28" t="s">
        <v>39</v>
      </c>
      <c r="D8" s="13">
        <v>1</v>
      </c>
      <c r="E8" s="14" t="s">
        <v>30</v>
      </c>
      <c r="F8" s="15">
        <v>232000</v>
      </c>
      <c r="G8" s="15">
        <v>170000</v>
      </c>
      <c r="H8" s="15">
        <v>232000</v>
      </c>
      <c r="I8" s="15">
        <v>170000</v>
      </c>
      <c r="J8" s="16">
        <v>201000</v>
      </c>
      <c r="K8" s="16">
        <f t="shared" ref="K8" si="2">(H8+I8)/2</f>
        <v>201000</v>
      </c>
      <c r="L8" s="17" t="s">
        <v>40</v>
      </c>
      <c r="M8" s="18"/>
      <c r="N8" s="30" t="s">
        <v>41</v>
      </c>
      <c r="O8" s="20"/>
      <c r="P8" s="21" t="s">
        <v>32</v>
      </c>
      <c r="Q8" s="20"/>
    </row>
    <row r="9" spans="1:33" ht="15">
      <c r="A9" s="20"/>
      <c r="B9" s="27"/>
      <c r="C9" s="28" t="s">
        <v>43</v>
      </c>
      <c r="D9" s="13">
        <v>1</v>
      </c>
      <c r="E9" s="14" t="s">
        <v>44</v>
      </c>
      <c r="F9" s="15">
        <v>950000</v>
      </c>
      <c r="G9" s="15"/>
      <c r="H9" s="15">
        <v>950000</v>
      </c>
      <c r="I9" s="15"/>
      <c r="J9" s="16">
        <v>950000</v>
      </c>
      <c r="K9" s="16">
        <v>950000</v>
      </c>
      <c r="L9" s="17" t="s">
        <v>45</v>
      </c>
      <c r="M9" s="18"/>
      <c r="N9" s="19" t="s">
        <v>46</v>
      </c>
      <c r="O9" s="21" t="s">
        <v>35</v>
      </c>
      <c r="P9" s="116" t="s">
        <v>47</v>
      </c>
      <c r="Q9" s="117"/>
    </row>
    <row r="10" spans="1:33" ht="15">
      <c r="A10" s="20"/>
      <c r="B10" s="27"/>
      <c r="C10" s="28" t="s">
        <v>49</v>
      </c>
      <c r="D10" s="13">
        <v>1</v>
      </c>
      <c r="E10" s="14" t="s">
        <v>30</v>
      </c>
      <c r="F10" s="15">
        <v>744000</v>
      </c>
      <c r="G10" s="15">
        <v>634000</v>
      </c>
      <c r="H10" s="15">
        <v>744000</v>
      </c>
      <c r="I10" s="15">
        <v>634000</v>
      </c>
      <c r="J10" s="16">
        <v>689000</v>
      </c>
      <c r="K10" s="16">
        <f t="shared" ref="K10:K11" si="3">(H10+I10)/2</f>
        <v>689000</v>
      </c>
      <c r="L10" s="17" t="s">
        <v>28</v>
      </c>
      <c r="M10" s="18"/>
      <c r="N10" s="18"/>
      <c r="O10" s="20"/>
      <c r="P10" s="21" t="s">
        <v>32</v>
      </c>
      <c r="Q10" s="20"/>
    </row>
    <row r="11" spans="1:33" ht="15">
      <c r="A11" s="20"/>
      <c r="B11" s="27"/>
      <c r="C11" s="28" t="s">
        <v>50</v>
      </c>
      <c r="D11" s="13">
        <v>1</v>
      </c>
      <c r="E11" s="14" t="s">
        <v>48</v>
      </c>
      <c r="F11" s="15">
        <v>744000</v>
      </c>
      <c r="G11" s="15">
        <v>410000</v>
      </c>
      <c r="H11" s="15">
        <v>744000</v>
      </c>
      <c r="I11" s="15">
        <v>410000</v>
      </c>
      <c r="J11" s="16">
        <v>577000</v>
      </c>
      <c r="K11" s="16">
        <f t="shared" si="3"/>
        <v>577000</v>
      </c>
      <c r="L11" s="17" t="s">
        <v>51</v>
      </c>
      <c r="M11" s="18"/>
      <c r="N11" s="19" t="s">
        <v>46</v>
      </c>
      <c r="O11" s="20"/>
      <c r="P11" s="116" t="s">
        <v>52</v>
      </c>
      <c r="Q11" s="117"/>
    </row>
    <row r="12" spans="1:33" ht="15">
      <c r="A12" s="20"/>
      <c r="B12" s="27"/>
      <c r="C12" s="31" t="s">
        <v>53</v>
      </c>
      <c r="D12" s="13">
        <v>1</v>
      </c>
      <c r="E12" s="14" t="s">
        <v>30</v>
      </c>
      <c r="F12" s="15">
        <v>722400</v>
      </c>
      <c r="G12" s="15"/>
      <c r="H12" s="15">
        <v>722400</v>
      </c>
      <c r="I12" s="15"/>
      <c r="J12" s="16">
        <v>722400</v>
      </c>
      <c r="K12" s="16">
        <v>722400</v>
      </c>
      <c r="L12" s="17" t="s">
        <v>45</v>
      </c>
      <c r="M12" s="18"/>
      <c r="N12" s="18"/>
      <c r="O12" s="21" t="s">
        <v>38</v>
      </c>
      <c r="P12" s="21" t="s">
        <v>32</v>
      </c>
      <c r="Q12" s="20"/>
    </row>
    <row r="13" spans="1:33" ht="15">
      <c r="A13" s="20"/>
      <c r="B13" s="27"/>
      <c r="C13" s="28" t="s">
        <v>54</v>
      </c>
      <c r="D13" s="13">
        <v>2</v>
      </c>
      <c r="E13" s="14" t="s">
        <v>30</v>
      </c>
      <c r="F13" s="15">
        <v>260000</v>
      </c>
      <c r="G13" s="15">
        <v>298000</v>
      </c>
      <c r="H13" s="15">
        <v>130000</v>
      </c>
      <c r="I13" s="15">
        <v>149000</v>
      </c>
      <c r="J13" s="16">
        <v>279000</v>
      </c>
      <c r="K13" s="16">
        <f>(H13+I13)/2</f>
        <v>139500</v>
      </c>
      <c r="L13" s="17" t="s">
        <v>28</v>
      </c>
      <c r="M13" s="18"/>
      <c r="N13" s="18"/>
      <c r="O13" s="20"/>
      <c r="P13" s="21" t="s">
        <v>32</v>
      </c>
      <c r="Q13" s="20"/>
    </row>
    <row r="14" spans="1:33" ht="15">
      <c r="A14" s="10"/>
      <c r="B14" s="11" t="s">
        <v>57</v>
      </c>
      <c r="C14" s="29" t="s">
        <v>277</v>
      </c>
      <c r="D14" s="13">
        <v>2</v>
      </c>
      <c r="E14" s="32" t="s">
        <v>55</v>
      </c>
      <c r="F14" s="25">
        <v>1630108</v>
      </c>
      <c r="G14" s="25"/>
      <c r="H14" s="25"/>
      <c r="I14" s="25"/>
      <c r="J14" s="16">
        <v>1630108</v>
      </c>
      <c r="K14" s="16">
        <f>(H14+I14)/2</f>
        <v>0</v>
      </c>
      <c r="L14" s="17" t="s">
        <v>45</v>
      </c>
      <c r="M14" s="19" t="s">
        <v>56</v>
      </c>
      <c r="N14" s="19" t="s">
        <v>58</v>
      </c>
      <c r="O14" s="20"/>
      <c r="P14" s="21" t="s">
        <v>16</v>
      </c>
      <c r="Q14" s="20"/>
    </row>
    <row r="15" spans="1:33" ht="15">
      <c r="A15" s="10"/>
      <c r="B15" s="22" t="s">
        <v>59</v>
      </c>
      <c r="C15" s="23" t="s">
        <v>60</v>
      </c>
      <c r="D15" s="13">
        <v>9</v>
      </c>
      <c r="E15" s="32" t="s">
        <v>55</v>
      </c>
      <c r="F15" s="25">
        <v>2861903</v>
      </c>
      <c r="G15" s="25"/>
      <c r="H15" s="25">
        <v>317989</v>
      </c>
      <c r="I15" s="25"/>
      <c r="J15" s="16">
        <v>2861903</v>
      </c>
      <c r="K15" s="16">
        <v>317989</v>
      </c>
      <c r="L15" s="17">
        <v>2861903</v>
      </c>
      <c r="M15" s="19" t="s">
        <v>56</v>
      </c>
      <c r="N15" s="18"/>
      <c r="O15" s="20"/>
      <c r="P15" s="21" t="s">
        <v>16</v>
      </c>
      <c r="Q15" s="20"/>
    </row>
    <row r="16" spans="1:33" ht="15">
      <c r="A16" s="20"/>
      <c r="B16" s="27"/>
      <c r="C16" s="28" t="s">
        <v>61</v>
      </c>
      <c r="D16" s="13">
        <v>1</v>
      </c>
      <c r="E16" s="14" t="s">
        <v>62</v>
      </c>
      <c r="F16" s="15">
        <v>212370</v>
      </c>
      <c r="G16" s="15">
        <v>285000</v>
      </c>
      <c r="H16" s="15">
        <v>212370</v>
      </c>
      <c r="I16" s="15">
        <v>285000</v>
      </c>
      <c r="J16" s="16">
        <v>248685</v>
      </c>
      <c r="K16" s="16">
        <f t="shared" ref="K16" si="4">(H16+I16)/2</f>
        <v>248685</v>
      </c>
      <c r="L16" s="17">
        <f>AVERAGE(H16:I16)</f>
        <v>248685</v>
      </c>
      <c r="M16" s="19" t="s">
        <v>56</v>
      </c>
      <c r="N16" s="19" t="s">
        <v>56</v>
      </c>
      <c r="O16" s="21" t="s">
        <v>63</v>
      </c>
      <c r="P16" s="21" t="s">
        <v>64</v>
      </c>
      <c r="Q16" s="20"/>
    </row>
    <row r="17" spans="1:17" ht="15">
      <c r="A17" s="20"/>
      <c r="B17" s="27"/>
      <c r="C17" s="28" t="s">
        <v>65</v>
      </c>
      <c r="D17" s="13">
        <v>14</v>
      </c>
      <c r="E17" s="14" t="s">
        <v>62</v>
      </c>
      <c r="F17" s="15">
        <v>132509</v>
      </c>
      <c r="G17" s="15">
        <v>129300</v>
      </c>
      <c r="H17" s="15">
        <v>2620170</v>
      </c>
      <c r="I17" s="15">
        <v>1810200</v>
      </c>
      <c r="J17" s="16">
        <f>AVERAGE(H17:I17)</f>
        <v>2215185</v>
      </c>
      <c r="K17" s="16">
        <f>AVERAGE(F17:G17)</f>
        <v>130904.5</v>
      </c>
      <c r="L17" s="17">
        <v>2620170</v>
      </c>
      <c r="M17" s="19" t="s">
        <v>56</v>
      </c>
      <c r="N17" s="19" t="s">
        <v>56</v>
      </c>
      <c r="O17" s="21" t="s">
        <v>66</v>
      </c>
      <c r="P17" s="21" t="s">
        <v>64</v>
      </c>
      <c r="Q17" s="20"/>
    </row>
    <row r="18" spans="1:17" ht="15">
      <c r="A18" s="20"/>
      <c r="B18" s="27"/>
      <c r="C18" s="14" t="s">
        <v>68</v>
      </c>
      <c r="D18" s="13">
        <v>1</v>
      </c>
      <c r="E18" s="14" t="s">
        <v>62</v>
      </c>
      <c r="F18" s="15">
        <v>1200000</v>
      </c>
      <c r="G18" s="15">
        <v>895913</v>
      </c>
      <c r="H18" s="15">
        <v>1200000</v>
      </c>
      <c r="I18" s="15">
        <v>895913</v>
      </c>
      <c r="J18" s="16">
        <v>1047957</v>
      </c>
      <c r="K18" s="16">
        <f t="shared" ref="K18:K19" si="5">(H18+I18)/2</f>
        <v>1047956.5</v>
      </c>
      <c r="L18" s="17">
        <v>1400000</v>
      </c>
      <c r="M18" s="19" t="s">
        <v>56</v>
      </c>
      <c r="N18" s="19" t="s">
        <v>69</v>
      </c>
      <c r="O18" s="21" t="s">
        <v>70</v>
      </c>
      <c r="P18" s="21" t="s">
        <v>64</v>
      </c>
      <c r="Q18" s="20"/>
    </row>
    <row r="19" spans="1:17" ht="15">
      <c r="A19" s="20"/>
      <c r="B19" s="27"/>
      <c r="C19" s="28" t="s">
        <v>71</v>
      </c>
      <c r="D19" s="13">
        <v>3</v>
      </c>
      <c r="E19" s="14" t="s">
        <v>62</v>
      </c>
      <c r="F19" s="15">
        <v>123897</v>
      </c>
      <c r="G19" s="15">
        <v>225000</v>
      </c>
      <c r="H19" s="15">
        <v>41299</v>
      </c>
      <c r="I19" s="15">
        <v>75000</v>
      </c>
      <c r="J19" s="16">
        <f>AVERAGE(F19:G19)</f>
        <v>174448.5</v>
      </c>
      <c r="K19" s="16">
        <f t="shared" si="5"/>
        <v>58149.5</v>
      </c>
      <c r="L19" s="17">
        <v>225000</v>
      </c>
      <c r="M19" s="19" t="s">
        <v>56</v>
      </c>
      <c r="N19" s="19" t="s">
        <v>69</v>
      </c>
      <c r="O19" s="21" t="s">
        <v>72</v>
      </c>
      <c r="P19" s="21" t="s">
        <v>64</v>
      </c>
      <c r="Q19" s="20"/>
    </row>
    <row r="20" spans="1:17" ht="15">
      <c r="A20" s="20"/>
      <c r="B20" s="27"/>
      <c r="C20" s="28" t="s">
        <v>278</v>
      </c>
      <c r="D20" s="13">
        <v>1</v>
      </c>
      <c r="E20" s="14" t="s">
        <v>62</v>
      </c>
      <c r="F20" s="15">
        <v>3200000</v>
      </c>
      <c r="G20" s="15"/>
      <c r="H20" s="15">
        <v>3200000</v>
      </c>
      <c r="I20" s="15"/>
      <c r="J20" s="16">
        <v>3200000</v>
      </c>
      <c r="K20" s="16">
        <v>3200000</v>
      </c>
      <c r="L20" s="17" t="s">
        <v>74</v>
      </c>
      <c r="M20" s="19" t="s">
        <v>56</v>
      </c>
      <c r="N20" s="18"/>
      <c r="O20" s="20"/>
      <c r="P20" s="116" t="s">
        <v>75</v>
      </c>
      <c r="Q20" s="117"/>
    </row>
    <row r="21" spans="1:17" ht="15">
      <c r="A21" s="20"/>
      <c r="B21" s="27"/>
      <c r="C21" s="14" t="s">
        <v>76</v>
      </c>
      <c r="D21" s="13">
        <v>3</v>
      </c>
      <c r="E21" s="14" t="s">
        <v>62</v>
      </c>
      <c r="F21" s="15">
        <v>1692770</v>
      </c>
      <c r="G21" s="15">
        <v>2270000</v>
      </c>
      <c r="H21" s="15">
        <v>564256</v>
      </c>
      <c r="I21" s="15">
        <v>756680</v>
      </c>
      <c r="J21" s="16">
        <f t="shared" ref="J21" si="6">AVERAGE(F21:G21)</f>
        <v>1981385</v>
      </c>
      <c r="K21" s="16">
        <f t="shared" ref="K21:K23" si="7">(H21+I21)/2</f>
        <v>660468</v>
      </c>
      <c r="L21" s="17">
        <v>2000000</v>
      </c>
      <c r="M21" s="19" t="s">
        <v>56</v>
      </c>
      <c r="N21" s="18"/>
      <c r="O21" s="20"/>
      <c r="P21" s="21" t="s">
        <v>64</v>
      </c>
      <c r="Q21" s="20"/>
    </row>
    <row r="22" spans="1:17" ht="15">
      <c r="A22" s="20"/>
      <c r="B22" s="27"/>
      <c r="C22" s="14" t="s">
        <v>79</v>
      </c>
      <c r="D22" s="13">
        <v>8</v>
      </c>
      <c r="E22" s="14" t="s">
        <v>77</v>
      </c>
      <c r="F22" s="15">
        <f>480000*8</f>
        <v>3840000</v>
      </c>
      <c r="G22" s="15"/>
      <c r="H22" s="15"/>
      <c r="I22" s="15"/>
      <c r="J22" s="16">
        <v>3840000</v>
      </c>
      <c r="K22" s="16">
        <v>439000</v>
      </c>
      <c r="L22" s="17" t="s">
        <v>80</v>
      </c>
      <c r="M22" s="19" t="s">
        <v>78</v>
      </c>
      <c r="N22" s="19" t="s">
        <v>81</v>
      </c>
      <c r="O22" s="21" t="s">
        <v>82</v>
      </c>
      <c r="P22" s="21" t="s">
        <v>16</v>
      </c>
      <c r="Q22" s="20"/>
    </row>
    <row r="23" spans="1:17" ht="15">
      <c r="A23" s="20"/>
      <c r="B23" s="27"/>
      <c r="C23" s="14" t="s">
        <v>83</v>
      </c>
      <c r="D23" s="13">
        <v>3</v>
      </c>
      <c r="E23" s="14" t="s">
        <v>77</v>
      </c>
      <c r="F23" s="15">
        <f>3*48500</f>
        <v>145500</v>
      </c>
      <c r="G23" s="15"/>
      <c r="H23" s="15"/>
      <c r="I23" s="15"/>
      <c r="J23" s="16">
        <f>3*48500</f>
        <v>145500</v>
      </c>
      <c r="K23" s="16">
        <v>48500</v>
      </c>
      <c r="L23" s="17">
        <v>48500</v>
      </c>
      <c r="M23" s="19" t="s">
        <v>78</v>
      </c>
      <c r="N23" s="19" t="s">
        <v>81</v>
      </c>
      <c r="O23" s="21" t="s">
        <v>82</v>
      </c>
      <c r="P23" s="21" t="s">
        <v>85</v>
      </c>
      <c r="Q23" s="20"/>
    </row>
    <row r="24" spans="1:17" ht="15">
      <c r="A24" s="10"/>
      <c r="B24" s="22" t="s">
        <v>90</v>
      </c>
      <c r="C24" s="35" t="s">
        <v>91</v>
      </c>
      <c r="D24" s="13">
        <v>8</v>
      </c>
      <c r="E24" s="32" t="s">
        <v>92</v>
      </c>
      <c r="F24" s="25">
        <v>643984</v>
      </c>
      <c r="G24" s="25"/>
      <c r="H24" s="25">
        <v>80498</v>
      </c>
      <c r="I24" s="25"/>
      <c r="J24" s="16">
        <v>643984</v>
      </c>
      <c r="K24" s="16">
        <v>80498</v>
      </c>
      <c r="L24" s="17">
        <v>643984</v>
      </c>
      <c r="M24" s="18"/>
      <c r="N24" s="19" t="s">
        <v>93</v>
      </c>
      <c r="O24" s="20"/>
      <c r="P24" s="21" t="s">
        <v>16</v>
      </c>
      <c r="Q24" s="20"/>
    </row>
    <row r="25" spans="1:17" ht="15">
      <c r="A25" s="10"/>
      <c r="B25" s="22" t="s">
        <v>94</v>
      </c>
      <c r="C25" s="28" t="s">
        <v>95</v>
      </c>
      <c r="D25" s="13">
        <v>6</v>
      </c>
      <c r="E25" s="32" t="s">
        <v>96</v>
      </c>
      <c r="F25" s="25">
        <v>552000</v>
      </c>
      <c r="G25" s="25">
        <v>804000</v>
      </c>
      <c r="H25" s="25">
        <v>92000</v>
      </c>
      <c r="I25" s="25">
        <v>134000</v>
      </c>
      <c r="J25" s="16">
        <v>679000</v>
      </c>
      <c r="K25" s="16">
        <f t="shared" ref="K25" si="8">(H25+I25)/2</f>
        <v>113000</v>
      </c>
      <c r="L25" s="17">
        <v>678000</v>
      </c>
      <c r="M25" s="19" t="s">
        <v>78</v>
      </c>
      <c r="N25" s="36" t="s">
        <v>97</v>
      </c>
      <c r="O25" s="21" t="s">
        <v>98</v>
      </c>
      <c r="P25" s="21" t="s">
        <v>16</v>
      </c>
      <c r="Q25" s="20"/>
    </row>
    <row r="26" spans="1:17" ht="15">
      <c r="A26" s="10"/>
      <c r="B26" s="22" t="s">
        <v>99</v>
      </c>
      <c r="C26" s="23" t="s">
        <v>100</v>
      </c>
      <c r="D26" s="13">
        <v>1</v>
      </c>
      <c r="E26" s="32" t="s">
        <v>101</v>
      </c>
      <c r="F26" s="25">
        <v>1019000</v>
      </c>
      <c r="G26" s="25"/>
      <c r="H26" s="25">
        <v>1019000</v>
      </c>
      <c r="I26" s="25"/>
      <c r="J26" s="16">
        <v>1019000</v>
      </c>
      <c r="K26" s="16">
        <v>1019000</v>
      </c>
      <c r="L26" s="17">
        <v>1019000</v>
      </c>
      <c r="M26" s="18"/>
      <c r="N26" s="18"/>
      <c r="O26" s="20"/>
      <c r="P26" s="21" t="s">
        <v>16</v>
      </c>
      <c r="Q26" s="20"/>
    </row>
    <row r="27" spans="1:17" ht="15">
      <c r="A27" s="10"/>
      <c r="B27" s="22" t="s">
        <v>102</v>
      </c>
      <c r="C27" s="23" t="s">
        <v>103</v>
      </c>
      <c r="D27" s="13">
        <v>2</v>
      </c>
      <c r="E27" s="24" t="s">
        <v>101</v>
      </c>
      <c r="F27" s="25">
        <v>400000</v>
      </c>
      <c r="G27" s="25"/>
      <c r="H27" s="25">
        <v>200000</v>
      </c>
      <c r="I27" s="25"/>
      <c r="J27" s="16">
        <v>400000</v>
      </c>
      <c r="K27" s="16">
        <v>200000</v>
      </c>
      <c r="L27" s="17">
        <v>400000</v>
      </c>
      <c r="M27" s="18"/>
      <c r="N27" s="18"/>
      <c r="O27" s="20"/>
      <c r="P27" s="21" t="s">
        <v>16</v>
      </c>
      <c r="Q27" s="20"/>
    </row>
    <row r="28" spans="1:17" ht="15">
      <c r="A28" s="20"/>
      <c r="B28" s="27"/>
      <c r="C28" s="14" t="s">
        <v>105</v>
      </c>
      <c r="D28" s="13">
        <v>1</v>
      </c>
      <c r="E28" s="14" t="s">
        <v>104</v>
      </c>
      <c r="F28" s="15">
        <v>5200000</v>
      </c>
      <c r="G28" s="15"/>
      <c r="H28" s="15">
        <v>5200000</v>
      </c>
      <c r="I28" s="15"/>
      <c r="J28" s="16">
        <f>AVERAGE(F28:G28)*0.8</f>
        <v>4160000</v>
      </c>
      <c r="K28" s="16">
        <f t="shared" ref="K28:K35" si="9">(H28+I28)/2</f>
        <v>2600000</v>
      </c>
      <c r="L28" s="17" t="s">
        <v>106</v>
      </c>
      <c r="M28" s="19" t="s">
        <v>78</v>
      </c>
      <c r="N28" s="19" t="s">
        <v>56</v>
      </c>
      <c r="O28" s="37" t="s">
        <v>107</v>
      </c>
      <c r="P28" s="21" t="s">
        <v>32</v>
      </c>
      <c r="Q28" s="20"/>
    </row>
    <row r="29" spans="1:17" ht="15">
      <c r="A29" s="20"/>
      <c r="B29" s="27"/>
      <c r="C29" s="14" t="s">
        <v>108</v>
      </c>
      <c r="D29" s="13">
        <v>3</v>
      </c>
      <c r="E29" s="14" t="s">
        <v>104</v>
      </c>
      <c r="F29" s="15">
        <v>3600000</v>
      </c>
      <c r="G29" s="15"/>
      <c r="H29" s="15">
        <f>3600000/3</f>
        <v>1200000</v>
      </c>
      <c r="I29" s="15"/>
      <c r="J29" s="16">
        <f>AVERAGE(F29:G29)*0.8</f>
        <v>2880000</v>
      </c>
      <c r="K29" s="16">
        <f t="shared" si="9"/>
        <v>600000</v>
      </c>
      <c r="L29" s="17" t="s">
        <v>109</v>
      </c>
      <c r="M29" s="19" t="s">
        <v>78</v>
      </c>
      <c r="N29" s="19" t="s">
        <v>56</v>
      </c>
      <c r="O29" s="37" t="s">
        <v>107</v>
      </c>
      <c r="P29" s="21" t="s">
        <v>32</v>
      </c>
      <c r="Q29" s="20"/>
    </row>
    <row r="30" spans="1:17" ht="15">
      <c r="A30" s="21">
        <v>240</v>
      </c>
      <c r="B30" s="27"/>
      <c r="C30" s="14" t="s">
        <v>110</v>
      </c>
      <c r="D30" s="13">
        <v>2</v>
      </c>
      <c r="E30" s="14" t="s">
        <v>104</v>
      </c>
      <c r="F30" s="15">
        <v>2400000</v>
      </c>
      <c r="G30" s="15"/>
      <c r="H30" s="15">
        <v>1200000</v>
      </c>
      <c r="I30" s="15"/>
      <c r="J30" s="16">
        <f>AVERAGE(F30:G30)*0.8</f>
        <v>1920000</v>
      </c>
      <c r="K30" s="16">
        <f t="shared" si="9"/>
        <v>600000</v>
      </c>
      <c r="L30" s="17" t="s">
        <v>111</v>
      </c>
      <c r="M30" s="19" t="s">
        <v>78</v>
      </c>
      <c r="N30" s="19" t="s">
        <v>56</v>
      </c>
      <c r="O30" s="37" t="s">
        <v>107</v>
      </c>
      <c r="P30" s="21" t="s">
        <v>32</v>
      </c>
      <c r="Q30" s="20"/>
    </row>
    <row r="31" spans="1:17" ht="15">
      <c r="A31" s="20"/>
      <c r="B31" s="27"/>
      <c r="C31" s="14" t="s">
        <v>112</v>
      </c>
      <c r="D31" s="13">
        <v>1</v>
      </c>
      <c r="E31" s="14" t="s">
        <v>104</v>
      </c>
      <c r="F31" s="15">
        <v>2500000</v>
      </c>
      <c r="G31" s="15"/>
      <c r="H31" s="15">
        <v>2500000</v>
      </c>
      <c r="I31" s="15"/>
      <c r="J31" s="16">
        <f>AVERAGE(F31:G31)*0.8</f>
        <v>2000000</v>
      </c>
      <c r="K31" s="16">
        <f t="shared" si="9"/>
        <v>1250000</v>
      </c>
      <c r="L31" s="17" t="s">
        <v>113</v>
      </c>
      <c r="M31" s="19" t="s">
        <v>78</v>
      </c>
      <c r="N31" s="19" t="s">
        <v>56</v>
      </c>
      <c r="O31" s="37" t="s">
        <v>107</v>
      </c>
      <c r="P31" s="21" t="s">
        <v>32</v>
      </c>
      <c r="Q31" s="20"/>
    </row>
    <row r="32" spans="1:17" ht="15">
      <c r="A32" s="20"/>
      <c r="B32" s="27"/>
      <c r="C32" s="14" t="s">
        <v>114</v>
      </c>
      <c r="D32" s="13">
        <v>4</v>
      </c>
      <c r="E32" s="14" t="s">
        <v>104</v>
      </c>
      <c r="F32" s="15">
        <v>1330000</v>
      </c>
      <c r="G32" s="15"/>
      <c r="H32" s="15">
        <v>1330000</v>
      </c>
      <c r="I32" s="15"/>
      <c r="J32" s="16">
        <f>AVERAGE(F32:G32)*0.8</f>
        <v>1064000</v>
      </c>
      <c r="K32" s="16">
        <f t="shared" si="9"/>
        <v>665000</v>
      </c>
      <c r="L32" s="17" t="s">
        <v>84</v>
      </c>
      <c r="M32" s="19" t="s">
        <v>78</v>
      </c>
      <c r="N32" s="19" t="s">
        <v>56</v>
      </c>
      <c r="O32" s="37" t="s">
        <v>107</v>
      </c>
      <c r="P32" s="21" t="s">
        <v>32</v>
      </c>
      <c r="Q32" s="20"/>
    </row>
    <row r="33" spans="1:17" ht="15">
      <c r="A33" s="20"/>
      <c r="B33" s="27"/>
      <c r="C33" s="14" t="s">
        <v>115</v>
      </c>
      <c r="D33" s="13">
        <v>1</v>
      </c>
      <c r="E33" s="14" t="s">
        <v>104</v>
      </c>
      <c r="F33" s="15">
        <v>2400000</v>
      </c>
      <c r="G33" s="15"/>
      <c r="H33" s="15">
        <v>2400000</v>
      </c>
      <c r="I33" s="15"/>
      <c r="J33" s="16">
        <f t="shared" ref="J33:J35" si="10">AVERAGE(F33:G33)</f>
        <v>2400000</v>
      </c>
      <c r="K33" s="16">
        <f t="shared" si="9"/>
        <v>1200000</v>
      </c>
      <c r="L33" s="17" t="s">
        <v>106</v>
      </c>
      <c r="M33" s="19" t="s">
        <v>78</v>
      </c>
      <c r="N33" s="19" t="s">
        <v>56</v>
      </c>
      <c r="O33" s="37" t="s">
        <v>107</v>
      </c>
      <c r="P33" s="21" t="s">
        <v>32</v>
      </c>
      <c r="Q33" s="20"/>
    </row>
    <row r="34" spans="1:17" ht="15">
      <c r="A34" s="20"/>
      <c r="B34" s="27"/>
      <c r="C34" s="14" t="s">
        <v>116</v>
      </c>
      <c r="D34" s="13">
        <v>2</v>
      </c>
      <c r="E34" s="14" t="s">
        <v>104</v>
      </c>
      <c r="F34" s="15">
        <v>950000</v>
      </c>
      <c r="G34" s="15"/>
      <c r="H34" s="15">
        <v>950000</v>
      </c>
      <c r="I34" s="15"/>
      <c r="J34" s="16">
        <f>AVERAGE(F34:G34)*0.8</f>
        <v>760000</v>
      </c>
      <c r="K34" s="16">
        <f t="shared" si="9"/>
        <v>475000</v>
      </c>
      <c r="L34" s="17" t="s">
        <v>117</v>
      </c>
      <c r="M34" s="19" t="s">
        <v>78</v>
      </c>
      <c r="N34" s="19" t="s">
        <v>56</v>
      </c>
      <c r="O34" s="37" t="s">
        <v>107</v>
      </c>
      <c r="P34" s="21" t="s">
        <v>32</v>
      </c>
      <c r="Q34" s="20"/>
    </row>
    <row r="35" spans="1:17" ht="15">
      <c r="A35" s="20"/>
      <c r="B35" s="27"/>
      <c r="C35" s="14" t="s">
        <v>118</v>
      </c>
      <c r="D35" s="13">
        <v>2</v>
      </c>
      <c r="E35" s="14" t="s">
        <v>104</v>
      </c>
      <c r="F35" s="15">
        <f>2*570248</f>
        <v>1140496</v>
      </c>
      <c r="G35" s="15"/>
      <c r="H35" s="15">
        <v>570248</v>
      </c>
      <c r="I35" s="15"/>
      <c r="J35" s="16">
        <f t="shared" si="10"/>
        <v>1140496</v>
      </c>
      <c r="K35" s="16">
        <f t="shared" si="9"/>
        <v>285124</v>
      </c>
      <c r="L35" s="17" t="s">
        <v>119</v>
      </c>
      <c r="M35" s="19" t="s">
        <v>78</v>
      </c>
      <c r="N35" s="19" t="s">
        <v>78</v>
      </c>
      <c r="O35" s="21" t="s">
        <v>120</v>
      </c>
      <c r="P35" s="116" t="s">
        <v>121</v>
      </c>
      <c r="Q35" s="117"/>
    </row>
    <row r="36" spans="1:17" ht="15">
      <c r="A36" s="10"/>
      <c r="B36" s="41" t="s">
        <v>123</v>
      </c>
      <c r="C36" s="32" t="s">
        <v>124</v>
      </c>
      <c r="D36" s="13">
        <v>1</v>
      </c>
      <c r="E36" s="32" t="s">
        <v>125</v>
      </c>
      <c r="F36" s="25">
        <v>4129000</v>
      </c>
      <c r="G36" s="25"/>
      <c r="H36" s="25">
        <v>4129000</v>
      </c>
      <c r="I36" s="25"/>
      <c r="J36" s="16">
        <v>4129000</v>
      </c>
      <c r="K36" s="16">
        <v>4129000</v>
      </c>
      <c r="L36" s="17">
        <v>4129000</v>
      </c>
      <c r="M36" s="19" t="s">
        <v>56</v>
      </c>
      <c r="N36" s="19" t="s">
        <v>126</v>
      </c>
      <c r="O36" s="20"/>
      <c r="P36" s="21" t="s">
        <v>64</v>
      </c>
      <c r="Q36" s="20"/>
    </row>
    <row r="37" spans="1:17" ht="15">
      <c r="A37" s="10"/>
      <c r="B37" s="41" t="s">
        <v>127</v>
      </c>
      <c r="C37" s="32" t="s">
        <v>128</v>
      </c>
      <c r="D37" s="13">
        <v>1</v>
      </c>
      <c r="E37" s="32" t="s">
        <v>129</v>
      </c>
      <c r="F37" s="25">
        <v>1950000</v>
      </c>
      <c r="G37" s="25"/>
      <c r="H37" s="25">
        <v>1950000</v>
      </c>
      <c r="I37" s="25"/>
      <c r="J37" s="16">
        <v>1950000</v>
      </c>
      <c r="K37" s="16">
        <v>1950000</v>
      </c>
      <c r="L37" s="17">
        <v>1950000</v>
      </c>
      <c r="M37" s="19" t="s">
        <v>56</v>
      </c>
      <c r="N37" s="19" t="s">
        <v>130</v>
      </c>
      <c r="O37" s="20"/>
      <c r="P37" s="21" t="s">
        <v>64</v>
      </c>
      <c r="Q37" s="20"/>
    </row>
    <row r="38" spans="1:17" ht="15">
      <c r="A38" s="10"/>
      <c r="B38" s="41" t="s">
        <v>131</v>
      </c>
      <c r="C38" s="32" t="s">
        <v>132</v>
      </c>
      <c r="D38" s="13">
        <v>2</v>
      </c>
      <c r="E38" s="32" t="s">
        <v>129</v>
      </c>
      <c r="F38" s="25">
        <v>432000</v>
      </c>
      <c r="G38" s="25">
        <v>462000</v>
      </c>
      <c r="H38" s="25">
        <v>216000</v>
      </c>
      <c r="I38" s="25">
        <v>231000</v>
      </c>
      <c r="J38" s="16">
        <f>AVERAGE(F38:G38)</f>
        <v>447000</v>
      </c>
      <c r="K38" s="16">
        <f>(H38+I38)/2</f>
        <v>223500</v>
      </c>
      <c r="L38" s="17" t="s">
        <v>133</v>
      </c>
      <c r="M38" s="19" t="s">
        <v>56</v>
      </c>
      <c r="N38" s="18"/>
      <c r="O38" s="20"/>
      <c r="P38" s="21" t="s">
        <v>85</v>
      </c>
      <c r="Q38" s="20"/>
    </row>
    <row r="39" spans="1:17" ht="15">
      <c r="A39" s="10"/>
      <c r="B39" s="22" t="s">
        <v>134</v>
      </c>
      <c r="C39" s="23" t="s">
        <v>135</v>
      </c>
      <c r="D39" s="13">
        <v>2</v>
      </c>
      <c r="E39" s="32" t="s">
        <v>136</v>
      </c>
      <c r="F39" s="25">
        <v>443428</v>
      </c>
      <c r="G39" s="25"/>
      <c r="H39" s="25">
        <v>443428</v>
      </c>
      <c r="I39" s="25"/>
      <c r="J39" s="16">
        <v>443428</v>
      </c>
      <c r="K39" s="16">
        <v>443428</v>
      </c>
      <c r="L39" s="17">
        <v>443428</v>
      </c>
      <c r="M39" s="19" t="s">
        <v>56</v>
      </c>
      <c r="N39" s="19"/>
      <c r="O39" s="20"/>
      <c r="P39" s="21" t="s">
        <v>16</v>
      </c>
      <c r="Q39" s="20"/>
    </row>
    <row r="40" spans="1:17" ht="15">
      <c r="A40" s="26"/>
      <c r="B40" s="28" t="s">
        <v>137</v>
      </c>
      <c r="C40" s="28" t="s">
        <v>281</v>
      </c>
      <c r="D40" s="13">
        <v>1</v>
      </c>
      <c r="E40" s="32" t="s">
        <v>136</v>
      </c>
      <c r="F40" s="25">
        <v>2315000</v>
      </c>
      <c r="G40" s="25"/>
      <c r="H40" s="25">
        <v>2315000</v>
      </c>
      <c r="I40" s="25"/>
      <c r="J40" s="16">
        <v>2315000</v>
      </c>
      <c r="K40" s="16">
        <v>2315000</v>
      </c>
      <c r="L40" s="17" t="s">
        <v>28</v>
      </c>
      <c r="M40" s="19" t="s">
        <v>56</v>
      </c>
      <c r="N40" s="19" t="s">
        <v>138</v>
      </c>
      <c r="O40" s="20"/>
      <c r="P40" s="116" t="s">
        <v>139</v>
      </c>
      <c r="Q40" s="117"/>
    </row>
    <row r="41" spans="1:17" ht="15">
      <c r="A41" s="42"/>
      <c r="B41" s="43" t="s">
        <v>140</v>
      </c>
      <c r="C41" s="23" t="s">
        <v>141</v>
      </c>
      <c r="D41" s="44">
        <v>2</v>
      </c>
      <c r="E41" s="14" t="s">
        <v>136</v>
      </c>
      <c r="F41" s="15">
        <v>19230000</v>
      </c>
      <c r="G41" s="15"/>
      <c r="H41" s="15">
        <v>9615000</v>
      </c>
      <c r="I41" s="15"/>
      <c r="J41" s="16">
        <v>19230000</v>
      </c>
      <c r="K41" s="16">
        <v>9615000</v>
      </c>
      <c r="L41" s="17">
        <v>19230000</v>
      </c>
      <c r="M41" s="19" t="s">
        <v>56</v>
      </c>
      <c r="N41" s="19"/>
      <c r="O41" s="20"/>
      <c r="P41" s="21" t="s">
        <v>16</v>
      </c>
      <c r="Q41" s="20"/>
    </row>
    <row r="42" spans="1:17" ht="15">
      <c r="A42" s="20"/>
      <c r="B42" s="27"/>
      <c r="C42" s="28" t="s">
        <v>142</v>
      </c>
      <c r="D42" s="13">
        <v>2</v>
      </c>
      <c r="E42" s="14" t="s">
        <v>143</v>
      </c>
      <c r="F42" s="15">
        <f>744000*2</f>
        <v>1488000</v>
      </c>
      <c r="G42" s="15">
        <f>410000*2</f>
        <v>820000</v>
      </c>
      <c r="H42" s="15">
        <v>744000</v>
      </c>
      <c r="I42" s="15">
        <v>410000</v>
      </c>
      <c r="J42" s="16">
        <f>(F42+G42)/2</f>
        <v>1154000</v>
      </c>
      <c r="K42" s="16">
        <f t="shared" ref="K42:K43" si="11">(H42+I42)/2</f>
        <v>577000</v>
      </c>
      <c r="L42" s="17" t="s">
        <v>144</v>
      </c>
      <c r="M42" s="19" t="s">
        <v>56</v>
      </c>
      <c r="N42" s="19" t="s">
        <v>145</v>
      </c>
      <c r="O42" s="20"/>
      <c r="P42" s="21" t="s">
        <v>85</v>
      </c>
      <c r="Q42" s="20"/>
    </row>
    <row r="43" spans="1:17" ht="15">
      <c r="A43" s="20"/>
      <c r="B43" s="27"/>
      <c r="C43" s="14" t="s">
        <v>147</v>
      </c>
      <c r="D43" s="13">
        <v>16</v>
      </c>
      <c r="E43" s="14" t="s">
        <v>143</v>
      </c>
      <c r="F43" s="15">
        <f>16*48500</f>
        <v>776000</v>
      </c>
      <c r="G43" s="15"/>
      <c r="H43" s="15"/>
      <c r="I43" s="15"/>
      <c r="J43" s="16">
        <f>16*48500</f>
        <v>776000</v>
      </c>
      <c r="K43" s="16">
        <f t="shared" si="11"/>
        <v>0</v>
      </c>
      <c r="L43" s="17" t="s">
        <v>148</v>
      </c>
      <c r="M43" s="19" t="s">
        <v>56</v>
      </c>
      <c r="N43" s="18"/>
      <c r="O43" s="20"/>
      <c r="P43" s="21" t="s">
        <v>85</v>
      </c>
      <c r="Q43" s="20"/>
    </row>
    <row r="44" spans="1:17" ht="15">
      <c r="A44" s="20"/>
      <c r="B44" s="27"/>
      <c r="C44" s="28" t="s">
        <v>15</v>
      </c>
      <c r="D44" s="13">
        <v>1</v>
      </c>
      <c r="E44" s="14" t="s">
        <v>143</v>
      </c>
      <c r="F44" s="15">
        <v>425000</v>
      </c>
      <c r="G44" s="15">
        <v>449000</v>
      </c>
      <c r="H44" s="15">
        <v>425000</v>
      </c>
      <c r="I44" s="15">
        <v>449000</v>
      </c>
      <c r="J44" s="16">
        <f t="shared" ref="J44:K44" si="12">(G44+H44)/2</f>
        <v>437000</v>
      </c>
      <c r="K44" s="16">
        <f t="shared" si="12"/>
        <v>437000</v>
      </c>
      <c r="L44" s="17" t="s">
        <v>42</v>
      </c>
      <c r="M44" s="19" t="s">
        <v>56</v>
      </c>
      <c r="N44" s="19" t="s">
        <v>145</v>
      </c>
      <c r="O44" s="20"/>
      <c r="P44" s="21" t="s">
        <v>85</v>
      </c>
      <c r="Q44" s="20"/>
    </row>
    <row r="45" spans="1:17" ht="15">
      <c r="A45" s="20"/>
      <c r="B45" s="27"/>
      <c r="C45" s="28" t="s">
        <v>149</v>
      </c>
      <c r="D45" s="13">
        <v>1</v>
      </c>
      <c r="E45" s="14" t="s">
        <v>143</v>
      </c>
      <c r="F45" s="15">
        <v>2290921</v>
      </c>
      <c r="G45" s="15">
        <v>1891917</v>
      </c>
      <c r="H45" s="15">
        <v>2290921</v>
      </c>
      <c r="I45" s="15">
        <v>1891917</v>
      </c>
      <c r="J45" s="16">
        <f t="shared" ref="J45:K45" si="13">(G45+H45)/2</f>
        <v>2091419</v>
      </c>
      <c r="K45" s="16">
        <f t="shared" si="13"/>
        <v>2091419</v>
      </c>
      <c r="L45" s="17" t="s">
        <v>150</v>
      </c>
      <c r="M45" s="19" t="s">
        <v>56</v>
      </c>
      <c r="N45" s="19" t="s">
        <v>145</v>
      </c>
      <c r="O45" s="20"/>
      <c r="P45" s="116" t="s">
        <v>75</v>
      </c>
      <c r="Q45" s="117"/>
    </row>
    <row r="46" spans="1:17" ht="15">
      <c r="A46" s="20"/>
      <c r="B46" s="27"/>
      <c r="C46" s="28" t="s">
        <v>17</v>
      </c>
      <c r="D46" s="13">
        <v>1</v>
      </c>
      <c r="E46" s="14" t="s">
        <v>143</v>
      </c>
      <c r="F46" s="15">
        <v>232000</v>
      </c>
      <c r="G46" s="15">
        <v>180000</v>
      </c>
      <c r="H46" s="15">
        <v>232000</v>
      </c>
      <c r="I46" s="15">
        <v>180000</v>
      </c>
      <c r="J46" s="16">
        <f t="shared" ref="J46:K46" si="14">(G46+H46)/2</f>
        <v>206000</v>
      </c>
      <c r="K46" s="16">
        <f t="shared" si="14"/>
        <v>206000</v>
      </c>
      <c r="L46" s="45">
        <v>206000</v>
      </c>
      <c r="M46" s="19" t="s">
        <v>56</v>
      </c>
      <c r="N46" s="19" t="s">
        <v>145</v>
      </c>
      <c r="O46" s="20"/>
      <c r="P46" s="21" t="s">
        <v>85</v>
      </c>
      <c r="Q46" s="20"/>
    </row>
    <row r="47" spans="1:17" ht="15">
      <c r="A47" s="10"/>
      <c r="B47" s="22" t="s">
        <v>152</v>
      </c>
      <c r="C47" s="23" t="s">
        <v>153</v>
      </c>
      <c r="D47" s="13">
        <v>1</v>
      </c>
      <c r="E47" s="32" t="s">
        <v>154</v>
      </c>
      <c r="F47" s="25">
        <v>11200000</v>
      </c>
      <c r="G47" s="25"/>
      <c r="H47" s="25">
        <v>11200000</v>
      </c>
      <c r="I47" s="25"/>
      <c r="J47" s="16">
        <v>11200000</v>
      </c>
      <c r="K47" s="16">
        <v>11200000</v>
      </c>
      <c r="L47" s="17" t="s">
        <v>31</v>
      </c>
      <c r="M47" s="19" t="s">
        <v>78</v>
      </c>
      <c r="N47" s="19" t="s">
        <v>155</v>
      </c>
      <c r="O47" s="20"/>
      <c r="P47" s="21" t="s">
        <v>16</v>
      </c>
      <c r="Q47" s="20"/>
    </row>
    <row r="48" spans="1:17" ht="15">
      <c r="A48" s="20"/>
      <c r="B48" s="27"/>
      <c r="C48" s="14" t="s">
        <v>156</v>
      </c>
      <c r="D48" s="13">
        <v>9</v>
      </c>
      <c r="E48" s="14" t="s">
        <v>157</v>
      </c>
      <c r="F48" s="15">
        <v>4460000</v>
      </c>
      <c r="G48" s="15">
        <v>4971828</v>
      </c>
      <c r="H48" s="15">
        <f>4460000/9</f>
        <v>495555.55555555556</v>
      </c>
      <c r="I48" s="15">
        <f>4971828/9</f>
        <v>552425.33333333337</v>
      </c>
      <c r="J48" s="16">
        <f>AVERAGE(F48:G48)</f>
        <v>4715914</v>
      </c>
      <c r="K48" s="16">
        <f t="shared" ref="K48:K49" si="15">(H48+I48)/2</f>
        <v>523990.4444444445</v>
      </c>
      <c r="L48" s="17" t="s">
        <v>158</v>
      </c>
      <c r="M48" s="19" t="s">
        <v>78</v>
      </c>
      <c r="N48" s="19" t="s">
        <v>122</v>
      </c>
      <c r="O48" s="20"/>
      <c r="P48" s="21" t="s">
        <v>159</v>
      </c>
      <c r="Q48" s="20"/>
    </row>
    <row r="49" spans="1:17" ht="15">
      <c r="A49" s="20"/>
      <c r="B49" s="27"/>
      <c r="C49" s="28" t="s">
        <v>160</v>
      </c>
      <c r="D49" s="13">
        <v>1</v>
      </c>
      <c r="E49" s="14" t="s">
        <v>157</v>
      </c>
      <c r="F49" s="15">
        <v>2438955</v>
      </c>
      <c r="G49" s="15">
        <v>2511421</v>
      </c>
      <c r="H49" s="15">
        <v>2438955</v>
      </c>
      <c r="I49" s="15">
        <v>2511421</v>
      </c>
      <c r="J49" s="16">
        <f t="shared" ref="J49:J50" si="16">AVERAGE(F49:G49)</f>
        <v>2475188</v>
      </c>
      <c r="K49" s="16">
        <f t="shared" si="15"/>
        <v>2475188</v>
      </c>
      <c r="L49" s="17" t="s">
        <v>161</v>
      </c>
      <c r="M49" s="19" t="s">
        <v>78</v>
      </c>
      <c r="N49" s="19" t="s">
        <v>78</v>
      </c>
      <c r="O49" s="21" t="s">
        <v>162</v>
      </c>
      <c r="P49" s="21" t="s">
        <v>159</v>
      </c>
      <c r="Q49" s="20"/>
    </row>
    <row r="50" spans="1:17" ht="15">
      <c r="A50" s="20"/>
      <c r="B50" s="27"/>
      <c r="C50" s="14" t="s">
        <v>163</v>
      </c>
      <c r="D50" s="13">
        <v>1</v>
      </c>
      <c r="E50" s="14" t="s">
        <v>157</v>
      </c>
      <c r="F50" s="15">
        <v>2000000</v>
      </c>
      <c r="G50" s="15">
        <v>1500000</v>
      </c>
      <c r="H50" s="15">
        <v>2000000</v>
      </c>
      <c r="I50" s="15">
        <v>1500000</v>
      </c>
      <c r="J50" s="16">
        <f t="shared" si="16"/>
        <v>1750000</v>
      </c>
      <c r="K50" s="16">
        <v>1750000</v>
      </c>
      <c r="L50" s="17" t="s">
        <v>164</v>
      </c>
      <c r="M50" s="19" t="s">
        <v>78</v>
      </c>
      <c r="N50" s="19" t="s">
        <v>78</v>
      </c>
      <c r="O50" s="20"/>
      <c r="P50" s="21" t="s">
        <v>159</v>
      </c>
      <c r="Q50" s="20"/>
    </row>
    <row r="51" spans="1:17" ht="15">
      <c r="A51" s="47"/>
      <c r="B51" s="48"/>
      <c r="C51" s="28" t="s">
        <v>167</v>
      </c>
      <c r="D51" s="49">
        <v>1</v>
      </c>
      <c r="E51" s="50" t="s">
        <v>157</v>
      </c>
      <c r="F51" s="51">
        <v>4996000</v>
      </c>
      <c r="G51" s="52">
        <v>4996000</v>
      </c>
      <c r="H51" s="52">
        <v>4996000</v>
      </c>
      <c r="I51" s="52">
        <v>4996000</v>
      </c>
      <c r="J51" s="16">
        <f t="shared" ref="J51:J53" si="17">AVERAGE(F51:G51)</f>
        <v>4996000</v>
      </c>
      <c r="K51" s="16">
        <f t="shared" ref="K51:K53" si="18">(H51+I51)/2</f>
        <v>4996000</v>
      </c>
      <c r="L51" s="17" t="s">
        <v>168</v>
      </c>
      <c r="M51" s="53" t="s">
        <v>78</v>
      </c>
      <c r="N51" s="53" t="s">
        <v>78</v>
      </c>
      <c r="O51" s="54" t="s">
        <v>169</v>
      </c>
      <c r="P51" s="46" t="s">
        <v>159</v>
      </c>
      <c r="Q51" s="20"/>
    </row>
    <row r="52" spans="1:17" ht="15">
      <c r="A52" s="47"/>
      <c r="B52" s="48"/>
      <c r="C52" s="28" t="s">
        <v>170</v>
      </c>
      <c r="D52" s="49">
        <v>1</v>
      </c>
      <c r="E52" s="50" t="s">
        <v>157</v>
      </c>
      <c r="F52" s="55">
        <v>432455</v>
      </c>
      <c r="G52" s="55">
        <v>432455</v>
      </c>
      <c r="H52" s="55">
        <v>432455</v>
      </c>
      <c r="I52" s="55">
        <v>432455</v>
      </c>
      <c r="J52" s="16">
        <f t="shared" si="17"/>
        <v>432455</v>
      </c>
      <c r="K52" s="16">
        <f t="shared" si="18"/>
        <v>432455</v>
      </c>
      <c r="L52" s="17" t="s">
        <v>165</v>
      </c>
      <c r="M52" s="53" t="s">
        <v>78</v>
      </c>
      <c r="N52" s="53" t="s">
        <v>78</v>
      </c>
      <c r="O52" s="46" t="s">
        <v>171</v>
      </c>
      <c r="P52" s="46" t="s">
        <v>159</v>
      </c>
      <c r="Q52" s="20"/>
    </row>
    <row r="53" spans="1:17" ht="14.25" customHeight="1">
      <c r="A53" s="47"/>
      <c r="B53" s="48"/>
      <c r="C53" s="28" t="s">
        <v>172</v>
      </c>
      <c r="D53" s="49">
        <v>1</v>
      </c>
      <c r="E53" s="50" t="s">
        <v>157</v>
      </c>
      <c r="F53" s="55">
        <v>904051.95</v>
      </c>
      <c r="G53" s="55">
        <v>904051.95</v>
      </c>
      <c r="H53" s="55">
        <v>904051.95</v>
      </c>
      <c r="I53" s="55">
        <v>904051.95</v>
      </c>
      <c r="J53" s="16">
        <f t="shared" si="17"/>
        <v>904051.95</v>
      </c>
      <c r="K53" s="16">
        <f t="shared" si="18"/>
        <v>904051.95</v>
      </c>
      <c r="L53" s="17" t="s">
        <v>173</v>
      </c>
      <c r="M53" s="53" t="s">
        <v>78</v>
      </c>
      <c r="N53" s="53" t="s">
        <v>78</v>
      </c>
      <c r="O53" s="47"/>
      <c r="P53" s="46" t="s">
        <v>159</v>
      </c>
      <c r="Q53" s="20"/>
    </row>
    <row r="54" spans="1:17" ht="15">
      <c r="A54" s="20"/>
      <c r="B54" s="27"/>
      <c r="C54" s="14" t="s">
        <v>174</v>
      </c>
      <c r="D54" s="13">
        <v>1</v>
      </c>
      <c r="E54" s="14" t="s">
        <v>157</v>
      </c>
      <c r="F54" s="15" t="s">
        <v>175</v>
      </c>
      <c r="G54" s="15"/>
      <c r="H54" s="15" t="s">
        <v>175</v>
      </c>
      <c r="I54" s="15"/>
      <c r="J54" s="16">
        <v>651062</v>
      </c>
      <c r="K54" s="16" t="s">
        <v>175</v>
      </c>
      <c r="L54" s="17" t="s">
        <v>176</v>
      </c>
      <c r="M54" s="19" t="s">
        <v>78</v>
      </c>
      <c r="N54" s="19" t="s">
        <v>122</v>
      </c>
      <c r="O54" s="20"/>
      <c r="P54" s="21" t="s">
        <v>166</v>
      </c>
      <c r="Q54" s="20"/>
    </row>
    <row r="55" spans="1:17">
      <c r="A55" s="38"/>
      <c r="B55" s="39"/>
      <c r="C55" s="56" t="s">
        <v>178</v>
      </c>
      <c r="D55" s="40">
        <v>1</v>
      </c>
      <c r="E55" s="14" t="s">
        <v>157</v>
      </c>
      <c r="F55" s="15">
        <v>300000</v>
      </c>
      <c r="G55" s="15">
        <v>300000</v>
      </c>
      <c r="H55" s="15">
        <v>300000</v>
      </c>
      <c r="I55" s="15">
        <v>300000</v>
      </c>
      <c r="J55" s="16">
        <f t="shared" ref="J55:J56" si="19">AVERAGE(F55:G55)</f>
        <v>300000</v>
      </c>
      <c r="K55" s="16">
        <f t="shared" ref="K55:K56" si="20">(H55+I55)/2</f>
        <v>300000</v>
      </c>
      <c r="L55" s="57" t="s">
        <v>89</v>
      </c>
      <c r="M55" s="19" t="s">
        <v>78</v>
      </c>
      <c r="N55" s="19" t="s">
        <v>122</v>
      </c>
      <c r="O55" s="21" t="s">
        <v>177</v>
      </c>
      <c r="P55" s="21" t="s">
        <v>159</v>
      </c>
      <c r="Q55" s="20"/>
    </row>
    <row r="56" spans="1:17">
      <c r="A56" s="38"/>
      <c r="B56" s="39"/>
      <c r="C56" s="56" t="s">
        <v>179</v>
      </c>
      <c r="D56" s="40">
        <v>1</v>
      </c>
      <c r="E56" s="14" t="s">
        <v>157</v>
      </c>
      <c r="F56" s="15">
        <v>500000</v>
      </c>
      <c r="G56" s="15">
        <v>500000</v>
      </c>
      <c r="H56" s="15">
        <v>500000</v>
      </c>
      <c r="I56" s="15">
        <v>500000</v>
      </c>
      <c r="J56" s="16">
        <f t="shared" si="19"/>
        <v>500000</v>
      </c>
      <c r="K56" s="16">
        <f t="shared" si="20"/>
        <v>500000</v>
      </c>
      <c r="L56" s="57" t="s">
        <v>180</v>
      </c>
      <c r="M56" s="19" t="s">
        <v>78</v>
      </c>
      <c r="N56" s="19" t="s">
        <v>78</v>
      </c>
      <c r="O56" s="21" t="s">
        <v>177</v>
      </c>
      <c r="P56" s="21" t="s">
        <v>159</v>
      </c>
      <c r="Q56" s="20"/>
    </row>
    <row r="57" spans="1:17" ht="15">
      <c r="A57" s="58"/>
      <c r="B57" s="59" t="s">
        <v>181</v>
      </c>
      <c r="C57" s="60" t="s">
        <v>182</v>
      </c>
      <c r="D57" s="13">
        <v>1</v>
      </c>
      <c r="E57" s="32" t="s">
        <v>183</v>
      </c>
      <c r="F57" s="25">
        <v>238100</v>
      </c>
      <c r="G57" s="25">
        <v>192216</v>
      </c>
      <c r="H57" s="25"/>
      <c r="I57" s="25"/>
      <c r="J57" s="16">
        <v>238100</v>
      </c>
      <c r="K57" s="16">
        <f t="shared" ref="K57" si="21">(H57+I57)/2</f>
        <v>0</v>
      </c>
      <c r="L57" s="17" t="s">
        <v>84</v>
      </c>
      <c r="M57" s="18"/>
      <c r="N57" s="18"/>
      <c r="O57" s="20"/>
      <c r="P57" s="21" t="s">
        <v>16</v>
      </c>
      <c r="Q57" s="20"/>
    </row>
    <row r="58" spans="1:17" ht="15">
      <c r="A58" s="20"/>
      <c r="B58" s="27"/>
      <c r="C58" s="14" t="s">
        <v>185</v>
      </c>
      <c r="D58" s="13">
        <v>2</v>
      </c>
      <c r="E58" s="14" t="s">
        <v>184</v>
      </c>
      <c r="F58" s="15">
        <v>800000</v>
      </c>
      <c r="G58" s="15"/>
      <c r="H58" s="15">
        <v>400000</v>
      </c>
      <c r="I58" s="15">
        <v>400000</v>
      </c>
      <c r="J58" s="16">
        <v>800000</v>
      </c>
      <c r="K58" s="16">
        <f t="shared" ref="K58" si="22">(H58+I58)/2</f>
        <v>400000</v>
      </c>
      <c r="L58" s="17">
        <v>800000</v>
      </c>
      <c r="M58" s="19" t="s">
        <v>88</v>
      </c>
      <c r="N58" s="19" t="s">
        <v>81</v>
      </c>
      <c r="O58" s="20"/>
      <c r="P58" s="21" t="s">
        <v>151</v>
      </c>
      <c r="Q58" s="20"/>
    </row>
    <row r="59" spans="1:17" ht="15">
      <c r="A59" s="10"/>
      <c r="B59" s="22" t="s">
        <v>190</v>
      </c>
      <c r="C59" s="23" t="s">
        <v>191</v>
      </c>
      <c r="D59" s="13">
        <v>1</v>
      </c>
      <c r="E59" s="32" t="s">
        <v>186</v>
      </c>
      <c r="F59" s="25">
        <v>225100</v>
      </c>
      <c r="G59" s="25">
        <v>824500</v>
      </c>
      <c r="H59" s="25">
        <v>225100</v>
      </c>
      <c r="I59" s="25">
        <v>824500</v>
      </c>
      <c r="J59" s="16">
        <v>524800</v>
      </c>
      <c r="K59" s="16">
        <f t="shared" ref="K59" si="23">(H59+I59)/2</f>
        <v>524800</v>
      </c>
      <c r="L59" s="17" t="s">
        <v>133</v>
      </c>
      <c r="M59" s="19" t="s">
        <v>188</v>
      </c>
      <c r="N59" s="19" t="s">
        <v>78</v>
      </c>
      <c r="O59" s="20"/>
      <c r="P59" s="116" t="s">
        <v>189</v>
      </c>
      <c r="Q59" s="117"/>
    </row>
    <row r="60" spans="1:17" ht="15">
      <c r="A60" s="61"/>
      <c r="B60" s="62"/>
      <c r="C60" s="14" t="s">
        <v>193</v>
      </c>
      <c r="D60" s="13">
        <v>1</v>
      </c>
      <c r="E60" s="14" t="s">
        <v>192</v>
      </c>
      <c r="F60" s="15">
        <v>4986000</v>
      </c>
      <c r="G60" s="15"/>
      <c r="H60" s="15">
        <v>4986000</v>
      </c>
      <c r="I60" s="15"/>
      <c r="J60" s="16">
        <v>4986000</v>
      </c>
      <c r="K60" s="16"/>
      <c r="L60" s="17"/>
      <c r="M60" s="63"/>
      <c r="N60" s="19"/>
      <c r="O60" s="64"/>
      <c r="P60" s="21"/>
      <c r="Q60" s="20"/>
    </row>
    <row r="61" spans="1:17" ht="15">
      <c r="A61" s="10"/>
      <c r="B61" s="22" t="s">
        <v>194</v>
      </c>
      <c r="C61" s="23" t="s">
        <v>195</v>
      </c>
      <c r="D61" s="13">
        <v>2</v>
      </c>
      <c r="E61" s="65" t="s">
        <v>196</v>
      </c>
      <c r="F61" s="15">
        <v>448400</v>
      </c>
      <c r="G61" s="15"/>
      <c r="H61" s="15">
        <v>224200</v>
      </c>
      <c r="I61" s="15"/>
      <c r="J61" s="16">
        <v>448400</v>
      </c>
      <c r="K61" s="16">
        <v>0</v>
      </c>
      <c r="L61" s="17" t="s">
        <v>187</v>
      </c>
      <c r="M61" s="19" t="s">
        <v>97</v>
      </c>
      <c r="N61" s="19"/>
      <c r="O61" s="20"/>
      <c r="P61" s="21" t="s">
        <v>16</v>
      </c>
      <c r="Q61" s="20"/>
    </row>
    <row r="62" spans="1:17" ht="15">
      <c r="A62" s="20"/>
      <c r="B62" s="27"/>
      <c r="C62" s="28" t="s">
        <v>198</v>
      </c>
      <c r="D62" s="13">
        <v>1</v>
      </c>
      <c r="E62" s="14" t="s">
        <v>197</v>
      </c>
      <c r="F62" s="15">
        <v>1396694</v>
      </c>
      <c r="G62" s="15">
        <v>1427272</v>
      </c>
      <c r="H62" s="15">
        <v>1396694</v>
      </c>
      <c r="I62" s="15">
        <v>1427272</v>
      </c>
      <c r="J62" s="16">
        <f>AVERAGE(F62:G62)</f>
        <v>1411983</v>
      </c>
      <c r="K62" s="16">
        <f t="shared" ref="K62:K66" si="24">(H62+I62)/2</f>
        <v>1411983</v>
      </c>
      <c r="L62" s="17" t="s">
        <v>199</v>
      </c>
      <c r="M62" s="19" t="s">
        <v>78</v>
      </c>
      <c r="N62" s="19" t="s">
        <v>78</v>
      </c>
      <c r="O62" s="20"/>
      <c r="P62" s="116" t="s">
        <v>75</v>
      </c>
      <c r="Q62" s="117"/>
    </row>
    <row r="63" spans="1:17" ht="15">
      <c r="A63" s="20"/>
      <c r="B63" s="27"/>
      <c r="C63" s="113" t="s">
        <v>279</v>
      </c>
      <c r="D63" s="13">
        <v>8</v>
      </c>
      <c r="E63" s="14" t="s">
        <v>197</v>
      </c>
      <c r="F63" s="15">
        <v>3200000</v>
      </c>
      <c r="G63" s="15"/>
      <c r="H63" s="15"/>
      <c r="I63" s="15"/>
      <c r="J63" s="16">
        <v>3200000</v>
      </c>
      <c r="K63" s="16">
        <f t="shared" si="24"/>
        <v>0</v>
      </c>
      <c r="L63" s="17" t="s">
        <v>164</v>
      </c>
      <c r="M63" s="19" t="s">
        <v>122</v>
      </c>
      <c r="N63" s="18"/>
      <c r="O63" s="20"/>
      <c r="P63" s="20"/>
      <c r="Q63" s="20"/>
    </row>
    <row r="64" spans="1:17" ht="15">
      <c r="A64" s="20"/>
      <c r="B64" s="27"/>
      <c r="C64" s="14" t="s">
        <v>200</v>
      </c>
      <c r="D64" s="13">
        <v>5</v>
      </c>
      <c r="E64" s="14" t="s">
        <v>197</v>
      </c>
      <c r="F64" s="15">
        <f t="shared" ref="F64:G64" si="25">5* 150000</f>
        <v>750000</v>
      </c>
      <c r="G64" s="15">
        <f t="shared" si="25"/>
        <v>750000</v>
      </c>
      <c r="H64" s="15">
        <v>150000</v>
      </c>
      <c r="I64" s="15">
        <v>150000</v>
      </c>
      <c r="J64" s="16">
        <f>AVERAGE(F64:G64)</f>
        <v>750000</v>
      </c>
      <c r="K64" s="16">
        <f t="shared" si="24"/>
        <v>150000</v>
      </c>
      <c r="L64" s="17" t="s">
        <v>37</v>
      </c>
      <c r="M64" s="19" t="s">
        <v>122</v>
      </c>
      <c r="N64" s="18"/>
      <c r="O64" s="20"/>
      <c r="P64" s="116" t="s">
        <v>201</v>
      </c>
      <c r="Q64" s="117"/>
    </row>
    <row r="65" spans="1:17" ht="15">
      <c r="A65" s="20"/>
      <c r="B65" s="27"/>
      <c r="C65" s="114" t="s">
        <v>202</v>
      </c>
      <c r="D65" s="33"/>
      <c r="E65" s="14" t="s">
        <v>197</v>
      </c>
      <c r="F65" s="15">
        <v>950000</v>
      </c>
      <c r="G65" s="15"/>
      <c r="H65" s="15"/>
      <c r="I65" s="15"/>
      <c r="J65" s="16">
        <v>950000</v>
      </c>
      <c r="K65" s="16">
        <f t="shared" si="24"/>
        <v>0</v>
      </c>
      <c r="L65" s="34"/>
      <c r="M65" s="19" t="s">
        <v>78</v>
      </c>
      <c r="N65" s="19" t="s">
        <v>78</v>
      </c>
      <c r="O65" s="21" t="s">
        <v>203</v>
      </c>
      <c r="P65" s="21" t="s">
        <v>32</v>
      </c>
      <c r="Q65" s="20"/>
    </row>
    <row r="66" spans="1:17" ht="15">
      <c r="A66" s="20"/>
      <c r="B66" s="68"/>
      <c r="C66" s="69" t="s">
        <v>205</v>
      </c>
      <c r="D66" s="70">
        <v>1</v>
      </c>
      <c r="E66" s="71" t="s">
        <v>204</v>
      </c>
      <c r="F66" s="72"/>
      <c r="G66" s="72"/>
      <c r="H66" s="72"/>
      <c r="I66" s="72"/>
      <c r="J66" s="73">
        <v>2000000</v>
      </c>
      <c r="K66" s="16">
        <f t="shared" si="24"/>
        <v>0</v>
      </c>
      <c r="L66" s="17" t="s">
        <v>206</v>
      </c>
      <c r="M66" s="74" t="s">
        <v>56</v>
      </c>
      <c r="N66" s="75" t="s">
        <v>207</v>
      </c>
      <c r="O66" s="20"/>
      <c r="P66" s="21" t="s">
        <v>87</v>
      </c>
      <c r="Q66" s="20"/>
    </row>
    <row r="67" spans="1:17" ht="15">
      <c r="A67" s="10"/>
      <c r="B67" s="41" t="s">
        <v>209</v>
      </c>
      <c r="C67" s="23" t="s">
        <v>210</v>
      </c>
      <c r="D67" s="76">
        <v>1</v>
      </c>
      <c r="E67" s="77" t="s">
        <v>208</v>
      </c>
      <c r="F67" s="78">
        <v>5017000</v>
      </c>
      <c r="G67" s="78">
        <v>4389000</v>
      </c>
      <c r="H67" s="78">
        <v>5017000</v>
      </c>
      <c r="I67" s="78">
        <v>4389000</v>
      </c>
      <c r="J67" s="16">
        <v>4703000</v>
      </c>
      <c r="K67" s="16">
        <f>(H67+I67)/2</f>
        <v>4703000</v>
      </c>
      <c r="L67" s="17">
        <v>5000000</v>
      </c>
      <c r="M67" s="19" t="s">
        <v>78</v>
      </c>
      <c r="N67" s="19" t="s">
        <v>211</v>
      </c>
      <c r="O67" s="20"/>
      <c r="P67" s="116" t="s">
        <v>73</v>
      </c>
      <c r="Q67" s="117"/>
    </row>
    <row r="68" spans="1:17" ht="15">
      <c r="A68" s="79"/>
      <c r="B68" s="80" t="s">
        <v>212</v>
      </c>
      <c r="C68" s="81" t="s">
        <v>67</v>
      </c>
      <c r="D68" s="76">
        <v>1</v>
      </c>
      <c r="E68" s="77" t="s">
        <v>208</v>
      </c>
      <c r="F68" s="78">
        <v>1601500</v>
      </c>
      <c r="G68" s="78"/>
      <c r="H68" s="78">
        <v>1601500</v>
      </c>
      <c r="I68" s="78"/>
      <c r="J68" s="16">
        <v>1601500</v>
      </c>
      <c r="K68" s="16">
        <v>1601500</v>
      </c>
      <c r="L68" s="17">
        <v>1601500</v>
      </c>
      <c r="M68" s="19" t="s">
        <v>213</v>
      </c>
      <c r="N68" s="18"/>
      <c r="O68" s="20"/>
      <c r="P68" s="116" t="s">
        <v>73</v>
      </c>
      <c r="Q68" s="117"/>
    </row>
    <row r="69" spans="1:17">
      <c r="A69" s="38"/>
      <c r="B69" s="39"/>
      <c r="C69" s="14" t="s">
        <v>215</v>
      </c>
      <c r="D69" s="13">
        <v>1</v>
      </c>
      <c r="E69" s="32" t="s">
        <v>214</v>
      </c>
      <c r="F69" s="78">
        <v>756680</v>
      </c>
      <c r="G69" s="78">
        <v>564256</v>
      </c>
      <c r="H69" s="78">
        <v>756680</v>
      </c>
      <c r="I69" s="25">
        <v>564256</v>
      </c>
      <c r="J69" s="16">
        <v>660468</v>
      </c>
      <c r="K69" s="16">
        <f t="shared" ref="K69" si="26">(H69+I69)/2</f>
        <v>660468</v>
      </c>
      <c r="L69" s="17">
        <f>AVERAGE(H69:I69)</f>
        <v>660468</v>
      </c>
      <c r="M69" s="19" t="s">
        <v>78</v>
      </c>
      <c r="N69" s="19" t="s">
        <v>216</v>
      </c>
      <c r="O69" s="20"/>
      <c r="P69" s="21" t="s">
        <v>64</v>
      </c>
      <c r="Q69" s="20"/>
    </row>
    <row r="70" spans="1:17">
      <c r="A70" s="38"/>
      <c r="B70" s="39"/>
      <c r="C70" s="23" t="s">
        <v>218</v>
      </c>
      <c r="D70" s="40">
        <v>2</v>
      </c>
      <c r="E70" s="66" t="s">
        <v>217</v>
      </c>
      <c r="F70" s="67">
        <f>744000*2</f>
        <v>1488000</v>
      </c>
      <c r="G70" s="67">
        <f>2*410000</f>
        <v>820000</v>
      </c>
      <c r="H70" s="67">
        <v>744000</v>
      </c>
      <c r="I70" s="67">
        <v>410000</v>
      </c>
      <c r="J70" s="16">
        <f>(F70+G70)/2</f>
        <v>1154000</v>
      </c>
      <c r="K70" s="16">
        <f t="shared" ref="K70" si="27">(H70+I70)/2</f>
        <v>577000</v>
      </c>
      <c r="L70" s="57" t="s">
        <v>219</v>
      </c>
      <c r="M70" s="18"/>
      <c r="N70" s="18"/>
      <c r="O70" s="21" t="s">
        <v>220</v>
      </c>
      <c r="P70" s="116" t="s">
        <v>221</v>
      </c>
      <c r="Q70" s="117"/>
    </row>
    <row r="71" spans="1:17" ht="15">
      <c r="A71" s="10"/>
      <c r="B71" s="28" t="s">
        <v>223</v>
      </c>
      <c r="C71" s="28" t="s">
        <v>280</v>
      </c>
      <c r="D71" s="13">
        <v>2</v>
      </c>
      <c r="E71" s="32" t="s">
        <v>222</v>
      </c>
      <c r="F71" s="25">
        <v>1390000</v>
      </c>
      <c r="G71" s="25"/>
      <c r="H71" s="25">
        <v>1390000</v>
      </c>
      <c r="I71" s="25"/>
      <c r="J71" s="16">
        <v>1390000</v>
      </c>
      <c r="K71" s="16">
        <v>0</v>
      </c>
      <c r="L71" s="17">
        <v>1400000</v>
      </c>
      <c r="M71" s="19"/>
      <c r="N71" s="19"/>
      <c r="O71" s="20"/>
      <c r="P71" s="21" t="s">
        <v>16</v>
      </c>
      <c r="Q71" s="20"/>
    </row>
    <row r="72" spans="1:17" ht="15">
      <c r="A72" s="10"/>
      <c r="B72" s="22" t="s">
        <v>224</v>
      </c>
      <c r="C72" s="28" t="s">
        <v>225</v>
      </c>
      <c r="D72" s="13">
        <v>1</v>
      </c>
      <c r="E72" s="32" t="s">
        <v>226</v>
      </c>
      <c r="F72" s="25">
        <v>411300</v>
      </c>
      <c r="G72" s="25"/>
      <c r="H72" s="25">
        <v>411300</v>
      </c>
      <c r="I72" s="25"/>
      <c r="J72" s="16">
        <v>411300</v>
      </c>
      <c r="K72" s="16">
        <v>411300</v>
      </c>
      <c r="L72" s="17" t="s">
        <v>180</v>
      </c>
      <c r="M72" s="19" t="s">
        <v>78</v>
      </c>
      <c r="N72" s="18"/>
      <c r="O72" s="20"/>
      <c r="P72" s="21" t="s">
        <v>16</v>
      </c>
      <c r="Q72" s="20"/>
    </row>
    <row r="73" spans="1:17" ht="15">
      <c r="A73" s="83"/>
      <c r="B73" s="22" t="s">
        <v>227</v>
      </c>
      <c r="C73" s="23" t="s">
        <v>228</v>
      </c>
      <c r="D73" s="13">
        <v>1</v>
      </c>
      <c r="E73" s="32" t="s">
        <v>229</v>
      </c>
      <c r="F73" s="25">
        <v>3500000</v>
      </c>
      <c r="G73" s="25">
        <v>7426000</v>
      </c>
      <c r="H73" s="25">
        <v>3500000</v>
      </c>
      <c r="I73" s="25">
        <v>7426000</v>
      </c>
      <c r="J73" s="84">
        <f t="shared" ref="J73:K73" si="28">(G73+H73)/2</f>
        <v>5463000</v>
      </c>
      <c r="K73" s="84">
        <f t="shared" si="28"/>
        <v>5463000</v>
      </c>
      <c r="L73" s="17" t="s">
        <v>86</v>
      </c>
      <c r="M73" s="19" t="s">
        <v>78</v>
      </c>
      <c r="N73" s="19" t="s">
        <v>78</v>
      </c>
      <c r="O73" s="20"/>
      <c r="P73" s="21"/>
      <c r="Q73" s="20"/>
    </row>
    <row r="74" spans="1:17" ht="15">
      <c r="A74" s="47"/>
      <c r="B74" s="48"/>
      <c r="C74" s="28" t="s">
        <v>230</v>
      </c>
      <c r="D74" s="13">
        <v>1</v>
      </c>
      <c r="E74" s="14" t="s">
        <v>231</v>
      </c>
      <c r="F74" s="15">
        <v>11150000</v>
      </c>
      <c r="G74" s="15"/>
      <c r="H74" s="15">
        <v>11150000</v>
      </c>
      <c r="I74" s="15"/>
      <c r="J74" s="85">
        <v>11150000</v>
      </c>
      <c r="K74" s="86">
        <v>11150000</v>
      </c>
      <c r="L74" s="17" t="s">
        <v>232</v>
      </c>
      <c r="M74" s="19" t="s">
        <v>78</v>
      </c>
      <c r="N74" s="19"/>
      <c r="O74" s="20"/>
      <c r="P74" s="116" t="s">
        <v>233</v>
      </c>
      <c r="Q74" s="117"/>
    </row>
    <row r="75" spans="1:17" ht="15">
      <c r="A75" s="20"/>
      <c r="B75" s="48"/>
      <c r="C75" s="28" t="s">
        <v>234</v>
      </c>
      <c r="D75" s="13">
        <v>1</v>
      </c>
      <c r="E75" s="14" t="s">
        <v>231</v>
      </c>
      <c r="F75" s="15">
        <v>4500000</v>
      </c>
      <c r="G75" s="15">
        <v>2591927</v>
      </c>
      <c r="H75" s="15">
        <v>4500000</v>
      </c>
      <c r="I75" s="15">
        <v>2591927</v>
      </c>
      <c r="J75" s="16">
        <f t="shared" ref="J75:K75" si="29">(G75+H75)/2</f>
        <v>3545963.5</v>
      </c>
      <c r="K75" s="16">
        <f t="shared" si="29"/>
        <v>3545963.5</v>
      </c>
      <c r="L75" s="17" t="s">
        <v>235</v>
      </c>
      <c r="M75" s="19" t="s">
        <v>78</v>
      </c>
      <c r="N75" s="18"/>
      <c r="O75" s="20"/>
      <c r="P75" s="116" t="s">
        <v>233</v>
      </c>
      <c r="Q75" s="117"/>
    </row>
    <row r="76" spans="1:17" ht="15">
      <c r="A76" s="20"/>
      <c r="B76" s="27"/>
      <c r="C76" s="14" t="s">
        <v>236</v>
      </c>
      <c r="D76" s="13">
        <v>1</v>
      </c>
      <c r="E76" s="14" t="s">
        <v>231</v>
      </c>
      <c r="F76" s="15">
        <v>821667</v>
      </c>
      <c r="G76" s="15">
        <v>749558</v>
      </c>
      <c r="H76" s="15">
        <v>821667</v>
      </c>
      <c r="I76" s="15">
        <v>749558</v>
      </c>
      <c r="J76" s="16">
        <f t="shared" ref="J76:K76" si="30">(G76+H76)/2</f>
        <v>785612.5</v>
      </c>
      <c r="K76" s="16">
        <f t="shared" si="30"/>
        <v>785612.5</v>
      </c>
      <c r="L76" s="17" t="s">
        <v>237</v>
      </c>
      <c r="M76" s="19" t="s">
        <v>78</v>
      </c>
      <c r="N76" s="18"/>
      <c r="O76" s="20"/>
      <c r="P76" s="116" t="s">
        <v>238</v>
      </c>
      <c r="Q76" s="117"/>
    </row>
    <row r="77" spans="1:17" ht="15">
      <c r="A77" s="47"/>
      <c r="B77" s="48"/>
      <c r="C77" s="28" t="s">
        <v>239</v>
      </c>
      <c r="D77" s="13">
        <v>1</v>
      </c>
      <c r="E77" s="14" t="s">
        <v>231</v>
      </c>
      <c r="F77" s="15">
        <v>2491885</v>
      </c>
      <c r="G77" s="15">
        <v>2987554</v>
      </c>
      <c r="H77" s="15">
        <v>2491885</v>
      </c>
      <c r="I77" s="15">
        <v>2987554</v>
      </c>
      <c r="J77" s="16">
        <f t="shared" ref="J77:K77" si="31">(G77+H77)/2</f>
        <v>2739719.5</v>
      </c>
      <c r="K77" s="16">
        <f t="shared" si="31"/>
        <v>2739719.5</v>
      </c>
      <c r="L77" s="17">
        <v>2739720</v>
      </c>
      <c r="M77" s="19" t="s">
        <v>78</v>
      </c>
      <c r="N77" s="19" t="s">
        <v>78</v>
      </c>
      <c r="O77" s="20"/>
      <c r="P77" s="116" t="s">
        <v>233</v>
      </c>
      <c r="Q77" s="117"/>
    </row>
    <row r="78" spans="1:17" ht="15">
      <c r="A78" s="47"/>
      <c r="B78" s="48"/>
      <c r="C78" s="28" t="s">
        <v>240</v>
      </c>
      <c r="D78" s="13">
        <v>2</v>
      </c>
      <c r="E78" s="14" t="s">
        <v>231</v>
      </c>
      <c r="F78" s="15">
        <v>1479064</v>
      </c>
      <c r="G78" s="15">
        <v>1050000</v>
      </c>
      <c r="H78" s="15">
        <f t="shared" ref="H78:I78" si="32">F78/2</f>
        <v>739532</v>
      </c>
      <c r="I78" s="15">
        <f t="shared" si="32"/>
        <v>525000</v>
      </c>
      <c r="J78" s="87">
        <f t="shared" ref="J78:J79" si="33">(F78+G78)/2</f>
        <v>1264532</v>
      </c>
      <c r="K78" s="16">
        <f>(H78+I78)/2</f>
        <v>632266</v>
      </c>
      <c r="L78" s="17" t="s">
        <v>241</v>
      </c>
      <c r="M78" s="19" t="s">
        <v>78</v>
      </c>
      <c r="N78" s="19" t="s">
        <v>78</v>
      </c>
      <c r="O78" s="20"/>
      <c r="P78" s="116" t="s">
        <v>233</v>
      </c>
      <c r="Q78" s="117"/>
    </row>
    <row r="79" spans="1:17" ht="15">
      <c r="A79" s="20"/>
      <c r="B79" s="27"/>
      <c r="C79" s="14" t="s">
        <v>242</v>
      </c>
      <c r="D79" s="13">
        <v>2</v>
      </c>
      <c r="E79" s="14" t="s">
        <v>231</v>
      </c>
      <c r="F79" s="88">
        <v>2200000</v>
      </c>
      <c r="G79" s="88">
        <v>2286250</v>
      </c>
      <c r="H79" s="88">
        <v>1100000</v>
      </c>
      <c r="I79" s="89">
        <f>G79/2</f>
        <v>1143125</v>
      </c>
      <c r="J79" s="90">
        <f t="shared" si="33"/>
        <v>2243125</v>
      </c>
      <c r="K79" s="16">
        <v>1100000</v>
      </c>
      <c r="L79" s="17" t="s">
        <v>243</v>
      </c>
      <c r="M79" s="19" t="s">
        <v>78</v>
      </c>
      <c r="N79" s="19" t="s">
        <v>78</v>
      </c>
      <c r="O79" s="20"/>
      <c r="P79" s="116" t="s">
        <v>233</v>
      </c>
      <c r="Q79" s="117"/>
    </row>
    <row r="80" spans="1:17" ht="15">
      <c r="A80" s="20"/>
      <c r="B80" s="27"/>
      <c r="C80" s="29" t="s">
        <v>244</v>
      </c>
      <c r="D80" s="13">
        <v>7</v>
      </c>
      <c r="E80" s="14" t="s">
        <v>231</v>
      </c>
      <c r="F80" s="88">
        <v>3429259</v>
      </c>
      <c r="G80" s="88">
        <v>3289236</v>
      </c>
      <c r="H80" s="88">
        <f>3429259/7</f>
        <v>489894.14285714284</v>
      </c>
      <c r="I80" s="88">
        <f>G80/7</f>
        <v>469890.85714285716</v>
      </c>
      <c r="J80" s="90">
        <f t="shared" ref="J80:J81" si="34">(F80+G80)/2</f>
        <v>3359247.5</v>
      </c>
      <c r="K80" s="16">
        <f t="shared" ref="K80:K82" si="35">(H80+I80)/2</f>
        <v>479892.5</v>
      </c>
      <c r="L80" s="17" t="s">
        <v>245</v>
      </c>
      <c r="M80" s="19" t="s">
        <v>78</v>
      </c>
      <c r="N80" s="19" t="s">
        <v>78</v>
      </c>
      <c r="O80" s="20"/>
      <c r="P80" s="116" t="s">
        <v>233</v>
      </c>
      <c r="Q80" s="117"/>
    </row>
    <row r="81" spans="1:17" ht="15">
      <c r="A81" s="20"/>
      <c r="B81" s="27"/>
      <c r="C81" s="28" t="s">
        <v>246</v>
      </c>
      <c r="D81" s="13">
        <v>2</v>
      </c>
      <c r="E81" s="14" t="s">
        <v>231</v>
      </c>
      <c r="F81" s="88">
        <v>2100000</v>
      </c>
      <c r="G81" s="88">
        <v>5400000</v>
      </c>
      <c r="H81" s="88">
        <v>1050000</v>
      </c>
      <c r="I81" s="88">
        <v>2700000</v>
      </c>
      <c r="J81" s="91">
        <f t="shared" si="34"/>
        <v>3750000</v>
      </c>
      <c r="K81" s="16">
        <f t="shared" si="35"/>
        <v>1875000</v>
      </c>
      <c r="L81" s="17" t="s">
        <v>247</v>
      </c>
      <c r="M81" s="19" t="s">
        <v>78</v>
      </c>
      <c r="N81" s="19" t="s">
        <v>78</v>
      </c>
      <c r="O81" s="20"/>
      <c r="P81" s="116" t="s">
        <v>233</v>
      </c>
      <c r="Q81" s="117"/>
    </row>
    <row r="82" spans="1:17" ht="15">
      <c r="A82" s="20"/>
      <c r="B82" s="27"/>
      <c r="C82" s="14" t="s">
        <v>248</v>
      </c>
      <c r="D82" s="13">
        <v>10</v>
      </c>
      <c r="E82" s="14" t="s">
        <v>231</v>
      </c>
      <c r="F82" s="88">
        <f>10*48500</f>
        <v>485000</v>
      </c>
      <c r="G82" s="88"/>
      <c r="H82" s="88"/>
      <c r="I82" s="88"/>
      <c r="J82" s="91">
        <f>10*48500</f>
        <v>485000</v>
      </c>
      <c r="K82" s="16">
        <f t="shared" si="35"/>
        <v>0</v>
      </c>
      <c r="L82" s="34"/>
      <c r="M82" s="19" t="s">
        <v>78</v>
      </c>
      <c r="N82" s="92"/>
      <c r="O82" s="20"/>
      <c r="P82" s="116" t="s">
        <v>233</v>
      </c>
      <c r="Q82" s="117"/>
    </row>
    <row r="83" spans="1:17">
      <c r="A83" s="93"/>
      <c r="B83" s="94" t="s">
        <v>249</v>
      </c>
      <c r="C83" s="95" t="s">
        <v>250</v>
      </c>
      <c r="D83" s="96">
        <v>1</v>
      </c>
      <c r="E83" s="97" t="s">
        <v>251</v>
      </c>
      <c r="F83" s="82">
        <v>550000</v>
      </c>
      <c r="G83" s="82">
        <v>1252474.8</v>
      </c>
      <c r="H83" s="82">
        <v>550000</v>
      </c>
      <c r="I83" s="82">
        <v>1252474.8</v>
      </c>
      <c r="J83" s="16">
        <f t="shared" ref="J83:K83" si="36">(G83+H83)/2</f>
        <v>901237.4</v>
      </c>
      <c r="K83" s="16">
        <f t="shared" si="36"/>
        <v>901237.4</v>
      </c>
      <c r="L83" s="17" t="s">
        <v>180</v>
      </c>
      <c r="M83" s="98"/>
      <c r="N83" s="98"/>
      <c r="O83" s="20"/>
      <c r="P83" s="20"/>
      <c r="Q83" s="20"/>
    </row>
    <row r="84" spans="1:17">
      <c r="A84" s="99"/>
      <c r="B84" s="94" t="s">
        <v>252</v>
      </c>
      <c r="C84" s="95" t="s">
        <v>253</v>
      </c>
      <c r="D84" s="96">
        <v>1</v>
      </c>
      <c r="E84" s="97" t="s">
        <v>254</v>
      </c>
      <c r="F84" s="82" t="s">
        <v>255</v>
      </c>
      <c r="G84" s="82"/>
      <c r="H84" s="82">
        <v>1094795</v>
      </c>
      <c r="I84" s="82"/>
      <c r="J84" s="16">
        <v>1094795</v>
      </c>
      <c r="K84" s="16">
        <v>1094795</v>
      </c>
      <c r="L84" s="17" t="s">
        <v>256</v>
      </c>
      <c r="M84" s="98"/>
      <c r="N84" s="98"/>
      <c r="O84" s="20"/>
      <c r="P84" s="21" t="s">
        <v>16</v>
      </c>
      <c r="Q84" s="20"/>
    </row>
    <row r="85" spans="1:17">
      <c r="A85" s="38"/>
      <c r="B85" s="39"/>
      <c r="C85" s="101" t="s">
        <v>257</v>
      </c>
      <c r="D85" s="96">
        <v>1</v>
      </c>
      <c r="E85" s="102" t="s">
        <v>258</v>
      </c>
      <c r="F85" s="103"/>
      <c r="G85" s="103"/>
      <c r="H85" s="103" t="s">
        <v>259</v>
      </c>
      <c r="I85" s="103"/>
      <c r="J85" s="16">
        <v>950000</v>
      </c>
      <c r="K85" s="16">
        <v>950000</v>
      </c>
      <c r="L85" s="17" t="s">
        <v>260</v>
      </c>
      <c r="M85" s="104"/>
      <c r="N85" s="98"/>
      <c r="O85" s="20"/>
      <c r="P85" s="116" t="s">
        <v>261</v>
      </c>
      <c r="Q85" s="117"/>
    </row>
    <row r="86" spans="1:17">
      <c r="A86" s="104"/>
      <c r="B86" s="104"/>
      <c r="C86" s="104" t="s">
        <v>262</v>
      </c>
      <c r="D86" s="96">
        <v>1</v>
      </c>
      <c r="E86" s="102" t="s">
        <v>258</v>
      </c>
      <c r="F86" s="103">
        <v>850000</v>
      </c>
      <c r="G86" s="103"/>
      <c r="H86" s="103">
        <v>850000</v>
      </c>
      <c r="I86" s="103"/>
      <c r="J86" s="16">
        <v>850000</v>
      </c>
      <c r="K86" s="16">
        <v>850000</v>
      </c>
      <c r="L86" s="17" t="s">
        <v>146</v>
      </c>
      <c r="M86" s="104"/>
      <c r="N86" s="56" t="s">
        <v>263</v>
      </c>
      <c r="O86" s="20"/>
      <c r="P86" s="21" t="s">
        <v>64</v>
      </c>
      <c r="Q86" s="20"/>
    </row>
    <row r="87" spans="1:17">
      <c r="A87" s="38"/>
      <c r="B87" s="39"/>
      <c r="C87" s="102" t="s">
        <v>264</v>
      </c>
      <c r="D87" s="96">
        <v>4</v>
      </c>
      <c r="E87" s="102" t="s">
        <v>258</v>
      </c>
      <c r="F87" s="103">
        <f>4*48500</f>
        <v>194000</v>
      </c>
      <c r="G87" s="103"/>
      <c r="H87" s="103"/>
      <c r="I87" s="103"/>
      <c r="J87" s="16">
        <f>4*48500</f>
        <v>194000</v>
      </c>
      <c r="K87" s="16">
        <f t="shared" ref="K87:K89" si="37">(H87+I87)/2</f>
        <v>0</v>
      </c>
      <c r="L87" s="17" t="s">
        <v>265</v>
      </c>
      <c r="M87" s="98"/>
      <c r="N87" s="98"/>
      <c r="O87" s="20"/>
      <c r="P87" s="21" t="s">
        <v>85</v>
      </c>
      <c r="Q87" s="20"/>
    </row>
    <row r="88" spans="1:17">
      <c r="A88" s="99"/>
      <c r="B88" s="104" t="s">
        <v>266</v>
      </c>
      <c r="C88" s="104" t="s">
        <v>267</v>
      </c>
      <c r="D88" s="96">
        <v>8</v>
      </c>
      <c r="E88" s="97" t="s">
        <v>268</v>
      </c>
      <c r="F88" s="100">
        <v>1056000</v>
      </c>
      <c r="G88" s="100"/>
      <c r="H88" s="100"/>
      <c r="I88" s="100"/>
      <c r="J88" s="16">
        <v>1056000</v>
      </c>
      <c r="K88" s="16">
        <f t="shared" si="37"/>
        <v>0</v>
      </c>
      <c r="L88" s="17" t="s">
        <v>269</v>
      </c>
      <c r="M88" s="98"/>
      <c r="N88" s="56" t="s">
        <v>270</v>
      </c>
      <c r="O88" s="20"/>
      <c r="P88" s="21" t="s">
        <v>16</v>
      </c>
      <c r="Q88" s="20"/>
    </row>
    <row r="89" spans="1:17">
      <c r="A89" s="38"/>
      <c r="B89" s="39"/>
      <c r="C89" s="39" t="s">
        <v>267</v>
      </c>
      <c r="D89" s="96">
        <v>2</v>
      </c>
      <c r="E89" s="102" t="s">
        <v>271</v>
      </c>
      <c r="F89" s="103">
        <v>264000</v>
      </c>
      <c r="G89" s="103"/>
      <c r="H89" s="103"/>
      <c r="I89" s="103"/>
      <c r="J89" s="16">
        <v>264000</v>
      </c>
      <c r="K89" s="16">
        <f t="shared" si="37"/>
        <v>0</v>
      </c>
      <c r="L89" s="17" t="s">
        <v>272</v>
      </c>
      <c r="M89" s="98"/>
      <c r="N89" s="56" t="s">
        <v>270</v>
      </c>
      <c r="O89" s="20"/>
      <c r="P89" s="21" t="s">
        <v>16</v>
      </c>
      <c r="Q89" s="20"/>
    </row>
    <row r="90" spans="1:17">
      <c r="A90" s="38"/>
      <c r="B90" s="39"/>
      <c r="C90" s="102" t="s">
        <v>274</v>
      </c>
      <c r="D90" s="96">
        <v>1</v>
      </c>
      <c r="E90" s="102" t="s">
        <v>273</v>
      </c>
      <c r="F90" s="103">
        <v>425000</v>
      </c>
      <c r="G90" s="103">
        <v>449000</v>
      </c>
      <c r="H90" s="103">
        <v>425000</v>
      </c>
      <c r="I90" s="103">
        <v>449000</v>
      </c>
      <c r="J90" s="16">
        <f t="shared" ref="J90:K90" si="38">(G90+H90)/2</f>
        <v>437000</v>
      </c>
      <c r="K90" s="16">
        <f t="shared" si="38"/>
        <v>437000</v>
      </c>
      <c r="L90" s="17" t="s">
        <v>42</v>
      </c>
      <c r="M90" s="98"/>
      <c r="N90" s="98"/>
      <c r="O90" s="20"/>
      <c r="P90" s="21" t="s">
        <v>85</v>
      </c>
      <c r="Q90" s="20"/>
    </row>
    <row r="91" spans="1:17" ht="15">
      <c r="D91" s="105"/>
      <c r="F91" s="106"/>
      <c r="G91" s="106"/>
      <c r="H91" s="106"/>
      <c r="I91" s="106"/>
      <c r="J91" s="73">
        <f>SUM(J2:J90)</f>
        <v>184467112.84999999</v>
      </c>
      <c r="K91" s="73">
        <f>SUM(K2:K90)</f>
        <v>111383504.29444446</v>
      </c>
      <c r="L91" s="107" t="s">
        <v>275</v>
      </c>
    </row>
    <row r="92" spans="1:17" ht="15">
      <c r="D92" s="105"/>
      <c r="F92" s="106"/>
      <c r="G92" s="106"/>
      <c r="H92" s="106"/>
      <c r="I92" s="108"/>
      <c r="J92" s="115">
        <f>1.21*J91</f>
        <v>223205206.54849997</v>
      </c>
      <c r="K92" s="109"/>
      <c r="L92" s="110"/>
    </row>
    <row r="93" spans="1:17" ht="15">
      <c r="D93" s="105"/>
      <c r="F93" s="106"/>
      <c r="G93" s="106"/>
      <c r="H93" s="106"/>
      <c r="I93" s="108"/>
      <c r="J93" s="109"/>
      <c r="K93" s="109"/>
      <c r="L93" s="110"/>
    </row>
    <row r="94" spans="1:17" ht="15">
      <c r="D94" s="105"/>
      <c r="F94" s="106"/>
      <c r="G94" s="106"/>
      <c r="H94" s="106"/>
      <c r="I94" s="108"/>
      <c r="J94" s="109"/>
      <c r="K94" s="109"/>
      <c r="L94" s="110"/>
    </row>
    <row r="95" spans="1:17" ht="15">
      <c r="D95" s="105"/>
      <c r="F95" s="106"/>
      <c r="G95" s="106"/>
      <c r="H95" s="106"/>
      <c r="I95" s="108"/>
      <c r="J95" s="109"/>
      <c r="K95" s="109"/>
      <c r="L95" s="110"/>
    </row>
    <row r="96" spans="1:17" ht="15">
      <c r="D96" s="105"/>
      <c r="F96" s="106"/>
      <c r="G96" s="106"/>
      <c r="H96" s="106"/>
      <c r="I96" s="108"/>
      <c r="J96" s="109"/>
      <c r="K96" s="109"/>
      <c r="L96" s="110"/>
    </row>
    <row r="97" spans="4:12" ht="12.75">
      <c r="D97" s="105"/>
      <c r="F97" s="106"/>
      <c r="G97" s="106"/>
      <c r="H97" s="106"/>
      <c r="I97" s="108"/>
      <c r="J97" s="111"/>
      <c r="K97" s="111"/>
      <c r="L97" s="110"/>
    </row>
    <row r="98" spans="4:12" ht="12.75">
      <c r="D98" s="105"/>
      <c r="F98" s="106"/>
      <c r="G98" s="106"/>
      <c r="H98" s="106"/>
      <c r="I98" s="106"/>
      <c r="J98" s="111"/>
      <c r="K98" s="111"/>
      <c r="L98" s="112"/>
    </row>
    <row r="99" spans="4:12" ht="12.75">
      <c r="D99" s="105"/>
      <c r="F99" s="106"/>
      <c r="G99" s="106"/>
      <c r="H99" s="106"/>
      <c r="I99" s="106"/>
      <c r="J99" s="111"/>
      <c r="K99" s="111"/>
      <c r="L99" s="112"/>
    </row>
    <row r="100" spans="4:12" ht="12.75">
      <c r="D100" s="105"/>
      <c r="F100" s="106"/>
      <c r="G100" s="106"/>
      <c r="H100" s="106"/>
      <c r="I100" s="106"/>
      <c r="J100" s="111"/>
      <c r="K100" s="111"/>
      <c r="L100" s="112"/>
    </row>
    <row r="101" spans="4:12" ht="12.75">
      <c r="D101" s="105"/>
      <c r="F101" s="106"/>
      <c r="G101" s="106"/>
      <c r="H101" s="106"/>
      <c r="I101" s="106"/>
      <c r="J101" s="111"/>
      <c r="K101" s="111"/>
      <c r="L101" s="112"/>
    </row>
    <row r="102" spans="4:12" ht="12.75">
      <c r="D102" s="105"/>
      <c r="F102" s="106"/>
      <c r="G102" s="106"/>
      <c r="H102" s="106"/>
      <c r="I102" s="106"/>
      <c r="J102" s="111"/>
      <c r="K102" s="111"/>
      <c r="L102" s="112"/>
    </row>
    <row r="103" spans="4:12" ht="12.75">
      <c r="D103" s="105"/>
      <c r="F103" s="106"/>
      <c r="G103" s="106"/>
      <c r="H103" s="106"/>
      <c r="I103" s="106"/>
      <c r="J103" s="111"/>
      <c r="K103" s="111"/>
      <c r="L103" s="112"/>
    </row>
    <row r="104" spans="4:12" ht="12.75">
      <c r="D104" s="105"/>
      <c r="F104" s="106"/>
      <c r="G104" s="106"/>
      <c r="H104" s="106"/>
      <c r="I104" s="106"/>
      <c r="J104" s="111"/>
      <c r="K104" s="111"/>
      <c r="L104" s="112"/>
    </row>
    <row r="105" spans="4:12" ht="12.75">
      <c r="D105" s="105"/>
      <c r="F105" s="106"/>
      <c r="G105" s="106"/>
      <c r="H105" s="106"/>
      <c r="I105" s="106"/>
      <c r="J105" s="111"/>
      <c r="K105" s="111"/>
      <c r="L105" s="112"/>
    </row>
    <row r="106" spans="4:12" ht="12.75">
      <c r="D106" s="105"/>
      <c r="F106" s="106"/>
      <c r="G106" s="106"/>
      <c r="H106" s="106"/>
      <c r="I106" s="106"/>
      <c r="J106" s="111"/>
      <c r="K106" s="111"/>
      <c r="L106" s="112"/>
    </row>
    <row r="107" spans="4:12" ht="12.75">
      <c r="D107" s="105"/>
      <c r="F107" s="106"/>
      <c r="G107" s="106"/>
      <c r="H107" s="106"/>
      <c r="I107" s="106"/>
      <c r="J107" s="111"/>
      <c r="K107" s="111"/>
      <c r="L107" s="112"/>
    </row>
    <row r="108" spans="4:12" ht="12.75">
      <c r="D108" s="105"/>
      <c r="F108" s="106"/>
      <c r="G108" s="106"/>
      <c r="H108" s="106"/>
      <c r="I108" s="106"/>
      <c r="J108" s="111"/>
      <c r="K108" s="111"/>
      <c r="L108" s="112"/>
    </row>
    <row r="109" spans="4:12" ht="12.75">
      <c r="D109" s="105"/>
      <c r="F109" s="106"/>
      <c r="G109" s="106"/>
      <c r="H109" s="106"/>
      <c r="I109" s="106"/>
      <c r="J109" s="111"/>
      <c r="K109" s="111"/>
      <c r="L109" s="112"/>
    </row>
    <row r="110" spans="4:12" ht="12.75">
      <c r="D110" s="105"/>
      <c r="F110" s="106"/>
      <c r="G110" s="106"/>
      <c r="H110" s="106"/>
      <c r="I110" s="106"/>
      <c r="J110" s="111"/>
      <c r="K110" s="111"/>
      <c r="L110" s="112"/>
    </row>
    <row r="111" spans="4:12" ht="12.75">
      <c r="D111" s="105"/>
      <c r="F111" s="106"/>
      <c r="G111" s="106"/>
      <c r="H111" s="106"/>
      <c r="I111" s="106"/>
      <c r="J111" s="111"/>
      <c r="K111" s="111"/>
      <c r="L111" s="112"/>
    </row>
    <row r="112" spans="4:12" ht="12.75">
      <c r="D112" s="105"/>
      <c r="F112" s="106"/>
      <c r="G112" s="106"/>
      <c r="H112" s="106"/>
      <c r="I112" s="106"/>
      <c r="J112" s="111"/>
      <c r="K112" s="111"/>
      <c r="L112" s="112"/>
    </row>
    <row r="113" spans="4:12" ht="12.75">
      <c r="D113" s="105"/>
      <c r="F113" s="106"/>
      <c r="G113" s="106"/>
      <c r="H113" s="106"/>
      <c r="I113" s="106"/>
      <c r="J113" s="111"/>
      <c r="K113" s="111"/>
      <c r="L113" s="112"/>
    </row>
    <row r="114" spans="4:12" ht="12.75">
      <c r="D114" s="105"/>
      <c r="F114" s="106"/>
      <c r="G114" s="106"/>
      <c r="H114" s="106"/>
      <c r="I114" s="106"/>
      <c r="J114" s="111"/>
      <c r="K114" s="111"/>
      <c r="L114" s="112"/>
    </row>
    <row r="115" spans="4:12" ht="12.75">
      <c r="D115" s="105"/>
      <c r="F115" s="106"/>
      <c r="G115" s="106"/>
      <c r="H115" s="106"/>
      <c r="I115" s="106"/>
      <c r="J115" s="111"/>
      <c r="K115" s="111"/>
      <c r="L115" s="112"/>
    </row>
    <row r="116" spans="4:12" ht="12.75">
      <c r="D116" s="105"/>
      <c r="F116" s="106"/>
      <c r="G116" s="106"/>
      <c r="H116" s="106"/>
      <c r="I116" s="106"/>
      <c r="J116" s="111"/>
      <c r="K116" s="111"/>
      <c r="L116" s="112"/>
    </row>
    <row r="117" spans="4:12" ht="12.75">
      <c r="D117" s="105"/>
      <c r="F117" s="106"/>
      <c r="G117" s="106"/>
      <c r="H117" s="106"/>
      <c r="I117" s="106"/>
      <c r="J117" s="111"/>
      <c r="K117" s="111"/>
      <c r="L117" s="112"/>
    </row>
    <row r="118" spans="4:12" ht="12.75">
      <c r="D118" s="105"/>
      <c r="F118" s="106"/>
      <c r="G118" s="106"/>
      <c r="H118" s="106"/>
      <c r="I118" s="106"/>
      <c r="J118" s="111"/>
      <c r="K118" s="111"/>
      <c r="L118" s="112"/>
    </row>
    <row r="119" spans="4:12" ht="12.75">
      <c r="D119" s="105"/>
      <c r="F119" s="106"/>
      <c r="G119" s="106"/>
      <c r="H119" s="106"/>
      <c r="I119" s="106"/>
      <c r="J119" s="111"/>
      <c r="K119" s="111"/>
      <c r="L119" s="112"/>
    </row>
    <row r="120" spans="4:12" ht="12.75">
      <c r="D120" s="105"/>
      <c r="F120" s="106"/>
      <c r="G120" s="106"/>
      <c r="H120" s="106"/>
      <c r="I120" s="106"/>
      <c r="J120" s="111"/>
      <c r="K120" s="111"/>
      <c r="L120" s="112"/>
    </row>
    <row r="121" spans="4:12" ht="12.75">
      <c r="D121" s="105"/>
      <c r="F121" s="106"/>
      <c r="G121" s="106"/>
      <c r="H121" s="106"/>
      <c r="I121" s="106"/>
      <c r="J121" s="111"/>
      <c r="K121" s="111"/>
      <c r="L121" s="112"/>
    </row>
    <row r="122" spans="4:12" ht="12.75">
      <c r="D122" s="105"/>
      <c r="F122" s="106"/>
      <c r="G122" s="106"/>
      <c r="H122" s="106"/>
      <c r="I122" s="106"/>
      <c r="J122" s="111"/>
      <c r="K122" s="111"/>
      <c r="L122" s="112"/>
    </row>
    <row r="123" spans="4:12" ht="12.75">
      <c r="D123" s="105"/>
      <c r="F123" s="106"/>
      <c r="G123" s="106"/>
      <c r="H123" s="106"/>
      <c r="I123" s="106"/>
      <c r="J123" s="111"/>
      <c r="K123" s="111"/>
      <c r="L123" s="112"/>
    </row>
    <row r="124" spans="4:12" ht="12.75">
      <c r="D124" s="105"/>
      <c r="F124" s="106"/>
      <c r="G124" s="106"/>
      <c r="H124" s="106"/>
      <c r="I124" s="106"/>
      <c r="J124" s="111"/>
      <c r="K124" s="111"/>
      <c r="L124" s="112"/>
    </row>
    <row r="125" spans="4:12" ht="12.75">
      <c r="D125" s="105"/>
      <c r="F125" s="106"/>
      <c r="G125" s="106"/>
      <c r="H125" s="106"/>
      <c r="I125" s="106"/>
      <c r="J125" s="111"/>
      <c r="K125" s="111"/>
      <c r="L125" s="112"/>
    </row>
    <row r="126" spans="4:12" ht="12.75">
      <c r="D126" s="105"/>
      <c r="F126" s="106"/>
      <c r="G126" s="106"/>
      <c r="H126" s="106"/>
      <c r="I126" s="106"/>
      <c r="J126" s="111"/>
      <c r="K126" s="111"/>
      <c r="L126" s="112"/>
    </row>
    <row r="127" spans="4:12" ht="12.75">
      <c r="D127" s="105"/>
      <c r="F127" s="106"/>
      <c r="G127" s="106"/>
      <c r="H127" s="106"/>
      <c r="I127" s="106"/>
      <c r="J127" s="111"/>
      <c r="K127" s="111"/>
      <c r="L127" s="112"/>
    </row>
    <row r="128" spans="4:12" ht="12.75">
      <c r="D128" s="105"/>
      <c r="F128" s="106"/>
      <c r="G128" s="106"/>
      <c r="H128" s="106"/>
      <c r="I128" s="106"/>
      <c r="J128" s="111"/>
      <c r="K128" s="111"/>
      <c r="L128" s="112"/>
    </row>
    <row r="129" spans="4:12" ht="12.75">
      <c r="D129" s="105"/>
      <c r="F129" s="106"/>
      <c r="G129" s="106"/>
      <c r="H129" s="106"/>
      <c r="I129" s="106"/>
      <c r="J129" s="111"/>
      <c r="K129" s="111"/>
      <c r="L129" s="112"/>
    </row>
    <row r="130" spans="4:12" ht="12.75">
      <c r="D130" s="105"/>
      <c r="F130" s="106"/>
      <c r="G130" s="106"/>
      <c r="H130" s="106"/>
      <c r="I130" s="106"/>
      <c r="J130" s="111"/>
      <c r="K130" s="111"/>
      <c r="L130" s="112"/>
    </row>
    <row r="131" spans="4:12" ht="12.75">
      <c r="D131" s="105"/>
      <c r="F131" s="106"/>
      <c r="G131" s="106"/>
      <c r="H131" s="106"/>
      <c r="I131" s="106"/>
      <c r="J131" s="111"/>
      <c r="K131" s="111"/>
      <c r="L131" s="112"/>
    </row>
    <row r="132" spans="4:12" ht="12.75">
      <c r="D132" s="105"/>
      <c r="F132" s="106"/>
      <c r="G132" s="106"/>
      <c r="H132" s="106"/>
      <c r="I132" s="106"/>
      <c r="J132" s="111"/>
      <c r="K132" s="111"/>
      <c r="L132" s="112"/>
    </row>
    <row r="133" spans="4:12" ht="12.75">
      <c r="D133" s="105"/>
      <c r="F133" s="106"/>
      <c r="G133" s="106"/>
      <c r="H133" s="106"/>
      <c r="I133" s="106"/>
      <c r="J133" s="111"/>
      <c r="K133" s="111"/>
      <c r="L133" s="112"/>
    </row>
    <row r="134" spans="4:12" ht="12.75">
      <c r="D134" s="105"/>
      <c r="F134" s="106"/>
      <c r="G134" s="106"/>
      <c r="H134" s="106"/>
      <c r="I134" s="106"/>
      <c r="J134" s="111"/>
      <c r="K134" s="111"/>
      <c r="L134" s="112"/>
    </row>
    <row r="135" spans="4:12" ht="12.75">
      <c r="D135" s="105"/>
      <c r="F135" s="106"/>
      <c r="G135" s="106"/>
      <c r="H135" s="106"/>
      <c r="I135" s="106"/>
      <c r="J135" s="111"/>
      <c r="K135" s="111"/>
      <c r="L135" s="112"/>
    </row>
    <row r="136" spans="4:12" ht="12.75">
      <c r="D136" s="105"/>
      <c r="F136" s="106"/>
      <c r="G136" s="106"/>
      <c r="H136" s="106"/>
      <c r="I136" s="106"/>
      <c r="J136" s="111"/>
      <c r="K136" s="111"/>
      <c r="L136" s="112"/>
    </row>
    <row r="137" spans="4:12" ht="12.75">
      <c r="D137" s="105"/>
      <c r="F137" s="106"/>
      <c r="G137" s="106"/>
      <c r="H137" s="106"/>
      <c r="I137" s="106"/>
      <c r="J137" s="111"/>
      <c r="K137" s="111"/>
      <c r="L137" s="112"/>
    </row>
    <row r="138" spans="4:12" ht="12.75">
      <c r="D138" s="105"/>
      <c r="F138" s="106"/>
      <c r="G138" s="106"/>
      <c r="H138" s="106"/>
      <c r="I138" s="106"/>
      <c r="J138" s="111"/>
      <c r="K138" s="111"/>
      <c r="L138" s="112"/>
    </row>
    <row r="139" spans="4:12" ht="12.75">
      <c r="D139" s="105"/>
      <c r="F139" s="106"/>
      <c r="G139" s="106"/>
      <c r="H139" s="106"/>
      <c r="I139" s="106"/>
      <c r="J139" s="111"/>
      <c r="K139" s="111"/>
      <c r="L139" s="112"/>
    </row>
    <row r="140" spans="4:12" ht="12.75">
      <c r="D140" s="105"/>
      <c r="F140" s="106"/>
      <c r="G140" s="106"/>
      <c r="H140" s="106"/>
      <c r="I140" s="106"/>
      <c r="J140" s="111"/>
      <c r="K140" s="111"/>
      <c r="L140" s="112"/>
    </row>
    <row r="141" spans="4:12" ht="12.75">
      <c r="D141" s="105"/>
      <c r="F141" s="106"/>
      <c r="G141" s="106"/>
      <c r="H141" s="106"/>
      <c r="I141" s="106"/>
      <c r="J141" s="111"/>
      <c r="K141" s="111"/>
      <c r="L141" s="112"/>
    </row>
    <row r="142" spans="4:12" ht="12.75">
      <c r="D142" s="105"/>
      <c r="F142" s="106"/>
      <c r="G142" s="106"/>
      <c r="H142" s="106"/>
      <c r="I142" s="106"/>
      <c r="J142" s="111"/>
      <c r="K142" s="111"/>
      <c r="L142" s="112"/>
    </row>
    <row r="143" spans="4:12" ht="12.75">
      <c r="D143" s="105"/>
      <c r="F143" s="106"/>
      <c r="G143" s="106"/>
      <c r="H143" s="106"/>
      <c r="I143" s="106"/>
      <c r="J143" s="111"/>
      <c r="K143" s="111"/>
      <c r="L143" s="112"/>
    </row>
    <row r="144" spans="4:12" ht="12.75">
      <c r="D144" s="105"/>
      <c r="F144" s="106"/>
      <c r="G144" s="106"/>
      <c r="H144" s="106"/>
      <c r="I144" s="106"/>
      <c r="J144" s="111"/>
      <c r="K144" s="111"/>
      <c r="L144" s="112"/>
    </row>
    <row r="145" spans="4:12" ht="12.75">
      <c r="D145" s="105"/>
      <c r="F145" s="106"/>
      <c r="G145" s="106"/>
      <c r="H145" s="106"/>
      <c r="I145" s="106"/>
      <c r="J145" s="111"/>
      <c r="K145" s="111"/>
      <c r="L145" s="112"/>
    </row>
    <row r="146" spans="4:12" ht="12.75">
      <c r="D146" s="105"/>
      <c r="F146" s="106"/>
      <c r="G146" s="106"/>
      <c r="H146" s="106"/>
      <c r="I146" s="106"/>
      <c r="J146" s="111"/>
      <c r="K146" s="111"/>
      <c r="L146" s="112"/>
    </row>
    <row r="147" spans="4:12" ht="12.75">
      <c r="D147" s="105"/>
      <c r="F147" s="106"/>
      <c r="G147" s="106"/>
      <c r="H147" s="106"/>
      <c r="I147" s="106"/>
      <c r="J147" s="111"/>
      <c r="K147" s="111"/>
      <c r="L147" s="112"/>
    </row>
    <row r="148" spans="4:12" ht="12.75">
      <c r="D148" s="105"/>
      <c r="F148" s="106"/>
      <c r="G148" s="106"/>
      <c r="H148" s="106"/>
      <c r="I148" s="106"/>
      <c r="J148" s="111"/>
      <c r="K148" s="111"/>
      <c r="L148" s="112"/>
    </row>
    <row r="149" spans="4:12" ht="12.75">
      <c r="D149" s="105"/>
      <c r="F149" s="106"/>
      <c r="G149" s="106"/>
      <c r="H149" s="106"/>
      <c r="I149" s="106"/>
      <c r="J149" s="111"/>
      <c r="K149" s="111"/>
      <c r="L149" s="112"/>
    </row>
    <row r="150" spans="4:12" ht="12.75">
      <c r="D150" s="105"/>
      <c r="F150" s="106"/>
      <c r="G150" s="106"/>
      <c r="H150" s="106"/>
      <c r="I150" s="106"/>
      <c r="J150" s="111"/>
      <c r="K150" s="111"/>
      <c r="L150" s="112"/>
    </row>
    <row r="151" spans="4:12" ht="12.75">
      <c r="D151" s="105"/>
      <c r="F151" s="106"/>
      <c r="G151" s="106"/>
      <c r="H151" s="106"/>
      <c r="I151" s="106"/>
      <c r="J151" s="111"/>
      <c r="K151" s="111"/>
      <c r="L151" s="112"/>
    </row>
    <row r="152" spans="4:12" ht="12.75">
      <c r="D152" s="105"/>
      <c r="F152" s="106"/>
      <c r="G152" s="106"/>
      <c r="H152" s="106"/>
      <c r="I152" s="106"/>
      <c r="J152" s="111"/>
      <c r="K152" s="111"/>
      <c r="L152" s="112"/>
    </row>
    <row r="153" spans="4:12" ht="12.75">
      <c r="D153" s="105"/>
      <c r="F153" s="106"/>
      <c r="G153" s="106"/>
      <c r="H153" s="106"/>
      <c r="I153" s="106"/>
      <c r="J153" s="111"/>
      <c r="K153" s="111"/>
      <c r="L153" s="112"/>
    </row>
    <row r="154" spans="4:12" ht="12.75">
      <c r="D154" s="105"/>
      <c r="F154" s="106"/>
      <c r="G154" s="106"/>
      <c r="H154" s="106"/>
      <c r="I154" s="106"/>
      <c r="J154" s="111"/>
      <c r="K154" s="111"/>
      <c r="L154" s="112"/>
    </row>
    <row r="155" spans="4:12" ht="12.75">
      <c r="D155" s="105"/>
      <c r="F155" s="106"/>
      <c r="G155" s="106"/>
      <c r="H155" s="106"/>
      <c r="I155" s="106"/>
      <c r="J155" s="111"/>
      <c r="K155" s="111"/>
      <c r="L155" s="112"/>
    </row>
    <row r="156" spans="4:12" ht="12.75">
      <c r="D156" s="105"/>
      <c r="F156" s="106"/>
      <c r="G156" s="106"/>
      <c r="H156" s="106"/>
      <c r="I156" s="106"/>
      <c r="J156" s="111"/>
      <c r="K156" s="111"/>
      <c r="L156" s="112"/>
    </row>
    <row r="157" spans="4:12" ht="12.75">
      <c r="D157" s="105"/>
      <c r="F157" s="106"/>
      <c r="G157" s="106"/>
      <c r="H157" s="106"/>
      <c r="I157" s="106"/>
      <c r="J157" s="111"/>
      <c r="K157" s="111"/>
      <c r="L157" s="112"/>
    </row>
    <row r="158" spans="4:12" ht="12.75">
      <c r="D158" s="105"/>
      <c r="F158" s="106"/>
      <c r="G158" s="106"/>
      <c r="H158" s="106"/>
      <c r="I158" s="106"/>
      <c r="J158" s="111"/>
      <c r="K158" s="111"/>
      <c r="L158" s="112"/>
    </row>
    <row r="159" spans="4:12" ht="12.75">
      <c r="D159" s="105"/>
      <c r="F159" s="106"/>
      <c r="G159" s="106"/>
      <c r="H159" s="106"/>
      <c r="I159" s="106"/>
      <c r="J159" s="111"/>
      <c r="K159" s="111"/>
      <c r="L159" s="112"/>
    </row>
    <row r="160" spans="4:12" ht="12.75">
      <c r="D160" s="105"/>
      <c r="F160" s="106"/>
      <c r="G160" s="106"/>
      <c r="H160" s="106"/>
      <c r="I160" s="106"/>
      <c r="J160" s="111"/>
      <c r="K160" s="111"/>
      <c r="L160" s="112"/>
    </row>
    <row r="161" spans="4:12" ht="12.75">
      <c r="D161" s="105"/>
      <c r="F161" s="106"/>
      <c r="G161" s="106"/>
      <c r="H161" s="106"/>
      <c r="I161" s="106"/>
      <c r="J161" s="111"/>
      <c r="K161" s="111"/>
      <c r="L161" s="112"/>
    </row>
    <row r="162" spans="4:12" ht="12.75">
      <c r="D162" s="105"/>
      <c r="F162" s="106"/>
      <c r="G162" s="106"/>
      <c r="H162" s="106"/>
      <c r="I162" s="106"/>
      <c r="J162" s="111"/>
      <c r="K162" s="111"/>
      <c r="L162" s="112"/>
    </row>
    <row r="163" spans="4:12" ht="12.75">
      <c r="D163" s="105"/>
      <c r="F163" s="106"/>
      <c r="G163" s="106"/>
      <c r="H163" s="106"/>
      <c r="I163" s="106"/>
      <c r="J163" s="111"/>
      <c r="K163" s="111"/>
      <c r="L163" s="112"/>
    </row>
    <row r="164" spans="4:12" ht="12.75">
      <c r="D164" s="105"/>
      <c r="F164" s="106"/>
      <c r="G164" s="106"/>
      <c r="H164" s="106"/>
      <c r="I164" s="106"/>
      <c r="J164" s="111"/>
      <c r="K164" s="111"/>
      <c r="L164" s="112"/>
    </row>
    <row r="165" spans="4:12" ht="12.75">
      <c r="D165" s="105"/>
      <c r="F165" s="106"/>
      <c r="G165" s="106"/>
      <c r="H165" s="106"/>
      <c r="I165" s="106"/>
      <c r="J165" s="111"/>
      <c r="K165" s="111"/>
      <c r="L165" s="112"/>
    </row>
    <row r="166" spans="4:12" ht="12.75">
      <c r="D166" s="105"/>
      <c r="F166" s="106"/>
      <c r="G166" s="106"/>
      <c r="H166" s="106"/>
      <c r="I166" s="106"/>
      <c r="J166" s="111"/>
      <c r="K166" s="111"/>
      <c r="L166" s="112"/>
    </row>
    <row r="167" spans="4:12" ht="12.75">
      <c r="D167" s="105"/>
      <c r="F167" s="106"/>
      <c r="G167" s="106"/>
      <c r="H167" s="106"/>
      <c r="I167" s="106"/>
      <c r="J167" s="111"/>
      <c r="K167" s="111"/>
      <c r="L167" s="112"/>
    </row>
    <row r="168" spans="4:12" ht="12.75">
      <c r="D168" s="105"/>
      <c r="F168" s="106"/>
      <c r="G168" s="106"/>
      <c r="H168" s="106"/>
      <c r="I168" s="106"/>
      <c r="J168" s="111"/>
      <c r="K168" s="111"/>
      <c r="L168" s="112"/>
    </row>
    <row r="169" spans="4:12" ht="12.75">
      <c r="D169" s="105"/>
      <c r="F169" s="106"/>
      <c r="G169" s="106"/>
      <c r="H169" s="106"/>
      <c r="I169" s="106"/>
      <c r="J169" s="111"/>
      <c r="K169" s="111"/>
      <c r="L169" s="112"/>
    </row>
    <row r="170" spans="4:12" ht="12.75">
      <c r="D170" s="105"/>
      <c r="F170" s="106"/>
      <c r="G170" s="106"/>
      <c r="H170" s="106"/>
      <c r="I170" s="106"/>
      <c r="J170" s="111"/>
      <c r="K170" s="111"/>
      <c r="L170" s="112"/>
    </row>
    <row r="171" spans="4:12" ht="12.75">
      <c r="D171" s="105"/>
      <c r="F171" s="106"/>
      <c r="G171" s="106"/>
      <c r="H171" s="106"/>
      <c r="I171" s="106"/>
      <c r="J171" s="111"/>
      <c r="K171" s="111"/>
      <c r="L171" s="112"/>
    </row>
    <row r="172" spans="4:12" ht="12.75">
      <c r="D172" s="105"/>
      <c r="F172" s="106"/>
      <c r="G172" s="106"/>
      <c r="H172" s="106"/>
      <c r="I172" s="106"/>
      <c r="J172" s="111"/>
      <c r="K172" s="111"/>
      <c r="L172" s="112"/>
    </row>
    <row r="173" spans="4:12" ht="12.75">
      <c r="D173" s="105"/>
      <c r="F173" s="106"/>
      <c r="G173" s="106"/>
      <c r="H173" s="106"/>
      <c r="I173" s="106"/>
      <c r="J173" s="111"/>
      <c r="K173" s="111"/>
      <c r="L173" s="112"/>
    </row>
    <row r="174" spans="4:12" ht="12.75">
      <c r="D174" s="105"/>
      <c r="F174" s="106"/>
      <c r="G174" s="106"/>
      <c r="H174" s="106"/>
      <c r="I174" s="106"/>
      <c r="J174" s="111"/>
      <c r="K174" s="111"/>
      <c r="L174" s="112"/>
    </row>
    <row r="175" spans="4:12" ht="12.75">
      <c r="D175" s="105"/>
      <c r="F175" s="106"/>
      <c r="G175" s="106"/>
      <c r="H175" s="106"/>
      <c r="I175" s="106"/>
      <c r="J175" s="111"/>
      <c r="K175" s="111"/>
      <c r="L175" s="112"/>
    </row>
    <row r="176" spans="4:12" ht="12.75">
      <c r="D176" s="105"/>
      <c r="F176" s="106"/>
      <c r="G176" s="106"/>
      <c r="H176" s="106"/>
      <c r="I176" s="106"/>
      <c r="J176" s="111"/>
      <c r="K176" s="111"/>
      <c r="L176" s="112"/>
    </row>
    <row r="177" spans="4:12" ht="12.75">
      <c r="D177" s="105"/>
      <c r="F177" s="106"/>
      <c r="G177" s="106"/>
      <c r="H177" s="106"/>
      <c r="I177" s="106"/>
      <c r="J177" s="111"/>
      <c r="K177" s="111"/>
      <c r="L177" s="112"/>
    </row>
    <row r="178" spans="4:12" ht="12.75">
      <c r="D178" s="105"/>
      <c r="F178" s="106"/>
      <c r="G178" s="106"/>
      <c r="H178" s="106"/>
      <c r="I178" s="106"/>
      <c r="J178" s="111"/>
      <c r="K178" s="111"/>
      <c r="L178" s="112"/>
    </row>
    <row r="179" spans="4:12" ht="12.75">
      <c r="D179" s="105"/>
      <c r="F179" s="106"/>
      <c r="G179" s="106"/>
      <c r="H179" s="106"/>
      <c r="I179" s="106"/>
      <c r="J179" s="111"/>
      <c r="K179" s="111"/>
      <c r="L179" s="112"/>
    </row>
    <row r="180" spans="4:12" ht="12.75">
      <c r="D180" s="105"/>
      <c r="F180" s="106"/>
      <c r="G180" s="106"/>
      <c r="H180" s="106"/>
      <c r="I180" s="106"/>
      <c r="J180" s="111"/>
      <c r="K180" s="111"/>
      <c r="L180" s="112"/>
    </row>
    <row r="181" spans="4:12" ht="12.75">
      <c r="D181" s="105"/>
      <c r="F181" s="106"/>
      <c r="G181" s="106"/>
      <c r="H181" s="106"/>
      <c r="I181" s="106"/>
      <c r="J181" s="111"/>
      <c r="K181" s="111"/>
      <c r="L181" s="112"/>
    </row>
    <row r="182" spans="4:12" ht="12.75">
      <c r="D182" s="105"/>
      <c r="F182" s="106"/>
      <c r="G182" s="106"/>
      <c r="H182" s="106"/>
      <c r="I182" s="106"/>
      <c r="J182" s="111"/>
      <c r="K182" s="111"/>
      <c r="L182" s="112"/>
    </row>
    <row r="183" spans="4:12" ht="12.75">
      <c r="D183" s="105"/>
      <c r="F183" s="106"/>
      <c r="G183" s="106"/>
      <c r="H183" s="106"/>
      <c r="I183" s="106"/>
      <c r="J183" s="111"/>
      <c r="K183" s="111"/>
      <c r="L183" s="112"/>
    </row>
    <row r="184" spans="4:12" ht="12.75">
      <c r="D184" s="105"/>
      <c r="F184" s="106"/>
      <c r="G184" s="106"/>
      <c r="H184" s="106"/>
      <c r="I184" s="106"/>
      <c r="J184" s="111"/>
      <c r="K184" s="111"/>
      <c r="L184" s="112"/>
    </row>
    <row r="185" spans="4:12" ht="12.75">
      <c r="D185" s="105"/>
      <c r="F185" s="106"/>
      <c r="G185" s="106"/>
      <c r="H185" s="106"/>
      <c r="I185" s="106"/>
      <c r="J185" s="111"/>
      <c r="K185" s="111"/>
      <c r="L185" s="112"/>
    </row>
    <row r="186" spans="4:12" ht="12.75">
      <c r="D186" s="105"/>
      <c r="F186" s="106"/>
      <c r="G186" s="106"/>
      <c r="H186" s="106"/>
      <c r="I186" s="106"/>
      <c r="J186" s="111"/>
      <c r="K186" s="111"/>
      <c r="L186" s="112"/>
    </row>
    <row r="187" spans="4:12" ht="12.75">
      <c r="D187" s="105"/>
      <c r="F187" s="106"/>
      <c r="G187" s="106"/>
      <c r="H187" s="106"/>
      <c r="I187" s="106"/>
      <c r="J187" s="111"/>
      <c r="K187" s="111"/>
      <c r="L187" s="112"/>
    </row>
    <row r="188" spans="4:12" ht="12.75">
      <c r="D188" s="105"/>
      <c r="F188" s="106"/>
      <c r="G188" s="106"/>
      <c r="H188" s="106"/>
      <c r="I188" s="106"/>
      <c r="J188" s="111"/>
      <c r="K188" s="111"/>
      <c r="L188" s="112"/>
    </row>
    <row r="189" spans="4:12" ht="12.75">
      <c r="D189" s="105"/>
      <c r="F189" s="106"/>
      <c r="G189" s="106"/>
      <c r="H189" s="106"/>
      <c r="I189" s="106"/>
      <c r="J189" s="111"/>
      <c r="K189" s="111"/>
      <c r="L189" s="112"/>
    </row>
    <row r="190" spans="4:12" ht="12.75">
      <c r="D190" s="105"/>
      <c r="F190" s="106"/>
      <c r="G190" s="106"/>
      <c r="H190" s="106"/>
      <c r="I190" s="106"/>
      <c r="J190" s="111"/>
      <c r="K190" s="111"/>
      <c r="L190" s="112"/>
    </row>
    <row r="191" spans="4:12" ht="12.75">
      <c r="D191" s="105"/>
      <c r="F191" s="106"/>
      <c r="G191" s="106"/>
      <c r="H191" s="106"/>
      <c r="I191" s="106"/>
      <c r="J191" s="111"/>
      <c r="K191" s="111"/>
      <c r="L191" s="112"/>
    </row>
    <row r="192" spans="4:12" ht="12.75">
      <c r="D192" s="105"/>
      <c r="F192" s="106"/>
      <c r="G192" s="106"/>
      <c r="H192" s="106"/>
      <c r="I192" s="106"/>
      <c r="J192" s="111"/>
      <c r="K192" s="111"/>
      <c r="L192" s="112"/>
    </row>
    <row r="193" spans="4:12" ht="12.75">
      <c r="D193" s="105"/>
      <c r="F193" s="106"/>
      <c r="G193" s="106"/>
      <c r="H193" s="106"/>
      <c r="I193" s="106"/>
      <c r="J193" s="111"/>
      <c r="K193" s="111"/>
      <c r="L193" s="112"/>
    </row>
    <row r="194" spans="4:12" ht="12.75">
      <c r="D194" s="105"/>
      <c r="F194" s="106"/>
      <c r="G194" s="106"/>
      <c r="H194" s="106"/>
      <c r="I194" s="106"/>
      <c r="J194" s="111"/>
      <c r="K194" s="111"/>
      <c r="L194" s="112"/>
    </row>
    <row r="195" spans="4:12" ht="12.75">
      <c r="D195" s="105"/>
      <c r="F195" s="106"/>
      <c r="G195" s="106"/>
      <c r="H195" s="106"/>
      <c r="I195" s="106"/>
      <c r="J195" s="111"/>
      <c r="K195" s="111"/>
      <c r="L195" s="112"/>
    </row>
    <row r="196" spans="4:12" ht="12.75">
      <c r="D196" s="105"/>
      <c r="F196" s="106"/>
      <c r="G196" s="106"/>
      <c r="H196" s="106"/>
      <c r="I196" s="106"/>
      <c r="J196" s="111"/>
      <c r="K196" s="111"/>
      <c r="L196" s="112"/>
    </row>
    <row r="197" spans="4:12" ht="12.75">
      <c r="D197" s="105"/>
      <c r="F197" s="106"/>
      <c r="G197" s="106"/>
      <c r="H197" s="106"/>
      <c r="I197" s="106"/>
      <c r="J197" s="111"/>
      <c r="K197" s="111"/>
      <c r="L197" s="112"/>
    </row>
    <row r="198" spans="4:12" ht="12.75">
      <c r="D198" s="105"/>
      <c r="F198" s="106"/>
      <c r="G198" s="106"/>
      <c r="H198" s="106"/>
      <c r="I198" s="106"/>
      <c r="J198" s="111"/>
      <c r="K198" s="111"/>
      <c r="L198" s="112"/>
    </row>
    <row r="199" spans="4:12" ht="12.75">
      <c r="D199" s="105"/>
      <c r="F199" s="106"/>
      <c r="G199" s="106"/>
      <c r="H199" s="106"/>
      <c r="I199" s="106"/>
      <c r="J199" s="111"/>
      <c r="K199" s="111"/>
      <c r="L199" s="112"/>
    </row>
    <row r="200" spans="4:12" ht="12.75">
      <c r="D200" s="105"/>
      <c r="F200" s="106"/>
      <c r="G200" s="106"/>
      <c r="H200" s="106"/>
      <c r="I200" s="106"/>
      <c r="J200" s="111"/>
      <c r="K200" s="111"/>
      <c r="L200" s="112"/>
    </row>
    <row r="201" spans="4:12" ht="12.75">
      <c r="D201" s="105"/>
      <c r="F201" s="106"/>
      <c r="G201" s="106"/>
      <c r="H201" s="106"/>
      <c r="I201" s="106"/>
      <c r="J201" s="111"/>
      <c r="K201" s="111"/>
      <c r="L201" s="112"/>
    </row>
    <row r="202" spans="4:12" ht="12.75">
      <c r="D202" s="105"/>
      <c r="F202" s="106"/>
      <c r="G202" s="106"/>
      <c r="H202" s="106"/>
      <c r="I202" s="106"/>
      <c r="J202" s="111"/>
      <c r="K202" s="111"/>
      <c r="L202" s="112"/>
    </row>
    <row r="203" spans="4:12" ht="12.75">
      <c r="D203" s="105"/>
      <c r="F203" s="106"/>
      <c r="G203" s="106"/>
      <c r="H203" s="106"/>
      <c r="I203" s="106"/>
      <c r="J203" s="111"/>
      <c r="K203" s="111"/>
      <c r="L203" s="112"/>
    </row>
    <row r="204" spans="4:12" ht="12.75">
      <c r="D204" s="105"/>
      <c r="F204" s="106"/>
      <c r="G204" s="106"/>
      <c r="H204" s="106"/>
      <c r="I204" s="106"/>
      <c r="J204" s="111"/>
      <c r="K204" s="111"/>
      <c r="L204" s="112"/>
    </row>
    <row r="205" spans="4:12" ht="12.75">
      <c r="D205" s="105"/>
      <c r="F205" s="106"/>
      <c r="G205" s="106"/>
      <c r="H205" s="106"/>
      <c r="I205" s="106"/>
      <c r="J205" s="111"/>
      <c r="K205" s="111"/>
      <c r="L205" s="112"/>
    </row>
    <row r="206" spans="4:12" ht="12.75">
      <c r="D206" s="105"/>
      <c r="F206" s="106"/>
      <c r="G206" s="106"/>
      <c r="H206" s="106"/>
      <c r="I206" s="106"/>
      <c r="J206" s="111"/>
      <c r="K206" s="111"/>
      <c r="L206" s="112"/>
    </row>
    <row r="207" spans="4:12" ht="12.75">
      <c r="D207" s="105"/>
      <c r="F207" s="106"/>
      <c r="G207" s="106"/>
      <c r="H207" s="106"/>
      <c r="I207" s="106"/>
      <c r="J207" s="111"/>
      <c r="K207" s="111"/>
      <c r="L207" s="112"/>
    </row>
    <row r="208" spans="4:12" ht="12.75">
      <c r="D208" s="105"/>
      <c r="F208" s="106"/>
      <c r="G208" s="106"/>
      <c r="H208" s="106"/>
      <c r="I208" s="106"/>
      <c r="J208" s="111"/>
      <c r="K208" s="111"/>
      <c r="L208" s="112"/>
    </row>
    <row r="209" spans="4:12" ht="12.75">
      <c r="D209" s="105"/>
      <c r="F209" s="106"/>
      <c r="G209" s="106"/>
      <c r="H209" s="106"/>
      <c r="I209" s="106"/>
      <c r="J209" s="111"/>
      <c r="K209" s="111"/>
      <c r="L209" s="112"/>
    </row>
    <row r="210" spans="4:12" ht="12.75">
      <c r="D210" s="105"/>
      <c r="F210" s="106"/>
      <c r="G210" s="106"/>
      <c r="H210" s="106"/>
      <c r="I210" s="106"/>
      <c r="J210" s="111"/>
      <c r="K210" s="111"/>
      <c r="L210" s="112"/>
    </row>
    <row r="211" spans="4:12" ht="12.75">
      <c r="D211" s="105"/>
      <c r="F211" s="106"/>
      <c r="G211" s="106"/>
      <c r="H211" s="106"/>
      <c r="I211" s="106"/>
      <c r="J211" s="111"/>
      <c r="K211" s="111"/>
      <c r="L211" s="112"/>
    </row>
    <row r="212" spans="4:12" ht="12.75">
      <c r="D212" s="105"/>
      <c r="F212" s="106"/>
      <c r="G212" s="106"/>
      <c r="H212" s="106"/>
      <c r="I212" s="106"/>
      <c r="J212" s="111"/>
      <c r="K212" s="111"/>
      <c r="L212" s="112"/>
    </row>
    <row r="213" spans="4:12" ht="12.75">
      <c r="D213" s="105"/>
      <c r="F213" s="106"/>
      <c r="G213" s="106"/>
      <c r="H213" s="106"/>
      <c r="I213" s="106"/>
      <c r="J213" s="111"/>
      <c r="K213" s="111"/>
      <c r="L213" s="112"/>
    </row>
    <row r="214" spans="4:12" ht="12.75">
      <c r="D214" s="105"/>
      <c r="F214" s="106"/>
      <c r="G214" s="106"/>
      <c r="H214" s="106"/>
      <c r="I214" s="106"/>
      <c r="J214" s="111"/>
      <c r="K214" s="111"/>
      <c r="L214" s="112"/>
    </row>
    <row r="215" spans="4:12" ht="12.75">
      <c r="D215" s="105"/>
      <c r="F215" s="106"/>
      <c r="G215" s="106"/>
      <c r="H215" s="106"/>
      <c r="I215" s="106"/>
      <c r="J215" s="111"/>
      <c r="K215" s="111"/>
      <c r="L215" s="112"/>
    </row>
    <row r="216" spans="4:12" ht="12.75">
      <c r="D216" s="105"/>
      <c r="F216" s="106"/>
      <c r="G216" s="106"/>
      <c r="H216" s="106"/>
      <c r="I216" s="106"/>
      <c r="J216" s="111"/>
      <c r="K216" s="111"/>
      <c r="L216" s="112"/>
    </row>
    <row r="217" spans="4:12" ht="12.75">
      <c r="D217" s="105"/>
      <c r="F217" s="106"/>
      <c r="G217" s="106"/>
      <c r="H217" s="106"/>
      <c r="I217" s="106"/>
      <c r="J217" s="111"/>
      <c r="K217" s="111"/>
      <c r="L217" s="112"/>
    </row>
    <row r="218" spans="4:12" ht="12.75">
      <c r="D218" s="105"/>
      <c r="F218" s="106"/>
      <c r="G218" s="106"/>
      <c r="H218" s="106"/>
      <c r="I218" s="106"/>
      <c r="J218" s="111"/>
      <c r="K218" s="111"/>
      <c r="L218" s="112"/>
    </row>
    <row r="219" spans="4:12" ht="12.75">
      <c r="D219" s="105"/>
      <c r="F219" s="106"/>
      <c r="G219" s="106"/>
      <c r="H219" s="106"/>
      <c r="I219" s="106"/>
      <c r="J219" s="111"/>
      <c r="K219" s="111"/>
      <c r="L219" s="112"/>
    </row>
    <row r="220" spans="4:12" ht="12.75">
      <c r="D220" s="105"/>
      <c r="F220" s="106"/>
      <c r="G220" s="106"/>
      <c r="H220" s="106"/>
      <c r="I220" s="106"/>
      <c r="J220" s="111"/>
      <c r="K220" s="111"/>
      <c r="L220" s="112"/>
    </row>
    <row r="221" spans="4:12" ht="12.75">
      <c r="D221" s="105"/>
      <c r="F221" s="106"/>
      <c r="G221" s="106"/>
      <c r="H221" s="106"/>
      <c r="I221" s="106"/>
      <c r="J221" s="111"/>
      <c r="K221" s="111"/>
      <c r="L221" s="112"/>
    </row>
    <row r="222" spans="4:12" ht="12.75">
      <c r="D222" s="105"/>
      <c r="F222" s="106"/>
      <c r="G222" s="106"/>
      <c r="H222" s="106"/>
      <c r="I222" s="106"/>
      <c r="J222" s="111"/>
      <c r="K222" s="111"/>
      <c r="L222" s="112"/>
    </row>
    <row r="223" spans="4:12" ht="12.75">
      <c r="D223" s="105"/>
      <c r="F223" s="106"/>
      <c r="G223" s="106"/>
      <c r="H223" s="106"/>
      <c r="I223" s="106"/>
      <c r="J223" s="111"/>
      <c r="K223" s="111"/>
      <c r="L223" s="112"/>
    </row>
    <row r="224" spans="4:12" ht="12.75">
      <c r="D224" s="105"/>
      <c r="F224" s="106"/>
      <c r="G224" s="106"/>
      <c r="H224" s="106"/>
      <c r="I224" s="106"/>
      <c r="J224" s="111"/>
      <c r="K224" s="111"/>
      <c r="L224" s="112"/>
    </row>
    <row r="225" spans="4:12" ht="12.75">
      <c r="D225" s="105"/>
      <c r="F225" s="106"/>
      <c r="G225" s="106"/>
      <c r="H225" s="106"/>
      <c r="I225" s="106"/>
      <c r="J225" s="111"/>
      <c r="K225" s="111"/>
      <c r="L225" s="112"/>
    </row>
    <row r="226" spans="4:12" ht="12.75">
      <c r="D226" s="105"/>
      <c r="F226" s="106"/>
      <c r="G226" s="106"/>
      <c r="H226" s="106"/>
      <c r="I226" s="106"/>
      <c r="J226" s="111"/>
      <c r="K226" s="111"/>
      <c r="L226" s="112"/>
    </row>
    <row r="227" spans="4:12" ht="12.75">
      <c r="D227" s="105"/>
      <c r="F227" s="106"/>
      <c r="G227" s="106"/>
      <c r="H227" s="106"/>
      <c r="I227" s="106"/>
      <c r="J227" s="111"/>
      <c r="K227" s="111"/>
      <c r="L227" s="112"/>
    </row>
    <row r="228" spans="4:12" ht="12.75">
      <c r="D228" s="105"/>
      <c r="F228" s="106"/>
      <c r="G228" s="106"/>
      <c r="H228" s="106"/>
      <c r="I228" s="106"/>
      <c r="J228" s="111"/>
      <c r="K228" s="111"/>
      <c r="L228" s="112"/>
    </row>
    <row r="229" spans="4:12" ht="12.75">
      <c r="D229" s="105"/>
      <c r="F229" s="106"/>
      <c r="G229" s="106"/>
      <c r="H229" s="106"/>
      <c r="I229" s="106"/>
      <c r="J229" s="111"/>
      <c r="K229" s="111"/>
      <c r="L229" s="112"/>
    </row>
    <row r="230" spans="4:12" ht="12.75">
      <c r="D230" s="105"/>
      <c r="F230" s="106"/>
      <c r="G230" s="106"/>
      <c r="H230" s="106"/>
      <c r="I230" s="106"/>
      <c r="J230" s="111"/>
      <c r="K230" s="111"/>
      <c r="L230" s="112"/>
    </row>
    <row r="231" spans="4:12" ht="12.75">
      <c r="D231" s="105"/>
      <c r="F231" s="106"/>
      <c r="G231" s="106"/>
      <c r="H231" s="106"/>
      <c r="I231" s="106"/>
      <c r="J231" s="111"/>
      <c r="K231" s="111"/>
      <c r="L231" s="112"/>
    </row>
    <row r="232" spans="4:12" ht="12.75">
      <c r="D232" s="105"/>
      <c r="F232" s="106"/>
      <c r="G232" s="106"/>
      <c r="H232" s="106"/>
      <c r="I232" s="106"/>
      <c r="J232" s="111"/>
      <c r="K232" s="111"/>
      <c r="L232" s="112"/>
    </row>
    <row r="233" spans="4:12" ht="12.75">
      <c r="D233" s="105"/>
      <c r="F233" s="106"/>
      <c r="G233" s="106"/>
      <c r="H233" s="106"/>
      <c r="I233" s="106"/>
      <c r="J233" s="111"/>
      <c r="K233" s="111"/>
      <c r="L233" s="112"/>
    </row>
    <row r="234" spans="4:12" ht="12.75">
      <c r="D234" s="105"/>
      <c r="F234" s="106"/>
      <c r="G234" s="106"/>
      <c r="H234" s="106"/>
      <c r="I234" s="106"/>
      <c r="J234" s="111"/>
      <c r="K234" s="111"/>
      <c r="L234" s="112"/>
    </row>
    <row r="235" spans="4:12" ht="12.75">
      <c r="D235" s="105"/>
      <c r="F235" s="106"/>
      <c r="G235" s="106"/>
      <c r="H235" s="106"/>
      <c r="I235" s="106"/>
      <c r="J235" s="111"/>
      <c r="K235" s="111"/>
      <c r="L235" s="112"/>
    </row>
    <row r="236" spans="4:12" ht="12.75">
      <c r="D236" s="105"/>
      <c r="F236" s="106"/>
      <c r="G236" s="106"/>
      <c r="H236" s="106"/>
      <c r="I236" s="106"/>
      <c r="J236" s="111"/>
      <c r="K236" s="111"/>
      <c r="L236" s="112"/>
    </row>
    <row r="237" spans="4:12" ht="12.75">
      <c r="D237" s="105"/>
      <c r="F237" s="106"/>
      <c r="G237" s="106"/>
      <c r="H237" s="106"/>
      <c r="I237" s="106"/>
      <c r="J237" s="111"/>
      <c r="K237" s="111"/>
      <c r="L237" s="112"/>
    </row>
    <row r="238" spans="4:12" ht="12.75">
      <c r="D238" s="105"/>
      <c r="F238" s="106"/>
      <c r="G238" s="106"/>
      <c r="H238" s="106"/>
      <c r="I238" s="106"/>
      <c r="J238" s="111"/>
      <c r="K238" s="111"/>
      <c r="L238" s="112"/>
    </row>
    <row r="239" spans="4:12" ht="12.75">
      <c r="D239" s="105"/>
      <c r="F239" s="106"/>
      <c r="G239" s="106"/>
      <c r="H239" s="106"/>
      <c r="I239" s="106"/>
      <c r="J239" s="111"/>
      <c r="K239" s="111"/>
      <c r="L239" s="112"/>
    </row>
    <row r="240" spans="4:12" ht="12.75">
      <c r="D240" s="105"/>
      <c r="F240" s="106"/>
      <c r="G240" s="106"/>
      <c r="H240" s="106"/>
      <c r="I240" s="106"/>
      <c r="J240" s="111"/>
      <c r="K240" s="111"/>
      <c r="L240" s="112"/>
    </row>
    <row r="241" spans="4:12" ht="12.75">
      <c r="D241" s="105"/>
      <c r="F241" s="106"/>
      <c r="G241" s="106"/>
      <c r="H241" s="106"/>
      <c r="I241" s="106"/>
      <c r="J241" s="111"/>
      <c r="K241" s="111"/>
      <c r="L241" s="112"/>
    </row>
    <row r="242" spans="4:12" ht="12.75">
      <c r="D242" s="105"/>
      <c r="F242" s="106"/>
      <c r="G242" s="106"/>
      <c r="H242" s="106"/>
      <c r="I242" s="106"/>
      <c r="J242" s="111"/>
      <c r="K242" s="111"/>
      <c r="L242" s="112"/>
    </row>
    <row r="243" spans="4:12" ht="12.75">
      <c r="D243" s="105"/>
      <c r="F243" s="106"/>
      <c r="G243" s="106"/>
      <c r="H243" s="106"/>
      <c r="I243" s="106"/>
      <c r="J243" s="111"/>
      <c r="K243" s="111"/>
      <c r="L243" s="112"/>
    </row>
    <row r="244" spans="4:12" ht="12.75">
      <c r="D244" s="105"/>
      <c r="F244" s="106"/>
      <c r="G244" s="106"/>
      <c r="H244" s="106"/>
      <c r="I244" s="106"/>
      <c r="J244" s="111"/>
      <c r="K244" s="111"/>
      <c r="L244" s="112"/>
    </row>
    <row r="245" spans="4:12" ht="12.75">
      <c r="D245" s="105"/>
      <c r="F245" s="106"/>
      <c r="G245" s="106"/>
      <c r="H245" s="106"/>
      <c r="I245" s="106"/>
      <c r="J245" s="111"/>
      <c r="K245" s="111"/>
      <c r="L245" s="112"/>
    </row>
    <row r="246" spans="4:12" ht="12.75">
      <c r="D246" s="105"/>
      <c r="F246" s="106"/>
      <c r="G246" s="106"/>
      <c r="H246" s="106"/>
      <c r="I246" s="106"/>
      <c r="J246" s="111"/>
      <c r="K246" s="111"/>
      <c r="L246" s="112"/>
    </row>
    <row r="247" spans="4:12" ht="12.75">
      <c r="D247" s="105"/>
      <c r="F247" s="106"/>
      <c r="G247" s="106"/>
      <c r="H247" s="106"/>
      <c r="I247" s="106"/>
      <c r="J247" s="111"/>
      <c r="K247" s="111"/>
      <c r="L247" s="112"/>
    </row>
    <row r="248" spans="4:12" ht="12.75">
      <c r="D248" s="105"/>
      <c r="F248" s="106"/>
      <c r="G248" s="106"/>
      <c r="H248" s="106"/>
      <c r="I248" s="106"/>
      <c r="J248" s="111"/>
      <c r="K248" s="111"/>
      <c r="L248" s="112"/>
    </row>
    <row r="249" spans="4:12" ht="12.75">
      <c r="D249" s="105"/>
      <c r="F249" s="106"/>
      <c r="G249" s="106"/>
      <c r="H249" s="106"/>
      <c r="I249" s="106"/>
      <c r="J249" s="111"/>
      <c r="K249" s="111"/>
      <c r="L249" s="112"/>
    </row>
    <row r="250" spans="4:12" ht="12.75">
      <c r="D250" s="105"/>
      <c r="F250" s="106"/>
      <c r="G250" s="106"/>
      <c r="H250" s="106"/>
      <c r="I250" s="106"/>
      <c r="J250" s="111"/>
      <c r="K250" s="111"/>
      <c r="L250" s="112"/>
    </row>
    <row r="251" spans="4:12" ht="12.75">
      <c r="D251" s="105"/>
      <c r="F251" s="106"/>
      <c r="G251" s="106"/>
      <c r="H251" s="106"/>
      <c r="I251" s="106"/>
      <c r="J251" s="111"/>
      <c r="K251" s="111"/>
      <c r="L251" s="112"/>
    </row>
    <row r="252" spans="4:12" ht="12.75">
      <c r="D252" s="105"/>
      <c r="F252" s="106"/>
      <c r="G252" s="106"/>
      <c r="H252" s="106"/>
      <c r="I252" s="106"/>
      <c r="J252" s="111"/>
      <c r="K252" s="111"/>
      <c r="L252" s="112"/>
    </row>
    <row r="253" spans="4:12" ht="12.75">
      <c r="D253" s="105"/>
      <c r="F253" s="106"/>
      <c r="G253" s="106"/>
      <c r="H253" s="106"/>
      <c r="I253" s="106"/>
      <c r="J253" s="111"/>
      <c r="K253" s="111"/>
      <c r="L253" s="112"/>
    </row>
    <row r="254" spans="4:12" ht="12.75">
      <c r="D254" s="105"/>
      <c r="F254" s="106"/>
      <c r="G254" s="106"/>
      <c r="H254" s="106"/>
      <c r="I254" s="106"/>
      <c r="J254" s="111"/>
      <c r="K254" s="111"/>
      <c r="L254" s="112"/>
    </row>
    <row r="255" spans="4:12" ht="12.75">
      <c r="D255" s="105"/>
      <c r="F255" s="106"/>
      <c r="G255" s="106"/>
      <c r="H255" s="106"/>
      <c r="I255" s="106"/>
      <c r="J255" s="111"/>
      <c r="K255" s="111"/>
      <c r="L255" s="112"/>
    </row>
    <row r="256" spans="4:12" ht="12.75">
      <c r="D256" s="105"/>
      <c r="F256" s="106"/>
      <c r="G256" s="106"/>
      <c r="H256" s="106"/>
      <c r="I256" s="106"/>
      <c r="J256" s="111"/>
      <c r="K256" s="111"/>
      <c r="L256" s="112"/>
    </row>
    <row r="257" spans="4:12" ht="12.75">
      <c r="D257" s="105"/>
      <c r="F257" s="106"/>
      <c r="G257" s="106"/>
      <c r="H257" s="106"/>
      <c r="I257" s="106"/>
      <c r="J257" s="111"/>
      <c r="K257" s="111"/>
      <c r="L257" s="112"/>
    </row>
    <row r="258" spans="4:12" ht="12.75">
      <c r="D258" s="105"/>
      <c r="F258" s="106"/>
      <c r="G258" s="106"/>
      <c r="H258" s="106"/>
      <c r="I258" s="106"/>
      <c r="J258" s="111"/>
      <c r="K258" s="111"/>
      <c r="L258" s="112"/>
    </row>
    <row r="259" spans="4:12" ht="12.75">
      <c r="D259" s="105"/>
      <c r="F259" s="106"/>
      <c r="G259" s="106"/>
      <c r="H259" s="106"/>
      <c r="I259" s="106"/>
      <c r="J259" s="111"/>
      <c r="K259" s="111"/>
      <c r="L259" s="112"/>
    </row>
    <row r="260" spans="4:12" ht="12.75">
      <c r="D260" s="105"/>
      <c r="F260" s="106"/>
      <c r="G260" s="106"/>
      <c r="H260" s="106"/>
      <c r="I260" s="106"/>
      <c r="J260" s="111"/>
      <c r="K260" s="111"/>
      <c r="L260" s="112"/>
    </row>
    <row r="261" spans="4:12" ht="12.75">
      <c r="D261" s="105"/>
      <c r="F261" s="106"/>
      <c r="G261" s="106"/>
      <c r="H261" s="106"/>
      <c r="I261" s="106"/>
      <c r="J261" s="111"/>
      <c r="K261" s="111"/>
      <c r="L261" s="112"/>
    </row>
    <row r="262" spans="4:12" ht="12.75">
      <c r="D262" s="105"/>
      <c r="F262" s="106"/>
      <c r="G262" s="106"/>
      <c r="H262" s="106"/>
      <c r="I262" s="106"/>
      <c r="J262" s="111"/>
      <c r="K262" s="111"/>
      <c r="L262" s="112"/>
    </row>
    <row r="263" spans="4:12" ht="12.75">
      <c r="D263" s="105"/>
      <c r="F263" s="106"/>
      <c r="G263" s="106"/>
      <c r="H263" s="106"/>
      <c r="I263" s="106"/>
      <c r="J263" s="111"/>
      <c r="K263" s="111"/>
      <c r="L263" s="112"/>
    </row>
    <row r="264" spans="4:12" ht="12.75">
      <c r="D264" s="105"/>
      <c r="F264" s="106"/>
      <c r="G264" s="106"/>
      <c r="H264" s="106"/>
      <c r="I264" s="106"/>
      <c r="J264" s="111"/>
      <c r="K264" s="111"/>
      <c r="L264" s="112"/>
    </row>
    <row r="265" spans="4:12" ht="12.75">
      <c r="D265" s="105"/>
      <c r="F265" s="106"/>
      <c r="G265" s="106"/>
      <c r="H265" s="106"/>
      <c r="I265" s="106"/>
      <c r="J265" s="111"/>
      <c r="K265" s="111"/>
      <c r="L265" s="112"/>
    </row>
    <row r="266" spans="4:12" ht="12.75">
      <c r="D266" s="105"/>
      <c r="F266" s="106"/>
      <c r="G266" s="106"/>
      <c r="H266" s="106"/>
      <c r="I266" s="106"/>
      <c r="J266" s="111"/>
      <c r="K266" s="111"/>
      <c r="L266" s="112"/>
    </row>
    <row r="267" spans="4:12" ht="12.75">
      <c r="D267" s="105"/>
      <c r="F267" s="106"/>
      <c r="G267" s="106"/>
      <c r="H267" s="106"/>
      <c r="I267" s="106"/>
      <c r="J267" s="111"/>
      <c r="K267" s="111"/>
      <c r="L267" s="112"/>
    </row>
    <row r="268" spans="4:12" ht="12.75">
      <c r="D268" s="105"/>
      <c r="F268" s="106"/>
      <c r="G268" s="106"/>
      <c r="H268" s="106"/>
      <c r="I268" s="106"/>
      <c r="J268" s="111"/>
      <c r="K268" s="111"/>
      <c r="L268" s="112"/>
    </row>
    <row r="269" spans="4:12" ht="12.75">
      <c r="D269" s="105"/>
      <c r="F269" s="106"/>
      <c r="G269" s="106"/>
      <c r="H269" s="106"/>
      <c r="I269" s="106"/>
      <c r="J269" s="111"/>
      <c r="K269" s="111"/>
      <c r="L269" s="112"/>
    </row>
    <row r="270" spans="4:12" ht="12.75">
      <c r="D270" s="105"/>
      <c r="F270" s="106"/>
      <c r="G270" s="106"/>
      <c r="H270" s="106"/>
      <c r="I270" s="106"/>
      <c r="J270" s="111"/>
      <c r="K270" s="111"/>
      <c r="L270" s="112"/>
    </row>
    <row r="271" spans="4:12" ht="12.75">
      <c r="D271" s="105"/>
      <c r="F271" s="106"/>
      <c r="G271" s="106"/>
      <c r="H271" s="106"/>
      <c r="I271" s="106"/>
      <c r="J271" s="111"/>
      <c r="K271" s="111"/>
      <c r="L271" s="112"/>
    </row>
    <row r="272" spans="4:12" ht="12.75">
      <c r="D272" s="105"/>
      <c r="F272" s="106"/>
      <c r="G272" s="106"/>
      <c r="H272" s="106"/>
      <c r="I272" s="106"/>
      <c r="J272" s="111"/>
      <c r="K272" s="111"/>
      <c r="L272" s="112"/>
    </row>
    <row r="273" spans="4:12" ht="12.75">
      <c r="D273" s="105"/>
      <c r="F273" s="106"/>
      <c r="G273" s="106"/>
      <c r="H273" s="106"/>
      <c r="I273" s="106"/>
      <c r="J273" s="111"/>
      <c r="K273" s="111"/>
      <c r="L273" s="112"/>
    </row>
    <row r="274" spans="4:12" ht="12.75">
      <c r="D274" s="105"/>
      <c r="F274" s="106"/>
      <c r="G274" s="106"/>
      <c r="H274" s="106"/>
      <c r="I274" s="106"/>
      <c r="J274" s="111"/>
      <c r="K274" s="111"/>
      <c r="L274" s="112"/>
    </row>
    <row r="275" spans="4:12" ht="12.75">
      <c r="D275" s="105"/>
      <c r="F275" s="106"/>
      <c r="G275" s="106"/>
      <c r="H275" s="106"/>
      <c r="I275" s="106"/>
      <c r="J275" s="111"/>
      <c r="K275" s="111"/>
      <c r="L275" s="112"/>
    </row>
    <row r="276" spans="4:12" ht="12.75">
      <c r="D276" s="105"/>
      <c r="F276" s="106"/>
      <c r="G276" s="106"/>
      <c r="H276" s="106"/>
      <c r="I276" s="106"/>
      <c r="J276" s="111"/>
      <c r="K276" s="111"/>
      <c r="L276" s="112"/>
    </row>
    <row r="277" spans="4:12" ht="12.75">
      <c r="D277" s="105"/>
      <c r="F277" s="106"/>
      <c r="G277" s="106"/>
      <c r="H277" s="106"/>
      <c r="I277" s="106"/>
      <c r="J277" s="111"/>
      <c r="K277" s="111"/>
      <c r="L277" s="112"/>
    </row>
    <row r="278" spans="4:12" ht="12.75">
      <c r="D278" s="105"/>
      <c r="F278" s="106"/>
      <c r="G278" s="106"/>
      <c r="H278" s="106"/>
      <c r="I278" s="106"/>
      <c r="J278" s="111"/>
      <c r="K278" s="111"/>
      <c r="L278" s="112"/>
    </row>
    <row r="279" spans="4:12" ht="12.75">
      <c r="D279" s="105"/>
      <c r="F279" s="106"/>
      <c r="G279" s="106"/>
      <c r="H279" s="106"/>
      <c r="I279" s="106"/>
      <c r="J279" s="111"/>
      <c r="K279" s="111"/>
      <c r="L279" s="112"/>
    </row>
    <row r="280" spans="4:12" ht="12.75">
      <c r="D280" s="105"/>
      <c r="F280" s="106"/>
      <c r="G280" s="106"/>
      <c r="H280" s="106"/>
      <c r="I280" s="106"/>
      <c r="J280" s="111"/>
      <c r="K280" s="111"/>
      <c r="L280" s="112"/>
    </row>
    <row r="281" spans="4:12" ht="12.75">
      <c r="D281" s="105"/>
      <c r="F281" s="106"/>
      <c r="G281" s="106"/>
      <c r="H281" s="106"/>
      <c r="I281" s="106"/>
      <c r="J281" s="111"/>
      <c r="K281" s="111"/>
      <c r="L281" s="112"/>
    </row>
    <row r="282" spans="4:12" ht="12.75">
      <c r="D282" s="105"/>
      <c r="F282" s="106"/>
      <c r="G282" s="106"/>
      <c r="H282" s="106"/>
      <c r="I282" s="106"/>
      <c r="J282" s="111"/>
      <c r="K282" s="111"/>
      <c r="L282" s="112"/>
    </row>
    <row r="283" spans="4:12" ht="12.75">
      <c r="D283" s="105"/>
      <c r="F283" s="106"/>
      <c r="G283" s="106"/>
      <c r="H283" s="106"/>
      <c r="I283" s="106"/>
      <c r="J283" s="111"/>
      <c r="K283" s="111"/>
      <c r="L283" s="112"/>
    </row>
    <row r="284" spans="4:12" ht="12.75">
      <c r="D284" s="105"/>
      <c r="F284" s="106"/>
      <c r="G284" s="106"/>
      <c r="H284" s="106"/>
      <c r="I284" s="106"/>
      <c r="J284" s="111"/>
      <c r="K284" s="111"/>
      <c r="L284" s="112"/>
    </row>
    <row r="285" spans="4:12" ht="12.75">
      <c r="D285" s="105"/>
      <c r="F285" s="106"/>
      <c r="G285" s="106"/>
      <c r="H285" s="106"/>
      <c r="I285" s="106"/>
      <c r="J285" s="111"/>
      <c r="K285" s="111"/>
      <c r="L285" s="112"/>
    </row>
    <row r="286" spans="4:12" ht="12.75">
      <c r="D286" s="105"/>
      <c r="F286" s="106"/>
      <c r="G286" s="106"/>
      <c r="H286" s="106"/>
      <c r="I286" s="106"/>
      <c r="J286" s="111"/>
      <c r="K286" s="111"/>
      <c r="L286" s="112"/>
    </row>
    <row r="287" spans="4:12" ht="12.75">
      <c r="D287" s="105"/>
      <c r="F287" s="106"/>
      <c r="G287" s="106"/>
      <c r="H287" s="106"/>
      <c r="I287" s="106"/>
      <c r="J287" s="111"/>
      <c r="K287" s="111"/>
      <c r="L287" s="112"/>
    </row>
    <row r="288" spans="4:12" ht="12.75">
      <c r="D288" s="105"/>
      <c r="F288" s="106"/>
      <c r="G288" s="106"/>
      <c r="H288" s="106"/>
      <c r="I288" s="106"/>
      <c r="J288" s="111"/>
      <c r="K288" s="111"/>
      <c r="L288" s="112"/>
    </row>
    <row r="289" spans="4:12" ht="12.75">
      <c r="D289" s="105"/>
      <c r="F289" s="106"/>
      <c r="G289" s="106"/>
      <c r="H289" s="106"/>
      <c r="I289" s="106"/>
      <c r="J289" s="111"/>
      <c r="K289" s="111"/>
      <c r="L289" s="112"/>
    </row>
    <row r="290" spans="4:12" ht="12.75">
      <c r="D290" s="105"/>
      <c r="F290" s="106"/>
      <c r="G290" s="106"/>
      <c r="H290" s="106"/>
      <c r="I290" s="106"/>
      <c r="J290" s="111"/>
      <c r="K290" s="111"/>
      <c r="L290" s="112"/>
    </row>
    <row r="291" spans="4:12" ht="12.75">
      <c r="D291" s="105"/>
      <c r="F291" s="106"/>
      <c r="G291" s="106"/>
      <c r="H291" s="106"/>
      <c r="I291" s="106"/>
      <c r="J291" s="111"/>
      <c r="K291" s="111"/>
      <c r="L291" s="112"/>
    </row>
    <row r="292" spans="4:12" ht="12.75">
      <c r="D292" s="105"/>
      <c r="F292" s="106"/>
      <c r="G292" s="106"/>
      <c r="H292" s="106"/>
      <c r="I292" s="106"/>
      <c r="J292" s="111"/>
      <c r="K292" s="111"/>
      <c r="L292" s="112"/>
    </row>
    <row r="293" spans="4:12" ht="12.75">
      <c r="D293" s="105"/>
      <c r="F293" s="106"/>
      <c r="G293" s="106"/>
      <c r="H293" s="106"/>
      <c r="I293" s="106"/>
      <c r="J293" s="111"/>
      <c r="K293" s="111"/>
      <c r="L293" s="112"/>
    </row>
    <row r="294" spans="4:12" ht="12.75">
      <c r="D294" s="105"/>
      <c r="F294" s="106"/>
      <c r="G294" s="106"/>
      <c r="H294" s="106"/>
      <c r="I294" s="106"/>
      <c r="J294" s="111"/>
      <c r="K294" s="111"/>
      <c r="L294" s="112"/>
    </row>
    <row r="295" spans="4:12" ht="12.75">
      <c r="D295" s="105"/>
      <c r="F295" s="106"/>
      <c r="G295" s="106"/>
      <c r="H295" s="106"/>
      <c r="I295" s="106"/>
      <c r="J295" s="111"/>
      <c r="K295" s="111"/>
      <c r="L295" s="112"/>
    </row>
    <row r="296" spans="4:12" ht="12.75">
      <c r="D296" s="105"/>
      <c r="F296" s="106"/>
      <c r="G296" s="106"/>
      <c r="H296" s="106"/>
      <c r="I296" s="106"/>
      <c r="J296" s="111"/>
      <c r="K296" s="111"/>
      <c r="L296" s="112"/>
    </row>
    <row r="297" spans="4:12" ht="12.75">
      <c r="D297" s="105"/>
      <c r="F297" s="106"/>
      <c r="G297" s="106"/>
      <c r="H297" s="106"/>
      <c r="I297" s="106"/>
      <c r="J297" s="111"/>
      <c r="K297" s="111"/>
      <c r="L297" s="112"/>
    </row>
    <row r="298" spans="4:12" ht="12.75">
      <c r="D298" s="105"/>
      <c r="F298" s="106"/>
      <c r="G298" s="106"/>
      <c r="H298" s="106"/>
      <c r="I298" s="106"/>
      <c r="J298" s="111"/>
      <c r="K298" s="111"/>
      <c r="L298" s="112"/>
    </row>
    <row r="299" spans="4:12" ht="12.75">
      <c r="D299" s="105"/>
      <c r="F299" s="106"/>
      <c r="G299" s="106"/>
      <c r="H299" s="106"/>
      <c r="I299" s="106"/>
      <c r="J299" s="111"/>
      <c r="K299" s="111"/>
      <c r="L299" s="112"/>
    </row>
    <row r="300" spans="4:12" ht="12.75">
      <c r="D300" s="105"/>
      <c r="F300" s="106"/>
      <c r="G300" s="106"/>
      <c r="H300" s="106"/>
      <c r="I300" s="106"/>
      <c r="J300" s="111"/>
      <c r="K300" s="111"/>
      <c r="L300" s="112"/>
    </row>
    <row r="301" spans="4:12" ht="12.75">
      <c r="D301" s="105"/>
      <c r="F301" s="106"/>
      <c r="G301" s="106"/>
      <c r="H301" s="106"/>
      <c r="I301" s="106"/>
      <c r="J301" s="111"/>
      <c r="K301" s="111"/>
      <c r="L301" s="112"/>
    </row>
    <row r="302" spans="4:12" ht="12.75">
      <c r="D302" s="105"/>
      <c r="F302" s="106"/>
      <c r="G302" s="106"/>
      <c r="H302" s="106"/>
      <c r="I302" s="106"/>
      <c r="J302" s="111"/>
      <c r="K302" s="111"/>
      <c r="L302" s="112"/>
    </row>
    <row r="303" spans="4:12" ht="12.75">
      <c r="D303" s="105"/>
      <c r="F303" s="106"/>
      <c r="G303" s="106"/>
      <c r="H303" s="106"/>
      <c r="I303" s="106"/>
      <c r="J303" s="111"/>
      <c r="K303" s="111"/>
      <c r="L303" s="112"/>
    </row>
    <row r="304" spans="4:12" ht="12.75">
      <c r="D304" s="105"/>
      <c r="F304" s="106"/>
      <c r="G304" s="106"/>
      <c r="H304" s="106"/>
      <c r="I304" s="106"/>
      <c r="J304" s="111"/>
      <c r="K304" s="111"/>
      <c r="L304" s="112"/>
    </row>
    <row r="305" spans="4:12" ht="12.75">
      <c r="D305" s="105"/>
      <c r="F305" s="106"/>
      <c r="G305" s="106"/>
      <c r="H305" s="106"/>
      <c r="I305" s="106"/>
      <c r="J305" s="111"/>
      <c r="K305" s="111"/>
      <c r="L305" s="112"/>
    </row>
    <row r="306" spans="4:12" ht="12.75">
      <c r="D306" s="105"/>
      <c r="F306" s="106"/>
      <c r="G306" s="106"/>
      <c r="H306" s="106"/>
      <c r="I306" s="106"/>
      <c r="J306" s="111"/>
      <c r="K306" s="111"/>
      <c r="L306" s="112"/>
    </row>
    <row r="307" spans="4:12" ht="12.75">
      <c r="D307" s="105"/>
      <c r="F307" s="106"/>
      <c r="G307" s="106"/>
      <c r="H307" s="106"/>
      <c r="I307" s="106"/>
      <c r="J307" s="111"/>
      <c r="K307" s="111"/>
      <c r="L307" s="112"/>
    </row>
    <row r="308" spans="4:12" ht="12.75">
      <c r="D308" s="105"/>
      <c r="F308" s="106"/>
      <c r="G308" s="106"/>
      <c r="H308" s="106"/>
      <c r="I308" s="106"/>
      <c r="J308" s="111"/>
      <c r="K308" s="111"/>
      <c r="L308" s="112"/>
    </row>
    <row r="309" spans="4:12" ht="12.75">
      <c r="D309" s="105"/>
      <c r="F309" s="106"/>
      <c r="G309" s="106"/>
      <c r="H309" s="106"/>
      <c r="I309" s="106"/>
      <c r="J309" s="111"/>
      <c r="K309" s="111"/>
      <c r="L309" s="112"/>
    </row>
    <row r="310" spans="4:12" ht="12.75">
      <c r="D310" s="105"/>
      <c r="F310" s="106"/>
      <c r="G310" s="106"/>
      <c r="H310" s="106"/>
      <c r="I310" s="106"/>
      <c r="J310" s="111"/>
      <c r="K310" s="111"/>
      <c r="L310" s="112"/>
    </row>
    <row r="311" spans="4:12" ht="12.75">
      <c r="D311" s="105"/>
      <c r="F311" s="106"/>
      <c r="G311" s="106"/>
      <c r="H311" s="106"/>
      <c r="I311" s="106"/>
      <c r="J311" s="111"/>
      <c r="K311" s="111"/>
      <c r="L311" s="112"/>
    </row>
    <row r="312" spans="4:12" ht="12.75">
      <c r="D312" s="105"/>
      <c r="F312" s="106"/>
      <c r="G312" s="106"/>
      <c r="H312" s="106"/>
      <c r="I312" s="106"/>
      <c r="J312" s="111"/>
      <c r="K312" s="111"/>
      <c r="L312" s="112"/>
    </row>
    <row r="313" spans="4:12" ht="12.75">
      <c r="D313" s="105"/>
      <c r="F313" s="106"/>
      <c r="G313" s="106"/>
      <c r="H313" s="106"/>
      <c r="I313" s="106"/>
      <c r="J313" s="111"/>
      <c r="K313" s="111"/>
      <c r="L313" s="112"/>
    </row>
    <row r="314" spans="4:12" ht="12.75">
      <c r="D314" s="105"/>
      <c r="F314" s="106"/>
      <c r="G314" s="106"/>
      <c r="H314" s="106"/>
      <c r="I314" s="106"/>
      <c r="J314" s="111"/>
      <c r="K314" s="111"/>
      <c r="L314" s="112"/>
    </row>
    <row r="315" spans="4:12" ht="12.75">
      <c r="D315" s="105"/>
      <c r="F315" s="106"/>
      <c r="G315" s="106"/>
      <c r="H315" s="106"/>
      <c r="I315" s="106"/>
      <c r="J315" s="111"/>
      <c r="K315" s="111"/>
      <c r="L315" s="112"/>
    </row>
    <row r="316" spans="4:12" ht="12.75">
      <c r="D316" s="105"/>
      <c r="F316" s="106"/>
      <c r="G316" s="106"/>
      <c r="H316" s="106"/>
      <c r="I316" s="106"/>
      <c r="J316" s="111"/>
      <c r="K316" s="111"/>
      <c r="L316" s="112"/>
    </row>
    <row r="317" spans="4:12" ht="12.75">
      <c r="D317" s="105"/>
      <c r="F317" s="106"/>
      <c r="G317" s="106"/>
      <c r="H317" s="106"/>
      <c r="I317" s="106"/>
      <c r="J317" s="111"/>
      <c r="K317" s="111"/>
      <c r="L317" s="112"/>
    </row>
    <row r="318" spans="4:12" ht="12.75">
      <c r="D318" s="105"/>
      <c r="F318" s="106"/>
      <c r="G318" s="106"/>
      <c r="H318" s="106"/>
      <c r="I318" s="106"/>
      <c r="J318" s="111"/>
      <c r="K318" s="111"/>
      <c r="L318" s="112"/>
    </row>
    <row r="319" spans="4:12" ht="12.75">
      <c r="D319" s="105"/>
      <c r="F319" s="106"/>
      <c r="G319" s="106"/>
      <c r="H319" s="106"/>
      <c r="I319" s="106"/>
      <c r="J319" s="111"/>
      <c r="K319" s="111"/>
      <c r="L319" s="112"/>
    </row>
    <row r="320" spans="4:12" ht="12.75">
      <c r="D320" s="105"/>
      <c r="F320" s="106"/>
      <c r="G320" s="106"/>
      <c r="H320" s="106"/>
      <c r="I320" s="106"/>
      <c r="J320" s="111"/>
      <c r="K320" s="111"/>
      <c r="L320" s="112"/>
    </row>
    <row r="321" spans="4:12" ht="12.75">
      <c r="D321" s="105"/>
      <c r="F321" s="106"/>
      <c r="G321" s="106"/>
      <c r="H321" s="106"/>
      <c r="I321" s="106"/>
      <c r="J321" s="111"/>
      <c r="K321" s="111"/>
      <c r="L321" s="112"/>
    </row>
    <row r="322" spans="4:12" ht="12.75">
      <c r="D322" s="105"/>
      <c r="F322" s="106"/>
      <c r="G322" s="106"/>
      <c r="H322" s="106"/>
      <c r="I322" s="106"/>
      <c r="J322" s="111"/>
      <c r="K322" s="111"/>
      <c r="L322" s="112"/>
    </row>
    <row r="323" spans="4:12" ht="12.75">
      <c r="D323" s="105"/>
      <c r="F323" s="106"/>
      <c r="G323" s="106"/>
      <c r="H323" s="106"/>
      <c r="I323" s="106"/>
      <c r="J323" s="111"/>
      <c r="K323" s="111"/>
      <c r="L323" s="112"/>
    </row>
    <row r="324" spans="4:12" ht="12.75">
      <c r="D324" s="105"/>
      <c r="F324" s="106"/>
      <c r="G324" s="106"/>
      <c r="H324" s="106"/>
      <c r="I324" s="106"/>
      <c r="J324" s="111"/>
      <c r="K324" s="111"/>
      <c r="L324" s="112"/>
    </row>
    <row r="325" spans="4:12" ht="12.75">
      <c r="D325" s="105"/>
      <c r="F325" s="106"/>
      <c r="G325" s="106"/>
      <c r="H325" s="106"/>
      <c r="I325" s="106"/>
      <c r="J325" s="111"/>
      <c r="K325" s="111"/>
      <c r="L325" s="112"/>
    </row>
    <row r="326" spans="4:12" ht="12.75">
      <c r="D326" s="105"/>
      <c r="F326" s="106"/>
      <c r="G326" s="106"/>
      <c r="H326" s="106"/>
      <c r="I326" s="106"/>
      <c r="J326" s="111"/>
      <c r="K326" s="111"/>
      <c r="L326" s="112"/>
    </row>
    <row r="327" spans="4:12" ht="12.75">
      <c r="D327" s="105"/>
      <c r="F327" s="106"/>
      <c r="G327" s="106"/>
      <c r="H327" s="106"/>
      <c r="I327" s="106"/>
      <c r="J327" s="111"/>
      <c r="K327" s="111"/>
      <c r="L327" s="112"/>
    </row>
    <row r="328" spans="4:12" ht="12.75">
      <c r="D328" s="105"/>
      <c r="F328" s="106"/>
      <c r="G328" s="106"/>
      <c r="H328" s="106"/>
      <c r="I328" s="106"/>
      <c r="J328" s="111"/>
      <c r="K328" s="111"/>
      <c r="L328" s="112"/>
    </row>
    <row r="329" spans="4:12" ht="12.75">
      <c r="D329" s="105"/>
      <c r="F329" s="106"/>
      <c r="G329" s="106"/>
      <c r="H329" s="106"/>
      <c r="I329" s="106"/>
      <c r="J329" s="111"/>
      <c r="K329" s="111"/>
      <c r="L329" s="112"/>
    </row>
    <row r="330" spans="4:12" ht="12.75">
      <c r="D330" s="105"/>
      <c r="F330" s="106"/>
      <c r="G330" s="106"/>
      <c r="H330" s="106"/>
      <c r="I330" s="106"/>
      <c r="J330" s="111"/>
      <c r="K330" s="111"/>
      <c r="L330" s="112"/>
    </row>
    <row r="331" spans="4:12" ht="12.75">
      <c r="D331" s="105"/>
      <c r="F331" s="106"/>
      <c r="G331" s="106"/>
      <c r="H331" s="106"/>
      <c r="I331" s="106"/>
      <c r="J331" s="111"/>
      <c r="K331" s="111"/>
      <c r="L331" s="112"/>
    </row>
    <row r="332" spans="4:12" ht="12.75">
      <c r="D332" s="105"/>
      <c r="F332" s="106"/>
      <c r="G332" s="106"/>
      <c r="H332" s="106"/>
      <c r="I332" s="106"/>
      <c r="J332" s="111"/>
      <c r="K332" s="111"/>
      <c r="L332" s="112"/>
    </row>
    <row r="333" spans="4:12" ht="12.75">
      <c r="D333" s="105"/>
      <c r="F333" s="106"/>
      <c r="G333" s="106"/>
      <c r="H333" s="106"/>
      <c r="I333" s="106"/>
      <c r="J333" s="111"/>
      <c r="K333" s="111"/>
      <c r="L333" s="112"/>
    </row>
    <row r="334" spans="4:12" ht="12.75">
      <c r="D334" s="105"/>
      <c r="F334" s="106"/>
      <c r="G334" s="106"/>
      <c r="H334" s="106"/>
      <c r="I334" s="106"/>
      <c r="J334" s="111"/>
      <c r="K334" s="111"/>
      <c r="L334" s="112"/>
    </row>
    <row r="335" spans="4:12" ht="12.75">
      <c r="D335" s="105"/>
      <c r="F335" s="106"/>
      <c r="G335" s="106"/>
      <c r="H335" s="106"/>
      <c r="I335" s="106"/>
      <c r="J335" s="111"/>
      <c r="K335" s="111"/>
      <c r="L335" s="112"/>
    </row>
    <row r="336" spans="4:12" ht="12.75">
      <c r="D336" s="105"/>
      <c r="F336" s="106"/>
      <c r="G336" s="106"/>
      <c r="H336" s="106"/>
      <c r="I336" s="106"/>
      <c r="J336" s="111"/>
      <c r="K336" s="111"/>
      <c r="L336" s="112"/>
    </row>
    <row r="337" spans="4:12" ht="12.75">
      <c r="D337" s="105"/>
      <c r="F337" s="106"/>
      <c r="G337" s="106"/>
      <c r="H337" s="106"/>
      <c r="I337" s="106"/>
      <c r="J337" s="111"/>
      <c r="K337" s="111"/>
      <c r="L337" s="112"/>
    </row>
    <row r="338" spans="4:12" ht="12.75">
      <c r="D338" s="105"/>
      <c r="F338" s="106"/>
      <c r="G338" s="106"/>
      <c r="H338" s="106"/>
      <c r="I338" s="106"/>
      <c r="J338" s="111"/>
      <c r="K338" s="111"/>
      <c r="L338" s="112"/>
    </row>
    <row r="339" spans="4:12" ht="12.75">
      <c r="D339" s="105"/>
      <c r="F339" s="106"/>
      <c r="G339" s="106"/>
      <c r="H339" s="106"/>
      <c r="I339" s="106"/>
      <c r="J339" s="111"/>
      <c r="K339" s="111"/>
      <c r="L339" s="112"/>
    </row>
    <row r="340" spans="4:12" ht="12.75">
      <c r="D340" s="105"/>
      <c r="F340" s="106"/>
      <c r="G340" s="106"/>
      <c r="H340" s="106"/>
      <c r="I340" s="106"/>
      <c r="J340" s="111"/>
      <c r="K340" s="111"/>
      <c r="L340" s="112"/>
    </row>
    <row r="341" spans="4:12" ht="12.75">
      <c r="D341" s="105"/>
      <c r="F341" s="106"/>
      <c r="G341" s="106"/>
      <c r="H341" s="106"/>
      <c r="I341" s="106"/>
      <c r="J341" s="111"/>
      <c r="K341" s="111"/>
      <c r="L341" s="112"/>
    </row>
    <row r="342" spans="4:12" ht="12.75">
      <c r="D342" s="105"/>
      <c r="F342" s="106"/>
      <c r="G342" s="106"/>
      <c r="H342" s="106"/>
      <c r="I342" s="106"/>
      <c r="J342" s="111"/>
      <c r="K342" s="111"/>
      <c r="L342" s="112"/>
    </row>
    <row r="343" spans="4:12" ht="12.75">
      <c r="D343" s="105"/>
      <c r="F343" s="106"/>
      <c r="G343" s="106"/>
      <c r="H343" s="106"/>
      <c r="I343" s="106"/>
      <c r="J343" s="111"/>
      <c r="K343" s="111"/>
      <c r="L343" s="112"/>
    </row>
    <row r="344" spans="4:12" ht="12.75">
      <c r="D344" s="105"/>
      <c r="F344" s="106"/>
      <c r="G344" s="106"/>
      <c r="H344" s="106"/>
      <c r="I344" s="106"/>
      <c r="J344" s="111"/>
      <c r="K344" s="111"/>
      <c r="L344" s="112"/>
    </row>
    <row r="345" spans="4:12" ht="12.75">
      <c r="D345" s="105"/>
      <c r="F345" s="106"/>
      <c r="G345" s="106"/>
      <c r="H345" s="106"/>
      <c r="I345" s="106"/>
      <c r="J345" s="111"/>
      <c r="K345" s="111"/>
      <c r="L345" s="112"/>
    </row>
    <row r="346" spans="4:12" ht="12.75">
      <c r="D346" s="105"/>
      <c r="F346" s="106"/>
      <c r="G346" s="106"/>
      <c r="H346" s="106"/>
      <c r="I346" s="106"/>
      <c r="J346" s="111"/>
      <c r="K346" s="111"/>
      <c r="L346" s="112"/>
    </row>
    <row r="347" spans="4:12" ht="12.75">
      <c r="D347" s="105"/>
      <c r="F347" s="106"/>
      <c r="G347" s="106"/>
      <c r="H347" s="106"/>
      <c r="I347" s="106"/>
      <c r="J347" s="111"/>
      <c r="K347" s="111"/>
      <c r="L347" s="112"/>
    </row>
    <row r="348" spans="4:12" ht="12.75">
      <c r="D348" s="105"/>
      <c r="F348" s="106"/>
      <c r="G348" s="106"/>
      <c r="H348" s="106"/>
      <c r="I348" s="106"/>
      <c r="J348" s="111"/>
      <c r="K348" s="111"/>
      <c r="L348" s="112"/>
    </row>
    <row r="349" spans="4:12" ht="12.75">
      <c r="D349" s="105"/>
      <c r="F349" s="106"/>
      <c r="G349" s="106"/>
      <c r="H349" s="106"/>
      <c r="I349" s="106"/>
      <c r="J349" s="111"/>
      <c r="K349" s="111"/>
      <c r="L349" s="112"/>
    </row>
    <row r="350" spans="4:12" ht="12.75">
      <c r="D350" s="105"/>
      <c r="F350" s="106"/>
      <c r="G350" s="106"/>
      <c r="H350" s="106"/>
      <c r="I350" s="106"/>
      <c r="J350" s="111"/>
      <c r="K350" s="111"/>
      <c r="L350" s="112"/>
    </row>
    <row r="351" spans="4:12" ht="12.75">
      <c r="D351" s="105"/>
      <c r="F351" s="106"/>
      <c r="G351" s="106"/>
      <c r="H351" s="106"/>
      <c r="I351" s="106"/>
      <c r="J351" s="111"/>
      <c r="K351" s="111"/>
      <c r="L351" s="112"/>
    </row>
    <row r="352" spans="4:12" ht="12.75">
      <c r="D352" s="105"/>
      <c r="F352" s="106"/>
      <c r="G352" s="106"/>
      <c r="H352" s="106"/>
      <c r="I352" s="106"/>
      <c r="J352" s="111"/>
      <c r="K352" s="111"/>
      <c r="L352" s="112"/>
    </row>
    <row r="353" spans="4:12" ht="12.75">
      <c r="D353" s="105"/>
      <c r="F353" s="106"/>
      <c r="G353" s="106"/>
      <c r="H353" s="106"/>
      <c r="I353" s="106"/>
      <c r="J353" s="111"/>
      <c r="K353" s="111"/>
      <c r="L353" s="112"/>
    </row>
    <row r="354" spans="4:12" ht="12.75">
      <c r="D354" s="105"/>
      <c r="F354" s="106"/>
      <c r="G354" s="106"/>
      <c r="H354" s="106"/>
      <c r="I354" s="106"/>
      <c r="J354" s="111"/>
      <c r="K354" s="111"/>
      <c r="L354" s="112"/>
    </row>
    <row r="355" spans="4:12" ht="12.75">
      <c r="D355" s="105"/>
      <c r="F355" s="106"/>
      <c r="G355" s="106"/>
      <c r="H355" s="106"/>
      <c r="I355" s="106"/>
      <c r="J355" s="111"/>
      <c r="K355" s="111"/>
      <c r="L355" s="112"/>
    </row>
    <row r="356" spans="4:12" ht="12.75">
      <c r="D356" s="105"/>
      <c r="F356" s="106"/>
      <c r="G356" s="106"/>
      <c r="H356" s="106"/>
      <c r="I356" s="106"/>
      <c r="J356" s="111"/>
      <c r="K356" s="111"/>
      <c r="L356" s="112"/>
    </row>
    <row r="357" spans="4:12" ht="12.75">
      <c r="D357" s="105"/>
      <c r="F357" s="106"/>
      <c r="G357" s="106"/>
      <c r="H357" s="106"/>
      <c r="I357" s="106"/>
      <c r="J357" s="111"/>
      <c r="K357" s="111"/>
      <c r="L357" s="112"/>
    </row>
    <row r="358" spans="4:12" ht="12.75">
      <c r="D358" s="105"/>
      <c r="F358" s="106"/>
      <c r="G358" s="106"/>
      <c r="H358" s="106"/>
      <c r="I358" s="106"/>
      <c r="J358" s="111"/>
      <c r="K358" s="111"/>
      <c r="L358" s="112"/>
    </row>
    <row r="359" spans="4:12" ht="12.75">
      <c r="D359" s="105"/>
      <c r="F359" s="106"/>
      <c r="G359" s="106"/>
      <c r="H359" s="106"/>
      <c r="I359" s="106"/>
      <c r="J359" s="111"/>
      <c r="K359" s="111"/>
      <c r="L359" s="112"/>
    </row>
    <row r="360" spans="4:12" ht="12.75">
      <c r="D360" s="105"/>
      <c r="F360" s="106"/>
      <c r="G360" s="106"/>
      <c r="H360" s="106"/>
      <c r="I360" s="106"/>
      <c r="J360" s="111"/>
      <c r="K360" s="111"/>
      <c r="L360" s="112"/>
    </row>
    <row r="361" spans="4:12" ht="12.75">
      <c r="D361" s="105"/>
      <c r="F361" s="106"/>
      <c r="G361" s="106"/>
      <c r="H361" s="106"/>
      <c r="I361" s="106"/>
      <c r="J361" s="111"/>
      <c r="K361" s="111"/>
      <c r="L361" s="112"/>
    </row>
    <row r="362" spans="4:12" ht="12.75">
      <c r="D362" s="105"/>
      <c r="F362" s="106"/>
      <c r="G362" s="106"/>
      <c r="H362" s="106"/>
      <c r="I362" s="106"/>
      <c r="J362" s="111"/>
      <c r="K362" s="111"/>
      <c r="L362" s="112"/>
    </row>
    <row r="363" spans="4:12" ht="12.75">
      <c r="D363" s="105"/>
      <c r="F363" s="106"/>
      <c r="G363" s="106"/>
      <c r="H363" s="106"/>
      <c r="I363" s="106"/>
      <c r="J363" s="111"/>
      <c r="K363" s="111"/>
      <c r="L363" s="112"/>
    </row>
    <row r="364" spans="4:12" ht="12.75">
      <c r="D364" s="105"/>
      <c r="F364" s="106"/>
      <c r="G364" s="106"/>
      <c r="H364" s="106"/>
      <c r="I364" s="106"/>
      <c r="J364" s="111"/>
      <c r="K364" s="111"/>
      <c r="L364" s="112"/>
    </row>
    <row r="365" spans="4:12" ht="12.75">
      <c r="D365" s="105"/>
      <c r="F365" s="106"/>
      <c r="G365" s="106"/>
      <c r="H365" s="106"/>
      <c r="I365" s="106"/>
      <c r="J365" s="111"/>
      <c r="K365" s="111"/>
      <c r="L365" s="112"/>
    </row>
    <row r="366" spans="4:12" ht="12.75">
      <c r="D366" s="105"/>
      <c r="F366" s="106"/>
      <c r="G366" s="106"/>
      <c r="H366" s="106"/>
      <c r="I366" s="106"/>
      <c r="J366" s="111"/>
      <c r="K366" s="111"/>
      <c r="L366" s="112"/>
    </row>
    <row r="367" spans="4:12" ht="12.75">
      <c r="D367" s="105"/>
      <c r="F367" s="106"/>
      <c r="G367" s="106"/>
      <c r="H367" s="106"/>
      <c r="I367" s="106"/>
      <c r="J367" s="111"/>
      <c r="K367" s="111"/>
      <c r="L367" s="112"/>
    </row>
    <row r="368" spans="4:12" ht="12.75">
      <c r="D368" s="105"/>
      <c r="F368" s="106"/>
      <c r="G368" s="106"/>
      <c r="H368" s="106"/>
      <c r="I368" s="106"/>
      <c r="J368" s="111"/>
      <c r="K368" s="111"/>
      <c r="L368" s="112"/>
    </row>
    <row r="369" spans="4:12" ht="12.75">
      <c r="D369" s="105"/>
      <c r="F369" s="106"/>
      <c r="G369" s="106"/>
      <c r="H369" s="106"/>
      <c r="I369" s="106"/>
      <c r="J369" s="111"/>
      <c r="K369" s="111"/>
      <c r="L369" s="112"/>
    </row>
    <row r="370" spans="4:12" ht="12.75">
      <c r="D370" s="105"/>
      <c r="F370" s="106"/>
      <c r="G370" s="106"/>
      <c r="H370" s="106"/>
      <c r="I370" s="106"/>
      <c r="J370" s="111"/>
      <c r="K370" s="111"/>
      <c r="L370" s="112"/>
    </row>
    <row r="371" spans="4:12" ht="12.75">
      <c r="D371" s="105"/>
      <c r="F371" s="106"/>
      <c r="G371" s="106"/>
      <c r="H371" s="106"/>
      <c r="I371" s="106"/>
      <c r="J371" s="111"/>
      <c r="K371" s="111"/>
      <c r="L371" s="112"/>
    </row>
    <row r="372" spans="4:12" ht="12.75">
      <c r="D372" s="105"/>
      <c r="F372" s="106"/>
      <c r="G372" s="106"/>
      <c r="H372" s="106"/>
      <c r="I372" s="106"/>
      <c r="J372" s="111"/>
      <c r="K372" s="111"/>
      <c r="L372" s="112"/>
    </row>
    <row r="373" spans="4:12" ht="12.75">
      <c r="D373" s="105"/>
      <c r="F373" s="106"/>
      <c r="G373" s="106"/>
      <c r="H373" s="106"/>
      <c r="I373" s="106"/>
      <c r="J373" s="111"/>
      <c r="K373" s="111"/>
      <c r="L373" s="112"/>
    </row>
    <row r="374" spans="4:12" ht="12.75">
      <c r="D374" s="105"/>
      <c r="F374" s="106"/>
      <c r="G374" s="106"/>
      <c r="H374" s="106"/>
      <c r="I374" s="106"/>
      <c r="J374" s="111"/>
      <c r="K374" s="111"/>
      <c r="L374" s="112"/>
    </row>
    <row r="375" spans="4:12" ht="12.75">
      <c r="D375" s="105"/>
      <c r="F375" s="106"/>
      <c r="G375" s="106"/>
      <c r="H375" s="106"/>
      <c r="I375" s="106"/>
      <c r="J375" s="111"/>
      <c r="K375" s="111"/>
      <c r="L375" s="112"/>
    </row>
    <row r="376" spans="4:12" ht="12.75">
      <c r="D376" s="105"/>
      <c r="F376" s="106"/>
      <c r="G376" s="106"/>
      <c r="H376" s="106"/>
      <c r="I376" s="106"/>
      <c r="J376" s="111"/>
      <c r="K376" s="111"/>
      <c r="L376" s="112"/>
    </row>
    <row r="377" spans="4:12" ht="12.75">
      <c r="D377" s="105"/>
      <c r="F377" s="106"/>
      <c r="G377" s="106"/>
      <c r="H377" s="106"/>
      <c r="I377" s="106"/>
      <c r="J377" s="111"/>
      <c r="K377" s="111"/>
      <c r="L377" s="112"/>
    </row>
    <row r="378" spans="4:12" ht="12.75">
      <c r="D378" s="105"/>
      <c r="F378" s="106"/>
      <c r="G378" s="106"/>
      <c r="H378" s="106"/>
      <c r="I378" s="106"/>
      <c r="J378" s="111"/>
      <c r="K378" s="111"/>
      <c r="L378" s="112"/>
    </row>
    <row r="379" spans="4:12" ht="12.75">
      <c r="D379" s="105"/>
      <c r="F379" s="106"/>
      <c r="G379" s="106"/>
      <c r="H379" s="106"/>
      <c r="I379" s="106"/>
      <c r="J379" s="111"/>
      <c r="K379" s="111"/>
      <c r="L379" s="112"/>
    </row>
    <row r="380" spans="4:12" ht="12.75">
      <c r="D380" s="105"/>
      <c r="F380" s="106"/>
      <c r="G380" s="106"/>
      <c r="H380" s="106"/>
      <c r="I380" s="106"/>
      <c r="J380" s="111"/>
      <c r="K380" s="111"/>
      <c r="L380" s="112"/>
    </row>
    <row r="381" spans="4:12" ht="12.75">
      <c r="D381" s="105"/>
      <c r="F381" s="106"/>
      <c r="G381" s="106"/>
      <c r="H381" s="106"/>
      <c r="I381" s="106"/>
      <c r="J381" s="111"/>
      <c r="K381" s="111"/>
      <c r="L381" s="112"/>
    </row>
    <row r="382" spans="4:12" ht="12.75">
      <c r="D382" s="105"/>
      <c r="F382" s="106"/>
      <c r="G382" s="106"/>
      <c r="H382" s="106"/>
      <c r="I382" s="106"/>
      <c r="J382" s="111"/>
      <c r="K382" s="111"/>
      <c r="L382" s="112"/>
    </row>
    <row r="383" spans="4:12" ht="12.75">
      <c r="D383" s="105"/>
      <c r="F383" s="106"/>
      <c r="G383" s="106"/>
      <c r="H383" s="106"/>
      <c r="I383" s="106"/>
      <c r="J383" s="111"/>
      <c r="K383" s="111"/>
      <c r="L383" s="112"/>
    </row>
    <row r="384" spans="4:12" ht="12.75">
      <c r="D384" s="105"/>
      <c r="F384" s="106"/>
      <c r="G384" s="106"/>
      <c r="H384" s="106"/>
      <c r="I384" s="106"/>
      <c r="J384" s="111"/>
      <c r="K384" s="111"/>
      <c r="L384" s="112"/>
    </row>
    <row r="385" spans="4:12" ht="12.75">
      <c r="D385" s="105"/>
      <c r="F385" s="106"/>
      <c r="G385" s="106"/>
      <c r="H385" s="106"/>
      <c r="I385" s="106"/>
      <c r="J385" s="111"/>
      <c r="K385" s="111"/>
      <c r="L385" s="112"/>
    </row>
    <row r="386" spans="4:12" ht="12.75">
      <c r="D386" s="105"/>
      <c r="F386" s="106"/>
      <c r="G386" s="106"/>
      <c r="H386" s="106"/>
      <c r="I386" s="106"/>
      <c r="J386" s="111"/>
      <c r="K386" s="111"/>
      <c r="L386" s="112"/>
    </row>
    <row r="387" spans="4:12" ht="12.75">
      <c r="D387" s="105"/>
      <c r="F387" s="106"/>
      <c r="G387" s="106"/>
      <c r="H387" s="106"/>
      <c r="I387" s="106"/>
      <c r="J387" s="111"/>
      <c r="K387" s="111"/>
      <c r="L387" s="112"/>
    </row>
    <row r="388" spans="4:12" ht="12.75">
      <c r="D388" s="105"/>
      <c r="F388" s="106"/>
      <c r="G388" s="106"/>
      <c r="H388" s="106"/>
      <c r="I388" s="106"/>
      <c r="J388" s="111"/>
      <c r="K388" s="111"/>
      <c r="L388" s="112"/>
    </row>
    <row r="389" spans="4:12" ht="12.75">
      <c r="D389" s="105"/>
      <c r="F389" s="106"/>
      <c r="G389" s="106"/>
      <c r="H389" s="106"/>
      <c r="I389" s="106"/>
      <c r="J389" s="111"/>
      <c r="K389" s="111"/>
      <c r="L389" s="112"/>
    </row>
    <row r="390" spans="4:12" ht="12.75">
      <c r="D390" s="105"/>
      <c r="F390" s="106"/>
      <c r="G390" s="106"/>
      <c r="H390" s="106"/>
      <c r="I390" s="106"/>
      <c r="J390" s="111"/>
      <c r="K390" s="111"/>
      <c r="L390" s="112"/>
    </row>
    <row r="391" spans="4:12" ht="12.75">
      <c r="D391" s="105"/>
      <c r="F391" s="106"/>
      <c r="G391" s="106"/>
      <c r="H391" s="106"/>
      <c r="I391" s="106"/>
      <c r="J391" s="111"/>
      <c r="K391" s="111"/>
      <c r="L391" s="112"/>
    </row>
    <row r="392" spans="4:12" ht="12.75">
      <c r="D392" s="105"/>
      <c r="F392" s="106"/>
      <c r="G392" s="106"/>
      <c r="H392" s="106"/>
      <c r="I392" s="106"/>
      <c r="J392" s="111"/>
      <c r="K392" s="111"/>
      <c r="L392" s="112"/>
    </row>
    <row r="393" spans="4:12" ht="12.75">
      <c r="D393" s="105"/>
      <c r="F393" s="106"/>
      <c r="G393" s="106"/>
      <c r="H393" s="106"/>
      <c r="I393" s="106"/>
      <c r="J393" s="111"/>
      <c r="K393" s="111"/>
      <c r="L393" s="112"/>
    </row>
    <row r="394" spans="4:12" ht="12.75">
      <c r="D394" s="105"/>
      <c r="F394" s="106"/>
      <c r="G394" s="106"/>
      <c r="H394" s="106"/>
      <c r="I394" s="106"/>
      <c r="J394" s="111"/>
      <c r="K394" s="111"/>
      <c r="L394" s="112"/>
    </row>
    <row r="395" spans="4:12" ht="12.75">
      <c r="D395" s="105"/>
      <c r="F395" s="106"/>
      <c r="G395" s="106"/>
      <c r="H395" s="106"/>
      <c r="I395" s="106"/>
      <c r="J395" s="111"/>
      <c r="K395" s="111"/>
      <c r="L395" s="112"/>
    </row>
    <row r="396" spans="4:12" ht="12.75">
      <c r="D396" s="105"/>
      <c r="F396" s="106"/>
      <c r="G396" s="106"/>
      <c r="H396" s="106"/>
      <c r="I396" s="106"/>
      <c r="J396" s="111"/>
      <c r="K396" s="111"/>
      <c r="L396" s="112"/>
    </row>
    <row r="397" spans="4:12" ht="12.75">
      <c r="D397" s="105"/>
      <c r="F397" s="106"/>
      <c r="G397" s="106"/>
      <c r="H397" s="106"/>
      <c r="I397" s="106"/>
      <c r="J397" s="111"/>
      <c r="K397" s="111"/>
      <c r="L397" s="112"/>
    </row>
    <row r="398" spans="4:12" ht="12.75">
      <c r="D398" s="105"/>
      <c r="F398" s="106"/>
      <c r="G398" s="106"/>
      <c r="H398" s="106"/>
      <c r="I398" s="106"/>
      <c r="J398" s="111"/>
      <c r="K398" s="111"/>
      <c r="L398" s="112"/>
    </row>
    <row r="399" spans="4:12" ht="12.75">
      <c r="D399" s="105"/>
      <c r="F399" s="106"/>
      <c r="G399" s="106"/>
      <c r="H399" s="106"/>
      <c r="I399" s="106"/>
      <c r="J399" s="111"/>
      <c r="K399" s="111"/>
      <c r="L399" s="112"/>
    </row>
    <row r="400" spans="4:12" ht="12.75">
      <c r="D400" s="105"/>
      <c r="F400" s="106"/>
      <c r="G400" s="106"/>
      <c r="H400" s="106"/>
      <c r="I400" s="106"/>
      <c r="J400" s="111"/>
      <c r="K400" s="111"/>
      <c r="L400" s="112"/>
    </row>
    <row r="401" spans="4:12" ht="12.75">
      <c r="D401" s="105"/>
      <c r="F401" s="106"/>
      <c r="G401" s="106"/>
      <c r="H401" s="106"/>
      <c r="I401" s="106"/>
      <c r="J401" s="111"/>
      <c r="K401" s="111"/>
      <c r="L401" s="112"/>
    </row>
    <row r="402" spans="4:12" ht="12.75">
      <c r="D402" s="105"/>
      <c r="F402" s="106"/>
      <c r="G402" s="106"/>
      <c r="H402" s="106"/>
      <c r="I402" s="106"/>
      <c r="J402" s="111"/>
      <c r="K402" s="111"/>
      <c r="L402" s="112"/>
    </row>
    <row r="403" spans="4:12" ht="12.75">
      <c r="D403" s="105"/>
      <c r="F403" s="106"/>
      <c r="G403" s="106"/>
      <c r="H403" s="106"/>
      <c r="I403" s="106"/>
      <c r="J403" s="111"/>
      <c r="K403" s="111"/>
      <c r="L403" s="112"/>
    </row>
    <row r="404" spans="4:12" ht="12.75">
      <c r="D404" s="105"/>
      <c r="F404" s="106"/>
      <c r="G404" s="106"/>
      <c r="H404" s="106"/>
      <c r="I404" s="106"/>
      <c r="J404" s="111"/>
      <c r="K404" s="111"/>
      <c r="L404" s="112"/>
    </row>
    <row r="405" spans="4:12" ht="12.75">
      <c r="D405" s="105"/>
      <c r="F405" s="106"/>
      <c r="G405" s="106"/>
      <c r="H405" s="106"/>
      <c r="I405" s="106"/>
      <c r="J405" s="111"/>
      <c r="K405" s="111"/>
      <c r="L405" s="112"/>
    </row>
    <row r="406" spans="4:12" ht="12.75">
      <c r="D406" s="105"/>
      <c r="F406" s="106"/>
      <c r="G406" s="106"/>
      <c r="H406" s="106"/>
      <c r="I406" s="106"/>
      <c r="J406" s="111"/>
      <c r="K406" s="111"/>
      <c r="L406" s="112"/>
    </row>
    <row r="407" spans="4:12" ht="12.75">
      <c r="D407" s="105"/>
      <c r="F407" s="106"/>
      <c r="G407" s="106"/>
      <c r="H407" s="106"/>
      <c r="I407" s="106"/>
      <c r="J407" s="111"/>
      <c r="K407" s="111"/>
      <c r="L407" s="112"/>
    </row>
    <row r="408" spans="4:12" ht="12.75">
      <c r="D408" s="105"/>
      <c r="F408" s="106"/>
      <c r="G408" s="106"/>
      <c r="H408" s="106"/>
      <c r="I408" s="106"/>
      <c r="J408" s="111"/>
      <c r="K408" s="111"/>
      <c r="L408" s="112"/>
    </row>
    <row r="409" spans="4:12" ht="12.75">
      <c r="D409" s="105"/>
      <c r="F409" s="106"/>
      <c r="G409" s="106"/>
      <c r="H409" s="106"/>
      <c r="I409" s="106"/>
      <c r="J409" s="111"/>
      <c r="K409" s="111"/>
      <c r="L409" s="112"/>
    </row>
    <row r="410" spans="4:12" ht="12.75">
      <c r="D410" s="105"/>
      <c r="F410" s="106"/>
      <c r="G410" s="106"/>
      <c r="H410" s="106"/>
      <c r="I410" s="106"/>
      <c r="J410" s="111"/>
      <c r="K410" s="111"/>
      <c r="L410" s="112"/>
    </row>
    <row r="411" spans="4:12" ht="12.75">
      <c r="D411" s="105"/>
      <c r="F411" s="106"/>
      <c r="G411" s="106"/>
      <c r="H411" s="106"/>
      <c r="I411" s="106"/>
      <c r="J411" s="111"/>
      <c r="K411" s="111"/>
      <c r="L411" s="112"/>
    </row>
    <row r="412" spans="4:12" ht="12.75">
      <c r="D412" s="105"/>
      <c r="F412" s="106"/>
      <c r="G412" s="106"/>
      <c r="H412" s="106"/>
      <c r="I412" s="106"/>
      <c r="J412" s="111"/>
      <c r="K412" s="111"/>
      <c r="L412" s="112"/>
    </row>
    <row r="413" spans="4:12" ht="12.75">
      <c r="D413" s="105"/>
      <c r="F413" s="106"/>
      <c r="G413" s="106"/>
      <c r="H413" s="106"/>
      <c r="I413" s="106"/>
      <c r="J413" s="111"/>
      <c r="K413" s="111"/>
      <c r="L413" s="112"/>
    </row>
    <row r="414" spans="4:12" ht="12.75">
      <c r="D414" s="105"/>
      <c r="F414" s="106"/>
      <c r="G414" s="106"/>
      <c r="H414" s="106"/>
      <c r="I414" s="106"/>
      <c r="J414" s="111"/>
      <c r="K414" s="111"/>
      <c r="L414" s="112"/>
    </row>
    <row r="415" spans="4:12" ht="12.75">
      <c r="D415" s="105"/>
      <c r="F415" s="106"/>
      <c r="G415" s="106"/>
      <c r="H415" s="106"/>
      <c r="I415" s="106"/>
      <c r="J415" s="111"/>
      <c r="K415" s="111"/>
      <c r="L415" s="112"/>
    </row>
    <row r="416" spans="4:12" ht="12.75">
      <c r="D416" s="105"/>
      <c r="F416" s="106"/>
      <c r="G416" s="106"/>
      <c r="H416" s="106"/>
      <c r="I416" s="106"/>
      <c r="J416" s="111"/>
      <c r="K416" s="111"/>
      <c r="L416" s="112"/>
    </row>
    <row r="417" spans="4:12" ht="12.75">
      <c r="D417" s="105"/>
      <c r="F417" s="106"/>
      <c r="G417" s="106"/>
      <c r="H417" s="106"/>
      <c r="I417" s="106"/>
      <c r="J417" s="111"/>
      <c r="K417" s="111"/>
      <c r="L417" s="112"/>
    </row>
    <row r="418" spans="4:12" ht="12.75">
      <c r="D418" s="105"/>
      <c r="F418" s="106"/>
      <c r="G418" s="106"/>
      <c r="H418" s="106"/>
      <c r="I418" s="106"/>
      <c r="J418" s="111"/>
      <c r="K418" s="111"/>
      <c r="L418" s="112"/>
    </row>
    <row r="419" spans="4:12" ht="12.75">
      <c r="D419" s="105"/>
      <c r="F419" s="106"/>
      <c r="G419" s="106"/>
      <c r="H419" s="106"/>
      <c r="I419" s="106"/>
      <c r="J419" s="111"/>
      <c r="K419" s="111"/>
      <c r="L419" s="112"/>
    </row>
    <row r="420" spans="4:12" ht="12.75">
      <c r="D420" s="105"/>
      <c r="F420" s="106"/>
      <c r="G420" s="106"/>
      <c r="H420" s="106"/>
      <c r="I420" s="106"/>
      <c r="J420" s="111"/>
      <c r="K420" s="111"/>
      <c r="L420" s="112"/>
    </row>
    <row r="421" spans="4:12" ht="12.75">
      <c r="D421" s="105"/>
      <c r="F421" s="106"/>
      <c r="G421" s="106"/>
      <c r="H421" s="106"/>
      <c r="I421" s="106"/>
      <c r="J421" s="111"/>
      <c r="K421" s="111"/>
      <c r="L421" s="112"/>
    </row>
    <row r="422" spans="4:12" ht="12.75">
      <c r="D422" s="105"/>
      <c r="F422" s="106"/>
      <c r="G422" s="106"/>
      <c r="H422" s="106"/>
      <c r="I422" s="106"/>
      <c r="J422" s="111"/>
      <c r="K422" s="111"/>
      <c r="L422" s="112"/>
    </row>
    <row r="423" spans="4:12" ht="12.75">
      <c r="D423" s="105"/>
      <c r="F423" s="106"/>
      <c r="G423" s="106"/>
      <c r="H423" s="106"/>
      <c r="I423" s="106"/>
      <c r="J423" s="111"/>
      <c r="K423" s="111"/>
      <c r="L423" s="112"/>
    </row>
    <row r="424" spans="4:12" ht="12.75">
      <c r="D424" s="105"/>
      <c r="F424" s="106"/>
      <c r="G424" s="106"/>
      <c r="H424" s="106"/>
      <c r="I424" s="106"/>
      <c r="J424" s="111"/>
      <c r="K424" s="111"/>
      <c r="L424" s="112"/>
    </row>
    <row r="425" spans="4:12" ht="12.75">
      <c r="D425" s="105"/>
      <c r="F425" s="106"/>
      <c r="G425" s="106"/>
      <c r="H425" s="106"/>
      <c r="I425" s="106"/>
      <c r="J425" s="111"/>
      <c r="K425" s="111"/>
      <c r="L425" s="112"/>
    </row>
    <row r="426" spans="4:12" ht="12.75">
      <c r="D426" s="105"/>
      <c r="F426" s="106"/>
      <c r="G426" s="106"/>
      <c r="H426" s="106"/>
      <c r="I426" s="106"/>
      <c r="J426" s="111"/>
      <c r="K426" s="111"/>
      <c r="L426" s="112"/>
    </row>
    <row r="427" spans="4:12" ht="12.75">
      <c r="D427" s="105"/>
      <c r="F427" s="106"/>
      <c r="G427" s="106"/>
      <c r="H427" s="106"/>
      <c r="I427" s="106"/>
      <c r="J427" s="111"/>
      <c r="K427" s="111"/>
      <c r="L427" s="112"/>
    </row>
    <row r="428" spans="4:12" ht="12.75">
      <c r="D428" s="105"/>
      <c r="F428" s="106"/>
      <c r="G428" s="106"/>
      <c r="H428" s="106"/>
      <c r="I428" s="106"/>
      <c r="J428" s="111"/>
      <c r="K428" s="111"/>
      <c r="L428" s="112"/>
    </row>
    <row r="429" spans="4:12" ht="12.75">
      <c r="D429" s="105"/>
      <c r="F429" s="106"/>
      <c r="G429" s="106"/>
      <c r="H429" s="106"/>
      <c r="I429" s="106"/>
      <c r="J429" s="111"/>
      <c r="K429" s="111"/>
      <c r="L429" s="112"/>
    </row>
    <row r="430" spans="4:12" ht="12.75">
      <c r="D430" s="105"/>
      <c r="F430" s="106"/>
      <c r="G430" s="106"/>
      <c r="H430" s="106"/>
      <c r="I430" s="106"/>
      <c r="J430" s="111"/>
      <c r="K430" s="111"/>
      <c r="L430" s="112"/>
    </row>
    <row r="431" spans="4:12" ht="12.75">
      <c r="D431" s="105"/>
      <c r="F431" s="106"/>
      <c r="G431" s="106"/>
      <c r="H431" s="106"/>
      <c r="I431" s="106"/>
      <c r="J431" s="111"/>
      <c r="K431" s="111"/>
      <c r="L431" s="112"/>
    </row>
    <row r="432" spans="4:12" ht="12.75">
      <c r="D432" s="105"/>
      <c r="F432" s="106"/>
      <c r="G432" s="106"/>
      <c r="H432" s="106"/>
      <c r="I432" s="106"/>
      <c r="J432" s="111"/>
      <c r="K432" s="111"/>
      <c r="L432" s="112"/>
    </row>
    <row r="433" spans="4:12" ht="12.75">
      <c r="D433" s="105"/>
      <c r="F433" s="106"/>
      <c r="G433" s="106"/>
      <c r="H433" s="106"/>
      <c r="I433" s="106"/>
      <c r="J433" s="111"/>
      <c r="K433" s="111"/>
      <c r="L433" s="112"/>
    </row>
    <row r="434" spans="4:12" ht="12.75">
      <c r="D434" s="105"/>
      <c r="F434" s="106"/>
      <c r="G434" s="106"/>
      <c r="H434" s="106"/>
      <c r="I434" s="106"/>
      <c r="J434" s="111"/>
      <c r="K434" s="111"/>
      <c r="L434" s="112"/>
    </row>
    <row r="435" spans="4:12" ht="12.75">
      <c r="D435" s="105"/>
      <c r="F435" s="106"/>
      <c r="G435" s="106"/>
      <c r="H435" s="106"/>
      <c r="I435" s="106"/>
      <c r="J435" s="111"/>
      <c r="K435" s="111"/>
      <c r="L435" s="112"/>
    </row>
    <row r="436" spans="4:12" ht="12.75">
      <c r="D436" s="105"/>
      <c r="F436" s="106"/>
      <c r="G436" s="106"/>
      <c r="H436" s="106"/>
      <c r="I436" s="106"/>
      <c r="J436" s="111"/>
      <c r="K436" s="111"/>
      <c r="L436" s="112"/>
    </row>
    <row r="437" spans="4:12" ht="12.75">
      <c r="D437" s="105"/>
      <c r="F437" s="106"/>
      <c r="G437" s="106"/>
      <c r="H437" s="106"/>
      <c r="I437" s="106"/>
      <c r="J437" s="111"/>
      <c r="K437" s="111"/>
      <c r="L437" s="112"/>
    </row>
    <row r="438" spans="4:12" ht="12.75">
      <c r="D438" s="105"/>
      <c r="F438" s="106"/>
      <c r="G438" s="106"/>
      <c r="H438" s="106"/>
      <c r="I438" s="106"/>
      <c r="J438" s="111"/>
      <c r="K438" s="111"/>
      <c r="L438" s="112"/>
    </row>
    <row r="439" spans="4:12" ht="12.75">
      <c r="D439" s="105"/>
      <c r="F439" s="106"/>
      <c r="G439" s="106"/>
      <c r="H439" s="106"/>
      <c r="I439" s="106"/>
      <c r="J439" s="111"/>
      <c r="K439" s="111"/>
      <c r="L439" s="112"/>
    </row>
    <row r="440" spans="4:12" ht="12.75">
      <c r="D440" s="105"/>
      <c r="F440" s="106"/>
      <c r="G440" s="106"/>
      <c r="H440" s="106"/>
      <c r="I440" s="106"/>
      <c r="J440" s="111"/>
      <c r="K440" s="111"/>
      <c r="L440" s="112"/>
    </row>
    <row r="441" spans="4:12" ht="12.75">
      <c r="D441" s="105"/>
      <c r="F441" s="106"/>
      <c r="G441" s="106"/>
      <c r="H441" s="106"/>
      <c r="I441" s="106"/>
      <c r="J441" s="111"/>
      <c r="K441" s="111"/>
      <c r="L441" s="112"/>
    </row>
    <row r="442" spans="4:12" ht="12.75">
      <c r="D442" s="105"/>
      <c r="F442" s="106"/>
      <c r="G442" s="106"/>
      <c r="H442" s="106"/>
      <c r="I442" s="106"/>
      <c r="J442" s="111"/>
      <c r="K442" s="111"/>
      <c r="L442" s="112"/>
    </row>
    <row r="443" spans="4:12" ht="12.75">
      <c r="D443" s="105"/>
      <c r="F443" s="106"/>
      <c r="G443" s="106"/>
      <c r="H443" s="106"/>
      <c r="I443" s="106"/>
      <c r="J443" s="111"/>
      <c r="K443" s="111"/>
      <c r="L443" s="112"/>
    </row>
    <row r="444" spans="4:12" ht="12.75">
      <c r="D444" s="105"/>
      <c r="F444" s="106"/>
      <c r="G444" s="106"/>
      <c r="H444" s="106"/>
      <c r="I444" s="106"/>
      <c r="J444" s="111"/>
      <c r="K444" s="111"/>
      <c r="L444" s="112"/>
    </row>
    <row r="445" spans="4:12" ht="12.75">
      <c r="D445" s="105"/>
      <c r="F445" s="106"/>
      <c r="G445" s="106"/>
      <c r="H445" s="106"/>
      <c r="I445" s="106"/>
      <c r="J445" s="111"/>
      <c r="K445" s="111"/>
      <c r="L445" s="112"/>
    </row>
    <row r="446" spans="4:12" ht="12.75">
      <c r="D446" s="105"/>
      <c r="F446" s="106"/>
      <c r="G446" s="106"/>
      <c r="H446" s="106"/>
      <c r="I446" s="106"/>
      <c r="J446" s="111"/>
      <c r="K446" s="111"/>
      <c r="L446" s="112"/>
    </row>
    <row r="447" spans="4:12" ht="12.75">
      <c r="D447" s="105"/>
      <c r="F447" s="106"/>
      <c r="G447" s="106"/>
      <c r="H447" s="106"/>
      <c r="I447" s="106"/>
      <c r="J447" s="111"/>
      <c r="K447" s="111"/>
      <c r="L447" s="112"/>
    </row>
    <row r="448" spans="4:12" ht="12.75">
      <c r="D448" s="105"/>
      <c r="F448" s="106"/>
      <c r="G448" s="106"/>
      <c r="H448" s="106"/>
      <c r="I448" s="106"/>
      <c r="J448" s="111"/>
      <c r="K448" s="111"/>
      <c r="L448" s="112"/>
    </row>
    <row r="449" spans="4:12" ht="12.75">
      <c r="D449" s="105"/>
      <c r="F449" s="106"/>
      <c r="G449" s="106"/>
      <c r="H449" s="106"/>
      <c r="I449" s="106"/>
      <c r="J449" s="111"/>
      <c r="K449" s="111"/>
      <c r="L449" s="112"/>
    </row>
    <row r="450" spans="4:12" ht="12.75">
      <c r="D450" s="105"/>
      <c r="F450" s="106"/>
      <c r="G450" s="106"/>
      <c r="H450" s="106"/>
      <c r="I450" s="106"/>
      <c r="J450" s="111"/>
      <c r="K450" s="111"/>
      <c r="L450" s="112"/>
    </row>
    <row r="451" spans="4:12" ht="12.75">
      <c r="D451" s="105"/>
      <c r="F451" s="106"/>
      <c r="G451" s="106"/>
      <c r="H451" s="106"/>
      <c r="I451" s="106"/>
      <c r="J451" s="111"/>
      <c r="K451" s="111"/>
      <c r="L451" s="112"/>
    </row>
    <row r="452" spans="4:12" ht="12.75">
      <c r="D452" s="105"/>
      <c r="F452" s="106"/>
      <c r="G452" s="106"/>
      <c r="H452" s="106"/>
      <c r="I452" s="106"/>
      <c r="J452" s="111"/>
      <c r="K452" s="111"/>
      <c r="L452" s="112"/>
    </row>
    <row r="453" spans="4:12" ht="12.75">
      <c r="D453" s="105"/>
      <c r="F453" s="106"/>
      <c r="G453" s="106"/>
      <c r="H453" s="106"/>
      <c r="I453" s="106"/>
      <c r="J453" s="111"/>
      <c r="K453" s="111"/>
      <c r="L453" s="112"/>
    </row>
    <row r="454" spans="4:12" ht="12.75">
      <c r="D454" s="105"/>
      <c r="F454" s="106"/>
      <c r="G454" s="106"/>
      <c r="H454" s="106"/>
      <c r="I454" s="106"/>
      <c r="J454" s="111"/>
      <c r="K454" s="111"/>
      <c r="L454" s="112"/>
    </row>
    <row r="455" spans="4:12" ht="12.75">
      <c r="D455" s="105"/>
      <c r="F455" s="106"/>
      <c r="G455" s="106"/>
      <c r="H455" s="106"/>
      <c r="I455" s="106"/>
      <c r="J455" s="111"/>
      <c r="K455" s="111"/>
      <c r="L455" s="112"/>
    </row>
    <row r="456" spans="4:12" ht="12.75">
      <c r="D456" s="105"/>
      <c r="F456" s="106"/>
      <c r="G456" s="106"/>
      <c r="H456" s="106"/>
      <c r="I456" s="106"/>
      <c r="J456" s="111"/>
      <c r="K456" s="111"/>
      <c r="L456" s="112"/>
    </row>
    <row r="457" spans="4:12" ht="12.75">
      <c r="D457" s="105"/>
      <c r="F457" s="106"/>
      <c r="G457" s="106"/>
      <c r="H457" s="106"/>
      <c r="I457" s="106"/>
      <c r="J457" s="111"/>
      <c r="K457" s="111"/>
      <c r="L457" s="112"/>
    </row>
    <row r="458" spans="4:12" ht="12.75">
      <c r="D458" s="105"/>
      <c r="F458" s="106"/>
      <c r="G458" s="106"/>
      <c r="H458" s="106"/>
      <c r="I458" s="106"/>
      <c r="J458" s="111"/>
      <c r="K458" s="111"/>
      <c r="L458" s="112"/>
    </row>
    <row r="459" spans="4:12" ht="12.75">
      <c r="D459" s="105"/>
      <c r="F459" s="106"/>
      <c r="G459" s="106"/>
      <c r="H459" s="106"/>
      <c r="I459" s="106"/>
      <c r="J459" s="111"/>
      <c r="K459" s="111"/>
      <c r="L459" s="112"/>
    </row>
    <row r="460" spans="4:12" ht="12.75">
      <c r="D460" s="105"/>
      <c r="F460" s="106"/>
      <c r="G460" s="106"/>
      <c r="H460" s="106"/>
      <c r="I460" s="106"/>
      <c r="J460" s="111"/>
      <c r="K460" s="111"/>
      <c r="L460" s="112"/>
    </row>
    <row r="461" spans="4:12" ht="12.75">
      <c r="D461" s="105"/>
      <c r="F461" s="106"/>
      <c r="G461" s="106"/>
      <c r="H461" s="106"/>
      <c r="I461" s="106"/>
      <c r="J461" s="111"/>
      <c r="K461" s="111"/>
      <c r="L461" s="112"/>
    </row>
    <row r="462" spans="4:12" ht="12.75">
      <c r="D462" s="105"/>
      <c r="F462" s="106"/>
      <c r="G462" s="106"/>
      <c r="H462" s="106"/>
      <c r="I462" s="106"/>
      <c r="J462" s="111"/>
      <c r="K462" s="111"/>
      <c r="L462" s="112"/>
    </row>
    <row r="463" spans="4:12" ht="12.75">
      <c r="D463" s="105"/>
      <c r="F463" s="106"/>
      <c r="G463" s="106"/>
      <c r="H463" s="106"/>
      <c r="I463" s="106"/>
      <c r="J463" s="111"/>
      <c r="K463" s="111"/>
      <c r="L463" s="112"/>
    </row>
    <row r="464" spans="4:12" ht="12.75">
      <c r="D464" s="105"/>
      <c r="F464" s="106"/>
      <c r="G464" s="106"/>
      <c r="H464" s="106"/>
      <c r="I464" s="106"/>
      <c r="J464" s="111"/>
      <c r="K464" s="111"/>
      <c r="L464" s="112"/>
    </row>
    <row r="465" spans="4:12" ht="12.75">
      <c r="D465" s="105"/>
      <c r="F465" s="106"/>
      <c r="G465" s="106"/>
      <c r="H465" s="106"/>
      <c r="I465" s="106"/>
      <c r="J465" s="111"/>
      <c r="K465" s="111"/>
      <c r="L465" s="112"/>
    </row>
    <row r="466" spans="4:12" ht="12.75">
      <c r="D466" s="105"/>
      <c r="F466" s="106"/>
      <c r="G466" s="106"/>
      <c r="H466" s="106"/>
      <c r="I466" s="106"/>
      <c r="J466" s="111"/>
      <c r="K466" s="111"/>
      <c r="L466" s="112"/>
    </row>
    <row r="467" spans="4:12" ht="12.75">
      <c r="D467" s="105"/>
      <c r="F467" s="106"/>
      <c r="G467" s="106"/>
      <c r="H467" s="106"/>
      <c r="I467" s="106"/>
      <c r="J467" s="111"/>
      <c r="K467" s="111"/>
      <c r="L467" s="112"/>
    </row>
    <row r="468" spans="4:12" ht="12.75">
      <c r="D468" s="105"/>
      <c r="F468" s="106"/>
      <c r="G468" s="106"/>
      <c r="H468" s="106"/>
      <c r="I468" s="106"/>
      <c r="J468" s="111"/>
      <c r="K468" s="111"/>
      <c r="L468" s="112"/>
    </row>
    <row r="469" spans="4:12" ht="12.75">
      <c r="D469" s="105"/>
      <c r="F469" s="106"/>
      <c r="G469" s="106"/>
      <c r="H469" s="106"/>
      <c r="I469" s="106"/>
      <c r="J469" s="111"/>
      <c r="K469" s="111"/>
      <c r="L469" s="112"/>
    </row>
    <row r="470" spans="4:12" ht="12.75">
      <c r="D470" s="105"/>
      <c r="F470" s="106"/>
      <c r="G470" s="106"/>
      <c r="H470" s="106"/>
      <c r="I470" s="106"/>
      <c r="J470" s="111"/>
      <c r="K470" s="111"/>
      <c r="L470" s="112"/>
    </row>
    <row r="471" spans="4:12" ht="12.75">
      <c r="D471" s="105"/>
      <c r="F471" s="106"/>
      <c r="G471" s="106"/>
      <c r="H471" s="106"/>
      <c r="I471" s="106"/>
      <c r="J471" s="111"/>
      <c r="K471" s="111"/>
      <c r="L471" s="112"/>
    </row>
    <row r="472" spans="4:12" ht="12.75">
      <c r="D472" s="105"/>
      <c r="F472" s="106"/>
      <c r="G472" s="106"/>
      <c r="H472" s="106"/>
      <c r="I472" s="106"/>
      <c r="J472" s="111"/>
      <c r="K472" s="111"/>
      <c r="L472" s="112"/>
    </row>
    <row r="473" spans="4:12" ht="12.75">
      <c r="D473" s="105"/>
      <c r="F473" s="106"/>
      <c r="G473" s="106"/>
      <c r="H473" s="106"/>
      <c r="I473" s="106"/>
      <c r="J473" s="111"/>
      <c r="K473" s="111"/>
      <c r="L473" s="112"/>
    </row>
    <row r="474" spans="4:12" ht="12.75">
      <c r="D474" s="105"/>
      <c r="F474" s="106"/>
      <c r="G474" s="106"/>
      <c r="H474" s="106"/>
      <c r="I474" s="106"/>
      <c r="J474" s="111"/>
      <c r="K474" s="111"/>
      <c r="L474" s="112"/>
    </row>
    <row r="475" spans="4:12" ht="12.75">
      <c r="D475" s="105"/>
      <c r="F475" s="106"/>
      <c r="G475" s="106"/>
      <c r="H475" s="106"/>
      <c r="I475" s="106"/>
      <c r="J475" s="111"/>
      <c r="K475" s="111"/>
      <c r="L475" s="112"/>
    </row>
    <row r="476" spans="4:12" ht="12.75">
      <c r="D476" s="105"/>
      <c r="F476" s="106"/>
      <c r="G476" s="106"/>
      <c r="H476" s="106"/>
      <c r="I476" s="106"/>
      <c r="J476" s="111"/>
      <c r="K476" s="111"/>
      <c r="L476" s="112"/>
    </row>
    <row r="477" spans="4:12" ht="12.75">
      <c r="D477" s="105"/>
      <c r="F477" s="106"/>
      <c r="G477" s="106"/>
      <c r="H477" s="106"/>
      <c r="I477" s="106"/>
      <c r="J477" s="111"/>
      <c r="K477" s="111"/>
      <c r="L477" s="112"/>
    </row>
    <row r="478" spans="4:12" ht="12.75">
      <c r="D478" s="105"/>
      <c r="F478" s="106"/>
      <c r="G478" s="106"/>
      <c r="H478" s="106"/>
      <c r="I478" s="106"/>
      <c r="J478" s="111"/>
      <c r="K478" s="111"/>
      <c r="L478" s="112"/>
    </row>
    <row r="479" spans="4:12" ht="12.75">
      <c r="D479" s="105"/>
      <c r="F479" s="106"/>
      <c r="G479" s="106"/>
      <c r="H479" s="106"/>
      <c r="I479" s="106"/>
      <c r="J479" s="111"/>
      <c r="K479" s="111"/>
      <c r="L479" s="112"/>
    </row>
    <row r="480" spans="4:12" ht="12.75">
      <c r="D480" s="105"/>
      <c r="F480" s="106"/>
      <c r="G480" s="106"/>
      <c r="H480" s="106"/>
      <c r="I480" s="106"/>
      <c r="J480" s="111"/>
      <c r="K480" s="111"/>
      <c r="L480" s="112"/>
    </row>
    <row r="481" spans="4:12" ht="12.75">
      <c r="D481" s="105"/>
      <c r="F481" s="106"/>
      <c r="G481" s="106"/>
      <c r="H481" s="106"/>
      <c r="I481" s="106"/>
      <c r="J481" s="111"/>
      <c r="K481" s="111"/>
      <c r="L481" s="112"/>
    </row>
    <row r="482" spans="4:12" ht="12.75">
      <c r="D482" s="105"/>
      <c r="F482" s="106"/>
      <c r="G482" s="106"/>
      <c r="H482" s="106"/>
      <c r="I482" s="106"/>
      <c r="J482" s="111"/>
      <c r="K482" s="111"/>
      <c r="L482" s="112"/>
    </row>
    <row r="483" spans="4:12" ht="12.75">
      <c r="D483" s="105"/>
      <c r="F483" s="106"/>
      <c r="G483" s="106"/>
      <c r="H483" s="106"/>
      <c r="I483" s="106"/>
      <c r="J483" s="111"/>
      <c r="K483" s="111"/>
      <c r="L483" s="112"/>
    </row>
    <row r="484" spans="4:12" ht="12.75">
      <c r="D484" s="105"/>
      <c r="F484" s="106"/>
      <c r="G484" s="106"/>
      <c r="H484" s="106"/>
      <c r="I484" s="106"/>
      <c r="J484" s="111"/>
      <c r="K484" s="111"/>
      <c r="L484" s="112"/>
    </row>
    <row r="485" spans="4:12" ht="12.75">
      <c r="D485" s="105"/>
      <c r="F485" s="106"/>
      <c r="G485" s="106"/>
      <c r="H485" s="106"/>
      <c r="I485" s="106"/>
      <c r="J485" s="111"/>
      <c r="K485" s="111"/>
      <c r="L485" s="112"/>
    </row>
    <row r="486" spans="4:12" ht="12.75">
      <c r="D486" s="105"/>
      <c r="F486" s="106"/>
      <c r="G486" s="106"/>
      <c r="H486" s="106"/>
      <c r="I486" s="106"/>
      <c r="J486" s="111"/>
      <c r="K486" s="111"/>
      <c r="L486" s="112"/>
    </row>
    <row r="487" spans="4:12" ht="12.75">
      <c r="D487" s="105"/>
      <c r="F487" s="106"/>
      <c r="G487" s="106"/>
      <c r="H487" s="106"/>
      <c r="I487" s="106"/>
      <c r="J487" s="111"/>
      <c r="K487" s="111"/>
      <c r="L487" s="112"/>
    </row>
    <row r="488" spans="4:12" ht="12.75">
      <c r="D488" s="105"/>
      <c r="F488" s="106"/>
      <c r="G488" s="106"/>
      <c r="H488" s="106"/>
      <c r="I488" s="106"/>
      <c r="J488" s="111"/>
      <c r="K488" s="111"/>
      <c r="L488" s="112"/>
    </row>
    <row r="489" spans="4:12" ht="12.75">
      <c r="D489" s="105"/>
      <c r="F489" s="106"/>
      <c r="G489" s="106"/>
      <c r="H489" s="106"/>
      <c r="I489" s="106"/>
      <c r="J489" s="111"/>
      <c r="K489" s="111"/>
      <c r="L489" s="112"/>
    </row>
    <row r="490" spans="4:12" ht="12.75">
      <c r="D490" s="105"/>
      <c r="F490" s="106"/>
      <c r="G490" s="106"/>
      <c r="H490" s="106"/>
      <c r="I490" s="106"/>
      <c r="J490" s="111"/>
      <c r="K490" s="111"/>
      <c r="L490" s="112"/>
    </row>
    <row r="491" spans="4:12" ht="12.75">
      <c r="D491" s="105"/>
      <c r="F491" s="106"/>
      <c r="G491" s="106"/>
      <c r="H491" s="106"/>
      <c r="I491" s="106"/>
      <c r="J491" s="111"/>
      <c r="K491" s="111"/>
      <c r="L491" s="112"/>
    </row>
    <row r="492" spans="4:12" ht="12.75">
      <c r="D492" s="105"/>
      <c r="F492" s="106"/>
      <c r="G492" s="106"/>
      <c r="H492" s="106"/>
      <c r="I492" s="106"/>
      <c r="J492" s="111"/>
      <c r="K492" s="111"/>
      <c r="L492" s="112"/>
    </row>
    <row r="493" spans="4:12" ht="12.75">
      <c r="D493" s="105"/>
      <c r="F493" s="106"/>
      <c r="G493" s="106"/>
      <c r="H493" s="106"/>
      <c r="I493" s="106"/>
      <c r="J493" s="111"/>
      <c r="K493" s="111"/>
      <c r="L493" s="112"/>
    </row>
    <row r="494" spans="4:12" ht="12.75">
      <c r="D494" s="105"/>
      <c r="F494" s="106"/>
      <c r="G494" s="106"/>
      <c r="H494" s="106"/>
      <c r="I494" s="106"/>
      <c r="J494" s="111"/>
      <c r="K494" s="111"/>
      <c r="L494" s="112"/>
    </row>
    <row r="495" spans="4:12" ht="12.75">
      <c r="D495" s="105"/>
      <c r="F495" s="106"/>
      <c r="G495" s="106"/>
      <c r="H495" s="106"/>
      <c r="I495" s="106"/>
      <c r="J495" s="111"/>
      <c r="K495" s="111"/>
      <c r="L495" s="112"/>
    </row>
    <row r="496" spans="4:12" ht="12.75">
      <c r="D496" s="105"/>
      <c r="F496" s="106"/>
      <c r="G496" s="106"/>
      <c r="H496" s="106"/>
      <c r="I496" s="106"/>
      <c r="J496" s="111"/>
      <c r="K496" s="111"/>
      <c r="L496" s="112"/>
    </row>
    <row r="497" spans="4:12" ht="12.75">
      <c r="D497" s="105"/>
      <c r="F497" s="106"/>
      <c r="G497" s="106"/>
      <c r="H497" s="106"/>
      <c r="I497" s="106"/>
      <c r="J497" s="111"/>
      <c r="K497" s="111"/>
      <c r="L497" s="112"/>
    </row>
    <row r="498" spans="4:12" ht="12.75">
      <c r="D498" s="105"/>
      <c r="F498" s="106"/>
      <c r="G498" s="106"/>
      <c r="H498" s="106"/>
      <c r="I498" s="106"/>
      <c r="J498" s="111"/>
      <c r="K498" s="111"/>
      <c r="L498" s="112"/>
    </row>
    <row r="499" spans="4:12" ht="12.75">
      <c r="D499" s="105"/>
      <c r="F499" s="106"/>
      <c r="G499" s="106"/>
      <c r="H499" s="106"/>
      <c r="I499" s="106"/>
      <c r="J499" s="111"/>
      <c r="K499" s="111"/>
      <c r="L499" s="112"/>
    </row>
    <row r="500" spans="4:12" ht="12.75">
      <c r="D500" s="105"/>
      <c r="F500" s="106"/>
      <c r="G500" s="106"/>
      <c r="H500" s="106"/>
      <c r="I500" s="106"/>
      <c r="J500" s="111"/>
      <c r="K500" s="111"/>
      <c r="L500" s="112"/>
    </row>
    <row r="501" spans="4:12" ht="12.75">
      <c r="D501" s="105"/>
      <c r="F501" s="106"/>
      <c r="G501" s="106"/>
      <c r="H501" s="106"/>
      <c r="I501" s="106"/>
      <c r="J501" s="111"/>
      <c r="K501" s="111"/>
      <c r="L501" s="112"/>
    </row>
    <row r="502" spans="4:12" ht="12.75">
      <c r="D502" s="105"/>
      <c r="F502" s="106"/>
      <c r="G502" s="106"/>
      <c r="H502" s="106"/>
      <c r="I502" s="106"/>
      <c r="J502" s="111"/>
      <c r="K502" s="111"/>
      <c r="L502" s="112"/>
    </row>
    <row r="503" spans="4:12" ht="12.75">
      <c r="D503" s="105"/>
      <c r="F503" s="106"/>
      <c r="G503" s="106"/>
      <c r="H503" s="106"/>
      <c r="I503" s="106"/>
      <c r="J503" s="111"/>
      <c r="K503" s="111"/>
      <c r="L503" s="112"/>
    </row>
    <row r="504" spans="4:12" ht="12.75">
      <c r="D504" s="105"/>
      <c r="F504" s="106"/>
      <c r="G504" s="106"/>
      <c r="H504" s="106"/>
      <c r="I504" s="106"/>
      <c r="J504" s="111"/>
      <c r="K504" s="111"/>
      <c r="L504" s="112"/>
    </row>
    <row r="505" spans="4:12" ht="12.75">
      <c r="D505" s="105"/>
      <c r="F505" s="106"/>
      <c r="G505" s="106"/>
      <c r="H505" s="106"/>
      <c r="I505" s="106"/>
      <c r="J505" s="111"/>
      <c r="K505" s="111"/>
      <c r="L505" s="112"/>
    </row>
    <row r="506" spans="4:12" ht="12.75">
      <c r="D506" s="105"/>
      <c r="F506" s="106"/>
      <c r="G506" s="106"/>
      <c r="H506" s="106"/>
      <c r="I506" s="106"/>
      <c r="J506" s="111"/>
      <c r="K506" s="111"/>
      <c r="L506" s="112"/>
    </row>
    <row r="507" spans="4:12" ht="12.75">
      <c r="D507" s="105"/>
      <c r="F507" s="106"/>
      <c r="G507" s="106"/>
      <c r="H507" s="106"/>
      <c r="I507" s="106"/>
      <c r="J507" s="111"/>
      <c r="K507" s="111"/>
      <c r="L507" s="112"/>
    </row>
    <row r="508" spans="4:12" ht="12.75">
      <c r="D508" s="105"/>
      <c r="F508" s="106"/>
      <c r="G508" s="106"/>
      <c r="H508" s="106"/>
      <c r="I508" s="106"/>
      <c r="J508" s="111"/>
      <c r="K508" s="111"/>
      <c r="L508" s="112"/>
    </row>
    <row r="509" spans="4:12" ht="12.75">
      <c r="D509" s="105"/>
      <c r="F509" s="106"/>
      <c r="G509" s="106"/>
      <c r="H509" s="106"/>
      <c r="I509" s="106"/>
      <c r="J509" s="111"/>
      <c r="K509" s="111"/>
      <c r="L509" s="112"/>
    </row>
    <row r="510" spans="4:12" ht="12.75">
      <c r="D510" s="105"/>
      <c r="F510" s="106"/>
      <c r="G510" s="106"/>
      <c r="H510" s="106"/>
      <c r="I510" s="106"/>
      <c r="J510" s="111"/>
      <c r="K510" s="111"/>
      <c r="L510" s="112"/>
    </row>
    <row r="511" spans="4:12" ht="12.75">
      <c r="D511" s="105"/>
      <c r="F511" s="106"/>
      <c r="G511" s="106"/>
      <c r="H511" s="106"/>
      <c r="I511" s="106"/>
      <c r="J511" s="111"/>
      <c r="K511" s="111"/>
      <c r="L511" s="112"/>
    </row>
    <row r="512" spans="4:12" ht="12.75">
      <c r="D512" s="105"/>
      <c r="F512" s="106"/>
      <c r="G512" s="106"/>
      <c r="H512" s="106"/>
      <c r="I512" s="106"/>
      <c r="J512" s="111"/>
      <c r="K512" s="111"/>
      <c r="L512" s="112"/>
    </row>
    <row r="513" spans="4:12" ht="12.75">
      <c r="D513" s="105"/>
      <c r="F513" s="106"/>
      <c r="G513" s="106"/>
      <c r="H513" s="106"/>
      <c r="I513" s="106"/>
      <c r="J513" s="111"/>
      <c r="K513" s="111"/>
      <c r="L513" s="112"/>
    </row>
    <row r="514" spans="4:12" ht="12.75">
      <c r="D514" s="105"/>
      <c r="F514" s="106"/>
      <c r="G514" s="106"/>
      <c r="H514" s="106"/>
      <c r="I514" s="106"/>
      <c r="J514" s="111"/>
      <c r="K514" s="111"/>
      <c r="L514" s="112"/>
    </row>
    <row r="515" spans="4:12" ht="12.75">
      <c r="D515" s="105"/>
      <c r="F515" s="106"/>
      <c r="G515" s="106"/>
      <c r="H515" s="106"/>
      <c r="I515" s="106"/>
      <c r="J515" s="111"/>
      <c r="K515" s="111"/>
      <c r="L515" s="112"/>
    </row>
    <row r="516" spans="4:12" ht="12.75">
      <c r="D516" s="105"/>
      <c r="F516" s="106"/>
      <c r="G516" s="106"/>
      <c r="H516" s="106"/>
      <c r="I516" s="106"/>
      <c r="J516" s="111"/>
      <c r="K516" s="111"/>
      <c r="L516" s="112"/>
    </row>
    <row r="517" spans="4:12" ht="12.75">
      <c r="D517" s="105"/>
      <c r="F517" s="106"/>
      <c r="G517" s="106"/>
      <c r="H517" s="106"/>
      <c r="I517" s="106"/>
      <c r="J517" s="111"/>
      <c r="K517" s="111"/>
      <c r="L517" s="112"/>
    </row>
    <row r="518" spans="4:12" ht="12.75">
      <c r="D518" s="105"/>
      <c r="F518" s="106"/>
      <c r="G518" s="106"/>
      <c r="H518" s="106"/>
      <c r="I518" s="106"/>
      <c r="J518" s="111"/>
      <c r="K518" s="111"/>
      <c r="L518" s="112"/>
    </row>
    <row r="519" spans="4:12" ht="12.75">
      <c r="D519" s="105"/>
      <c r="F519" s="106"/>
      <c r="G519" s="106"/>
      <c r="H519" s="106"/>
      <c r="I519" s="106"/>
      <c r="J519" s="111"/>
      <c r="K519" s="111"/>
      <c r="L519" s="112"/>
    </row>
    <row r="520" spans="4:12" ht="12.75">
      <c r="D520" s="105"/>
      <c r="F520" s="106"/>
      <c r="G520" s="106"/>
      <c r="H520" s="106"/>
      <c r="I520" s="106"/>
      <c r="J520" s="111"/>
      <c r="K520" s="111"/>
      <c r="L520" s="112"/>
    </row>
    <row r="521" spans="4:12" ht="12.75">
      <c r="D521" s="105"/>
      <c r="F521" s="106"/>
      <c r="G521" s="106"/>
      <c r="H521" s="106"/>
      <c r="I521" s="106"/>
      <c r="J521" s="111"/>
      <c r="K521" s="111"/>
      <c r="L521" s="112"/>
    </row>
    <row r="522" spans="4:12" ht="12.75">
      <c r="D522" s="105"/>
      <c r="F522" s="106"/>
      <c r="G522" s="106"/>
      <c r="H522" s="106"/>
      <c r="I522" s="106"/>
      <c r="J522" s="111"/>
      <c r="K522" s="111"/>
      <c r="L522" s="112"/>
    </row>
    <row r="523" spans="4:12" ht="12.75">
      <c r="D523" s="105"/>
      <c r="F523" s="106"/>
      <c r="G523" s="106"/>
      <c r="H523" s="106"/>
      <c r="I523" s="106"/>
      <c r="J523" s="111"/>
      <c r="K523" s="111"/>
      <c r="L523" s="112"/>
    </row>
    <row r="524" spans="4:12" ht="12.75">
      <c r="D524" s="105"/>
      <c r="F524" s="106"/>
      <c r="G524" s="106"/>
      <c r="H524" s="106"/>
      <c r="I524" s="106"/>
      <c r="J524" s="111"/>
      <c r="K524" s="111"/>
      <c r="L524" s="112"/>
    </row>
    <row r="525" spans="4:12" ht="12.75">
      <c r="D525" s="105"/>
      <c r="F525" s="106"/>
      <c r="G525" s="106"/>
      <c r="H525" s="106"/>
      <c r="I525" s="106"/>
      <c r="J525" s="111"/>
      <c r="K525" s="111"/>
      <c r="L525" s="112"/>
    </row>
    <row r="526" spans="4:12" ht="12.75">
      <c r="D526" s="105"/>
      <c r="F526" s="106"/>
      <c r="G526" s="106"/>
      <c r="H526" s="106"/>
      <c r="I526" s="106"/>
      <c r="J526" s="111"/>
      <c r="K526" s="111"/>
      <c r="L526" s="112"/>
    </row>
    <row r="527" spans="4:12" ht="12.75">
      <c r="D527" s="105"/>
      <c r="F527" s="106"/>
      <c r="G527" s="106"/>
      <c r="H527" s="106"/>
      <c r="I527" s="106"/>
      <c r="J527" s="111"/>
      <c r="K527" s="111"/>
      <c r="L527" s="112"/>
    </row>
    <row r="528" spans="4:12" ht="12.75">
      <c r="D528" s="105"/>
      <c r="F528" s="106"/>
      <c r="G528" s="106"/>
      <c r="H528" s="106"/>
      <c r="I528" s="106"/>
      <c r="J528" s="111"/>
      <c r="K528" s="111"/>
      <c r="L528" s="112"/>
    </row>
    <row r="529" spans="4:12" ht="12.75">
      <c r="D529" s="105"/>
      <c r="F529" s="106"/>
      <c r="G529" s="106"/>
      <c r="H529" s="106"/>
      <c r="I529" s="106"/>
      <c r="J529" s="111"/>
      <c r="K529" s="111"/>
      <c r="L529" s="112"/>
    </row>
    <row r="530" spans="4:12" ht="12.75">
      <c r="D530" s="105"/>
      <c r="F530" s="106"/>
      <c r="G530" s="106"/>
      <c r="H530" s="106"/>
      <c r="I530" s="106"/>
      <c r="J530" s="111"/>
      <c r="K530" s="111"/>
      <c r="L530" s="112"/>
    </row>
    <row r="531" spans="4:12" ht="12.75">
      <c r="D531" s="105"/>
      <c r="F531" s="106"/>
      <c r="G531" s="106"/>
      <c r="H531" s="106"/>
      <c r="I531" s="106"/>
      <c r="J531" s="111"/>
      <c r="K531" s="111"/>
      <c r="L531" s="112"/>
    </row>
    <row r="532" spans="4:12" ht="12.75">
      <c r="D532" s="105"/>
      <c r="F532" s="106"/>
      <c r="G532" s="106"/>
      <c r="H532" s="106"/>
      <c r="I532" s="106"/>
      <c r="J532" s="111"/>
      <c r="K532" s="111"/>
      <c r="L532" s="112"/>
    </row>
    <row r="533" spans="4:12" ht="12.75">
      <c r="D533" s="105"/>
      <c r="F533" s="106"/>
      <c r="G533" s="106"/>
      <c r="H533" s="106"/>
      <c r="I533" s="106"/>
      <c r="J533" s="111"/>
      <c r="K533" s="111"/>
      <c r="L533" s="112"/>
    </row>
    <row r="534" spans="4:12" ht="12.75">
      <c r="D534" s="105"/>
      <c r="F534" s="106"/>
      <c r="G534" s="106"/>
      <c r="H534" s="106"/>
      <c r="I534" s="106"/>
      <c r="J534" s="111"/>
      <c r="K534" s="111"/>
      <c r="L534" s="112"/>
    </row>
    <row r="535" spans="4:12" ht="12.75">
      <c r="D535" s="105"/>
      <c r="F535" s="106"/>
      <c r="G535" s="106"/>
      <c r="H535" s="106"/>
      <c r="I535" s="106"/>
      <c r="J535" s="111"/>
      <c r="K535" s="111"/>
      <c r="L535" s="112"/>
    </row>
    <row r="536" spans="4:12" ht="12.75">
      <c r="D536" s="105"/>
      <c r="F536" s="106"/>
      <c r="G536" s="106"/>
      <c r="H536" s="106"/>
      <c r="I536" s="106"/>
      <c r="J536" s="111"/>
      <c r="K536" s="111"/>
      <c r="L536" s="112"/>
    </row>
    <row r="537" spans="4:12" ht="12.75">
      <c r="D537" s="105"/>
      <c r="F537" s="106"/>
      <c r="G537" s="106"/>
      <c r="H537" s="106"/>
      <c r="I537" s="106"/>
      <c r="J537" s="111"/>
      <c r="K537" s="111"/>
      <c r="L537" s="112"/>
    </row>
    <row r="538" spans="4:12" ht="12.75">
      <c r="D538" s="105"/>
      <c r="F538" s="106"/>
      <c r="G538" s="106"/>
      <c r="H538" s="106"/>
      <c r="I538" s="106"/>
      <c r="J538" s="111"/>
      <c r="K538" s="111"/>
      <c r="L538" s="112"/>
    </row>
    <row r="539" spans="4:12" ht="12.75">
      <c r="D539" s="105"/>
      <c r="F539" s="106"/>
      <c r="G539" s="106"/>
      <c r="H539" s="106"/>
      <c r="I539" s="106"/>
      <c r="J539" s="111"/>
      <c r="K539" s="111"/>
      <c r="L539" s="112"/>
    </row>
    <row r="540" spans="4:12" ht="12.75">
      <c r="D540" s="105"/>
      <c r="F540" s="106"/>
      <c r="G540" s="106"/>
      <c r="H540" s="106"/>
      <c r="I540" s="106"/>
      <c r="J540" s="111"/>
      <c r="K540" s="111"/>
      <c r="L540" s="112"/>
    </row>
    <row r="541" spans="4:12" ht="12.75">
      <c r="D541" s="105"/>
      <c r="F541" s="106"/>
      <c r="G541" s="106"/>
      <c r="H541" s="106"/>
      <c r="I541" s="106"/>
      <c r="J541" s="111"/>
      <c r="K541" s="111"/>
      <c r="L541" s="112"/>
    </row>
    <row r="542" spans="4:12" ht="12.75">
      <c r="D542" s="105"/>
      <c r="F542" s="106"/>
      <c r="G542" s="106"/>
      <c r="H542" s="106"/>
      <c r="I542" s="106"/>
      <c r="J542" s="111"/>
      <c r="K542" s="111"/>
      <c r="L542" s="112"/>
    </row>
    <row r="543" spans="4:12" ht="12.75">
      <c r="D543" s="105"/>
      <c r="F543" s="106"/>
      <c r="G543" s="106"/>
      <c r="H543" s="106"/>
      <c r="I543" s="106"/>
      <c r="J543" s="111"/>
      <c r="K543" s="111"/>
      <c r="L543" s="112"/>
    </row>
    <row r="544" spans="4:12" ht="12.75">
      <c r="D544" s="105"/>
      <c r="F544" s="106"/>
      <c r="G544" s="106"/>
      <c r="H544" s="106"/>
      <c r="I544" s="106"/>
      <c r="J544" s="111"/>
      <c r="K544" s="111"/>
      <c r="L544" s="112"/>
    </row>
    <row r="545" spans="4:12" ht="12.75">
      <c r="D545" s="105"/>
      <c r="F545" s="106"/>
      <c r="G545" s="106"/>
      <c r="H545" s="106"/>
      <c r="I545" s="106"/>
      <c r="J545" s="111"/>
      <c r="K545" s="111"/>
      <c r="L545" s="112"/>
    </row>
    <row r="546" spans="4:12" ht="12.75">
      <c r="D546" s="105"/>
      <c r="F546" s="106"/>
      <c r="G546" s="106"/>
      <c r="H546" s="106"/>
      <c r="I546" s="106"/>
      <c r="J546" s="111"/>
      <c r="K546" s="111"/>
      <c r="L546" s="112"/>
    </row>
    <row r="547" spans="4:12" ht="12.75">
      <c r="D547" s="105"/>
      <c r="F547" s="106"/>
      <c r="G547" s="106"/>
      <c r="H547" s="106"/>
      <c r="I547" s="106"/>
      <c r="J547" s="111"/>
      <c r="K547" s="111"/>
      <c r="L547" s="112"/>
    </row>
    <row r="548" spans="4:12" ht="12.75">
      <c r="D548" s="105"/>
      <c r="F548" s="106"/>
      <c r="G548" s="106"/>
      <c r="H548" s="106"/>
      <c r="I548" s="106"/>
      <c r="J548" s="111"/>
      <c r="K548" s="111"/>
      <c r="L548" s="112"/>
    </row>
    <row r="549" spans="4:12" ht="12.75">
      <c r="D549" s="105"/>
      <c r="F549" s="106"/>
      <c r="G549" s="106"/>
      <c r="H549" s="106"/>
      <c r="I549" s="106"/>
      <c r="J549" s="111"/>
      <c r="K549" s="111"/>
      <c r="L549" s="112"/>
    </row>
    <row r="550" spans="4:12" ht="12.75">
      <c r="D550" s="105"/>
      <c r="F550" s="106"/>
      <c r="G550" s="106"/>
      <c r="H550" s="106"/>
      <c r="I550" s="106"/>
      <c r="J550" s="111"/>
      <c r="K550" s="111"/>
      <c r="L550" s="112"/>
    </row>
    <row r="551" spans="4:12" ht="12.75">
      <c r="D551" s="105"/>
      <c r="F551" s="106"/>
      <c r="G551" s="106"/>
      <c r="H551" s="106"/>
      <c r="I551" s="106"/>
      <c r="J551" s="111"/>
      <c r="K551" s="111"/>
      <c r="L551" s="112"/>
    </row>
    <row r="552" spans="4:12" ht="12.75">
      <c r="D552" s="105"/>
      <c r="F552" s="106"/>
      <c r="G552" s="106"/>
      <c r="H552" s="106"/>
      <c r="I552" s="106"/>
      <c r="J552" s="111"/>
      <c r="K552" s="111"/>
      <c r="L552" s="112"/>
    </row>
    <row r="553" spans="4:12" ht="12.75">
      <c r="D553" s="105"/>
      <c r="F553" s="106"/>
      <c r="G553" s="106"/>
      <c r="H553" s="106"/>
      <c r="I553" s="106"/>
      <c r="J553" s="111"/>
      <c r="K553" s="111"/>
      <c r="L553" s="112"/>
    </row>
    <row r="554" spans="4:12" ht="12.75">
      <c r="D554" s="105"/>
      <c r="F554" s="106"/>
      <c r="G554" s="106"/>
      <c r="H554" s="106"/>
      <c r="I554" s="106"/>
      <c r="J554" s="111"/>
      <c r="K554" s="111"/>
      <c r="L554" s="112"/>
    </row>
    <row r="555" spans="4:12" ht="12.75">
      <c r="D555" s="105"/>
      <c r="F555" s="106"/>
      <c r="G555" s="106"/>
      <c r="H555" s="106"/>
      <c r="I555" s="106"/>
      <c r="J555" s="111"/>
      <c r="K555" s="111"/>
      <c r="L555" s="112"/>
    </row>
    <row r="556" spans="4:12" ht="12.75">
      <c r="D556" s="105"/>
      <c r="F556" s="106"/>
      <c r="G556" s="106"/>
      <c r="H556" s="106"/>
      <c r="I556" s="106"/>
      <c r="J556" s="111"/>
      <c r="K556" s="111"/>
      <c r="L556" s="112"/>
    </row>
    <row r="557" spans="4:12" ht="12.75">
      <c r="D557" s="105"/>
      <c r="F557" s="106"/>
      <c r="G557" s="106"/>
      <c r="H557" s="106"/>
      <c r="I557" s="106"/>
      <c r="J557" s="111"/>
      <c r="K557" s="111"/>
      <c r="L557" s="112"/>
    </row>
    <row r="558" spans="4:12" ht="12.75">
      <c r="D558" s="105"/>
      <c r="F558" s="106"/>
      <c r="G558" s="106"/>
      <c r="H558" s="106"/>
      <c r="I558" s="106"/>
      <c r="J558" s="111"/>
      <c r="K558" s="111"/>
      <c r="L558" s="112"/>
    </row>
    <row r="559" spans="4:12" ht="12.75">
      <c r="D559" s="105"/>
      <c r="F559" s="106"/>
      <c r="G559" s="106"/>
      <c r="H559" s="106"/>
      <c r="I559" s="106"/>
      <c r="J559" s="111"/>
      <c r="K559" s="111"/>
      <c r="L559" s="112"/>
    </row>
    <row r="560" spans="4:12" ht="12.75">
      <c r="D560" s="105"/>
      <c r="F560" s="106"/>
      <c r="G560" s="106"/>
      <c r="H560" s="106"/>
      <c r="I560" s="106"/>
      <c r="J560" s="111"/>
      <c r="K560" s="111"/>
      <c r="L560" s="112"/>
    </row>
    <row r="561" spans="4:12" ht="12.75">
      <c r="D561" s="105"/>
      <c r="F561" s="106"/>
      <c r="G561" s="106"/>
      <c r="H561" s="106"/>
      <c r="I561" s="106"/>
      <c r="J561" s="111"/>
      <c r="K561" s="111"/>
      <c r="L561" s="112"/>
    </row>
    <row r="562" spans="4:12" ht="12.75">
      <c r="D562" s="105"/>
      <c r="F562" s="106"/>
      <c r="G562" s="106"/>
      <c r="H562" s="106"/>
      <c r="I562" s="106"/>
      <c r="J562" s="111"/>
      <c r="K562" s="111"/>
      <c r="L562" s="112"/>
    </row>
    <row r="563" spans="4:12" ht="12.75">
      <c r="D563" s="105"/>
      <c r="F563" s="106"/>
      <c r="G563" s="106"/>
      <c r="H563" s="106"/>
      <c r="I563" s="106"/>
      <c r="J563" s="111"/>
      <c r="K563" s="111"/>
      <c r="L563" s="112"/>
    </row>
    <row r="564" spans="4:12" ht="12.75">
      <c r="D564" s="105"/>
      <c r="F564" s="106"/>
      <c r="G564" s="106"/>
      <c r="H564" s="106"/>
      <c r="I564" s="106"/>
      <c r="J564" s="111"/>
      <c r="K564" s="111"/>
      <c r="L564" s="112"/>
    </row>
    <row r="565" spans="4:12" ht="12.75">
      <c r="D565" s="105"/>
      <c r="F565" s="106"/>
      <c r="G565" s="106"/>
      <c r="H565" s="106"/>
      <c r="I565" s="106"/>
      <c r="J565" s="111"/>
      <c r="K565" s="111"/>
      <c r="L565" s="112"/>
    </row>
    <row r="566" spans="4:12" ht="12.75">
      <c r="D566" s="105"/>
      <c r="F566" s="106"/>
      <c r="G566" s="106"/>
      <c r="H566" s="106"/>
      <c r="I566" s="106"/>
      <c r="J566" s="111"/>
      <c r="K566" s="111"/>
      <c r="L566" s="112"/>
    </row>
    <row r="567" spans="4:12" ht="12.75">
      <c r="D567" s="105"/>
      <c r="F567" s="106"/>
      <c r="G567" s="106"/>
      <c r="H567" s="106"/>
      <c r="I567" s="106"/>
      <c r="J567" s="111"/>
      <c r="K567" s="111"/>
      <c r="L567" s="112"/>
    </row>
    <row r="568" spans="4:12" ht="12.75">
      <c r="D568" s="105"/>
      <c r="F568" s="106"/>
      <c r="G568" s="106"/>
      <c r="H568" s="106"/>
      <c r="I568" s="106"/>
      <c r="J568" s="111"/>
      <c r="K568" s="111"/>
      <c r="L568" s="112"/>
    </row>
    <row r="569" spans="4:12" ht="12.75">
      <c r="D569" s="105"/>
      <c r="F569" s="106"/>
      <c r="G569" s="106"/>
      <c r="H569" s="106"/>
      <c r="I569" s="106"/>
      <c r="J569" s="111"/>
      <c r="K569" s="111"/>
      <c r="L569" s="112"/>
    </row>
    <row r="570" spans="4:12" ht="12.75">
      <c r="D570" s="105"/>
      <c r="F570" s="106"/>
      <c r="G570" s="106"/>
      <c r="H570" s="106"/>
      <c r="I570" s="106"/>
      <c r="J570" s="111"/>
      <c r="K570" s="111"/>
      <c r="L570" s="112"/>
    </row>
    <row r="571" spans="4:12" ht="12.75">
      <c r="D571" s="105"/>
      <c r="F571" s="106"/>
      <c r="G571" s="106"/>
      <c r="H571" s="106"/>
      <c r="I571" s="106"/>
      <c r="J571" s="111"/>
      <c r="K571" s="111"/>
      <c r="L571" s="112"/>
    </row>
    <row r="572" spans="4:12" ht="12.75">
      <c r="D572" s="105"/>
      <c r="F572" s="106"/>
      <c r="G572" s="106"/>
      <c r="H572" s="106"/>
      <c r="I572" s="106"/>
      <c r="J572" s="111"/>
      <c r="K572" s="111"/>
      <c r="L572" s="112"/>
    </row>
    <row r="573" spans="4:12" ht="12.75">
      <c r="D573" s="105"/>
      <c r="F573" s="106"/>
      <c r="G573" s="106"/>
      <c r="H573" s="106"/>
      <c r="I573" s="106"/>
      <c r="J573" s="111"/>
      <c r="K573" s="111"/>
      <c r="L573" s="112"/>
    </row>
    <row r="574" spans="4:12" ht="12.75">
      <c r="D574" s="105"/>
      <c r="F574" s="106"/>
      <c r="G574" s="106"/>
      <c r="H574" s="106"/>
      <c r="I574" s="106"/>
      <c r="J574" s="111"/>
      <c r="K574" s="111"/>
      <c r="L574" s="112"/>
    </row>
    <row r="575" spans="4:12" ht="12.75">
      <c r="D575" s="105"/>
      <c r="F575" s="106"/>
      <c r="G575" s="106"/>
      <c r="H575" s="106"/>
      <c r="I575" s="106"/>
      <c r="J575" s="111"/>
      <c r="K575" s="111"/>
      <c r="L575" s="112"/>
    </row>
    <row r="576" spans="4:12" ht="12.75">
      <c r="D576" s="105"/>
      <c r="F576" s="106"/>
      <c r="G576" s="106"/>
      <c r="H576" s="106"/>
      <c r="I576" s="106"/>
      <c r="J576" s="111"/>
      <c r="K576" s="111"/>
      <c r="L576" s="112"/>
    </row>
    <row r="577" spans="4:12" ht="12.75">
      <c r="D577" s="105"/>
      <c r="F577" s="106"/>
      <c r="G577" s="106"/>
      <c r="H577" s="106"/>
      <c r="I577" s="106"/>
      <c r="J577" s="111"/>
      <c r="K577" s="111"/>
      <c r="L577" s="112"/>
    </row>
    <row r="578" spans="4:12" ht="12.75">
      <c r="D578" s="105"/>
      <c r="F578" s="106"/>
      <c r="G578" s="106"/>
      <c r="H578" s="106"/>
      <c r="I578" s="106"/>
      <c r="J578" s="111"/>
      <c r="K578" s="111"/>
      <c r="L578" s="112"/>
    </row>
    <row r="579" spans="4:12" ht="12.75">
      <c r="D579" s="105"/>
      <c r="F579" s="106"/>
      <c r="G579" s="106"/>
      <c r="H579" s="106"/>
      <c r="I579" s="106"/>
      <c r="J579" s="111"/>
      <c r="K579" s="111"/>
      <c r="L579" s="112"/>
    </row>
    <row r="580" spans="4:12" ht="12.75">
      <c r="D580" s="105"/>
      <c r="F580" s="106"/>
      <c r="G580" s="106"/>
      <c r="H580" s="106"/>
      <c r="I580" s="106"/>
      <c r="J580" s="111"/>
      <c r="K580" s="111"/>
      <c r="L580" s="112"/>
    </row>
    <row r="581" spans="4:12" ht="12.75">
      <c r="D581" s="105"/>
      <c r="F581" s="106"/>
      <c r="G581" s="106"/>
      <c r="H581" s="106"/>
      <c r="I581" s="106"/>
      <c r="J581" s="111"/>
      <c r="K581" s="111"/>
      <c r="L581" s="112"/>
    </row>
    <row r="582" spans="4:12" ht="12.75">
      <c r="D582" s="105"/>
      <c r="F582" s="106"/>
      <c r="G582" s="106"/>
      <c r="H582" s="106"/>
      <c r="I582" s="106"/>
      <c r="J582" s="111"/>
      <c r="K582" s="111"/>
      <c r="L582" s="112"/>
    </row>
    <row r="583" spans="4:12" ht="12.75">
      <c r="D583" s="105"/>
      <c r="F583" s="106"/>
      <c r="G583" s="106"/>
      <c r="H583" s="106"/>
      <c r="I583" s="106"/>
      <c r="J583" s="111"/>
      <c r="K583" s="111"/>
      <c r="L583" s="112"/>
    </row>
    <row r="584" spans="4:12" ht="12.75">
      <c r="D584" s="105"/>
      <c r="F584" s="106"/>
      <c r="G584" s="106"/>
      <c r="H584" s="106"/>
      <c r="I584" s="106"/>
      <c r="J584" s="111"/>
      <c r="K584" s="111"/>
      <c r="L584" s="112"/>
    </row>
    <row r="585" spans="4:12" ht="12.75">
      <c r="D585" s="105"/>
      <c r="F585" s="106"/>
      <c r="G585" s="106"/>
      <c r="H585" s="106"/>
      <c r="I585" s="106"/>
      <c r="J585" s="111"/>
      <c r="K585" s="111"/>
      <c r="L585" s="112"/>
    </row>
    <row r="586" spans="4:12" ht="12.75">
      <c r="D586" s="105"/>
      <c r="F586" s="106"/>
      <c r="G586" s="106"/>
      <c r="H586" s="106"/>
      <c r="I586" s="106"/>
      <c r="J586" s="111"/>
      <c r="K586" s="111"/>
      <c r="L586" s="112"/>
    </row>
    <row r="587" spans="4:12" ht="12.75">
      <c r="D587" s="105"/>
      <c r="F587" s="106"/>
      <c r="G587" s="106"/>
      <c r="H587" s="106"/>
      <c r="I587" s="106"/>
      <c r="J587" s="111"/>
      <c r="K587" s="111"/>
      <c r="L587" s="112"/>
    </row>
    <row r="588" spans="4:12" ht="12.75">
      <c r="D588" s="105"/>
      <c r="F588" s="106"/>
      <c r="G588" s="106"/>
      <c r="H588" s="106"/>
      <c r="I588" s="106"/>
      <c r="J588" s="111"/>
      <c r="K588" s="111"/>
      <c r="L588" s="112"/>
    </row>
    <row r="589" spans="4:12" ht="12.75">
      <c r="D589" s="105"/>
      <c r="F589" s="106"/>
      <c r="G589" s="106"/>
      <c r="H589" s="106"/>
      <c r="I589" s="106"/>
      <c r="J589" s="111"/>
      <c r="K589" s="111"/>
      <c r="L589" s="112"/>
    </row>
    <row r="590" spans="4:12" ht="12.75">
      <c r="D590" s="105"/>
      <c r="F590" s="106"/>
      <c r="G590" s="106"/>
      <c r="H590" s="106"/>
      <c r="I590" s="106"/>
      <c r="J590" s="111"/>
      <c r="K590" s="111"/>
      <c r="L590" s="112"/>
    </row>
    <row r="591" spans="4:12" ht="12.75">
      <c r="D591" s="105"/>
      <c r="F591" s="106"/>
      <c r="G591" s="106"/>
      <c r="H591" s="106"/>
      <c r="I591" s="106"/>
      <c r="J591" s="111"/>
      <c r="K591" s="111"/>
      <c r="L591" s="112"/>
    </row>
    <row r="592" spans="4:12" ht="12.75">
      <c r="D592" s="105"/>
      <c r="F592" s="106"/>
      <c r="G592" s="106"/>
      <c r="H592" s="106"/>
      <c r="I592" s="106"/>
      <c r="J592" s="111"/>
      <c r="K592" s="111"/>
      <c r="L592" s="112"/>
    </row>
    <row r="593" spans="4:12" ht="12.75">
      <c r="D593" s="105"/>
      <c r="F593" s="106"/>
      <c r="G593" s="106"/>
      <c r="H593" s="106"/>
      <c r="I593" s="106"/>
      <c r="J593" s="111"/>
      <c r="K593" s="111"/>
      <c r="L593" s="112"/>
    </row>
    <row r="594" spans="4:12" ht="12.75">
      <c r="D594" s="105"/>
      <c r="F594" s="106"/>
      <c r="G594" s="106"/>
      <c r="H594" s="106"/>
      <c r="I594" s="106"/>
      <c r="J594" s="111"/>
      <c r="K594" s="111"/>
      <c r="L594" s="112"/>
    </row>
    <row r="595" spans="4:12" ht="12.75">
      <c r="D595" s="105"/>
      <c r="F595" s="106"/>
      <c r="G595" s="106"/>
      <c r="H595" s="106"/>
      <c r="I595" s="106"/>
      <c r="J595" s="111"/>
      <c r="K595" s="111"/>
      <c r="L595" s="112"/>
    </row>
    <row r="596" spans="4:12" ht="12.75">
      <c r="D596" s="105"/>
      <c r="F596" s="106"/>
      <c r="G596" s="106"/>
      <c r="H596" s="106"/>
      <c r="I596" s="106"/>
      <c r="J596" s="111"/>
      <c r="K596" s="111"/>
      <c r="L596" s="112"/>
    </row>
    <row r="597" spans="4:12" ht="12.75">
      <c r="D597" s="105"/>
      <c r="F597" s="106"/>
      <c r="G597" s="106"/>
      <c r="H597" s="106"/>
      <c r="I597" s="106"/>
      <c r="J597" s="111"/>
      <c r="K597" s="111"/>
      <c r="L597" s="112"/>
    </row>
    <row r="598" spans="4:12" ht="12.75">
      <c r="D598" s="105"/>
      <c r="F598" s="106"/>
      <c r="G598" s="106"/>
      <c r="H598" s="106"/>
      <c r="I598" s="106"/>
      <c r="J598" s="111"/>
      <c r="K598" s="111"/>
      <c r="L598" s="112"/>
    </row>
    <row r="599" spans="4:12" ht="12.75">
      <c r="D599" s="105"/>
      <c r="F599" s="106"/>
      <c r="G599" s="106"/>
      <c r="H599" s="106"/>
      <c r="I599" s="106"/>
      <c r="J599" s="111"/>
      <c r="K599" s="111"/>
      <c r="L599" s="112"/>
    </row>
    <row r="600" spans="4:12" ht="12.75">
      <c r="D600" s="105"/>
      <c r="F600" s="106"/>
      <c r="G600" s="106"/>
      <c r="H600" s="106"/>
      <c r="I600" s="106"/>
      <c r="J600" s="111"/>
      <c r="K600" s="111"/>
      <c r="L600" s="112"/>
    </row>
    <row r="601" spans="4:12" ht="12.75">
      <c r="D601" s="105"/>
      <c r="F601" s="106"/>
      <c r="G601" s="106"/>
      <c r="H601" s="106"/>
      <c r="I601" s="106"/>
      <c r="J601" s="111"/>
      <c r="K601" s="111"/>
      <c r="L601" s="112"/>
    </row>
    <row r="602" spans="4:12" ht="12.75">
      <c r="D602" s="105"/>
      <c r="F602" s="106"/>
      <c r="G602" s="106"/>
      <c r="H602" s="106"/>
      <c r="I602" s="106"/>
      <c r="J602" s="111"/>
      <c r="K602" s="111"/>
      <c r="L602" s="112"/>
    </row>
    <row r="603" spans="4:12" ht="12.75">
      <c r="D603" s="105"/>
      <c r="F603" s="106"/>
      <c r="G603" s="106"/>
      <c r="H603" s="106"/>
      <c r="I603" s="106"/>
      <c r="J603" s="111"/>
      <c r="K603" s="111"/>
      <c r="L603" s="112"/>
    </row>
    <row r="604" spans="4:12" ht="12.75">
      <c r="D604" s="105"/>
      <c r="F604" s="106"/>
      <c r="G604" s="106"/>
      <c r="H604" s="106"/>
      <c r="I604" s="106"/>
      <c r="J604" s="111"/>
      <c r="K604" s="111"/>
      <c r="L604" s="112"/>
    </row>
    <row r="605" spans="4:12" ht="12.75">
      <c r="D605" s="105"/>
      <c r="F605" s="106"/>
      <c r="G605" s="106"/>
      <c r="H605" s="106"/>
      <c r="I605" s="106"/>
      <c r="J605" s="111"/>
      <c r="K605" s="111"/>
      <c r="L605" s="112"/>
    </row>
    <row r="606" spans="4:12" ht="12.75">
      <c r="D606" s="105"/>
      <c r="F606" s="106"/>
      <c r="G606" s="106"/>
      <c r="H606" s="106"/>
      <c r="I606" s="106"/>
      <c r="J606" s="111"/>
      <c r="K606" s="111"/>
      <c r="L606" s="112"/>
    </row>
    <row r="607" spans="4:12" ht="12.75">
      <c r="D607" s="105"/>
      <c r="F607" s="106"/>
      <c r="G607" s="106"/>
      <c r="H607" s="106"/>
      <c r="I607" s="106"/>
      <c r="J607" s="111"/>
      <c r="K607" s="111"/>
      <c r="L607" s="112"/>
    </row>
    <row r="608" spans="4:12" ht="12.75">
      <c r="D608" s="105"/>
      <c r="F608" s="106"/>
      <c r="G608" s="106"/>
      <c r="H608" s="106"/>
      <c r="I608" s="106"/>
      <c r="J608" s="111"/>
      <c r="K608" s="111"/>
      <c r="L608" s="112"/>
    </row>
    <row r="609" spans="4:12" ht="12.75">
      <c r="D609" s="105"/>
      <c r="F609" s="106"/>
      <c r="G609" s="106"/>
      <c r="H609" s="106"/>
      <c r="I609" s="106"/>
      <c r="J609" s="111"/>
      <c r="K609" s="111"/>
      <c r="L609" s="112"/>
    </row>
    <row r="610" spans="4:12" ht="12.75">
      <c r="D610" s="105"/>
      <c r="F610" s="106"/>
      <c r="G610" s="106"/>
      <c r="H610" s="106"/>
      <c r="I610" s="106"/>
      <c r="J610" s="111"/>
      <c r="K610" s="111"/>
      <c r="L610" s="112"/>
    </row>
    <row r="611" spans="4:12" ht="12.75">
      <c r="D611" s="105"/>
      <c r="F611" s="106"/>
      <c r="G611" s="106"/>
      <c r="H611" s="106"/>
      <c r="I611" s="106"/>
      <c r="J611" s="111"/>
      <c r="K611" s="111"/>
      <c r="L611" s="112"/>
    </row>
    <row r="612" spans="4:12" ht="12.75">
      <c r="D612" s="105"/>
      <c r="F612" s="106"/>
      <c r="G612" s="106"/>
      <c r="H612" s="106"/>
      <c r="I612" s="106"/>
      <c r="J612" s="111"/>
      <c r="K612" s="111"/>
      <c r="L612" s="112"/>
    </row>
    <row r="613" spans="4:12" ht="12.75">
      <c r="D613" s="105"/>
      <c r="F613" s="106"/>
      <c r="G613" s="106"/>
      <c r="H613" s="106"/>
      <c r="I613" s="106"/>
      <c r="J613" s="111"/>
      <c r="K613" s="111"/>
      <c r="L613" s="112"/>
    </row>
    <row r="614" spans="4:12" ht="12.75">
      <c r="D614" s="105"/>
      <c r="F614" s="106"/>
      <c r="G614" s="106"/>
      <c r="H614" s="106"/>
      <c r="I614" s="106"/>
      <c r="J614" s="111"/>
      <c r="K614" s="111"/>
      <c r="L614" s="112"/>
    </row>
    <row r="615" spans="4:12" ht="12.75">
      <c r="D615" s="105"/>
      <c r="F615" s="106"/>
      <c r="G615" s="106"/>
      <c r="H615" s="106"/>
      <c r="I615" s="106"/>
      <c r="J615" s="111"/>
      <c r="K615" s="111"/>
      <c r="L615" s="112"/>
    </row>
    <row r="616" spans="4:12" ht="12.75">
      <c r="D616" s="105"/>
      <c r="F616" s="106"/>
      <c r="G616" s="106"/>
      <c r="H616" s="106"/>
      <c r="I616" s="106"/>
      <c r="J616" s="111"/>
      <c r="K616" s="111"/>
      <c r="L616" s="112"/>
    </row>
    <row r="617" spans="4:12" ht="12.75">
      <c r="D617" s="105"/>
      <c r="F617" s="106"/>
      <c r="G617" s="106"/>
      <c r="H617" s="106"/>
      <c r="I617" s="106"/>
      <c r="J617" s="111"/>
      <c r="K617" s="111"/>
      <c r="L617" s="112"/>
    </row>
    <row r="618" spans="4:12" ht="12.75">
      <c r="D618" s="105"/>
      <c r="F618" s="106"/>
      <c r="G618" s="106"/>
      <c r="H618" s="106"/>
      <c r="I618" s="106"/>
      <c r="J618" s="111"/>
      <c r="K618" s="111"/>
      <c r="L618" s="112"/>
    </row>
    <row r="619" spans="4:12" ht="12.75">
      <c r="D619" s="105"/>
      <c r="F619" s="106"/>
      <c r="G619" s="106"/>
      <c r="H619" s="106"/>
      <c r="I619" s="106"/>
      <c r="J619" s="111"/>
      <c r="K619" s="111"/>
      <c r="L619" s="112"/>
    </row>
    <row r="620" spans="4:12" ht="12.75">
      <c r="D620" s="105"/>
      <c r="F620" s="106"/>
      <c r="G620" s="106"/>
      <c r="H620" s="106"/>
      <c r="I620" s="106"/>
      <c r="J620" s="111"/>
      <c r="K620" s="111"/>
      <c r="L620" s="112"/>
    </row>
    <row r="621" spans="4:12" ht="12.75">
      <c r="D621" s="105"/>
      <c r="F621" s="106"/>
      <c r="G621" s="106"/>
      <c r="H621" s="106"/>
      <c r="I621" s="106"/>
      <c r="J621" s="111"/>
      <c r="K621" s="111"/>
      <c r="L621" s="112"/>
    </row>
    <row r="622" spans="4:12" ht="12.75">
      <c r="D622" s="105"/>
      <c r="F622" s="106"/>
      <c r="G622" s="106"/>
      <c r="H622" s="106"/>
      <c r="I622" s="106"/>
      <c r="J622" s="111"/>
      <c r="K622" s="111"/>
      <c r="L622" s="112"/>
    </row>
    <row r="623" spans="4:12" ht="12.75">
      <c r="D623" s="105"/>
      <c r="F623" s="106"/>
      <c r="G623" s="106"/>
      <c r="H623" s="106"/>
      <c r="I623" s="106"/>
      <c r="J623" s="111"/>
      <c r="K623" s="111"/>
      <c r="L623" s="112"/>
    </row>
    <row r="624" spans="4:12" ht="12.75">
      <c r="D624" s="105"/>
      <c r="F624" s="106"/>
      <c r="G624" s="106"/>
      <c r="H624" s="106"/>
      <c r="I624" s="106"/>
      <c r="J624" s="111"/>
      <c r="K624" s="111"/>
      <c r="L624" s="112"/>
    </row>
    <row r="625" spans="4:12" ht="12.75">
      <c r="D625" s="105"/>
      <c r="F625" s="106"/>
      <c r="G625" s="106"/>
      <c r="H625" s="106"/>
      <c r="I625" s="106"/>
      <c r="J625" s="111"/>
      <c r="K625" s="111"/>
      <c r="L625" s="112"/>
    </row>
    <row r="626" spans="4:12" ht="12.75">
      <c r="D626" s="105"/>
      <c r="F626" s="106"/>
      <c r="G626" s="106"/>
      <c r="H626" s="106"/>
      <c r="I626" s="106"/>
      <c r="J626" s="111"/>
      <c r="K626" s="111"/>
      <c r="L626" s="112"/>
    </row>
    <row r="627" spans="4:12" ht="12.75">
      <c r="D627" s="105"/>
      <c r="F627" s="106"/>
      <c r="G627" s="106"/>
      <c r="H627" s="106"/>
      <c r="I627" s="106"/>
      <c r="J627" s="111"/>
      <c r="K627" s="111"/>
      <c r="L627" s="112"/>
    </row>
    <row r="628" spans="4:12" ht="12.75">
      <c r="D628" s="105"/>
      <c r="F628" s="106"/>
      <c r="G628" s="106"/>
      <c r="H628" s="106"/>
      <c r="I628" s="106"/>
      <c r="J628" s="111"/>
      <c r="K628" s="111"/>
      <c r="L628" s="112"/>
    </row>
    <row r="629" spans="4:12" ht="12.75">
      <c r="D629" s="105"/>
      <c r="F629" s="106"/>
      <c r="G629" s="106"/>
      <c r="H629" s="106"/>
      <c r="I629" s="106"/>
      <c r="J629" s="111"/>
      <c r="K629" s="111"/>
      <c r="L629" s="112"/>
    </row>
    <row r="630" spans="4:12" ht="12.75">
      <c r="D630" s="105"/>
      <c r="F630" s="106"/>
      <c r="G630" s="106"/>
      <c r="H630" s="106"/>
      <c r="I630" s="106"/>
      <c r="J630" s="111"/>
      <c r="K630" s="111"/>
      <c r="L630" s="112"/>
    </row>
    <row r="631" spans="4:12" ht="12.75">
      <c r="D631" s="105"/>
      <c r="F631" s="106"/>
      <c r="G631" s="106"/>
      <c r="H631" s="106"/>
      <c r="I631" s="106"/>
      <c r="J631" s="111"/>
      <c r="K631" s="111"/>
      <c r="L631" s="112"/>
    </row>
    <row r="632" spans="4:12" ht="12.75">
      <c r="D632" s="105"/>
      <c r="F632" s="106"/>
      <c r="G632" s="106"/>
      <c r="H632" s="106"/>
      <c r="I632" s="106"/>
      <c r="J632" s="111"/>
      <c r="K632" s="111"/>
      <c r="L632" s="112"/>
    </row>
    <row r="633" spans="4:12" ht="12.75">
      <c r="D633" s="105"/>
      <c r="F633" s="106"/>
      <c r="G633" s="106"/>
      <c r="H633" s="106"/>
      <c r="I633" s="106"/>
      <c r="J633" s="111"/>
      <c r="K633" s="111"/>
      <c r="L633" s="112"/>
    </row>
    <row r="634" spans="4:12" ht="12.75">
      <c r="D634" s="105"/>
      <c r="F634" s="106"/>
      <c r="G634" s="106"/>
      <c r="H634" s="106"/>
      <c r="I634" s="106"/>
      <c r="J634" s="111"/>
      <c r="K634" s="111"/>
      <c r="L634" s="112"/>
    </row>
    <row r="635" spans="4:12" ht="12.75">
      <c r="D635" s="105"/>
      <c r="F635" s="106"/>
      <c r="G635" s="106"/>
      <c r="H635" s="106"/>
      <c r="I635" s="106"/>
      <c r="J635" s="111"/>
      <c r="K635" s="111"/>
      <c r="L635" s="112"/>
    </row>
    <row r="636" spans="4:12" ht="12.75">
      <c r="D636" s="105"/>
      <c r="F636" s="106"/>
      <c r="G636" s="106"/>
      <c r="H636" s="106"/>
      <c r="I636" s="106"/>
      <c r="J636" s="111"/>
      <c r="K636" s="111"/>
      <c r="L636" s="112"/>
    </row>
    <row r="637" spans="4:12" ht="12.75">
      <c r="D637" s="105"/>
      <c r="F637" s="106"/>
      <c r="G637" s="106"/>
      <c r="H637" s="106"/>
      <c r="I637" s="106"/>
      <c r="J637" s="111"/>
      <c r="K637" s="111"/>
      <c r="L637" s="112"/>
    </row>
    <row r="638" spans="4:12" ht="12.75">
      <c r="D638" s="105"/>
      <c r="F638" s="106"/>
      <c r="G638" s="106"/>
      <c r="H638" s="106"/>
      <c r="I638" s="106"/>
      <c r="J638" s="111"/>
      <c r="K638" s="111"/>
      <c r="L638" s="112"/>
    </row>
    <row r="639" spans="4:12" ht="12.75">
      <c r="D639" s="105"/>
      <c r="F639" s="106"/>
      <c r="G639" s="106"/>
      <c r="H639" s="106"/>
      <c r="I639" s="106"/>
      <c r="J639" s="111"/>
      <c r="K639" s="111"/>
      <c r="L639" s="112"/>
    </row>
    <row r="640" spans="4:12" ht="12.75">
      <c r="D640" s="105"/>
      <c r="F640" s="106"/>
      <c r="G640" s="106"/>
      <c r="H640" s="106"/>
      <c r="I640" s="106"/>
      <c r="J640" s="111"/>
      <c r="K640" s="111"/>
      <c r="L640" s="112"/>
    </row>
    <row r="641" spans="4:12" ht="12.75">
      <c r="D641" s="105"/>
      <c r="F641" s="106"/>
      <c r="G641" s="106"/>
      <c r="H641" s="106"/>
      <c r="I641" s="106"/>
      <c r="J641" s="111"/>
      <c r="K641" s="111"/>
      <c r="L641" s="112"/>
    </row>
    <row r="642" spans="4:12" ht="12.75">
      <c r="D642" s="105"/>
      <c r="F642" s="106"/>
      <c r="G642" s="106"/>
      <c r="H642" s="106"/>
      <c r="I642" s="106"/>
      <c r="J642" s="111"/>
      <c r="K642" s="111"/>
      <c r="L642" s="112"/>
    </row>
    <row r="643" spans="4:12" ht="12.75">
      <c r="D643" s="105"/>
      <c r="F643" s="106"/>
      <c r="G643" s="106"/>
      <c r="H643" s="106"/>
      <c r="I643" s="106"/>
      <c r="J643" s="111"/>
      <c r="K643" s="111"/>
      <c r="L643" s="112"/>
    </row>
    <row r="644" spans="4:12" ht="12.75">
      <c r="D644" s="105"/>
      <c r="F644" s="106"/>
      <c r="G644" s="106"/>
      <c r="H644" s="106"/>
      <c r="I644" s="106"/>
      <c r="J644" s="111"/>
      <c r="K644" s="111"/>
      <c r="L644" s="112"/>
    </row>
    <row r="645" spans="4:12" ht="12.75">
      <c r="D645" s="105"/>
      <c r="F645" s="106"/>
      <c r="G645" s="106"/>
      <c r="H645" s="106"/>
      <c r="I645" s="106"/>
      <c r="J645" s="111"/>
      <c r="K645" s="111"/>
      <c r="L645" s="112"/>
    </row>
    <row r="646" spans="4:12" ht="12.75">
      <c r="D646" s="105"/>
      <c r="F646" s="106"/>
      <c r="G646" s="106"/>
      <c r="H646" s="106"/>
      <c r="I646" s="106"/>
      <c r="J646" s="111"/>
      <c r="K646" s="111"/>
      <c r="L646" s="112"/>
    </row>
    <row r="647" spans="4:12" ht="12.75">
      <c r="D647" s="105"/>
      <c r="F647" s="106"/>
      <c r="G647" s="106"/>
      <c r="H647" s="106"/>
      <c r="I647" s="106"/>
      <c r="J647" s="111"/>
      <c r="K647" s="111"/>
      <c r="L647" s="112"/>
    </row>
    <row r="648" spans="4:12" ht="12.75">
      <c r="D648" s="105"/>
      <c r="F648" s="106"/>
      <c r="G648" s="106"/>
      <c r="H648" s="106"/>
      <c r="I648" s="106"/>
      <c r="J648" s="111"/>
      <c r="K648" s="111"/>
      <c r="L648" s="112"/>
    </row>
    <row r="649" spans="4:12" ht="12.75">
      <c r="D649" s="105"/>
      <c r="F649" s="106"/>
      <c r="G649" s="106"/>
      <c r="H649" s="106"/>
      <c r="I649" s="106"/>
      <c r="J649" s="111"/>
      <c r="K649" s="111"/>
      <c r="L649" s="112"/>
    </row>
    <row r="650" spans="4:12" ht="12.75">
      <c r="D650" s="105"/>
      <c r="F650" s="106"/>
      <c r="G650" s="106"/>
      <c r="H650" s="106"/>
      <c r="I650" s="106"/>
      <c r="J650" s="111"/>
      <c r="K650" s="111"/>
      <c r="L650" s="112"/>
    </row>
    <row r="651" spans="4:12" ht="12.75">
      <c r="D651" s="105"/>
      <c r="F651" s="106"/>
      <c r="G651" s="106"/>
      <c r="H651" s="106"/>
      <c r="I651" s="106"/>
      <c r="J651" s="111"/>
      <c r="K651" s="111"/>
      <c r="L651" s="112"/>
    </row>
    <row r="652" spans="4:12" ht="12.75">
      <c r="D652" s="105"/>
      <c r="F652" s="106"/>
      <c r="G652" s="106"/>
      <c r="H652" s="106"/>
      <c r="I652" s="106"/>
      <c r="J652" s="111"/>
      <c r="K652" s="111"/>
      <c r="L652" s="112"/>
    </row>
    <row r="653" spans="4:12" ht="12.75">
      <c r="D653" s="105"/>
      <c r="F653" s="106"/>
      <c r="G653" s="106"/>
      <c r="H653" s="106"/>
      <c r="I653" s="106"/>
      <c r="J653" s="111"/>
      <c r="K653" s="111"/>
      <c r="L653" s="112"/>
    </row>
    <row r="654" spans="4:12" ht="12.75">
      <c r="D654" s="105"/>
      <c r="F654" s="106"/>
      <c r="G654" s="106"/>
      <c r="H654" s="106"/>
      <c r="I654" s="106"/>
      <c r="J654" s="111"/>
      <c r="K654" s="111"/>
      <c r="L654" s="112"/>
    </row>
    <row r="655" spans="4:12" ht="12.75">
      <c r="D655" s="105"/>
      <c r="F655" s="106"/>
      <c r="G655" s="106"/>
      <c r="H655" s="106"/>
      <c r="I655" s="106"/>
      <c r="J655" s="111"/>
      <c r="K655" s="111"/>
      <c r="L655" s="112"/>
    </row>
    <row r="656" spans="4:12" ht="12.75">
      <c r="D656" s="105"/>
      <c r="F656" s="106"/>
      <c r="G656" s="106"/>
      <c r="H656" s="106"/>
      <c r="I656" s="106"/>
      <c r="J656" s="111"/>
      <c r="K656" s="111"/>
      <c r="L656" s="112"/>
    </row>
    <row r="657" spans="4:12" ht="12.75">
      <c r="D657" s="105"/>
      <c r="F657" s="106"/>
      <c r="G657" s="106"/>
      <c r="H657" s="106"/>
      <c r="I657" s="106"/>
      <c r="J657" s="111"/>
      <c r="K657" s="111"/>
      <c r="L657" s="112"/>
    </row>
    <row r="658" spans="4:12" ht="12.75">
      <c r="D658" s="105"/>
      <c r="F658" s="106"/>
      <c r="G658" s="106"/>
      <c r="H658" s="106"/>
      <c r="I658" s="106"/>
      <c r="J658" s="111"/>
      <c r="K658" s="111"/>
      <c r="L658" s="112"/>
    </row>
    <row r="659" spans="4:12" ht="12.75">
      <c r="D659" s="105"/>
      <c r="F659" s="106"/>
      <c r="G659" s="106"/>
      <c r="H659" s="106"/>
      <c r="I659" s="106"/>
      <c r="J659" s="111"/>
      <c r="K659" s="111"/>
      <c r="L659" s="112"/>
    </row>
    <row r="660" spans="4:12" ht="12.75">
      <c r="D660" s="105"/>
      <c r="F660" s="106"/>
      <c r="G660" s="106"/>
      <c r="H660" s="106"/>
      <c r="I660" s="106"/>
      <c r="J660" s="111"/>
      <c r="K660" s="111"/>
      <c r="L660" s="112"/>
    </row>
    <row r="661" spans="4:12" ht="12.75">
      <c r="D661" s="105"/>
      <c r="F661" s="106"/>
      <c r="G661" s="106"/>
      <c r="H661" s="106"/>
      <c r="I661" s="106"/>
      <c r="J661" s="111"/>
      <c r="K661" s="111"/>
      <c r="L661" s="112"/>
    </row>
    <row r="662" spans="4:12" ht="12.75">
      <c r="D662" s="105"/>
      <c r="F662" s="106"/>
      <c r="G662" s="106"/>
      <c r="H662" s="106"/>
      <c r="I662" s="106"/>
      <c r="J662" s="111"/>
      <c r="K662" s="111"/>
      <c r="L662" s="112"/>
    </row>
    <row r="663" spans="4:12" ht="12.75">
      <c r="D663" s="105"/>
      <c r="F663" s="106"/>
      <c r="G663" s="106"/>
      <c r="H663" s="106"/>
      <c r="I663" s="106"/>
      <c r="J663" s="111"/>
      <c r="K663" s="111"/>
      <c r="L663" s="112"/>
    </row>
    <row r="664" spans="4:12" ht="12.75">
      <c r="D664" s="105"/>
      <c r="F664" s="106"/>
      <c r="G664" s="106"/>
      <c r="H664" s="106"/>
      <c r="I664" s="106"/>
      <c r="J664" s="111"/>
      <c r="K664" s="111"/>
      <c r="L664" s="112"/>
    </row>
    <row r="665" spans="4:12" ht="12.75">
      <c r="D665" s="105"/>
      <c r="F665" s="106"/>
      <c r="G665" s="106"/>
      <c r="H665" s="106"/>
      <c r="I665" s="106"/>
      <c r="J665" s="111"/>
      <c r="K665" s="111"/>
      <c r="L665" s="112"/>
    </row>
    <row r="666" spans="4:12" ht="12.75">
      <c r="D666" s="105"/>
      <c r="F666" s="106"/>
      <c r="G666" s="106"/>
      <c r="H666" s="106"/>
      <c r="I666" s="106"/>
      <c r="J666" s="111"/>
      <c r="K666" s="111"/>
      <c r="L666" s="112"/>
    </row>
    <row r="667" spans="4:12" ht="12.75">
      <c r="D667" s="105"/>
      <c r="F667" s="106"/>
      <c r="G667" s="106"/>
      <c r="H667" s="106"/>
      <c r="I667" s="106"/>
      <c r="J667" s="111"/>
      <c r="K667" s="111"/>
      <c r="L667" s="112"/>
    </row>
    <row r="668" spans="4:12" ht="12.75">
      <c r="D668" s="105"/>
      <c r="F668" s="106"/>
      <c r="G668" s="106"/>
      <c r="H668" s="106"/>
      <c r="I668" s="106"/>
      <c r="J668" s="111"/>
      <c r="K668" s="111"/>
      <c r="L668" s="112"/>
    </row>
    <row r="669" spans="4:12" ht="12.75">
      <c r="D669" s="105"/>
      <c r="F669" s="106"/>
      <c r="G669" s="106"/>
      <c r="H669" s="106"/>
      <c r="I669" s="106"/>
      <c r="J669" s="111"/>
      <c r="K669" s="111"/>
      <c r="L669" s="112"/>
    </row>
    <row r="670" spans="4:12" ht="12.75">
      <c r="D670" s="105"/>
      <c r="F670" s="106"/>
      <c r="G670" s="106"/>
      <c r="H670" s="106"/>
      <c r="I670" s="106"/>
      <c r="J670" s="111"/>
      <c r="K670" s="111"/>
      <c r="L670" s="112"/>
    </row>
    <row r="671" spans="4:12" ht="12.75">
      <c r="D671" s="105"/>
      <c r="F671" s="106"/>
      <c r="G671" s="106"/>
      <c r="H671" s="106"/>
      <c r="I671" s="106"/>
      <c r="J671" s="111"/>
      <c r="K671" s="111"/>
      <c r="L671" s="112"/>
    </row>
    <row r="672" spans="4:12" ht="12.75">
      <c r="D672" s="105"/>
      <c r="F672" s="106"/>
      <c r="G672" s="106"/>
      <c r="H672" s="106"/>
      <c r="I672" s="106"/>
      <c r="J672" s="111"/>
      <c r="K672" s="111"/>
      <c r="L672" s="112"/>
    </row>
    <row r="673" spans="4:12" ht="12.75">
      <c r="D673" s="105"/>
      <c r="F673" s="106"/>
      <c r="G673" s="106"/>
      <c r="H673" s="106"/>
      <c r="I673" s="106"/>
      <c r="J673" s="111"/>
      <c r="K673" s="111"/>
      <c r="L673" s="112"/>
    </row>
    <row r="674" spans="4:12" ht="12.75">
      <c r="D674" s="105"/>
      <c r="F674" s="106"/>
      <c r="G674" s="106"/>
      <c r="H674" s="106"/>
      <c r="I674" s="106"/>
      <c r="J674" s="111"/>
      <c r="K674" s="111"/>
      <c r="L674" s="112"/>
    </row>
    <row r="675" spans="4:12" ht="12.75">
      <c r="D675" s="105"/>
      <c r="F675" s="106"/>
      <c r="G675" s="106"/>
      <c r="H675" s="106"/>
      <c r="I675" s="106"/>
      <c r="J675" s="111"/>
      <c r="K675" s="111"/>
      <c r="L675" s="112"/>
    </row>
    <row r="676" spans="4:12" ht="12.75">
      <c r="D676" s="105"/>
      <c r="F676" s="106"/>
      <c r="G676" s="106"/>
      <c r="H676" s="106"/>
      <c r="I676" s="106"/>
      <c r="J676" s="111"/>
      <c r="K676" s="111"/>
      <c r="L676" s="112"/>
    </row>
    <row r="677" spans="4:12" ht="12.75">
      <c r="D677" s="105"/>
      <c r="F677" s="106"/>
      <c r="G677" s="106"/>
      <c r="H677" s="106"/>
      <c r="I677" s="106"/>
      <c r="J677" s="111"/>
      <c r="K677" s="111"/>
      <c r="L677" s="112"/>
    </row>
    <row r="678" spans="4:12" ht="12.75">
      <c r="D678" s="105"/>
      <c r="F678" s="106"/>
      <c r="G678" s="106"/>
      <c r="H678" s="106"/>
      <c r="I678" s="106"/>
      <c r="J678" s="111"/>
      <c r="K678" s="111"/>
      <c r="L678" s="112"/>
    </row>
    <row r="679" spans="4:12" ht="12.75">
      <c r="D679" s="105"/>
      <c r="F679" s="106"/>
      <c r="G679" s="106"/>
      <c r="H679" s="106"/>
      <c r="I679" s="106"/>
      <c r="J679" s="111"/>
      <c r="K679" s="111"/>
      <c r="L679" s="112"/>
    </row>
    <row r="680" spans="4:12" ht="12.75">
      <c r="D680" s="105"/>
      <c r="F680" s="106"/>
      <c r="G680" s="106"/>
      <c r="H680" s="106"/>
      <c r="I680" s="106"/>
      <c r="J680" s="111"/>
      <c r="K680" s="111"/>
      <c r="L680" s="112"/>
    </row>
    <row r="681" spans="4:12" ht="12.75">
      <c r="D681" s="105"/>
      <c r="F681" s="106"/>
      <c r="G681" s="106"/>
      <c r="H681" s="106"/>
      <c r="I681" s="106"/>
      <c r="J681" s="111"/>
      <c r="K681" s="111"/>
      <c r="L681" s="112"/>
    </row>
    <row r="682" spans="4:12" ht="12.75">
      <c r="D682" s="105"/>
      <c r="F682" s="106"/>
      <c r="G682" s="106"/>
      <c r="H682" s="106"/>
      <c r="I682" s="106"/>
      <c r="J682" s="111"/>
      <c r="K682" s="111"/>
      <c r="L682" s="112"/>
    </row>
    <row r="683" spans="4:12" ht="12.75">
      <c r="D683" s="105"/>
      <c r="F683" s="106"/>
      <c r="G683" s="106"/>
      <c r="H683" s="106"/>
      <c r="I683" s="106"/>
      <c r="J683" s="111"/>
      <c r="K683" s="111"/>
      <c r="L683" s="112"/>
    </row>
    <row r="684" spans="4:12" ht="12.75">
      <c r="D684" s="105"/>
      <c r="F684" s="106"/>
      <c r="G684" s="106"/>
      <c r="H684" s="106"/>
      <c r="I684" s="106"/>
      <c r="J684" s="111"/>
      <c r="K684" s="111"/>
      <c r="L684" s="112"/>
    </row>
    <row r="685" spans="4:12" ht="12.75">
      <c r="D685" s="105"/>
      <c r="F685" s="106"/>
      <c r="G685" s="106"/>
      <c r="H685" s="106"/>
      <c r="I685" s="106"/>
      <c r="J685" s="111"/>
      <c r="K685" s="111"/>
      <c r="L685" s="112"/>
    </row>
    <row r="686" spans="4:12" ht="12.75">
      <c r="D686" s="105"/>
      <c r="F686" s="106"/>
      <c r="G686" s="106"/>
      <c r="H686" s="106"/>
      <c r="I686" s="106"/>
      <c r="J686" s="111"/>
      <c r="K686" s="111"/>
      <c r="L686" s="112"/>
    </row>
    <row r="687" spans="4:12" ht="12.75">
      <c r="D687" s="105"/>
      <c r="F687" s="106"/>
      <c r="G687" s="106"/>
      <c r="H687" s="106"/>
      <c r="I687" s="106"/>
      <c r="J687" s="111"/>
      <c r="K687" s="111"/>
      <c r="L687" s="112"/>
    </row>
    <row r="688" spans="4:12" ht="12.75">
      <c r="D688" s="105"/>
      <c r="F688" s="106"/>
      <c r="G688" s="106"/>
      <c r="H688" s="106"/>
      <c r="I688" s="106"/>
      <c r="J688" s="111"/>
      <c r="K688" s="111"/>
      <c r="L688" s="112"/>
    </row>
    <row r="689" spans="4:12" ht="12.75">
      <c r="D689" s="105"/>
      <c r="F689" s="106"/>
      <c r="G689" s="106"/>
      <c r="H689" s="106"/>
      <c r="I689" s="106"/>
      <c r="J689" s="111"/>
      <c r="K689" s="111"/>
      <c r="L689" s="112"/>
    </row>
    <row r="690" spans="4:12" ht="12.75">
      <c r="D690" s="105"/>
      <c r="F690" s="106"/>
      <c r="G690" s="106"/>
      <c r="H690" s="106"/>
      <c r="I690" s="106"/>
      <c r="J690" s="111"/>
      <c r="K690" s="111"/>
      <c r="L690" s="112"/>
    </row>
    <row r="691" spans="4:12" ht="12.75">
      <c r="D691" s="105"/>
      <c r="F691" s="106"/>
      <c r="G691" s="106"/>
      <c r="H691" s="106"/>
      <c r="I691" s="106"/>
      <c r="J691" s="111"/>
      <c r="K691" s="111"/>
      <c r="L691" s="112"/>
    </row>
    <row r="692" spans="4:12" ht="12.75">
      <c r="D692" s="105"/>
      <c r="F692" s="106"/>
      <c r="G692" s="106"/>
      <c r="H692" s="106"/>
      <c r="I692" s="106"/>
      <c r="J692" s="111"/>
      <c r="K692" s="111"/>
      <c r="L692" s="112"/>
    </row>
    <row r="693" spans="4:12" ht="12.75">
      <c r="D693" s="105"/>
      <c r="F693" s="106"/>
      <c r="G693" s="106"/>
      <c r="H693" s="106"/>
      <c r="I693" s="106"/>
      <c r="J693" s="111"/>
      <c r="K693" s="111"/>
      <c r="L693" s="112"/>
    </row>
    <row r="694" spans="4:12" ht="12.75">
      <c r="D694" s="105"/>
      <c r="F694" s="106"/>
      <c r="G694" s="106"/>
      <c r="H694" s="106"/>
      <c r="I694" s="106"/>
      <c r="J694" s="111"/>
      <c r="K694" s="111"/>
      <c r="L694" s="112"/>
    </row>
    <row r="695" spans="4:12" ht="12.75">
      <c r="D695" s="105"/>
      <c r="F695" s="106"/>
      <c r="G695" s="106"/>
      <c r="H695" s="106"/>
      <c r="I695" s="106"/>
      <c r="J695" s="111"/>
      <c r="K695" s="111"/>
      <c r="L695" s="112"/>
    </row>
    <row r="696" spans="4:12" ht="12.75">
      <c r="D696" s="105"/>
      <c r="F696" s="106"/>
      <c r="G696" s="106"/>
      <c r="H696" s="106"/>
      <c r="I696" s="106"/>
      <c r="J696" s="111"/>
      <c r="K696" s="111"/>
      <c r="L696" s="112"/>
    </row>
    <row r="697" spans="4:12" ht="12.75">
      <c r="D697" s="105"/>
      <c r="F697" s="106"/>
      <c r="G697" s="106"/>
      <c r="H697" s="106"/>
      <c r="I697" s="106"/>
      <c r="J697" s="111"/>
      <c r="K697" s="111"/>
      <c r="L697" s="112"/>
    </row>
    <row r="698" spans="4:12" ht="12.75">
      <c r="D698" s="105"/>
      <c r="F698" s="106"/>
      <c r="G698" s="106"/>
      <c r="H698" s="106"/>
      <c r="I698" s="106"/>
      <c r="J698" s="111"/>
      <c r="K698" s="111"/>
      <c r="L698" s="112"/>
    </row>
    <row r="699" spans="4:12" ht="12.75">
      <c r="D699" s="105"/>
      <c r="F699" s="106"/>
      <c r="G699" s="106"/>
      <c r="H699" s="106"/>
      <c r="I699" s="106"/>
      <c r="J699" s="111"/>
      <c r="K699" s="111"/>
      <c r="L699" s="112"/>
    </row>
    <row r="700" spans="4:12" ht="12.75">
      <c r="D700" s="105"/>
      <c r="F700" s="106"/>
      <c r="G700" s="106"/>
      <c r="H700" s="106"/>
      <c r="I700" s="106"/>
      <c r="J700" s="111"/>
      <c r="K700" s="111"/>
      <c r="L700" s="112"/>
    </row>
    <row r="701" spans="4:12" ht="12.75">
      <c r="D701" s="105"/>
      <c r="F701" s="106"/>
      <c r="G701" s="106"/>
      <c r="H701" s="106"/>
      <c r="I701" s="106"/>
      <c r="J701" s="111"/>
      <c r="K701" s="111"/>
      <c r="L701" s="112"/>
    </row>
    <row r="702" spans="4:12" ht="12.75">
      <c r="D702" s="105"/>
      <c r="F702" s="106"/>
      <c r="G702" s="106"/>
      <c r="H702" s="106"/>
      <c r="I702" s="106"/>
      <c r="J702" s="111"/>
      <c r="K702" s="111"/>
      <c r="L702" s="112"/>
    </row>
    <row r="703" spans="4:12" ht="12.75">
      <c r="D703" s="105"/>
      <c r="F703" s="106"/>
      <c r="G703" s="106"/>
      <c r="H703" s="106"/>
      <c r="I703" s="106"/>
      <c r="J703" s="111"/>
      <c r="K703" s="111"/>
      <c r="L703" s="112"/>
    </row>
    <row r="704" spans="4:12" ht="12.75">
      <c r="D704" s="105"/>
      <c r="F704" s="106"/>
      <c r="G704" s="106"/>
      <c r="H704" s="106"/>
      <c r="I704" s="106"/>
      <c r="J704" s="111"/>
      <c r="K704" s="111"/>
      <c r="L704" s="112"/>
    </row>
    <row r="705" spans="4:12" ht="12.75">
      <c r="D705" s="105"/>
      <c r="F705" s="106"/>
      <c r="G705" s="106"/>
      <c r="H705" s="106"/>
      <c r="I705" s="106"/>
      <c r="J705" s="111"/>
      <c r="K705" s="111"/>
      <c r="L705" s="112"/>
    </row>
    <row r="706" spans="4:12" ht="12.75">
      <c r="D706" s="105"/>
      <c r="F706" s="106"/>
      <c r="G706" s="106"/>
      <c r="H706" s="106"/>
      <c r="I706" s="106"/>
      <c r="J706" s="111"/>
      <c r="K706" s="111"/>
      <c r="L706" s="112"/>
    </row>
    <row r="707" spans="4:12" ht="12.75">
      <c r="D707" s="105"/>
      <c r="F707" s="106"/>
      <c r="G707" s="106"/>
      <c r="H707" s="106"/>
      <c r="I707" s="106"/>
      <c r="J707" s="111"/>
      <c r="K707" s="111"/>
      <c r="L707" s="112"/>
    </row>
    <row r="708" spans="4:12" ht="12.75">
      <c r="D708" s="105"/>
      <c r="F708" s="106"/>
      <c r="G708" s="106"/>
      <c r="H708" s="106"/>
      <c r="I708" s="106"/>
      <c r="J708" s="111"/>
      <c r="K708" s="111"/>
      <c r="L708" s="112"/>
    </row>
    <row r="709" spans="4:12" ht="12.75">
      <c r="D709" s="105"/>
      <c r="F709" s="106"/>
      <c r="G709" s="106"/>
      <c r="H709" s="106"/>
      <c r="I709" s="106"/>
      <c r="J709" s="111"/>
      <c r="K709" s="111"/>
      <c r="L709" s="112"/>
    </row>
    <row r="710" spans="4:12" ht="12.75">
      <c r="D710" s="105"/>
      <c r="F710" s="106"/>
      <c r="G710" s="106"/>
      <c r="H710" s="106"/>
      <c r="I710" s="106"/>
      <c r="J710" s="111"/>
      <c r="K710" s="111"/>
      <c r="L710" s="112"/>
    </row>
    <row r="711" spans="4:12" ht="12.75">
      <c r="D711" s="105"/>
      <c r="F711" s="106"/>
      <c r="G711" s="106"/>
      <c r="H711" s="106"/>
      <c r="I711" s="106"/>
      <c r="J711" s="111"/>
      <c r="K711" s="111"/>
      <c r="L711" s="112"/>
    </row>
    <row r="712" spans="4:12" ht="12.75">
      <c r="D712" s="105"/>
      <c r="F712" s="106"/>
      <c r="G712" s="106"/>
      <c r="H712" s="106"/>
      <c r="I712" s="106"/>
      <c r="J712" s="111"/>
      <c r="K712" s="111"/>
      <c r="L712" s="112"/>
    </row>
    <row r="713" spans="4:12" ht="12.75">
      <c r="D713" s="105"/>
      <c r="F713" s="106"/>
      <c r="G713" s="106"/>
      <c r="H713" s="106"/>
      <c r="I713" s="106"/>
      <c r="J713" s="111"/>
      <c r="K713" s="111"/>
      <c r="L713" s="112"/>
    </row>
    <row r="714" spans="4:12" ht="12.75">
      <c r="D714" s="105"/>
      <c r="F714" s="106"/>
      <c r="G714" s="106"/>
      <c r="H714" s="106"/>
      <c r="I714" s="106"/>
      <c r="J714" s="111"/>
      <c r="K714" s="111"/>
      <c r="L714" s="112"/>
    </row>
    <row r="715" spans="4:12" ht="12.75">
      <c r="D715" s="105"/>
      <c r="F715" s="106"/>
      <c r="G715" s="106"/>
      <c r="H715" s="106"/>
      <c r="I715" s="106"/>
      <c r="J715" s="111"/>
      <c r="K715" s="111"/>
      <c r="L715" s="112"/>
    </row>
    <row r="716" spans="4:12" ht="12.75">
      <c r="D716" s="105"/>
      <c r="F716" s="106"/>
      <c r="G716" s="106"/>
      <c r="H716" s="106"/>
      <c r="I716" s="106"/>
      <c r="J716" s="111"/>
      <c r="K716" s="111"/>
      <c r="L716" s="112"/>
    </row>
    <row r="717" spans="4:12" ht="12.75">
      <c r="D717" s="105"/>
      <c r="F717" s="106"/>
      <c r="G717" s="106"/>
      <c r="H717" s="106"/>
      <c r="I717" s="106"/>
      <c r="J717" s="111"/>
      <c r="K717" s="111"/>
      <c r="L717" s="112"/>
    </row>
    <row r="718" spans="4:12" ht="12.75">
      <c r="D718" s="105"/>
      <c r="F718" s="106"/>
      <c r="G718" s="106"/>
      <c r="H718" s="106"/>
      <c r="I718" s="106"/>
      <c r="J718" s="111"/>
      <c r="K718" s="111"/>
      <c r="L718" s="112"/>
    </row>
    <row r="719" spans="4:12" ht="12.75">
      <c r="D719" s="105"/>
      <c r="F719" s="106"/>
      <c r="G719" s="106"/>
      <c r="H719" s="106"/>
      <c r="I719" s="106"/>
      <c r="J719" s="111"/>
      <c r="K719" s="111"/>
      <c r="L719" s="112"/>
    </row>
    <row r="720" spans="4:12" ht="12.75">
      <c r="D720" s="105"/>
      <c r="F720" s="106"/>
      <c r="G720" s="106"/>
      <c r="H720" s="106"/>
      <c r="I720" s="106"/>
      <c r="J720" s="111"/>
      <c r="K720" s="111"/>
      <c r="L720" s="112"/>
    </row>
    <row r="721" spans="4:12" ht="12.75">
      <c r="D721" s="105"/>
      <c r="F721" s="106"/>
      <c r="G721" s="106"/>
      <c r="H721" s="106"/>
      <c r="I721" s="106"/>
      <c r="J721" s="111"/>
      <c r="K721" s="111"/>
      <c r="L721" s="112"/>
    </row>
    <row r="722" spans="4:12" ht="12.75">
      <c r="D722" s="105"/>
      <c r="F722" s="106"/>
      <c r="G722" s="106"/>
      <c r="H722" s="106"/>
      <c r="I722" s="106"/>
      <c r="J722" s="111"/>
      <c r="K722" s="111"/>
      <c r="L722" s="112"/>
    </row>
    <row r="723" spans="4:12" ht="12.75">
      <c r="D723" s="105"/>
      <c r="F723" s="106"/>
      <c r="G723" s="106"/>
      <c r="H723" s="106"/>
      <c r="I723" s="106"/>
      <c r="J723" s="111"/>
      <c r="K723" s="111"/>
      <c r="L723" s="112"/>
    </row>
    <row r="724" spans="4:12" ht="12.75">
      <c r="D724" s="105"/>
      <c r="F724" s="106"/>
      <c r="G724" s="106"/>
      <c r="H724" s="106"/>
      <c r="I724" s="106"/>
      <c r="J724" s="111"/>
      <c r="K724" s="111"/>
      <c r="L724" s="112"/>
    </row>
    <row r="725" spans="4:12" ht="12.75">
      <c r="D725" s="105"/>
      <c r="F725" s="106"/>
      <c r="G725" s="106"/>
      <c r="H725" s="106"/>
      <c r="I725" s="106"/>
      <c r="J725" s="111"/>
      <c r="K725" s="111"/>
      <c r="L725" s="112"/>
    </row>
    <row r="726" spans="4:12" ht="12.75">
      <c r="D726" s="105"/>
      <c r="F726" s="106"/>
      <c r="G726" s="106"/>
      <c r="H726" s="106"/>
      <c r="I726" s="106"/>
      <c r="J726" s="111"/>
      <c r="K726" s="111"/>
      <c r="L726" s="112"/>
    </row>
    <row r="727" spans="4:12" ht="12.75">
      <c r="D727" s="105"/>
      <c r="F727" s="106"/>
      <c r="G727" s="106"/>
      <c r="H727" s="106"/>
      <c r="I727" s="106"/>
      <c r="J727" s="111"/>
      <c r="K727" s="111"/>
      <c r="L727" s="112"/>
    </row>
    <row r="728" spans="4:12" ht="12.75">
      <c r="D728" s="105"/>
      <c r="F728" s="106"/>
      <c r="G728" s="106"/>
      <c r="H728" s="106"/>
      <c r="I728" s="106"/>
      <c r="J728" s="111"/>
      <c r="K728" s="111"/>
      <c r="L728" s="112"/>
    </row>
    <row r="729" spans="4:12" ht="12.75">
      <c r="D729" s="105"/>
      <c r="F729" s="106"/>
      <c r="G729" s="106"/>
      <c r="H729" s="106"/>
      <c r="I729" s="106"/>
      <c r="J729" s="111"/>
      <c r="K729" s="111"/>
      <c r="L729" s="112"/>
    </row>
    <row r="730" spans="4:12" ht="12.75">
      <c r="D730" s="105"/>
      <c r="F730" s="106"/>
      <c r="G730" s="106"/>
      <c r="H730" s="106"/>
      <c r="I730" s="106"/>
      <c r="J730" s="111"/>
      <c r="K730" s="111"/>
      <c r="L730" s="112"/>
    </row>
    <row r="731" spans="4:12" ht="12.75">
      <c r="D731" s="105"/>
      <c r="F731" s="106"/>
      <c r="G731" s="106"/>
      <c r="H731" s="106"/>
      <c r="I731" s="106"/>
      <c r="J731" s="111"/>
      <c r="K731" s="111"/>
      <c r="L731" s="112"/>
    </row>
    <row r="732" spans="4:12" ht="12.75">
      <c r="D732" s="105"/>
      <c r="F732" s="106"/>
      <c r="G732" s="106"/>
      <c r="H732" s="106"/>
      <c r="I732" s="106"/>
      <c r="J732" s="111"/>
      <c r="K732" s="111"/>
      <c r="L732" s="112"/>
    </row>
    <row r="733" spans="4:12" ht="12.75">
      <c r="D733" s="105"/>
      <c r="F733" s="106"/>
      <c r="G733" s="106"/>
      <c r="H733" s="106"/>
      <c r="I733" s="106"/>
      <c r="J733" s="111"/>
      <c r="K733" s="111"/>
      <c r="L733" s="112"/>
    </row>
    <row r="734" spans="4:12" ht="12.75">
      <c r="D734" s="105"/>
      <c r="F734" s="106"/>
      <c r="G734" s="106"/>
      <c r="H734" s="106"/>
      <c r="I734" s="106"/>
      <c r="J734" s="111"/>
      <c r="K734" s="111"/>
      <c r="L734" s="112"/>
    </row>
    <row r="735" spans="4:12" ht="12.75">
      <c r="D735" s="105"/>
      <c r="F735" s="106"/>
      <c r="G735" s="106"/>
      <c r="H735" s="106"/>
      <c r="I735" s="106"/>
      <c r="J735" s="111"/>
      <c r="K735" s="111"/>
      <c r="L735" s="112"/>
    </row>
    <row r="736" spans="4:12" ht="12.75">
      <c r="D736" s="105"/>
      <c r="F736" s="106"/>
      <c r="G736" s="106"/>
      <c r="H736" s="106"/>
      <c r="I736" s="106"/>
      <c r="J736" s="111"/>
      <c r="K736" s="111"/>
      <c r="L736" s="112"/>
    </row>
    <row r="737" spans="4:12" ht="12.75">
      <c r="D737" s="105"/>
      <c r="F737" s="106"/>
      <c r="G737" s="106"/>
      <c r="H737" s="106"/>
      <c r="I737" s="106"/>
      <c r="J737" s="111"/>
      <c r="K737" s="111"/>
      <c r="L737" s="112"/>
    </row>
    <row r="738" spans="4:12" ht="12.75">
      <c r="D738" s="105"/>
      <c r="F738" s="106"/>
      <c r="G738" s="106"/>
      <c r="H738" s="106"/>
      <c r="I738" s="106"/>
      <c r="J738" s="111"/>
      <c r="K738" s="111"/>
      <c r="L738" s="112"/>
    </row>
    <row r="739" spans="4:12" ht="12.75">
      <c r="D739" s="105"/>
      <c r="F739" s="106"/>
      <c r="G739" s="106"/>
      <c r="H739" s="106"/>
      <c r="I739" s="106"/>
      <c r="J739" s="111"/>
      <c r="K739" s="111"/>
      <c r="L739" s="112"/>
    </row>
    <row r="740" spans="4:12" ht="12.75">
      <c r="D740" s="105"/>
      <c r="F740" s="106"/>
      <c r="G740" s="106"/>
      <c r="H740" s="106"/>
      <c r="I740" s="106"/>
      <c r="J740" s="111"/>
      <c r="K740" s="111"/>
      <c r="L740" s="112"/>
    </row>
    <row r="741" spans="4:12" ht="12.75">
      <c r="D741" s="105"/>
      <c r="F741" s="106"/>
      <c r="G741" s="106"/>
      <c r="H741" s="106"/>
      <c r="I741" s="106"/>
      <c r="J741" s="111"/>
      <c r="K741" s="111"/>
      <c r="L741" s="112"/>
    </row>
    <row r="742" spans="4:12" ht="12.75">
      <c r="D742" s="105"/>
      <c r="F742" s="106"/>
      <c r="G742" s="106"/>
      <c r="H742" s="106"/>
      <c r="I742" s="106"/>
      <c r="J742" s="111"/>
      <c r="K742" s="111"/>
      <c r="L742" s="112"/>
    </row>
    <row r="743" spans="4:12" ht="12.75">
      <c r="D743" s="105"/>
      <c r="F743" s="106"/>
      <c r="G743" s="106"/>
      <c r="H743" s="106"/>
      <c r="I743" s="106"/>
      <c r="J743" s="111"/>
      <c r="K743" s="111"/>
      <c r="L743" s="112"/>
    </row>
    <row r="744" spans="4:12" ht="12.75">
      <c r="D744" s="105"/>
      <c r="F744" s="106"/>
      <c r="G744" s="106"/>
      <c r="H744" s="106"/>
      <c r="I744" s="106"/>
      <c r="J744" s="111"/>
      <c r="K744" s="111"/>
      <c r="L744" s="112"/>
    </row>
    <row r="745" spans="4:12" ht="12.75">
      <c r="D745" s="105"/>
      <c r="F745" s="106"/>
      <c r="G745" s="106"/>
      <c r="H745" s="106"/>
      <c r="I745" s="106"/>
      <c r="J745" s="111"/>
      <c r="K745" s="111"/>
      <c r="L745" s="112"/>
    </row>
    <row r="746" spans="4:12" ht="12.75">
      <c r="D746" s="105"/>
      <c r="F746" s="106"/>
      <c r="G746" s="106"/>
      <c r="H746" s="106"/>
      <c r="I746" s="106"/>
      <c r="J746" s="111"/>
      <c r="K746" s="111"/>
      <c r="L746" s="112"/>
    </row>
    <row r="747" spans="4:12" ht="12.75">
      <c r="D747" s="105"/>
      <c r="F747" s="106"/>
      <c r="G747" s="106"/>
      <c r="H747" s="106"/>
      <c r="I747" s="106"/>
      <c r="J747" s="111"/>
      <c r="K747" s="111"/>
      <c r="L747" s="112"/>
    </row>
    <row r="748" spans="4:12" ht="12.75">
      <c r="D748" s="105"/>
      <c r="F748" s="106"/>
      <c r="G748" s="106"/>
      <c r="H748" s="106"/>
      <c r="I748" s="106"/>
      <c r="J748" s="111"/>
      <c r="K748" s="111"/>
      <c r="L748" s="112"/>
    </row>
    <row r="749" spans="4:12" ht="12.75">
      <c r="D749" s="105"/>
      <c r="F749" s="106"/>
      <c r="G749" s="106"/>
      <c r="H749" s="106"/>
      <c r="I749" s="106"/>
      <c r="J749" s="111"/>
      <c r="K749" s="111"/>
      <c r="L749" s="112"/>
    </row>
    <row r="750" spans="4:12" ht="12.75">
      <c r="D750" s="105"/>
      <c r="F750" s="106"/>
      <c r="G750" s="106"/>
      <c r="H750" s="106"/>
      <c r="I750" s="106"/>
      <c r="J750" s="111"/>
      <c r="K750" s="111"/>
      <c r="L750" s="112"/>
    </row>
    <row r="751" spans="4:12" ht="12.75">
      <c r="D751" s="105"/>
      <c r="F751" s="106"/>
      <c r="G751" s="106"/>
      <c r="H751" s="106"/>
      <c r="I751" s="106"/>
      <c r="J751" s="111"/>
      <c r="K751" s="111"/>
      <c r="L751" s="112"/>
    </row>
    <row r="752" spans="4:12" ht="12.75">
      <c r="D752" s="105"/>
      <c r="F752" s="106"/>
      <c r="G752" s="106"/>
      <c r="H752" s="106"/>
      <c r="I752" s="106"/>
      <c r="J752" s="111"/>
      <c r="K752" s="111"/>
      <c r="L752" s="112"/>
    </row>
    <row r="753" spans="4:12" ht="12.75">
      <c r="D753" s="105"/>
      <c r="F753" s="106"/>
      <c r="G753" s="106"/>
      <c r="H753" s="106"/>
      <c r="I753" s="106"/>
      <c r="J753" s="111"/>
      <c r="K753" s="111"/>
      <c r="L753" s="112"/>
    </row>
    <row r="754" spans="4:12" ht="12.75">
      <c r="D754" s="105"/>
      <c r="F754" s="106"/>
      <c r="G754" s="106"/>
      <c r="H754" s="106"/>
      <c r="I754" s="106"/>
      <c r="J754" s="111"/>
      <c r="K754" s="111"/>
      <c r="L754" s="112"/>
    </row>
    <row r="755" spans="4:12" ht="12.75">
      <c r="D755" s="105"/>
      <c r="F755" s="106"/>
      <c r="G755" s="106"/>
      <c r="H755" s="106"/>
      <c r="I755" s="106"/>
      <c r="J755" s="111"/>
      <c r="K755" s="111"/>
      <c r="L755" s="112"/>
    </row>
    <row r="756" spans="4:12" ht="12.75">
      <c r="D756" s="105"/>
      <c r="F756" s="106"/>
      <c r="G756" s="106"/>
      <c r="H756" s="106"/>
      <c r="I756" s="106"/>
      <c r="J756" s="111"/>
      <c r="K756" s="111"/>
      <c r="L756" s="112"/>
    </row>
    <row r="757" spans="4:12" ht="12.75">
      <c r="D757" s="105"/>
      <c r="F757" s="106"/>
      <c r="G757" s="106"/>
      <c r="H757" s="106"/>
      <c r="I757" s="106"/>
      <c r="J757" s="111"/>
      <c r="K757" s="111"/>
      <c r="L757" s="112"/>
    </row>
    <row r="758" spans="4:12" ht="12.75">
      <c r="D758" s="105"/>
      <c r="F758" s="106"/>
      <c r="G758" s="106"/>
      <c r="H758" s="106"/>
      <c r="I758" s="106"/>
      <c r="J758" s="111"/>
      <c r="K758" s="111"/>
      <c r="L758" s="112"/>
    </row>
    <row r="759" spans="4:12" ht="12.75">
      <c r="D759" s="105"/>
      <c r="F759" s="106"/>
      <c r="G759" s="106"/>
      <c r="H759" s="106"/>
      <c r="I759" s="106"/>
      <c r="J759" s="111"/>
      <c r="K759" s="111"/>
      <c r="L759" s="112"/>
    </row>
    <row r="760" spans="4:12" ht="12.75">
      <c r="D760" s="105"/>
      <c r="F760" s="106"/>
      <c r="G760" s="106"/>
      <c r="H760" s="106"/>
      <c r="I760" s="106"/>
      <c r="J760" s="111"/>
      <c r="K760" s="111"/>
      <c r="L760" s="112"/>
    </row>
    <row r="761" spans="4:12" ht="12.75">
      <c r="D761" s="105"/>
      <c r="F761" s="106"/>
      <c r="G761" s="106"/>
      <c r="H761" s="106"/>
      <c r="I761" s="106"/>
      <c r="J761" s="111"/>
      <c r="K761" s="111"/>
      <c r="L761" s="112"/>
    </row>
    <row r="762" spans="4:12" ht="12.75">
      <c r="D762" s="105"/>
      <c r="F762" s="106"/>
      <c r="G762" s="106"/>
      <c r="H762" s="106"/>
      <c r="I762" s="106"/>
      <c r="J762" s="111"/>
      <c r="K762" s="111"/>
      <c r="L762" s="112"/>
    </row>
    <row r="763" spans="4:12" ht="12.75">
      <c r="D763" s="105"/>
      <c r="F763" s="106"/>
      <c r="G763" s="106"/>
      <c r="H763" s="106"/>
      <c r="I763" s="106"/>
      <c r="J763" s="111"/>
      <c r="K763" s="111"/>
      <c r="L763" s="112"/>
    </row>
    <row r="764" spans="4:12" ht="12.75">
      <c r="D764" s="105"/>
      <c r="F764" s="106"/>
      <c r="G764" s="106"/>
      <c r="H764" s="106"/>
      <c r="I764" s="106"/>
      <c r="J764" s="111"/>
      <c r="K764" s="111"/>
      <c r="L764" s="112"/>
    </row>
    <row r="765" spans="4:12" ht="12.75">
      <c r="D765" s="105"/>
      <c r="F765" s="106"/>
      <c r="G765" s="106"/>
      <c r="H765" s="106"/>
      <c r="I765" s="106"/>
      <c r="J765" s="111"/>
      <c r="K765" s="111"/>
      <c r="L765" s="112"/>
    </row>
    <row r="766" spans="4:12" ht="12.75">
      <c r="D766" s="105"/>
      <c r="F766" s="106"/>
      <c r="G766" s="106"/>
      <c r="H766" s="106"/>
      <c r="I766" s="106"/>
      <c r="J766" s="111"/>
      <c r="K766" s="111"/>
      <c r="L766" s="112"/>
    </row>
    <row r="767" spans="4:12" ht="12.75">
      <c r="D767" s="105"/>
      <c r="F767" s="106"/>
      <c r="G767" s="106"/>
      <c r="H767" s="106"/>
      <c r="I767" s="106"/>
      <c r="J767" s="111"/>
      <c r="K767" s="111"/>
      <c r="L767" s="112"/>
    </row>
    <row r="768" spans="4:12" ht="12.75">
      <c r="D768" s="105"/>
      <c r="F768" s="106"/>
      <c r="G768" s="106"/>
      <c r="H768" s="106"/>
      <c r="I768" s="106"/>
      <c r="J768" s="111"/>
      <c r="K768" s="111"/>
      <c r="L768" s="112"/>
    </row>
    <row r="769" spans="4:12" ht="12.75">
      <c r="D769" s="105"/>
      <c r="F769" s="106"/>
      <c r="G769" s="106"/>
      <c r="H769" s="106"/>
      <c r="I769" s="106"/>
      <c r="J769" s="111"/>
      <c r="K769" s="111"/>
      <c r="L769" s="112"/>
    </row>
    <row r="770" spans="4:12" ht="12.75">
      <c r="D770" s="105"/>
      <c r="F770" s="106"/>
      <c r="G770" s="106"/>
      <c r="H770" s="106"/>
      <c r="I770" s="106"/>
      <c r="J770" s="111"/>
      <c r="K770" s="111"/>
      <c r="L770" s="112"/>
    </row>
    <row r="771" spans="4:12" ht="12.75">
      <c r="D771" s="105"/>
      <c r="F771" s="106"/>
      <c r="G771" s="106"/>
      <c r="H771" s="106"/>
      <c r="I771" s="106"/>
      <c r="J771" s="111"/>
      <c r="K771" s="111"/>
      <c r="L771" s="112"/>
    </row>
    <row r="772" spans="4:12" ht="12.75">
      <c r="D772" s="105"/>
      <c r="F772" s="106"/>
      <c r="G772" s="106"/>
      <c r="H772" s="106"/>
      <c r="I772" s="106"/>
      <c r="J772" s="111"/>
      <c r="K772" s="111"/>
      <c r="L772" s="112"/>
    </row>
    <row r="773" spans="4:12" ht="12.75">
      <c r="D773" s="105"/>
      <c r="F773" s="106"/>
      <c r="G773" s="106"/>
      <c r="H773" s="106"/>
      <c r="I773" s="106"/>
      <c r="J773" s="111"/>
      <c r="K773" s="111"/>
      <c r="L773" s="112"/>
    </row>
    <row r="774" spans="4:12" ht="12.75">
      <c r="D774" s="105"/>
      <c r="F774" s="106"/>
      <c r="G774" s="106"/>
      <c r="H774" s="106"/>
      <c r="I774" s="106"/>
      <c r="J774" s="111"/>
      <c r="K774" s="111"/>
      <c r="L774" s="112"/>
    </row>
    <row r="775" spans="4:12" ht="12.75">
      <c r="D775" s="105"/>
      <c r="F775" s="106"/>
      <c r="G775" s="106"/>
      <c r="H775" s="106"/>
      <c r="I775" s="106"/>
      <c r="J775" s="111"/>
      <c r="K775" s="111"/>
      <c r="L775" s="112"/>
    </row>
    <row r="776" spans="4:12" ht="12.75">
      <c r="D776" s="105"/>
      <c r="F776" s="106"/>
      <c r="G776" s="106"/>
      <c r="H776" s="106"/>
      <c r="I776" s="106"/>
      <c r="J776" s="111"/>
      <c r="K776" s="111"/>
      <c r="L776" s="112"/>
    </row>
    <row r="777" spans="4:12" ht="12.75">
      <c r="D777" s="105"/>
      <c r="F777" s="106"/>
      <c r="G777" s="106"/>
      <c r="H777" s="106"/>
      <c r="I777" s="106"/>
      <c r="J777" s="111"/>
      <c r="K777" s="111"/>
      <c r="L777" s="112"/>
    </row>
    <row r="778" spans="4:12" ht="12.75">
      <c r="D778" s="105"/>
      <c r="F778" s="106"/>
      <c r="G778" s="106"/>
      <c r="H778" s="106"/>
      <c r="I778" s="106"/>
      <c r="J778" s="111"/>
      <c r="K778" s="111"/>
      <c r="L778" s="112"/>
    </row>
    <row r="779" spans="4:12" ht="12.75">
      <c r="D779" s="105"/>
      <c r="F779" s="106"/>
      <c r="G779" s="106"/>
      <c r="H779" s="106"/>
      <c r="I779" s="106"/>
      <c r="J779" s="111"/>
      <c r="K779" s="111"/>
      <c r="L779" s="112"/>
    </row>
    <row r="780" spans="4:12" ht="12.75">
      <c r="D780" s="105"/>
      <c r="F780" s="106"/>
      <c r="G780" s="106"/>
      <c r="H780" s="106"/>
      <c r="I780" s="106"/>
      <c r="J780" s="111"/>
      <c r="K780" s="111"/>
      <c r="L780" s="112"/>
    </row>
    <row r="781" spans="4:12" ht="12.75">
      <c r="D781" s="105"/>
      <c r="F781" s="106"/>
      <c r="G781" s="106"/>
      <c r="H781" s="106"/>
      <c r="I781" s="106"/>
      <c r="J781" s="111"/>
      <c r="K781" s="111"/>
      <c r="L781" s="112"/>
    </row>
    <row r="782" spans="4:12" ht="12.75">
      <c r="D782" s="105"/>
      <c r="F782" s="106"/>
      <c r="G782" s="106"/>
      <c r="H782" s="106"/>
      <c r="I782" s="106"/>
      <c r="J782" s="111"/>
      <c r="K782" s="111"/>
      <c r="L782" s="112"/>
    </row>
    <row r="783" spans="4:12" ht="12.75">
      <c r="D783" s="105"/>
      <c r="F783" s="106"/>
      <c r="G783" s="106"/>
      <c r="H783" s="106"/>
      <c r="I783" s="106"/>
      <c r="J783" s="111"/>
      <c r="K783" s="111"/>
      <c r="L783" s="112"/>
    </row>
    <row r="784" spans="4:12" ht="12.75">
      <c r="D784" s="105"/>
      <c r="F784" s="106"/>
      <c r="G784" s="106"/>
      <c r="H784" s="106"/>
      <c r="I784" s="106"/>
      <c r="J784" s="111"/>
      <c r="K784" s="111"/>
      <c r="L784" s="112"/>
    </row>
    <row r="785" spans="4:12" ht="12.75">
      <c r="D785" s="105"/>
      <c r="F785" s="106"/>
      <c r="G785" s="106"/>
      <c r="H785" s="106"/>
      <c r="I785" s="106"/>
      <c r="J785" s="111"/>
      <c r="K785" s="111"/>
      <c r="L785" s="112"/>
    </row>
    <row r="786" spans="4:12" ht="12.75">
      <c r="D786" s="105"/>
      <c r="F786" s="106"/>
      <c r="G786" s="106"/>
      <c r="H786" s="106"/>
      <c r="I786" s="106"/>
      <c r="J786" s="111"/>
      <c r="K786" s="111"/>
      <c r="L786" s="112"/>
    </row>
    <row r="787" spans="4:12" ht="12.75">
      <c r="D787" s="105"/>
      <c r="F787" s="106"/>
      <c r="G787" s="106"/>
      <c r="H787" s="106"/>
      <c r="I787" s="106"/>
      <c r="J787" s="111"/>
      <c r="K787" s="111"/>
      <c r="L787" s="112"/>
    </row>
    <row r="788" spans="4:12" ht="12.75">
      <c r="D788" s="105"/>
      <c r="F788" s="106"/>
      <c r="G788" s="106"/>
      <c r="H788" s="106"/>
      <c r="I788" s="106"/>
      <c r="J788" s="111"/>
      <c r="K788" s="111"/>
      <c r="L788" s="112"/>
    </row>
    <row r="789" spans="4:12" ht="12.75">
      <c r="D789" s="105"/>
      <c r="F789" s="106"/>
      <c r="G789" s="106"/>
      <c r="H789" s="106"/>
      <c r="I789" s="106"/>
      <c r="J789" s="111"/>
      <c r="K789" s="111"/>
      <c r="L789" s="112"/>
    </row>
    <row r="790" spans="4:12" ht="12.75">
      <c r="D790" s="105"/>
      <c r="F790" s="106"/>
      <c r="G790" s="106"/>
      <c r="H790" s="106"/>
      <c r="I790" s="106"/>
      <c r="J790" s="111"/>
      <c r="K790" s="111"/>
      <c r="L790" s="112"/>
    </row>
    <row r="791" spans="4:12" ht="12.75">
      <c r="D791" s="105"/>
      <c r="F791" s="106"/>
      <c r="G791" s="106"/>
      <c r="H791" s="106"/>
      <c r="I791" s="106"/>
      <c r="J791" s="111"/>
      <c r="K791" s="111"/>
      <c r="L791" s="112"/>
    </row>
    <row r="792" spans="4:12" ht="12.75">
      <c r="D792" s="105"/>
      <c r="F792" s="106"/>
      <c r="G792" s="106"/>
      <c r="H792" s="106"/>
      <c r="I792" s="106"/>
      <c r="J792" s="111"/>
      <c r="K792" s="111"/>
      <c r="L792" s="112"/>
    </row>
    <row r="793" spans="4:12" ht="12.75">
      <c r="D793" s="105"/>
      <c r="F793" s="106"/>
      <c r="G793" s="106"/>
      <c r="H793" s="106"/>
      <c r="I793" s="106"/>
      <c r="J793" s="111"/>
      <c r="K793" s="111"/>
      <c r="L793" s="112"/>
    </row>
    <row r="794" spans="4:12" ht="12.75">
      <c r="D794" s="105"/>
      <c r="F794" s="106"/>
      <c r="G794" s="106"/>
      <c r="H794" s="106"/>
      <c r="I794" s="106"/>
      <c r="J794" s="111"/>
      <c r="K794" s="111"/>
      <c r="L794" s="112"/>
    </row>
    <row r="795" spans="4:12" ht="12.75">
      <c r="D795" s="105"/>
      <c r="F795" s="106"/>
      <c r="G795" s="106"/>
      <c r="H795" s="106"/>
      <c r="I795" s="106"/>
      <c r="J795" s="111"/>
      <c r="K795" s="111"/>
      <c r="L795" s="112"/>
    </row>
    <row r="796" spans="4:12" ht="12.75">
      <c r="D796" s="105"/>
      <c r="F796" s="106"/>
      <c r="G796" s="106"/>
      <c r="H796" s="106"/>
      <c r="I796" s="106"/>
      <c r="J796" s="111"/>
      <c r="K796" s="111"/>
      <c r="L796" s="112"/>
    </row>
    <row r="797" spans="4:12" ht="12.75">
      <c r="D797" s="105"/>
      <c r="F797" s="106"/>
      <c r="G797" s="106"/>
      <c r="H797" s="106"/>
      <c r="I797" s="106"/>
      <c r="J797" s="111"/>
      <c r="K797" s="111"/>
      <c r="L797" s="112"/>
    </row>
    <row r="798" spans="4:12" ht="12.75">
      <c r="D798" s="105"/>
      <c r="F798" s="106"/>
      <c r="G798" s="106"/>
      <c r="H798" s="106"/>
      <c r="I798" s="106"/>
      <c r="J798" s="111"/>
      <c r="K798" s="111"/>
      <c r="L798" s="112"/>
    </row>
    <row r="799" spans="4:12" ht="12.75">
      <c r="D799" s="105"/>
      <c r="F799" s="106"/>
      <c r="G799" s="106"/>
      <c r="H799" s="106"/>
      <c r="I799" s="106"/>
      <c r="J799" s="111"/>
      <c r="K799" s="111"/>
      <c r="L799" s="112"/>
    </row>
    <row r="800" spans="4:12" ht="12.75">
      <c r="D800" s="105"/>
      <c r="F800" s="106"/>
      <c r="G800" s="106"/>
      <c r="H800" s="106"/>
      <c r="I800" s="106"/>
      <c r="J800" s="111"/>
      <c r="K800" s="111"/>
      <c r="L800" s="112"/>
    </row>
    <row r="801" spans="4:12" ht="12.75">
      <c r="D801" s="105"/>
      <c r="F801" s="106"/>
      <c r="G801" s="106"/>
      <c r="H801" s="106"/>
      <c r="I801" s="106"/>
      <c r="J801" s="111"/>
      <c r="K801" s="111"/>
      <c r="L801" s="112"/>
    </row>
    <row r="802" spans="4:12" ht="12.75">
      <c r="D802" s="105"/>
      <c r="F802" s="106"/>
      <c r="G802" s="106"/>
      <c r="H802" s="106"/>
      <c r="I802" s="106"/>
      <c r="J802" s="111"/>
      <c r="K802" s="111"/>
      <c r="L802" s="112"/>
    </row>
    <row r="803" spans="4:12" ht="12.75">
      <c r="D803" s="105"/>
      <c r="F803" s="106"/>
      <c r="G803" s="106"/>
      <c r="H803" s="106"/>
      <c r="I803" s="106"/>
      <c r="J803" s="111"/>
      <c r="K803" s="111"/>
      <c r="L803" s="112"/>
    </row>
    <row r="804" spans="4:12" ht="12.75">
      <c r="D804" s="105"/>
      <c r="F804" s="106"/>
      <c r="G804" s="106"/>
      <c r="H804" s="106"/>
      <c r="I804" s="106"/>
      <c r="J804" s="111"/>
      <c r="K804" s="111"/>
      <c r="L804" s="112"/>
    </row>
    <row r="805" spans="4:12" ht="12.75">
      <c r="D805" s="105"/>
      <c r="F805" s="106"/>
      <c r="G805" s="106"/>
      <c r="H805" s="106"/>
      <c r="I805" s="106"/>
      <c r="J805" s="111"/>
      <c r="K805" s="111"/>
      <c r="L805" s="112"/>
    </row>
    <row r="806" spans="4:12" ht="12.75">
      <c r="D806" s="105"/>
      <c r="F806" s="106"/>
      <c r="G806" s="106"/>
      <c r="H806" s="106"/>
      <c r="I806" s="106"/>
      <c r="J806" s="111"/>
      <c r="K806" s="111"/>
      <c r="L806" s="112"/>
    </row>
    <row r="807" spans="4:12" ht="12.75">
      <c r="D807" s="105"/>
      <c r="F807" s="106"/>
      <c r="G807" s="106"/>
      <c r="H807" s="106"/>
      <c r="I807" s="106"/>
      <c r="J807" s="111"/>
      <c r="K807" s="111"/>
      <c r="L807" s="112"/>
    </row>
    <row r="808" spans="4:12" ht="12.75">
      <c r="D808" s="105"/>
      <c r="F808" s="106"/>
      <c r="G808" s="106"/>
      <c r="H808" s="106"/>
      <c r="I808" s="106"/>
      <c r="J808" s="111"/>
      <c r="K808" s="111"/>
      <c r="L808" s="112"/>
    </row>
    <row r="809" spans="4:12" ht="12.75">
      <c r="D809" s="105"/>
      <c r="F809" s="106"/>
      <c r="G809" s="106"/>
      <c r="H809" s="106"/>
      <c r="I809" s="106"/>
      <c r="J809" s="111"/>
      <c r="K809" s="111"/>
      <c r="L809" s="112"/>
    </row>
    <row r="810" spans="4:12" ht="12.75">
      <c r="D810" s="105"/>
      <c r="F810" s="106"/>
      <c r="G810" s="106"/>
      <c r="H810" s="106"/>
      <c r="I810" s="106"/>
      <c r="J810" s="111"/>
      <c r="K810" s="111"/>
      <c r="L810" s="112"/>
    </row>
    <row r="811" spans="4:12" ht="12.75">
      <c r="D811" s="105"/>
      <c r="F811" s="106"/>
      <c r="G811" s="106"/>
      <c r="H811" s="106"/>
      <c r="I811" s="106"/>
      <c r="J811" s="111"/>
      <c r="K811" s="111"/>
      <c r="L811" s="112"/>
    </row>
    <row r="812" spans="4:12" ht="12.75">
      <c r="D812" s="105"/>
      <c r="F812" s="106"/>
      <c r="G812" s="106"/>
      <c r="H812" s="106"/>
      <c r="I812" s="106"/>
      <c r="J812" s="111"/>
      <c r="K812" s="111"/>
      <c r="L812" s="112"/>
    </row>
    <row r="813" spans="4:12" ht="12.75">
      <c r="D813" s="105"/>
      <c r="F813" s="106"/>
      <c r="G813" s="106"/>
      <c r="H813" s="106"/>
      <c r="I813" s="106"/>
      <c r="J813" s="111"/>
      <c r="K813" s="111"/>
      <c r="L813" s="112"/>
    </row>
    <row r="814" spans="4:12" ht="12.75">
      <c r="D814" s="105"/>
      <c r="F814" s="106"/>
      <c r="G814" s="106"/>
      <c r="H814" s="106"/>
      <c r="I814" s="106"/>
      <c r="J814" s="111"/>
      <c r="K814" s="111"/>
      <c r="L814" s="112"/>
    </row>
    <row r="815" spans="4:12" ht="12.75">
      <c r="D815" s="105"/>
      <c r="F815" s="106"/>
      <c r="G815" s="106"/>
      <c r="H815" s="106"/>
      <c r="I815" s="106"/>
      <c r="J815" s="111"/>
      <c r="K815" s="111"/>
      <c r="L815" s="112"/>
    </row>
    <row r="816" spans="4:12" ht="12.75">
      <c r="D816" s="105"/>
      <c r="F816" s="106"/>
      <c r="G816" s="106"/>
      <c r="H816" s="106"/>
      <c r="I816" s="106"/>
      <c r="J816" s="111"/>
      <c r="K816" s="111"/>
      <c r="L816" s="112"/>
    </row>
    <row r="817" spans="4:12" ht="12.75">
      <c r="D817" s="105"/>
      <c r="F817" s="106"/>
      <c r="G817" s="106"/>
      <c r="H817" s="106"/>
      <c r="I817" s="106"/>
      <c r="J817" s="111"/>
      <c r="K817" s="111"/>
      <c r="L817" s="112"/>
    </row>
    <row r="818" spans="4:12" ht="12.75">
      <c r="D818" s="105"/>
      <c r="F818" s="106"/>
      <c r="G818" s="106"/>
      <c r="H818" s="106"/>
      <c r="I818" s="106"/>
      <c r="J818" s="111"/>
      <c r="K818" s="111"/>
      <c r="L818" s="112"/>
    </row>
    <row r="819" spans="4:12" ht="12.75">
      <c r="D819" s="105"/>
      <c r="F819" s="106"/>
      <c r="G819" s="106"/>
      <c r="H819" s="106"/>
      <c r="I819" s="106"/>
      <c r="J819" s="111"/>
      <c r="K819" s="111"/>
      <c r="L819" s="112"/>
    </row>
    <row r="820" spans="4:12" ht="12.75">
      <c r="D820" s="105"/>
      <c r="F820" s="106"/>
      <c r="G820" s="106"/>
      <c r="H820" s="106"/>
      <c r="I820" s="106"/>
      <c r="J820" s="111"/>
      <c r="K820" s="111"/>
      <c r="L820" s="112"/>
    </row>
    <row r="821" spans="4:12" ht="12.75">
      <c r="D821" s="105"/>
      <c r="F821" s="106"/>
      <c r="G821" s="106"/>
      <c r="H821" s="106"/>
      <c r="I821" s="106"/>
      <c r="J821" s="111"/>
      <c r="K821" s="111"/>
      <c r="L821" s="112"/>
    </row>
    <row r="822" spans="4:12" ht="12.75">
      <c r="D822" s="105"/>
      <c r="F822" s="106"/>
      <c r="G822" s="106"/>
      <c r="H822" s="106"/>
      <c r="I822" s="106"/>
      <c r="J822" s="111"/>
      <c r="K822" s="111"/>
      <c r="L822" s="112"/>
    </row>
    <row r="823" spans="4:12" ht="12.75">
      <c r="D823" s="105"/>
      <c r="F823" s="106"/>
      <c r="G823" s="106"/>
      <c r="H823" s="106"/>
      <c r="I823" s="106"/>
      <c r="J823" s="111"/>
      <c r="K823" s="111"/>
      <c r="L823" s="112"/>
    </row>
    <row r="824" spans="4:12" ht="12.75">
      <c r="D824" s="105"/>
      <c r="F824" s="106"/>
      <c r="G824" s="106"/>
      <c r="H824" s="106"/>
      <c r="I824" s="106"/>
      <c r="J824" s="111"/>
      <c r="K824" s="111"/>
      <c r="L824" s="112"/>
    </row>
    <row r="825" spans="4:12" ht="12.75">
      <c r="D825" s="105"/>
      <c r="F825" s="106"/>
      <c r="G825" s="106"/>
      <c r="H825" s="106"/>
      <c r="I825" s="106"/>
      <c r="J825" s="111"/>
      <c r="K825" s="111"/>
      <c r="L825" s="112"/>
    </row>
    <row r="826" spans="4:12" ht="12.75">
      <c r="D826" s="105"/>
      <c r="F826" s="106"/>
      <c r="G826" s="106"/>
      <c r="H826" s="106"/>
      <c r="I826" s="106"/>
      <c r="J826" s="111"/>
      <c r="K826" s="111"/>
      <c r="L826" s="112"/>
    </row>
    <row r="827" spans="4:12" ht="12.75">
      <c r="D827" s="105"/>
      <c r="F827" s="106"/>
      <c r="G827" s="106"/>
      <c r="H827" s="106"/>
      <c r="I827" s="106"/>
      <c r="J827" s="111"/>
      <c r="K827" s="111"/>
      <c r="L827" s="112"/>
    </row>
    <row r="828" spans="4:12" ht="12.75">
      <c r="D828" s="105"/>
      <c r="F828" s="106"/>
      <c r="G828" s="106"/>
      <c r="H828" s="106"/>
      <c r="I828" s="106"/>
      <c r="J828" s="111"/>
      <c r="K828" s="111"/>
      <c r="L828" s="112"/>
    </row>
    <row r="829" spans="4:12" ht="12.75">
      <c r="D829" s="105"/>
      <c r="F829" s="106"/>
      <c r="G829" s="106"/>
      <c r="H829" s="106"/>
      <c r="I829" s="106"/>
      <c r="J829" s="111"/>
      <c r="K829" s="111"/>
      <c r="L829" s="112"/>
    </row>
    <row r="830" spans="4:12" ht="12.75">
      <c r="D830" s="105"/>
      <c r="F830" s="106"/>
      <c r="G830" s="106"/>
      <c r="H830" s="106"/>
      <c r="I830" s="106"/>
      <c r="J830" s="111"/>
      <c r="K830" s="111"/>
      <c r="L830" s="112"/>
    </row>
  </sheetData>
  <autoFilter ref="A1:AG91" xr:uid="{00000000-0009-0000-0000-000000000000}"/>
  <customSheetViews>
    <customSheetView guid="{B6137633-45BA-498D-9EB7-F52AA8183807}" filter="1" showAutoFilter="1">
      <pageMargins left="0.7" right="0.7" top="0.78740157499999996" bottom="0.78740157499999996" header="0.3" footer="0.3"/>
      <autoFilter ref="E1:E973" xr:uid="{00000000-0000-0000-0000-000000000000}">
        <filterColumn colId="0">
          <filters>
            <filter val="NCHIR: ambulance"/>
            <filter val="Neurochirurgická klinika"/>
          </filters>
        </filterColumn>
      </autoFilter>
    </customSheetView>
    <customSheetView guid="{89E19012-31B6-4C9A-90A9-D678EF80E729}" filter="1" showAutoFilter="1">
      <pageMargins left="0.7" right="0.7" top="0.78740157499999996" bottom="0.78740157499999996" header="0.3" footer="0.3"/>
      <autoFilter ref="E1:E973" xr:uid="{00000000-0000-0000-0000-000000000000}">
        <filterColumn colId="0">
          <filters>
            <filter val="NCHIR: ambulance"/>
            <filter val="Neurochirurgická klinika"/>
          </filters>
        </filterColumn>
      </autoFilter>
    </customSheetView>
    <customSheetView guid="{D37CAF24-ECA9-42B4-82EC-42BD6859C04A}" filter="1" showAutoFilter="1">
      <pageMargins left="0.7" right="0.7" top="0.78740157499999996" bottom="0.78740157499999996" header="0.3" footer="0.3"/>
      <autoFilter ref="E1:E973" xr:uid="{00000000-0000-0000-0000-000000000000}"/>
    </customSheetView>
    <customSheetView guid="{CD73F513-D84C-4E1D-812C-E746095F99C2}" filter="1" showAutoFilter="1">
      <pageMargins left="0.7" right="0.7" top="0.78740157499999996" bottom="0.78740157499999996" header="0.3" footer="0.3"/>
      <autoFilter ref="B1:Q234" xr:uid="{00000000-0000-0000-0000-000000000000}"/>
    </customSheetView>
  </customSheetViews>
  <mergeCells count="22">
    <mergeCell ref="P9:Q9"/>
    <mergeCell ref="P11:Q11"/>
    <mergeCell ref="P59:Q59"/>
    <mergeCell ref="P62:Q62"/>
    <mergeCell ref="P64:Q64"/>
    <mergeCell ref="P20:Q20"/>
    <mergeCell ref="P35:Q35"/>
    <mergeCell ref="P40:Q40"/>
    <mergeCell ref="P45:Q45"/>
    <mergeCell ref="P74:Q74"/>
    <mergeCell ref="P75:Q75"/>
    <mergeCell ref="P76:Q76"/>
    <mergeCell ref="P80:Q80"/>
    <mergeCell ref="P67:Q67"/>
    <mergeCell ref="P68:Q68"/>
    <mergeCell ref="P70:Q70"/>
    <mergeCell ref="P81:Q81"/>
    <mergeCell ref="P82:Q82"/>
    <mergeCell ref="P85:Q85"/>
    <mergeCell ref="P77:Q77"/>
    <mergeCell ref="P78:Q78"/>
    <mergeCell ref="P79:Q79"/>
  </mergeCells>
  <conditionalFormatting sqref="J81:J830 J78 K78:K830 J66:K77 L66:L830 J1:L65 D1:D830">
    <cfRule type="notContainsBlanks" dxfId="0" priority="9">
      <formula>LEN(TRIM(D1))&gt;0</formula>
    </cfRule>
  </conditionalFormatting>
  <hyperlinks>
    <hyperlink ref="N8" r:id="rId1" xr:uid="{00000000-0004-0000-0000-000000000000}"/>
    <hyperlink ref="N66" r:id="rId2" xr:uid="{00000000-0004-0000-0000-000001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Skulová Nela, Ing.</dc:creator>
  <cp:lastModifiedBy>Uživatel systému Windows</cp:lastModifiedBy>
  <dcterms:created xsi:type="dcterms:W3CDTF">2021-02-15T15:59:20Z</dcterms:created>
  <dcterms:modified xsi:type="dcterms:W3CDTF">2021-02-16T09:15:50Z</dcterms:modified>
</cp:coreProperties>
</file>