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bchod\Diagnostic Imaging GE\_Zakázky_2021\FN Olomouc\MR 1,5T\"/>
    </mc:Choice>
  </mc:AlternateContent>
  <xr:revisionPtr revIDLastSave="0" documentId="8_{F6F281D6-79B6-4E3B-B2DF-6B4716EC1B28}" xr6:coauthVersionLast="45" xr6:coauthVersionMax="45" xr10:uidLastSave="{00000000-0000-0000-0000-000000000000}"/>
  <bookViews>
    <workbookView xWindow="-120" yWindow="-120" windowWidth="29040" windowHeight="16440" activeTab="1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I10" i="1" l="1"/>
  <c r="G10" i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<sst xmlns="http://schemas.openxmlformats.org/spreadsheetml/2006/main" count="214" uniqueCount="142">
  <si>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</si>
  <si>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</si>
  <si>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</si>
  <si>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</si>
  <si>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</si>
  <si>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</si>
  <si>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</si>
  <si>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</si>
  <si>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</si>
  <si>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</si>
  <si>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</si>
  <si>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</si>
  <si>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</si>
  <si>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</si>
  <si>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</si>
  <si>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</si>
  <si>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</si>
  <si>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</si>
  <si>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</si>
  <si>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</si>
  <si>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</si>
  <si>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</si>
  <si>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</si>
  <si>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</si>
  <si>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</si>
  <si>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</si>
  <si>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</si>
  <si>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</si>
  <si>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</si>
  <si>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</si>
  <si>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</si>
  <si>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</si>
  <si>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</si>
  <si>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</si>
  <si>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</si>
  <si>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</si>
  <si>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</si>
  <si>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</si>
  <si>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</si>
  <si>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</si>
  <si>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</si>
  <si>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</si>
  <si>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</si>
  <si>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</si>
  <si>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</si>
  <si>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</si>
  <si>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</si>
  <si>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</si>
  <si>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</si>
  <si>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</si>
  <si>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</si>
  <si>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</si>
  <si>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</si>
  <si>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</si>
  <si>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</si>
  <si>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</si>
  <si>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</si>
  <si>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</si>
  <si>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</si>
  <si>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</si>
  <si>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přístroj pro celotělové použití včetně vyšetřovcích cívek odpovídající požadovanému rozsahu vyšetření (viz. požadavky níže)</t>
  </si>
  <si>
    <t>Při instalaci přístroje musí být zachovány nosné konstrukce podlahy a stropu vyšetřovny, radiofrekvenčního stínění, přípojek el. energie a chlazení</t>
  </si>
  <si>
    <t>Celková hmotnost provozuschopného přístroje musí být menší než 6000 kg</t>
  </si>
  <si>
    <t xml:space="preserve">Magnet </t>
  </si>
  <si>
    <t>Musí se jednat o bezodparový magnet</t>
  </si>
  <si>
    <t>Indukce statického magnetického pole musí být 1,5 T</t>
  </si>
  <si>
    <t xml:space="preserve">Průměr pacientského otvoru gantry v nejužším místě musí být minimálně 60 cm (při plně sestaveném systému) </t>
  </si>
  <si>
    <t>Zobrazovací objem (FOV) v osách x × y × z musí být minimálně 50 × 50 × 50 cm</t>
  </si>
  <si>
    <t>Efektivní hodnota homogenity statického magnetického pole VRMS musí být garantována:</t>
  </si>
  <si>
    <t>DSV 40 cm &lt; 0,75 ppm</t>
  </si>
  <si>
    <t>Součástí musí být využití technik pro snížení hluku včetně techniky snížení hluku modifikací gradientní trajektorie beze změny vyšetřovacího času nebo kontrastu</t>
  </si>
  <si>
    <t>Musí být využito aktivní stínění a aktivní korekce homogenity statického magnetického pole (včetně shimu druhého řádu dostupných pro doladění pro konkrétní protokol)</t>
  </si>
  <si>
    <t xml:space="preserve">Gradietní systém </t>
  </si>
  <si>
    <t>Maximální aplituda gradientu statického magnetického pole musí být pro každou osu  ≥ 44 mT/m</t>
  </si>
  <si>
    <t>Rychlost změny gradientu (Slew rate) musí být  ≥ 200 mT/m/s pro každou osu</t>
  </si>
  <si>
    <t xml:space="preserve">Obou parametrů musí být dosaženo současně ve všech prostorových osách x, y a z </t>
  </si>
  <si>
    <t>Max. činitel využití gradientu („duty cycle“) při maximální amplitudě ve všech třech směrech musí být 100 %.</t>
  </si>
  <si>
    <t xml:space="preserve">RF systém: musí se jednat o plně digitální radiofrekvenční systém, který umožňuje současně nezávisle přijímat minimálně 48 kanálů </t>
  </si>
  <si>
    <t>Šířka pásma každého RF kanálu musí být větší jako 1 MHz</t>
  </si>
  <si>
    <t>Musí být využívány paralelní akviziční techniky</t>
  </si>
  <si>
    <t>Systém řízení, pořizování a zpracování obrazových dat</t>
  </si>
  <si>
    <t>Rychlost rekonstrukce obrazu (počet jednoduchých FFT rekonstrukcí obrazu za sekundu, obrazová matice 256 × 256 pix., bez interpolace) musí být ≥ 12 000</t>
  </si>
  <si>
    <t>Rozsah velikosti pořizované matice musí být v rozmezí od 64 × 64 pix. do minimálně               1024 × 1024 pix</t>
  </si>
  <si>
    <t>Vyšetřovací cívky</t>
  </si>
  <si>
    <t>Součástí musí být minimálně 20-ti kanálová hlavo-krční cívka pro kompletní klinickou rutinu v oblasti hlavy a krku</t>
  </si>
  <si>
    <t>Dále musí být systém vybanen RF cívkami pro běžné vyšetřování celého těla, realizovaného kombinací lokálních cívek (pro dosažení maximálního poměru signál/šum a využití paralelních technik):</t>
  </si>
  <si>
    <t>• 2x Povrchové cívky pro současné pokrytí hrudníku a břicha, každá nejméně 18 nezávislých elementů</t>
  </si>
  <si>
    <t>• Speciální multi-kanálová (multi-elementová) pevná cívka pro vyšetření ramene, minimálně 16 nezávislých elementů</t>
  </si>
  <si>
    <t xml:space="preserve">• Speciální multi-kanálová (multi-elementová) cívka pro periferní MRA </t>
  </si>
  <si>
    <t>• Speciální multi-kanálová (multi-elementová) pevná cívka pro vyšetření kolene, minimálně 16 nezávislých elementů, provedení Rx/Tx</t>
  </si>
  <si>
    <t>• Speciální multi-kanálová (multi-elementová) pevná cívka pro vyšetření zápěstí, minimálně 16 nezávislých elementů</t>
  </si>
  <si>
    <t>• Speciální multi-kanálová (multi-elementová) pevná cívka pro vyšetření kotníku a chodidla, minimálně 16 nezávislých elementů</t>
  </si>
  <si>
    <t>• Cívka pro vyšetření páteře začleněná do vyšetřovacího stolu (bez nutnosti tuto cívku ze systému odpojovat při jiných vyšetřeních) nejméně 32 nezávislých elementů</t>
  </si>
  <si>
    <t xml:space="preserve">• Univerzální multi-kanálová (multi-elementová) flex – cívka, dvě velikosti </t>
  </si>
  <si>
    <t>• Prsní cívka, nejméně 16 nezávislých elementů</t>
  </si>
  <si>
    <t>Vyšetřovací stůl</t>
  </si>
  <si>
    <t>Musí se jednat o pevně instalovaný stůl (stůl ukotvený v podlaze) určený pro celotělovou diagnostiku (vyšetřovací rozsah nejméně 2 000 mm)</t>
  </si>
  <si>
    <t>Nosnost vyšetřovacího stolu musí být minimálně 200 kg se zachováním všech motorických pohybů</t>
  </si>
  <si>
    <t>Akvizační stanice</t>
  </si>
  <si>
    <t>Musí se jednat o akvizační pracovní stanici určenou pro radiologické nastavení akvizice požadovaných vyšetření</t>
  </si>
  <si>
    <t>Součástí musí být software pro angiografické vyšetření včetně „bolus timingu nebo Trackingu“     a SW akviziční stanice umožňující simultánní práci s více pacienty v režimu akvizice, zpracování dat a dokumentace</t>
  </si>
  <si>
    <t>Akvizační stanice musí podporovat plánování pacientů (DICOM Worklist) a schopnost odesílání zpracovaných dat (DICOM Send) na minimálně 3 DICOM destinace (archiv, vyhodnocovací stanice, záloha)</t>
  </si>
  <si>
    <t>Musí být možné nastavení, úpravy a import vyšetřovacích protokolů</t>
  </si>
  <si>
    <t xml:space="preserve">Musí být možné kopírovat parametry vyšetření do nových akvizací </t>
  </si>
  <si>
    <t>Součástí musí být komunikační zařízení s pacientem, který je ve vyšetřovně, možnost automatizovaných hlasových povelů</t>
  </si>
  <si>
    <t xml:space="preserve">Musí být zajištěna plná DICOM konektivita dle DICOM conformance statementu </t>
  </si>
  <si>
    <t>Požadovaná vyšetření a zobrazovací techniky</t>
  </si>
  <si>
    <t>Součást dodávky</t>
  </si>
  <si>
    <t>• Součástí systému musí být minimálně následující zobrazovací techniky:</t>
  </si>
  <si>
    <t xml:space="preserve">• Difuzní zobrazování, včetně sekvence segmentované v readout směru pro potlačení susceptibility </t>
  </si>
  <si>
    <t xml:space="preserve">• Vyšetření všech spinálních etáží. </t>
  </si>
  <si>
    <t>• Susceptibility weighted imaging s kombinací magnitudových a fázových dat (SWI)</t>
  </si>
  <si>
    <t xml:space="preserve">• Metody kontrastní i bezkontrastní MR angiografie </t>
  </si>
  <si>
    <t>• Vyšetření břišních orgánů a malé pánve včetně prostaty, MRCP vyšetření</t>
  </si>
  <si>
    <t>• Ortopedická vyšetření včetně muskuloskeletárního aparátu (klouby kolenní, ramenní)</t>
  </si>
  <si>
    <t>• Celotělové vyšetření (Whole Body Imaging), celotělová difuze pro zobrazení lézí v onkologických studiích (zobrazení typu DWIBS)</t>
  </si>
  <si>
    <t xml:space="preserve">• Soubor sekvencí s hybridním náběrem dat pro potlačení fyziologických pohybů </t>
  </si>
  <si>
    <t>• Vyšetření pro hodnocení prsní tkáně vč. automatické identifikace tukové tkáně, vody a prsních implantátů</t>
  </si>
  <si>
    <t>• Spektroskopická vyšetření, single voxel i 2D a 3D spektroskopické zobrazování, včetně vyhodnocení na akviziční stanici</t>
  </si>
  <si>
    <t>• Pokročilé metody vyšetření srdce včetně zobrazování koronárních tepen, tagging</t>
  </si>
  <si>
    <t>• Funkční zobrazování mozku</t>
  </si>
  <si>
    <t>• Zobrazování tenzoru difuze, měření v 256 směrech, kalkulace frakční aniizotropie</t>
  </si>
  <si>
    <t>• Technika pro nekontrastní perfuzní vyšetření mozku</t>
  </si>
  <si>
    <t>• Sekvence pro kvantifikaci toku</t>
  </si>
  <si>
    <t>• Sekvence pro perfuzní vyšetření s automatickým výpočtem perfuzních parametrů</t>
  </si>
  <si>
    <t>• Sekvence pro zobrazení vnitřního ucha s vysokým rozlišením</t>
  </si>
  <si>
    <t>• Sekvence double echo pro zobrazení kontrastu T2/T1 pro vysoké rozlišení chrupavky a tekutiny</t>
  </si>
  <si>
    <t>Součástí dodávky musí být plná adaptace kabiny na novou technologii (podlaha, podhled, ..aj.)</t>
  </si>
  <si>
    <t>Součástí dodávky musí být repase MR rozvaděče pro adaptaci na novou technologii</t>
  </si>
  <si>
    <t>Součástí dodávky mus být výměna, případně repase chladící jednotky . Systém chlazení v provedení s nejméně dvěma nezávislými kompresorovými okruhy a dimenzovaný na trvalý maximální výkon stroje, s možností nouzového provozu na vodu z vodovodního řadu, vzdálený dohled</t>
  </si>
  <si>
    <t>Na celý systém musí být deklarována plná záruka na dobu minimálně 2 roky</t>
  </si>
  <si>
    <t>Součástí dodávky musí být komunikační zařízení operátor --&gt; pacient a zpět</t>
  </si>
  <si>
    <t>Součástí dodávky musí být systém pro monitoring pacineta během vyšetření</t>
  </si>
  <si>
    <t>Název veřejné zakázky: Magnetická rezonance – upgrade, případně nový přístroj, rekonstrukce pracoviště</t>
  </si>
  <si>
    <t xml:space="preserve">Dodávka, instalace a uvedení do provozu 1ks magnetické rezonance pro radiologickou kliniku ve fnol,včetně příslušenství a provedení zaškolení personálu. </t>
  </si>
  <si>
    <t>ano</t>
  </si>
  <si>
    <t>ne</t>
  </si>
  <si>
    <t>Stargen EU s.r.o.</t>
  </si>
  <si>
    <t>Ing. Radim Celecký</t>
  </si>
  <si>
    <t>702 29 12 29</t>
  </si>
  <si>
    <t>radim.celecky@stargen-eu.cz</t>
  </si>
  <si>
    <t>Magnetická rezonance – upgrade, případně nový přístroj, rekonstrukce pracoviště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</si>
</sst>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6" fillId="10" borderId="50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im.celecky@stargen-e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workbookViewId="0">
      <selection activeCell="A3" sqref="A3:C3"/>
    </sheetView>
  </sheetViews>
  <sheetFormatPr defaultRowHeight="15" x14ac:dyDescent="0.25"/>
  <cols>
    <col min="1" max="1" width="95.42578125" customWidth="1"/>
    <col min="2" max="2" width="16.28515625" style="57" customWidth="1"/>
    <col min="3" max="3" width="21.7109375" customWidth="1"/>
  </cols>
  <sheetData>
    <row r="1" spans="1:3" ht="66.75" customHeight="1" thickBot="1" x14ac:dyDescent="0.3">
      <c r="A1" s="63"/>
      <c r="B1" s="63"/>
      <c r="C1" s="63"/>
    </row>
    <row r="2" spans="1:3" ht="66.75" customHeight="1" thickBot="1" x14ac:dyDescent="0.3">
      <c r="A2" s="64" t="s">
        <v>54</v>
      </c>
      <c r="B2" s="65"/>
      <c r="C2" s="66"/>
    </row>
    <row r="3" spans="1:3" ht="41.45" customHeight="1" thickBot="1" x14ac:dyDescent="0.3">
      <c r="A3" s="60" t="s">
        <v>133</v>
      </c>
      <c r="B3" s="61"/>
      <c r="C3" s="62"/>
    </row>
    <row r="4" spans="1:3" ht="29.45" customHeight="1" thickBot="1" x14ac:dyDescent="0.3">
      <c r="A4" s="28" t="s">
        <v>53</v>
      </c>
      <c r="B4" s="58"/>
      <c r="C4" s="59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30.75" thickBot="1" x14ac:dyDescent="0.3">
      <c r="A6" s="39" t="s">
        <v>134</v>
      </c>
      <c r="B6" s="37" t="s">
        <v>135</v>
      </c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60</v>
      </c>
      <c r="B8" s="18" t="s">
        <v>135</v>
      </c>
      <c r="C8" s="21"/>
    </row>
    <row r="9" spans="1:3" ht="30" x14ac:dyDescent="0.25">
      <c r="A9" s="29" t="s">
        <v>61</v>
      </c>
      <c r="B9" s="18" t="s">
        <v>135</v>
      </c>
      <c r="C9" s="21"/>
    </row>
    <row r="10" spans="1:3" ht="15.75" x14ac:dyDescent="0.25">
      <c r="A10" s="29" t="s">
        <v>62</v>
      </c>
      <c r="B10" s="18" t="s">
        <v>135</v>
      </c>
      <c r="C10" s="21"/>
    </row>
    <row r="11" spans="1:3" ht="15.75" x14ac:dyDescent="0.25">
      <c r="A11" s="51" t="s">
        <v>63</v>
      </c>
      <c r="B11" s="18"/>
      <c r="C11" s="21"/>
    </row>
    <row r="12" spans="1:3" ht="15.75" x14ac:dyDescent="0.25">
      <c r="A12" s="29" t="s">
        <v>64</v>
      </c>
      <c r="B12" s="18" t="s">
        <v>135</v>
      </c>
      <c r="C12" s="21"/>
    </row>
    <row r="13" spans="1:3" ht="15.75" x14ac:dyDescent="0.25">
      <c r="A13" s="29" t="s">
        <v>65</v>
      </c>
      <c r="B13" s="18" t="s">
        <v>135</v>
      </c>
      <c r="C13" s="27"/>
    </row>
    <row r="14" spans="1:3" ht="30" x14ac:dyDescent="0.25">
      <c r="A14" s="29" t="s">
        <v>66</v>
      </c>
      <c r="B14" s="18" t="s">
        <v>135</v>
      </c>
      <c r="C14" s="52"/>
    </row>
    <row r="15" spans="1:3" ht="15.75" x14ac:dyDescent="0.25">
      <c r="A15" s="29" t="s">
        <v>67</v>
      </c>
      <c r="B15" s="18" t="s">
        <v>135</v>
      </c>
      <c r="C15" s="52"/>
    </row>
    <row r="16" spans="1:3" ht="15.75" x14ac:dyDescent="0.25">
      <c r="A16" s="29" t="s">
        <v>68</v>
      </c>
      <c r="B16" s="46"/>
      <c r="C16" s="21"/>
    </row>
    <row r="17" spans="1:3" ht="15.75" x14ac:dyDescent="0.25">
      <c r="A17" s="29" t="s">
        <v>69</v>
      </c>
      <c r="B17" s="46" t="s">
        <v>135</v>
      </c>
      <c r="C17" s="21"/>
    </row>
    <row r="18" spans="1:3" ht="30" x14ac:dyDescent="0.25">
      <c r="A18" s="29" t="s">
        <v>70</v>
      </c>
      <c r="B18" s="55" t="s">
        <v>135</v>
      </c>
      <c r="C18" s="49"/>
    </row>
    <row r="19" spans="1:3" ht="30" x14ac:dyDescent="0.25">
      <c r="A19" s="29" t="s">
        <v>71</v>
      </c>
      <c r="B19" s="56" t="s">
        <v>136</v>
      </c>
      <c r="C19" s="49"/>
    </row>
    <row r="20" spans="1:3" ht="15.75" x14ac:dyDescent="0.25">
      <c r="A20" s="51" t="s">
        <v>72</v>
      </c>
      <c r="B20" s="56"/>
      <c r="C20" s="49"/>
    </row>
    <row r="21" spans="1:3" ht="30" x14ac:dyDescent="0.25">
      <c r="A21" s="29" t="s">
        <v>73</v>
      </c>
      <c r="B21" s="18" t="s">
        <v>135</v>
      </c>
      <c r="C21" s="49"/>
    </row>
    <row r="22" spans="1:3" ht="15.75" x14ac:dyDescent="0.25">
      <c r="A22" s="29" t="s">
        <v>74</v>
      </c>
      <c r="B22" s="18" t="s">
        <v>135</v>
      </c>
      <c r="C22" s="49"/>
    </row>
    <row r="23" spans="1:3" ht="15.75" x14ac:dyDescent="0.25">
      <c r="A23" s="29" t="s">
        <v>75</v>
      </c>
      <c r="B23" s="18" t="s">
        <v>135</v>
      </c>
      <c r="C23" s="49"/>
    </row>
    <row r="24" spans="1:3" ht="30" x14ac:dyDescent="0.25">
      <c r="A24" s="29" t="s">
        <v>76</v>
      </c>
      <c r="B24" s="18" t="s">
        <v>135</v>
      </c>
      <c r="C24" s="49"/>
    </row>
    <row r="25" spans="1:3" ht="30" x14ac:dyDescent="0.25">
      <c r="A25" s="29" t="s">
        <v>77</v>
      </c>
      <c r="B25" s="18" t="s">
        <v>135</v>
      </c>
      <c r="C25" s="49"/>
    </row>
    <row r="26" spans="1:3" ht="15.75" x14ac:dyDescent="0.25">
      <c r="A26" s="29" t="s">
        <v>78</v>
      </c>
      <c r="B26" s="18" t="s">
        <v>135</v>
      </c>
      <c r="C26" s="49"/>
    </row>
    <row r="27" spans="1:3" ht="15.75" x14ac:dyDescent="0.25">
      <c r="A27" s="29" t="s">
        <v>79</v>
      </c>
      <c r="B27" s="18" t="s">
        <v>135</v>
      </c>
      <c r="C27" s="49"/>
    </row>
    <row r="28" spans="1:3" ht="15.75" x14ac:dyDescent="0.25">
      <c r="A28" s="51" t="s">
        <v>80</v>
      </c>
      <c r="B28" s="18"/>
      <c r="C28" s="49"/>
    </row>
    <row r="29" spans="1:3" ht="30" x14ac:dyDescent="0.25">
      <c r="A29" s="29" t="s">
        <v>81</v>
      </c>
      <c r="B29" s="18" t="s">
        <v>135</v>
      </c>
      <c r="C29" s="49"/>
    </row>
    <row r="30" spans="1:3" ht="30" x14ac:dyDescent="0.25">
      <c r="A30" s="29" t="s">
        <v>82</v>
      </c>
      <c r="B30" s="18" t="s">
        <v>135</v>
      </c>
      <c r="C30" s="49"/>
    </row>
    <row r="31" spans="1:3" ht="15.75" x14ac:dyDescent="0.25">
      <c r="A31" s="51" t="s">
        <v>83</v>
      </c>
      <c r="B31" s="18"/>
      <c r="C31" s="49"/>
    </row>
    <row r="32" spans="1:3" ht="30" x14ac:dyDescent="0.25">
      <c r="A32" s="29" t="s">
        <v>84</v>
      </c>
      <c r="B32" s="18" t="s">
        <v>135</v>
      </c>
      <c r="C32" s="49"/>
    </row>
    <row r="33" spans="1:3" ht="45" x14ac:dyDescent="0.25">
      <c r="A33" s="29" t="s">
        <v>85</v>
      </c>
      <c r="B33" s="18"/>
      <c r="C33" s="49"/>
    </row>
    <row r="34" spans="1:3" ht="30" x14ac:dyDescent="0.25">
      <c r="A34" s="53" t="s">
        <v>86</v>
      </c>
      <c r="B34" s="18" t="s">
        <v>135</v>
      </c>
      <c r="C34" s="49"/>
    </row>
    <row r="35" spans="1:3" ht="15.75" x14ac:dyDescent="0.25">
      <c r="A35" s="29" t="s">
        <v>88</v>
      </c>
      <c r="B35" s="18" t="s">
        <v>135</v>
      </c>
      <c r="C35" s="49"/>
    </row>
    <row r="36" spans="1:3" ht="30" x14ac:dyDescent="0.25">
      <c r="A36" s="29" t="s">
        <v>87</v>
      </c>
      <c r="B36" s="18" t="s">
        <v>135</v>
      </c>
      <c r="C36" s="49"/>
    </row>
    <row r="37" spans="1:3" ht="30" x14ac:dyDescent="0.25">
      <c r="A37" s="29" t="s">
        <v>89</v>
      </c>
      <c r="B37" s="18" t="s">
        <v>135</v>
      </c>
      <c r="C37" s="49"/>
    </row>
    <row r="38" spans="1:3" ht="30" x14ac:dyDescent="0.25">
      <c r="A38" s="29" t="s">
        <v>90</v>
      </c>
      <c r="B38" s="18" t="s">
        <v>135</v>
      </c>
      <c r="C38" s="49"/>
    </row>
    <row r="39" spans="1:3" ht="30" x14ac:dyDescent="0.25">
      <c r="A39" s="29" t="s">
        <v>91</v>
      </c>
      <c r="B39" s="18" t="s">
        <v>136</v>
      </c>
      <c r="C39" s="49"/>
    </row>
    <row r="40" spans="1:3" ht="30" x14ac:dyDescent="0.25">
      <c r="A40" s="29" t="s">
        <v>92</v>
      </c>
      <c r="B40" s="18" t="s">
        <v>135</v>
      </c>
      <c r="C40" s="49"/>
    </row>
    <row r="41" spans="1:3" ht="15.75" x14ac:dyDescent="0.25">
      <c r="A41" s="29" t="s">
        <v>93</v>
      </c>
      <c r="B41" s="18" t="s">
        <v>135</v>
      </c>
      <c r="C41" s="49"/>
    </row>
    <row r="42" spans="1:3" ht="15.75" x14ac:dyDescent="0.25">
      <c r="A42" s="29" t="s">
        <v>94</v>
      </c>
      <c r="B42" s="18" t="s">
        <v>135</v>
      </c>
      <c r="C42" s="49"/>
    </row>
    <row r="43" spans="1:3" ht="15.75" x14ac:dyDescent="0.25">
      <c r="A43" s="51" t="s">
        <v>95</v>
      </c>
      <c r="B43" s="18"/>
      <c r="C43" s="49"/>
    </row>
    <row r="44" spans="1:3" ht="30" x14ac:dyDescent="0.25">
      <c r="A44" s="29" t="s">
        <v>96</v>
      </c>
      <c r="B44" s="18" t="s">
        <v>135</v>
      </c>
      <c r="C44" s="49"/>
    </row>
    <row r="45" spans="1:3" ht="30" x14ac:dyDescent="0.25">
      <c r="A45" s="29" t="s">
        <v>97</v>
      </c>
      <c r="B45" s="18" t="s">
        <v>135</v>
      </c>
      <c r="C45" s="49"/>
    </row>
    <row r="46" spans="1:3" ht="15.75" x14ac:dyDescent="0.25">
      <c r="A46" s="51" t="s">
        <v>98</v>
      </c>
      <c r="B46" s="18"/>
      <c r="C46" s="49"/>
    </row>
    <row r="47" spans="1:3" ht="30" x14ac:dyDescent="0.25">
      <c r="A47" s="29" t="s">
        <v>99</v>
      </c>
      <c r="B47" s="18" t="s">
        <v>135</v>
      </c>
      <c r="C47" s="49"/>
    </row>
    <row r="48" spans="1:3" ht="45" x14ac:dyDescent="0.25">
      <c r="A48" s="29" t="s">
        <v>100</v>
      </c>
      <c r="B48" s="18" t="s">
        <v>135</v>
      </c>
      <c r="C48" s="49"/>
    </row>
    <row r="49" spans="1:3" ht="45" x14ac:dyDescent="0.25">
      <c r="A49" s="29" t="s">
        <v>101</v>
      </c>
      <c r="B49" s="18" t="s">
        <v>135</v>
      </c>
      <c r="C49" s="49"/>
    </row>
    <row r="50" spans="1:3" ht="15.75" x14ac:dyDescent="0.25">
      <c r="A50" s="29" t="s">
        <v>105</v>
      </c>
      <c r="B50" s="18" t="s">
        <v>135</v>
      </c>
      <c r="C50" s="49"/>
    </row>
    <row r="51" spans="1:3" ht="15.75" x14ac:dyDescent="0.25">
      <c r="A51" s="29" t="s">
        <v>102</v>
      </c>
      <c r="B51" s="18" t="s">
        <v>135</v>
      </c>
      <c r="C51" s="49"/>
    </row>
    <row r="52" spans="1:3" ht="15.75" x14ac:dyDescent="0.25">
      <c r="A52" s="29" t="s">
        <v>103</v>
      </c>
      <c r="B52" s="18" t="s">
        <v>135</v>
      </c>
      <c r="C52" s="49"/>
    </row>
    <row r="53" spans="1:3" ht="30" x14ac:dyDescent="0.25">
      <c r="A53" s="29" t="s">
        <v>104</v>
      </c>
      <c r="B53" s="18" t="s">
        <v>135</v>
      </c>
      <c r="C53" s="49"/>
    </row>
    <row r="54" spans="1:3" ht="15.75" x14ac:dyDescent="0.25">
      <c r="A54" s="51" t="s">
        <v>106</v>
      </c>
      <c r="B54" s="18"/>
      <c r="C54" s="49"/>
    </row>
    <row r="55" spans="1:3" ht="15.75" x14ac:dyDescent="0.25">
      <c r="A55" s="29" t="s">
        <v>108</v>
      </c>
      <c r="B55" s="18"/>
      <c r="C55" s="49"/>
    </row>
    <row r="56" spans="1:3" ht="30" x14ac:dyDescent="0.25">
      <c r="A56" s="29" t="s">
        <v>109</v>
      </c>
      <c r="B56" s="18" t="s">
        <v>135</v>
      </c>
      <c r="C56" s="49"/>
    </row>
    <row r="57" spans="1:3" ht="15.75" x14ac:dyDescent="0.25">
      <c r="A57" s="29" t="s">
        <v>110</v>
      </c>
      <c r="B57" s="18" t="s">
        <v>135</v>
      </c>
      <c r="C57" s="49"/>
    </row>
    <row r="58" spans="1:3" ht="15.75" x14ac:dyDescent="0.25">
      <c r="A58" s="29" t="s">
        <v>111</v>
      </c>
      <c r="B58" s="18" t="s">
        <v>135</v>
      </c>
      <c r="C58" s="49"/>
    </row>
    <row r="59" spans="1:3" ht="15.75" x14ac:dyDescent="0.25">
      <c r="A59" s="29" t="s">
        <v>112</v>
      </c>
      <c r="B59" s="18" t="s">
        <v>135</v>
      </c>
      <c r="C59" s="49"/>
    </row>
    <row r="60" spans="1:3" ht="15.75" x14ac:dyDescent="0.25">
      <c r="A60" s="29" t="s">
        <v>113</v>
      </c>
      <c r="B60" s="18" t="s">
        <v>135</v>
      </c>
      <c r="C60" s="49"/>
    </row>
    <row r="61" spans="1:3" ht="15.75" x14ac:dyDescent="0.25">
      <c r="A61" s="29" t="s">
        <v>114</v>
      </c>
      <c r="B61" s="18" t="s">
        <v>135</v>
      </c>
      <c r="C61" s="49"/>
    </row>
    <row r="62" spans="1:3" ht="30" x14ac:dyDescent="0.25">
      <c r="A62" s="29" t="s">
        <v>115</v>
      </c>
      <c r="B62" s="18" t="s">
        <v>135</v>
      </c>
      <c r="C62" s="49"/>
    </row>
    <row r="63" spans="1:3" ht="15.75" x14ac:dyDescent="0.25">
      <c r="A63" s="29" t="s">
        <v>116</v>
      </c>
      <c r="B63" s="18" t="s">
        <v>135</v>
      </c>
      <c r="C63" s="49"/>
    </row>
    <row r="64" spans="1:3" ht="30" x14ac:dyDescent="0.25">
      <c r="A64" s="29" t="s">
        <v>117</v>
      </c>
      <c r="B64" s="18" t="s">
        <v>135</v>
      </c>
      <c r="C64" s="49"/>
    </row>
    <row r="65" spans="1:3" ht="30" x14ac:dyDescent="0.25">
      <c r="A65" s="29" t="s">
        <v>118</v>
      </c>
      <c r="B65" s="18" t="s">
        <v>135</v>
      </c>
      <c r="C65" s="49"/>
    </row>
    <row r="66" spans="1:3" ht="15.75" x14ac:dyDescent="0.25">
      <c r="A66" s="29" t="s">
        <v>119</v>
      </c>
      <c r="B66" s="18" t="s">
        <v>135</v>
      </c>
      <c r="C66" s="49"/>
    </row>
    <row r="67" spans="1:3" ht="15.75" x14ac:dyDescent="0.25">
      <c r="A67" s="29" t="s">
        <v>120</v>
      </c>
      <c r="B67" s="18" t="s">
        <v>135</v>
      </c>
      <c r="C67" s="49"/>
    </row>
    <row r="68" spans="1:3" ht="15.75" x14ac:dyDescent="0.25">
      <c r="A68" s="29" t="s">
        <v>121</v>
      </c>
      <c r="B68" s="18" t="s">
        <v>135</v>
      </c>
      <c r="C68" s="49"/>
    </row>
    <row r="69" spans="1:3" ht="15.75" x14ac:dyDescent="0.25">
      <c r="A69" s="53" t="s">
        <v>122</v>
      </c>
      <c r="B69" s="18" t="s">
        <v>135</v>
      </c>
      <c r="C69" s="49"/>
    </row>
    <row r="70" spans="1:3" ht="15.75" x14ac:dyDescent="0.25">
      <c r="A70" s="29" t="s">
        <v>123</v>
      </c>
      <c r="B70" s="18" t="s">
        <v>135</v>
      </c>
      <c r="C70" s="49"/>
    </row>
    <row r="71" spans="1:3" ht="15.75" x14ac:dyDescent="0.25">
      <c r="A71" s="29" t="s">
        <v>124</v>
      </c>
      <c r="B71" s="18" t="s">
        <v>135</v>
      </c>
      <c r="C71" s="49"/>
    </row>
    <row r="72" spans="1:3" ht="15.75" x14ac:dyDescent="0.25">
      <c r="A72" s="29" t="s">
        <v>125</v>
      </c>
      <c r="B72" s="18" t="s">
        <v>135</v>
      </c>
      <c r="C72" s="49"/>
    </row>
    <row r="73" spans="1:3" ht="18" customHeight="1" x14ac:dyDescent="0.25">
      <c r="A73" s="29" t="s">
        <v>126</v>
      </c>
      <c r="B73" s="18" t="s">
        <v>135</v>
      </c>
      <c r="C73" s="49"/>
    </row>
    <row r="74" spans="1:3" ht="15.75" x14ac:dyDescent="0.25">
      <c r="A74" s="36" t="s">
        <v>107</v>
      </c>
      <c r="B74" s="44"/>
      <c r="C74" s="20"/>
    </row>
    <row r="75" spans="1:3" ht="18" customHeight="1" x14ac:dyDescent="0.25">
      <c r="A75" s="29" t="s">
        <v>131</v>
      </c>
      <c r="B75" s="45" t="s">
        <v>135</v>
      </c>
      <c r="C75" s="38"/>
    </row>
    <row r="76" spans="1:3" ht="18" customHeight="1" x14ac:dyDescent="0.25">
      <c r="A76" s="29" t="s">
        <v>132</v>
      </c>
      <c r="B76" s="45" t="s">
        <v>135</v>
      </c>
      <c r="C76" s="21"/>
    </row>
    <row r="77" spans="1:3" ht="30" x14ac:dyDescent="0.25">
      <c r="A77" s="29" t="s">
        <v>127</v>
      </c>
      <c r="B77" s="45" t="s">
        <v>135</v>
      </c>
      <c r="C77" s="21"/>
    </row>
    <row r="78" spans="1:3" ht="18" customHeight="1" x14ac:dyDescent="0.25">
      <c r="A78" s="29" t="s">
        <v>128</v>
      </c>
      <c r="B78" s="45" t="s">
        <v>135</v>
      </c>
      <c r="C78" s="54"/>
    </row>
    <row r="79" spans="1:3" ht="60" x14ac:dyDescent="0.25">
      <c r="A79" s="29" t="s">
        <v>129</v>
      </c>
      <c r="B79" s="45" t="s">
        <v>135</v>
      </c>
      <c r="C79" s="27"/>
    </row>
    <row r="80" spans="1:3" ht="15.75" x14ac:dyDescent="0.25">
      <c r="A80" s="29" t="s">
        <v>130</v>
      </c>
      <c r="B80" s="45" t="s">
        <v>135</v>
      </c>
      <c r="C80" s="27"/>
    </row>
    <row r="81" spans="1:3" ht="15.75" x14ac:dyDescent="0.25">
      <c r="A81" s="19" t="s">
        <v>42</v>
      </c>
      <c r="B81" s="44"/>
      <c r="C81" s="20"/>
    </row>
    <row r="82" spans="1:3" ht="45" x14ac:dyDescent="0.25">
      <c r="A82" s="31" t="s">
        <v>49</v>
      </c>
      <c r="B82" s="45" t="s">
        <v>135</v>
      </c>
      <c r="C82" s="27"/>
    </row>
    <row r="83" spans="1:3" ht="30" x14ac:dyDescent="0.25">
      <c r="A83" s="29" t="s">
        <v>50</v>
      </c>
      <c r="B83" s="45" t="s">
        <v>135</v>
      </c>
      <c r="C83" s="27"/>
    </row>
    <row r="84" spans="1:3" ht="30" x14ac:dyDescent="0.25">
      <c r="A84" s="30" t="s">
        <v>43</v>
      </c>
      <c r="B84" s="45" t="s">
        <v>135</v>
      </c>
      <c r="C84" s="27"/>
    </row>
    <row r="85" spans="1:3" ht="24.75" customHeight="1" x14ac:dyDescent="0.25">
      <c r="A85" s="19" t="s">
        <v>44</v>
      </c>
      <c r="B85" s="44"/>
      <c r="C85" s="20"/>
    </row>
    <row r="86" spans="1:3" ht="30.75" customHeight="1" x14ac:dyDescent="0.25">
      <c r="A86" s="30" t="s">
        <v>57</v>
      </c>
      <c r="B86" s="45" t="s">
        <v>135</v>
      </c>
      <c r="C86" s="27"/>
    </row>
    <row r="87" spans="1:3" ht="18" customHeight="1" thickBot="1" x14ac:dyDescent="0.3">
      <c r="A87" s="30" t="s">
        <v>45</v>
      </c>
      <c r="B87" s="45" t="s">
        <v>135</v>
      </c>
      <c r="C87" s="27"/>
    </row>
    <row r="88" spans="1:3" ht="15.75" x14ac:dyDescent="0.25">
      <c r="A88" s="32" t="s">
        <v>51</v>
      </c>
      <c r="B88" s="35"/>
      <c r="C88" s="22"/>
    </row>
    <row r="89" spans="1:3" ht="16.5" thickBot="1" x14ac:dyDescent="0.3">
      <c r="A89" s="33" t="s">
        <v>52</v>
      </c>
      <c r="B89" s="47"/>
      <c r="C89" s="23"/>
    </row>
    <row r="90" spans="1:3" ht="63" x14ac:dyDescent="0.25">
      <c r="A90" s="34" t="s">
        <v>58</v>
      </c>
      <c r="B90" s="48"/>
      <c r="C90" s="50"/>
    </row>
    <row r="91" spans="1:3" ht="63.75" thickBot="1" x14ac:dyDescent="0.3">
      <c r="A91" s="33" t="s">
        <v>59</v>
      </c>
      <c r="B91" s="47"/>
      <c r="C91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abSelected="1" zoomScale="80" zoomScaleNormal="80" workbookViewId="0">
      <selection activeCell="E34" sqref="E34:J3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4.5" thickBot="1" x14ac:dyDescent="0.3">
      <c r="A2" s="87" t="s">
        <v>12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27" customHeight="1" thickBot="1" x14ac:dyDescent="0.3">
      <c r="A3" s="17" t="s">
        <v>39</v>
      </c>
      <c r="B3" s="67" t="s">
        <v>141</v>
      </c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0" t="s">
        <v>137</v>
      </c>
      <c r="B5" s="91"/>
      <c r="C5" s="91"/>
      <c r="D5" s="91"/>
      <c r="E5" s="91"/>
      <c r="F5" s="91"/>
      <c r="G5" s="91"/>
      <c r="H5" s="91"/>
      <c r="I5" s="91"/>
      <c r="J5" s="92"/>
    </row>
    <row r="6" spans="1:10" x14ac:dyDescent="0.25">
      <c r="A6" s="105" t="s">
        <v>13</v>
      </c>
      <c r="B6" s="106"/>
      <c r="C6" s="106"/>
      <c r="D6" s="4" t="s">
        <v>1</v>
      </c>
      <c r="E6" s="2"/>
      <c r="F6" s="2"/>
      <c r="G6" s="107" t="s">
        <v>2</v>
      </c>
      <c r="H6" s="106"/>
      <c r="I6" s="106"/>
      <c r="J6" s="9"/>
    </row>
    <row r="7" spans="1:10" ht="15.75" thickBot="1" x14ac:dyDescent="0.3">
      <c r="A7" s="108" t="s">
        <v>138</v>
      </c>
      <c r="B7" s="109"/>
      <c r="C7" s="109"/>
      <c r="D7" s="110" t="s">
        <v>139</v>
      </c>
      <c r="E7" s="111"/>
      <c r="F7" s="111"/>
      <c r="G7" s="117" t="s">
        <v>140</v>
      </c>
      <c r="H7" s="118"/>
      <c r="I7" s="118"/>
      <c r="J7" s="119"/>
    </row>
    <row r="8" spans="1:10" ht="21.75" customHeight="1" thickTop="1" thickBot="1" x14ac:dyDescent="0.3">
      <c r="A8" s="112" t="s">
        <v>19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ht="15.75" thickBot="1" x14ac:dyDescent="0.3">
      <c r="A9" s="102"/>
      <c r="B9" s="103"/>
      <c r="C9" s="103"/>
      <c r="D9" s="104"/>
      <c r="E9" s="85" t="s">
        <v>3</v>
      </c>
      <c r="F9" s="85"/>
      <c r="G9" s="85" t="s">
        <v>4</v>
      </c>
      <c r="H9" s="85"/>
      <c r="I9" s="85" t="s">
        <v>5</v>
      </c>
      <c r="J9" s="86"/>
    </row>
    <row r="10" spans="1:10" s="5" customFormat="1" ht="15.75" thickBot="1" x14ac:dyDescent="0.3">
      <c r="A10" s="115" t="s">
        <v>16</v>
      </c>
      <c r="B10" s="116"/>
      <c r="C10" s="116"/>
      <c r="D10" s="14" t="s">
        <v>37</v>
      </c>
      <c r="E10" s="67">
        <v>32557300</v>
      </c>
      <c r="F10" s="74"/>
      <c r="G10" s="67">
        <f>E10*0.21</f>
        <v>6837033</v>
      </c>
      <c r="H10" s="74"/>
      <c r="I10" s="80">
        <f>E10*1.21</f>
        <v>39394333</v>
      </c>
      <c r="J10" s="81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67">
        <v>32557300</v>
      </c>
      <c r="F11" s="74"/>
      <c r="G11" s="67">
        <f>E11*0.21</f>
        <v>6837033</v>
      </c>
      <c r="H11" s="74"/>
      <c r="I11" s="80">
        <f>E11*1.21</f>
        <v>39394333</v>
      </c>
      <c r="J11" s="81"/>
    </row>
    <row r="12" spans="1:10" ht="15.75" thickBot="1" x14ac:dyDescent="0.3">
      <c r="A12" s="75" t="s">
        <v>17</v>
      </c>
      <c r="B12" s="76"/>
      <c r="C12" s="76"/>
      <c r="D12" s="76"/>
      <c r="E12" s="76"/>
      <c r="F12" s="76"/>
      <c r="G12" s="76"/>
      <c r="H12" s="76"/>
      <c r="I12" s="12">
        <v>2</v>
      </c>
      <c r="J12" s="6" t="s">
        <v>6</v>
      </c>
    </row>
    <row r="13" spans="1:10" ht="5.25" customHeight="1" thickBot="1" x14ac:dyDescent="0.3">
      <c r="A13" s="77"/>
      <c r="B13" s="78"/>
      <c r="C13" s="78"/>
      <c r="D13" s="78"/>
      <c r="E13" s="78"/>
      <c r="F13" s="78"/>
      <c r="G13" s="78"/>
      <c r="H13" s="78"/>
      <c r="I13" s="78"/>
      <c r="J13" s="79"/>
    </row>
    <row r="14" spans="1:10" ht="18" customHeight="1" thickBot="1" x14ac:dyDescent="0.3">
      <c r="A14" s="82" t="s">
        <v>38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ht="15.75" thickBot="1" x14ac:dyDescent="0.3">
      <c r="A15" s="70"/>
      <c r="B15" s="71"/>
      <c r="C15" s="71"/>
      <c r="D15" s="71"/>
      <c r="E15" s="85" t="s">
        <v>3</v>
      </c>
      <c r="F15" s="85"/>
      <c r="G15" s="85" t="s">
        <v>4</v>
      </c>
      <c r="H15" s="85"/>
      <c r="I15" s="85" t="s">
        <v>5</v>
      </c>
      <c r="J15" s="86"/>
    </row>
    <row r="16" spans="1:10" ht="32.25" customHeight="1" thickBot="1" x14ac:dyDescent="0.3">
      <c r="A16" s="72" t="s">
        <v>14</v>
      </c>
      <c r="B16" s="73"/>
      <c r="C16" s="73"/>
      <c r="D16" s="73"/>
      <c r="E16" s="93">
        <v>35000</v>
      </c>
      <c r="F16" s="93"/>
      <c r="G16" s="93">
        <v>7350</v>
      </c>
      <c r="H16" s="93"/>
      <c r="I16" s="94">
        <v>42350</v>
      </c>
      <c r="J16" s="95"/>
    </row>
    <row r="17" spans="1:10" ht="15.75" thickBot="1" x14ac:dyDescent="0.3">
      <c r="A17" s="75" t="s">
        <v>20</v>
      </c>
      <c r="B17" s="76"/>
      <c r="C17" s="76"/>
      <c r="D17" s="76"/>
      <c r="E17" s="76"/>
      <c r="F17" s="76"/>
      <c r="G17" s="76"/>
      <c r="H17" s="76"/>
      <c r="I17" s="12">
        <v>1</v>
      </c>
      <c r="J17" s="6" t="s">
        <v>7</v>
      </c>
    </row>
    <row r="18" spans="1:10" ht="32.25" customHeight="1" thickBot="1" x14ac:dyDescent="0.3">
      <c r="A18" s="98" t="s">
        <v>15</v>
      </c>
      <c r="B18" s="99"/>
      <c r="C18" s="99"/>
      <c r="D18" s="99"/>
      <c r="E18" s="100">
        <f>E16*(8-I12)*I17</f>
        <v>210000</v>
      </c>
      <c r="F18" s="100"/>
      <c r="G18" s="100">
        <f>G16*(8-I12)*I17</f>
        <v>44100</v>
      </c>
      <c r="H18" s="100"/>
      <c r="I18" s="100">
        <f>I16*(8-I12)*I17</f>
        <v>254100</v>
      </c>
      <c r="J18" s="101"/>
    </row>
    <row r="19" spans="1:10" ht="3.75" customHeight="1" thickBot="1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9"/>
    </row>
    <row r="20" spans="1:10" ht="47.25" customHeight="1" thickBot="1" x14ac:dyDescent="0.3">
      <c r="A20" s="96" t="s">
        <v>21</v>
      </c>
      <c r="B20" s="97"/>
      <c r="C20" s="97"/>
      <c r="D20" s="97"/>
      <c r="E20" s="93">
        <v>87500</v>
      </c>
      <c r="F20" s="93"/>
      <c r="G20" s="93">
        <v>18375</v>
      </c>
      <c r="H20" s="93"/>
      <c r="I20" s="94">
        <v>105875</v>
      </c>
      <c r="J20" s="95"/>
    </row>
    <row r="21" spans="1:10" ht="15.75" thickBot="1" x14ac:dyDescent="0.3">
      <c r="A21" s="75" t="s">
        <v>25</v>
      </c>
      <c r="B21" s="76"/>
      <c r="C21" s="76"/>
      <c r="D21" s="76"/>
      <c r="E21" s="76"/>
      <c r="F21" s="76"/>
      <c r="G21" s="76"/>
      <c r="H21" s="76"/>
      <c r="I21" s="12">
        <v>4</v>
      </c>
      <c r="J21" s="6" t="s">
        <v>7</v>
      </c>
    </row>
    <row r="22" spans="1:10" ht="33.75" customHeight="1" thickBot="1" x14ac:dyDescent="0.3">
      <c r="A22" s="126" t="s">
        <v>22</v>
      </c>
      <c r="B22" s="127"/>
      <c r="C22" s="127"/>
      <c r="D22" s="127"/>
      <c r="E22" s="100">
        <f>E20*(8-I12)*I21</f>
        <v>2100000</v>
      </c>
      <c r="F22" s="100"/>
      <c r="G22" s="100">
        <f>G20*(8-I12)*I21</f>
        <v>441000</v>
      </c>
      <c r="H22" s="100"/>
      <c r="I22" s="100">
        <f>I20*(8-I12)*I21</f>
        <v>2541000</v>
      </c>
      <c r="J22" s="101"/>
    </row>
    <row r="23" spans="1:10" ht="5.25" customHeight="1" thickBot="1" x14ac:dyDescent="0.3">
      <c r="A23" s="77"/>
      <c r="B23" s="78"/>
      <c r="C23" s="78"/>
      <c r="D23" s="78"/>
      <c r="E23" s="78"/>
      <c r="F23" s="78"/>
      <c r="G23" s="78"/>
      <c r="H23" s="78"/>
      <c r="I23" s="78"/>
      <c r="J23" s="79"/>
    </row>
    <row r="24" spans="1:10" ht="54" customHeight="1" thickBot="1" x14ac:dyDescent="0.3">
      <c r="A24" s="96" t="s">
        <v>23</v>
      </c>
      <c r="B24" s="97"/>
      <c r="C24" s="97"/>
      <c r="D24" s="97"/>
      <c r="E24" s="93"/>
      <c r="F24" s="93"/>
      <c r="G24" s="93"/>
      <c r="H24" s="93"/>
      <c r="I24" s="94"/>
      <c r="J24" s="95"/>
    </row>
    <row r="25" spans="1:10" ht="15.75" thickBot="1" x14ac:dyDescent="0.3">
      <c r="A25" s="72" t="s">
        <v>24</v>
      </c>
      <c r="B25" s="129"/>
      <c r="C25" s="129"/>
      <c r="D25" s="129"/>
      <c r="E25" s="129"/>
      <c r="F25" s="129"/>
      <c r="G25" s="129"/>
      <c r="H25" s="129"/>
      <c r="I25" s="12"/>
      <c r="J25" s="6" t="s">
        <v>7</v>
      </c>
    </row>
    <row r="26" spans="1:10" ht="36" customHeight="1" thickBot="1" x14ac:dyDescent="0.3">
      <c r="A26" s="130" t="s">
        <v>26</v>
      </c>
      <c r="B26" s="131"/>
      <c r="C26" s="131"/>
      <c r="D26" s="131"/>
      <c r="E26" s="100">
        <f>E24*(8-I12)*I25</f>
        <v>0</v>
      </c>
      <c r="F26" s="100"/>
      <c r="G26" s="100">
        <f>G24*(8-I12)*I25</f>
        <v>0</v>
      </c>
      <c r="H26" s="100"/>
      <c r="I26" s="100">
        <f>I24*(8-I12)*I25</f>
        <v>0</v>
      </c>
      <c r="J26" s="101"/>
    </row>
    <row r="27" spans="1:10" ht="4.5" customHeight="1" thickBot="1" x14ac:dyDescent="0.3">
      <c r="A27" s="121"/>
      <c r="B27" s="122"/>
      <c r="C27" s="122"/>
      <c r="D27" s="122"/>
      <c r="E27" s="122"/>
      <c r="F27" s="122"/>
      <c r="G27" s="122"/>
      <c r="H27" s="122"/>
      <c r="I27" s="122"/>
      <c r="J27" s="123"/>
    </row>
    <row r="28" spans="1:10" ht="30" customHeight="1" thickBot="1" x14ac:dyDescent="0.3">
      <c r="A28" s="144" t="s">
        <v>27</v>
      </c>
      <c r="B28" s="145"/>
      <c r="C28" s="145"/>
      <c r="D28" s="145"/>
      <c r="E28" s="100">
        <f>D11*(E18+E22+E26)</f>
        <v>2310000</v>
      </c>
      <c r="F28" s="100"/>
      <c r="G28" s="100">
        <f>D11*(G18+G22+G26)</f>
        <v>485100</v>
      </c>
      <c r="H28" s="100"/>
      <c r="I28" s="100">
        <f>D11*(I18+I22+I26)</f>
        <v>2795100</v>
      </c>
      <c r="J28" s="101"/>
    </row>
    <row r="29" spans="1:10" ht="29.25" customHeight="1" thickBot="1" x14ac:dyDescent="0.3">
      <c r="A29" s="82" t="s">
        <v>55</v>
      </c>
      <c r="B29" s="83"/>
      <c r="C29" s="83"/>
      <c r="D29" s="83"/>
      <c r="E29" s="83"/>
      <c r="F29" s="83"/>
      <c r="G29" s="83"/>
      <c r="H29" s="83"/>
      <c r="I29" s="83"/>
      <c r="J29" s="84"/>
    </row>
    <row r="30" spans="1:10" ht="29.25" customHeight="1" thickBot="1" x14ac:dyDescent="0.3">
      <c r="A30" s="72" t="s">
        <v>29</v>
      </c>
      <c r="B30" s="73"/>
      <c r="C30" s="73"/>
      <c r="D30" s="73"/>
      <c r="E30" s="93">
        <v>4377</v>
      </c>
      <c r="F30" s="93"/>
      <c r="G30" s="93">
        <v>919.17</v>
      </c>
      <c r="H30" s="93"/>
      <c r="I30" s="93">
        <v>5293.17</v>
      </c>
      <c r="J30" s="124"/>
    </row>
    <row r="31" spans="1:10" ht="48" customHeight="1" thickBot="1" x14ac:dyDescent="0.3">
      <c r="A31" s="72" t="s">
        <v>30</v>
      </c>
      <c r="B31" s="73"/>
      <c r="C31" s="73"/>
      <c r="D31" s="73"/>
      <c r="E31" s="93">
        <v>8428</v>
      </c>
      <c r="F31" s="93"/>
      <c r="G31" s="93">
        <v>1769.88</v>
      </c>
      <c r="H31" s="93"/>
      <c r="I31" s="93">
        <v>10197.879999999999</v>
      </c>
      <c r="J31" s="124"/>
    </row>
    <row r="32" spans="1:10" ht="39" customHeight="1" thickBot="1" x14ac:dyDescent="0.3">
      <c r="A32" s="141" t="s">
        <v>31</v>
      </c>
      <c r="B32" s="142"/>
      <c r="C32" s="142"/>
      <c r="D32" s="142"/>
      <c r="E32" s="100">
        <f>(E30+E31)*1*(8-I12)</f>
        <v>76830</v>
      </c>
      <c r="F32" s="100"/>
      <c r="G32" s="100">
        <f>(G30+G31)*1*(8-I12)</f>
        <v>16134.300000000001</v>
      </c>
      <c r="H32" s="100"/>
      <c r="I32" s="100">
        <f>(I30+I31)*1*(8-I12)</f>
        <v>92946.299999999988</v>
      </c>
      <c r="J32" s="101"/>
    </row>
    <row r="33" spans="1:10" ht="30" customHeight="1" thickBot="1" x14ac:dyDescent="0.3">
      <c r="A33" s="82" t="s">
        <v>56</v>
      </c>
      <c r="B33" s="83"/>
      <c r="C33" s="83"/>
      <c r="D33" s="83"/>
      <c r="E33" s="83"/>
      <c r="F33" s="83"/>
      <c r="G33" s="83"/>
      <c r="H33" s="83"/>
      <c r="I33" s="83"/>
      <c r="J33" s="84"/>
    </row>
    <row r="34" spans="1:10" ht="51" customHeight="1" thickBot="1" x14ac:dyDescent="0.3">
      <c r="A34" s="72" t="s">
        <v>28</v>
      </c>
      <c r="B34" s="73"/>
      <c r="C34" s="73"/>
      <c r="D34" s="73"/>
      <c r="E34" s="93">
        <v>6800</v>
      </c>
      <c r="F34" s="93"/>
      <c r="G34" s="93">
        <v>1428</v>
      </c>
      <c r="H34" s="93"/>
      <c r="I34" s="93">
        <v>8228</v>
      </c>
      <c r="J34" s="124"/>
    </row>
    <row r="35" spans="1:10" ht="3.75" customHeight="1" thickBot="1" x14ac:dyDescent="0.3">
      <c r="A35" s="134"/>
      <c r="B35" s="135"/>
      <c r="C35" s="135"/>
      <c r="D35" s="135"/>
      <c r="E35" s="135"/>
      <c r="F35" s="135"/>
      <c r="G35" s="135"/>
      <c r="H35" s="135"/>
      <c r="I35" s="135"/>
      <c r="J35" s="136"/>
    </row>
    <row r="36" spans="1:10" s="7" customFormat="1" ht="39.75" customHeight="1" thickBot="1" x14ac:dyDescent="0.3">
      <c r="A36" s="137" t="s">
        <v>32</v>
      </c>
      <c r="B36" s="138"/>
      <c r="C36" s="138"/>
      <c r="D36" s="138"/>
      <c r="E36" s="128">
        <f>E11+E28+E34+E32</f>
        <v>34950930</v>
      </c>
      <c r="F36" s="128"/>
      <c r="G36" s="128">
        <f>G11+G28+G34+G32</f>
        <v>7339695.2999999998</v>
      </c>
      <c r="H36" s="128"/>
      <c r="I36" s="128">
        <f>I11+I28+I34+I32</f>
        <v>42290607.299999997</v>
      </c>
      <c r="J36" s="143"/>
    </row>
    <row r="37" spans="1:10" ht="9.75" customHeight="1" x14ac:dyDescent="0.25"/>
    <row r="38" spans="1:10" ht="30" customHeight="1" x14ac:dyDescent="0.25">
      <c r="A38" s="133" t="s">
        <v>10</v>
      </c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0" ht="32.25" customHeight="1" x14ac:dyDescent="0.25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 x14ac:dyDescent="0.25">
      <c r="A40" s="139" t="s">
        <v>9</v>
      </c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0" ht="44.25" customHeight="1" x14ac:dyDescent="0.25">
      <c r="A41" s="125" t="s">
        <v>11</v>
      </c>
      <c r="B41" s="125"/>
      <c r="C41" s="125"/>
      <c r="D41" s="125"/>
      <c r="E41" s="125"/>
      <c r="F41" s="125"/>
      <c r="G41" s="125"/>
      <c r="H41" s="125"/>
      <c r="I41" s="125"/>
      <c r="J41" s="125"/>
    </row>
    <row r="42" spans="1:10" ht="9" customHeight="1" x14ac:dyDescent="0.25">
      <c r="A42" s="132"/>
      <c r="B42" s="132"/>
      <c r="C42" s="132"/>
      <c r="D42" s="132"/>
      <c r="E42" s="132"/>
      <c r="F42" s="132"/>
      <c r="G42" s="132"/>
      <c r="H42" s="132"/>
      <c r="I42" s="132"/>
      <c r="J42" s="132"/>
    </row>
    <row r="43" spans="1:10" ht="31.5" customHeight="1" x14ac:dyDescent="0.25">
      <c r="A43" s="120" t="s">
        <v>36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ht="33" customHeight="1" x14ac:dyDescent="0.25">
      <c r="A44" s="120" t="s">
        <v>35</v>
      </c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ht="39" customHeight="1" x14ac:dyDescent="0.25">
      <c r="A45" s="120" t="s">
        <v>34</v>
      </c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0A727A11-F569-4D62-9F1A-8A42F8E74A7C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Hojač Vojtěch</cp:lastModifiedBy>
  <cp:lastPrinted>2017-03-17T08:38:19Z</cp:lastPrinted>
  <dcterms:created xsi:type="dcterms:W3CDTF">2016-05-04T05:30:34Z</dcterms:created>
  <dcterms:modified xsi:type="dcterms:W3CDTF">2021-02-03T09:10:00Z</dcterms:modified>
</cp:coreProperties>
</file>